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3.xml" ContentType="application/vnd.openxmlformats-officedocument.themeOverrid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68E77B0D-2520-45BF-8C5D-47043002F0DC}" xr6:coauthVersionLast="47" xr6:coauthVersionMax="47" xr10:uidLastSave="{00000000-0000-0000-0000-000000000000}"/>
  <bookViews>
    <workbookView xWindow="-120" yWindow="-120" windowWidth="29040" windowHeight="16440" activeTab="6" xr2:uid="{83E4F81B-9CD2-40C2-970A-DD2823CEBE82}"/>
  </bookViews>
  <sheets>
    <sheet name="11" sheetId="1" r:id="rId1"/>
    <sheet name="12" sheetId="5" r:id="rId2"/>
    <sheet name="13" sheetId="2" r:id="rId3"/>
    <sheet name="14" sheetId="3" r:id="rId4"/>
    <sheet name="15" sheetId="4" r:id="rId5"/>
    <sheet name="51" sheetId="6" r:id="rId6"/>
    <sheet name="____ " sheetId="7" r:id="rId7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52" i="7" l="1"/>
  <c r="AW151" i="7"/>
  <c r="AW150" i="7"/>
  <c r="AW149" i="7"/>
  <c r="AW148" i="7"/>
  <c r="AW147" i="7"/>
  <c r="AW146" i="7"/>
  <c r="AW145" i="7"/>
  <c r="AW144" i="7"/>
  <c r="AW143" i="7"/>
  <c r="AW142" i="7"/>
  <c r="AJ142" i="7" s="1"/>
  <c r="AW141" i="7"/>
  <c r="AW140" i="7"/>
  <c r="AW139" i="7"/>
  <c r="AW138" i="7"/>
  <c r="AW137" i="7"/>
  <c r="AW136" i="7"/>
  <c r="AW135" i="7"/>
  <c r="AW134" i="7"/>
  <c r="AW133" i="7"/>
  <c r="AW132" i="7"/>
  <c r="AW131" i="7"/>
  <c r="AW130" i="7"/>
  <c r="AJ130" i="7" s="1"/>
  <c r="AW129" i="7"/>
  <c r="AW128" i="7"/>
  <c r="AW127" i="7"/>
  <c r="AW126" i="7"/>
  <c r="AW125" i="7"/>
  <c r="AW124" i="7"/>
  <c r="AW123" i="7"/>
  <c r="AW122" i="7"/>
  <c r="AW121" i="7"/>
  <c r="AW120" i="7"/>
  <c r="AW119" i="7"/>
  <c r="AW118" i="7"/>
  <c r="AJ118" i="7" s="1"/>
  <c r="AW117" i="7"/>
  <c r="AJ117" i="7" s="1"/>
  <c r="AW116" i="7"/>
  <c r="AW115" i="7"/>
  <c r="AW114" i="7"/>
  <c r="AW113" i="7"/>
  <c r="AW112" i="7"/>
  <c r="AW111" i="7"/>
  <c r="AW110" i="7"/>
  <c r="AW109" i="7"/>
  <c r="AW108" i="7"/>
  <c r="AW107" i="7"/>
  <c r="AW106" i="7"/>
  <c r="AJ106" i="7" s="1"/>
  <c r="AW105" i="7"/>
  <c r="AJ105" i="7" s="1"/>
  <c r="AW104" i="7"/>
  <c r="AW103" i="7"/>
  <c r="AW102" i="7"/>
  <c r="AW101" i="7"/>
  <c r="AW100" i="7"/>
  <c r="AW99" i="7"/>
  <c r="AW98" i="7"/>
  <c r="AW97" i="7"/>
  <c r="AW96" i="7"/>
  <c r="AW95" i="7"/>
  <c r="AW94" i="7"/>
  <c r="AJ94" i="7" s="1"/>
  <c r="AW93" i="7"/>
  <c r="AJ93" i="7" s="1"/>
  <c r="AW92" i="7"/>
  <c r="AW91" i="7"/>
  <c r="AW90" i="7"/>
  <c r="AW89" i="7"/>
  <c r="AW88" i="7"/>
  <c r="AW87" i="7"/>
  <c r="AW86" i="7"/>
  <c r="AW85" i="7"/>
  <c r="AW84" i="7"/>
  <c r="AW83" i="7"/>
  <c r="AW82" i="7"/>
  <c r="AJ82" i="7" s="1"/>
  <c r="AW81" i="7"/>
  <c r="AJ81" i="7" s="1"/>
  <c r="AW80" i="7"/>
  <c r="AW79" i="7"/>
  <c r="AW78" i="7"/>
  <c r="AW77" i="7"/>
  <c r="AW76" i="7"/>
  <c r="AW75" i="7"/>
  <c r="AW74" i="7"/>
  <c r="AW73" i="7"/>
  <c r="AW72" i="7"/>
  <c r="AJ72" i="7" s="1"/>
  <c r="AW71" i="7"/>
  <c r="AJ71" i="7" s="1"/>
  <c r="AW70" i="7"/>
  <c r="AJ70" i="7" s="1"/>
  <c r="AW69" i="7"/>
  <c r="AJ69" i="7" s="1"/>
  <c r="AW68" i="7"/>
  <c r="AW67" i="7"/>
  <c r="AW66" i="7"/>
  <c r="AW65" i="7"/>
  <c r="AW64" i="7"/>
  <c r="AW63" i="7"/>
  <c r="AJ63" i="7" s="1"/>
  <c r="AW62" i="7"/>
  <c r="AW61" i="7"/>
  <c r="AW60" i="7"/>
  <c r="AJ60" i="7" s="1"/>
  <c r="AW59" i="7"/>
  <c r="AW52" i="7"/>
  <c r="AW53" i="7"/>
  <c r="AW54" i="7"/>
  <c r="AJ54" i="7" s="1"/>
  <c r="AW55" i="7"/>
  <c r="AW56" i="7"/>
  <c r="AW57" i="7"/>
  <c r="AW58" i="7"/>
  <c r="AM61" i="7"/>
  <c r="AW51" i="7"/>
  <c r="AJ51" i="7" s="1"/>
  <c r="AM15" i="7"/>
  <c r="AM27" i="7"/>
  <c r="AL28" i="7"/>
  <c r="AJ35" i="7"/>
  <c r="AJ36" i="7"/>
  <c r="AJ37" i="7"/>
  <c r="AJ38" i="7"/>
  <c r="AL39" i="7"/>
  <c r="AK40" i="7"/>
  <c r="AJ47" i="7"/>
  <c r="AQ3" i="7"/>
  <c r="AR3" i="7"/>
  <c r="AS3" i="7"/>
  <c r="AT3" i="7"/>
  <c r="O1" i="7"/>
  <c r="D1" i="7"/>
  <c r="C4" i="7"/>
  <c r="B4" i="7"/>
  <c r="AP3" i="7"/>
  <c r="AJ5" i="7"/>
  <c r="AJ29" i="7"/>
  <c r="AJ32" i="7"/>
  <c r="AJ33" i="7"/>
  <c r="AJ34" i="7"/>
  <c r="AJ48" i="7"/>
  <c r="AJ49" i="7"/>
  <c r="AJ50" i="7"/>
  <c r="AJ52" i="7"/>
  <c r="AJ53" i="7"/>
  <c r="AJ55" i="7"/>
  <c r="AJ56" i="7"/>
  <c r="AJ57" i="7"/>
  <c r="AJ58" i="7"/>
  <c r="AJ59" i="7"/>
  <c r="AJ62" i="7"/>
  <c r="AJ64" i="7"/>
  <c r="AJ65" i="7"/>
  <c r="AJ66" i="7"/>
  <c r="AJ67" i="7"/>
  <c r="AJ68" i="7"/>
  <c r="AJ73" i="7"/>
  <c r="AJ74" i="7"/>
  <c r="AJ75" i="7"/>
  <c r="AJ76" i="7"/>
  <c r="AJ77" i="7"/>
  <c r="AJ78" i="7"/>
  <c r="AJ79" i="7"/>
  <c r="AJ80" i="7"/>
  <c r="AJ83" i="7"/>
  <c r="AJ84" i="7"/>
  <c r="AJ85" i="7"/>
  <c r="AJ86" i="7"/>
  <c r="AJ87" i="7"/>
  <c r="AJ88" i="7"/>
  <c r="AJ89" i="7"/>
  <c r="AJ90" i="7"/>
  <c r="AJ91" i="7"/>
  <c r="AJ92" i="7"/>
  <c r="AJ95" i="7"/>
  <c r="AJ96" i="7"/>
  <c r="AJ97" i="7"/>
  <c r="AJ98" i="7"/>
  <c r="AJ99" i="7"/>
  <c r="AJ100" i="7"/>
  <c r="AJ101" i="7"/>
  <c r="AJ102" i="7"/>
  <c r="AJ103" i="7"/>
  <c r="AJ104" i="7"/>
  <c r="AJ107" i="7"/>
  <c r="AJ108" i="7"/>
  <c r="AJ109" i="7"/>
  <c r="AJ110" i="7"/>
  <c r="AJ111" i="7"/>
  <c r="AJ112" i="7"/>
  <c r="AJ113" i="7"/>
  <c r="AJ114" i="7"/>
  <c r="AJ115" i="7"/>
  <c r="AJ116" i="7"/>
  <c r="AJ119" i="7"/>
  <c r="AJ120" i="7"/>
  <c r="AJ121" i="7"/>
  <c r="AJ122" i="7"/>
  <c r="AJ123" i="7"/>
  <c r="AJ124" i="7"/>
  <c r="AJ125" i="7"/>
  <c r="AJ126" i="7"/>
  <c r="AJ127" i="7"/>
  <c r="AJ128" i="7"/>
  <c r="AJ129" i="7"/>
  <c r="AJ131" i="7"/>
  <c r="AJ132" i="7"/>
  <c r="AJ133" i="7"/>
  <c r="AJ134" i="7"/>
  <c r="AJ135" i="7"/>
  <c r="AJ136" i="7"/>
  <c r="AJ137" i="7"/>
  <c r="AJ138" i="7"/>
  <c r="AJ139" i="7"/>
  <c r="AJ140" i="7"/>
  <c r="AJ141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H5" i="7"/>
  <c r="AI5" i="7"/>
  <c r="AI6" i="7" s="1"/>
  <c r="AI7" i="7" s="1"/>
  <c r="AK5" i="7"/>
  <c r="AL5" i="7"/>
  <c r="AL6" i="7" s="1"/>
  <c r="AM5" i="7"/>
  <c r="AN5" i="7"/>
  <c r="AM6" i="7"/>
  <c r="AN6" i="7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M14" i="7"/>
  <c r="AN14" i="7"/>
  <c r="AM17" i="7"/>
  <c r="AN17" i="7"/>
  <c r="AM18" i="7"/>
  <c r="AN18" i="7"/>
  <c r="AM19" i="7"/>
  <c r="AN19" i="7"/>
  <c r="AM20" i="7"/>
  <c r="AN20" i="7"/>
  <c r="AM21" i="7"/>
  <c r="AN21" i="7"/>
  <c r="AM22" i="7"/>
  <c r="AN22" i="7"/>
  <c r="AM23" i="7"/>
  <c r="AN23" i="7"/>
  <c r="AM24" i="7"/>
  <c r="AN24" i="7"/>
  <c r="AM25" i="7"/>
  <c r="AN25" i="7"/>
  <c r="AM26" i="7"/>
  <c r="AN26" i="7"/>
  <c r="AM29" i="7"/>
  <c r="AN29" i="7"/>
  <c r="AM30" i="7"/>
  <c r="AN30" i="7"/>
  <c r="AM31" i="7"/>
  <c r="AN31" i="7"/>
  <c r="AM32" i="7"/>
  <c r="AN32" i="7"/>
  <c r="AM33" i="7"/>
  <c r="AN33" i="7"/>
  <c r="AM34" i="7"/>
  <c r="AN34" i="7"/>
  <c r="AM35" i="7"/>
  <c r="AN35" i="7"/>
  <c r="AM36" i="7"/>
  <c r="AN36" i="7"/>
  <c r="AK37" i="7"/>
  <c r="AL37" i="7"/>
  <c r="AM37" i="7"/>
  <c r="AN37" i="7"/>
  <c r="AK38" i="7"/>
  <c r="AL38" i="7"/>
  <c r="AM38" i="7"/>
  <c r="AN38" i="7"/>
  <c r="AM41" i="7"/>
  <c r="AN41" i="7"/>
  <c r="AL42" i="7"/>
  <c r="AM42" i="7"/>
  <c r="AN42" i="7"/>
  <c r="AL43" i="7"/>
  <c r="AM43" i="7"/>
  <c r="AN43" i="7"/>
  <c r="AL44" i="7"/>
  <c r="AM44" i="7"/>
  <c r="AN44" i="7"/>
  <c r="AL45" i="7"/>
  <c r="AM45" i="7"/>
  <c r="AN45" i="7"/>
  <c r="AM46" i="7"/>
  <c r="AN46" i="7"/>
  <c r="AM47" i="7"/>
  <c r="AN47" i="7"/>
  <c r="AM48" i="7"/>
  <c r="AN48" i="7"/>
  <c r="AM49" i="7"/>
  <c r="AN49" i="7"/>
  <c r="AM50" i="7"/>
  <c r="AN50" i="7"/>
  <c r="AH51" i="7"/>
  <c r="AI51" i="7"/>
  <c r="AK51" i="7"/>
  <c r="AL51" i="7"/>
  <c r="AM51" i="7"/>
  <c r="AN51" i="7"/>
  <c r="AH52" i="7"/>
  <c r="AI52" i="7"/>
  <c r="AK52" i="7"/>
  <c r="AL52" i="7"/>
  <c r="AM52" i="7"/>
  <c r="AN52" i="7"/>
  <c r="AH53" i="7"/>
  <c r="AI53" i="7"/>
  <c r="AK53" i="7"/>
  <c r="AL53" i="7"/>
  <c r="AM53" i="7"/>
  <c r="AN53" i="7"/>
  <c r="AH54" i="7"/>
  <c r="AI54" i="7"/>
  <c r="AK54" i="7"/>
  <c r="AL54" i="7"/>
  <c r="AM54" i="7"/>
  <c r="AN54" i="7"/>
  <c r="AH55" i="7"/>
  <c r="AI55" i="7"/>
  <c r="AK55" i="7"/>
  <c r="AL55" i="7"/>
  <c r="AM55" i="7"/>
  <c r="AN55" i="7"/>
  <c r="AH56" i="7"/>
  <c r="AI56" i="7"/>
  <c r="AK56" i="7"/>
  <c r="AL56" i="7"/>
  <c r="AM56" i="7"/>
  <c r="AN56" i="7"/>
  <c r="AH57" i="7"/>
  <c r="AI57" i="7"/>
  <c r="AK57" i="7"/>
  <c r="AL57" i="7"/>
  <c r="AM57" i="7"/>
  <c r="AN57" i="7"/>
  <c r="AH58" i="7"/>
  <c r="AI58" i="7"/>
  <c r="AK58" i="7"/>
  <c r="AL58" i="7"/>
  <c r="AM58" i="7"/>
  <c r="AN58" i="7"/>
  <c r="AH59" i="7"/>
  <c r="AI59" i="7"/>
  <c r="AK59" i="7"/>
  <c r="AL59" i="7"/>
  <c r="AM59" i="7"/>
  <c r="AN59" i="7"/>
  <c r="AH60" i="7"/>
  <c r="AI60" i="7"/>
  <c r="AK60" i="7"/>
  <c r="AL60" i="7"/>
  <c r="AM60" i="7"/>
  <c r="AN60" i="7"/>
  <c r="AK61" i="7"/>
  <c r="AH62" i="7"/>
  <c r="AI62" i="7"/>
  <c r="AK62" i="7"/>
  <c r="AL62" i="7"/>
  <c r="AM62" i="7"/>
  <c r="AN62" i="7"/>
  <c r="AH63" i="7"/>
  <c r="AI63" i="7"/>
  <c r="AK63" i="7"/>
  <c r="AL63" i="7"/>
  <c r="AM63" i="7"/>
  <c r="AN63" i="7"/>
  <c r="AH64" i="7"/>
  <c r="AI64" i="7"/>
  <c r="AK64" i="7"/>
  <c r="AL64" i="7"/>
  <c r="AM64" i="7"/>
  <c r="AN64" i="7"/>
  <c r="AH65" i="7"/>
  <c r="AI65" i="7"/>
  <c r="AK65" i="7"/>
  <c r="AL65" i="7"/>
  <c r="AM65" i="7"/>
  <c r="AN65" i="7"/>
  <c r="AH66" i="7"/>
  <c r="AI66" i="7"/>
  <c r="AK66" i="7"/>
  <c r="AL66" i="7"/>
  <c r="AM66" i="7"/>
  <c r="AN66" i="7"/>
  <c r="AH67" i="7"/>
  <c r="AI67" i="7"/>
  <c r="AK67" i="7"/>
  <c r="AL67" i="7"/>
  <c r="AM67" i="7"/>
  <c r="AN67" i="7"/>
  <c r="AH68" i="7"/>
  <c r="AI68" i="7"/>
  <c r="AK68" i="7"/>
  <c r="AL68" i="7"/>
  <c r="AM68" i="7"/>
  <c r="AN68" i="7"/>
  <c r="AH69" i="7"/>
  <c r="AI69" i="7"/>
  <c r="AK69" i="7"/>
  <c r="AL69" i="7"/>
  <c r="AM69" i="7"/>
  <c r="AN69" i="7"/>
  <c r="AH71" i="7"/>
  <c r="AI71" i="7"/>
  <c r="AK71" i="7"/>
  <c r="AL71" i="7"/>
  <c r="AM71" i="7"/>
  <c r="AN71" i="7"/>
  <c r="AH72" i="7"/>
  <c r="AI72" i="7"/>
  <c r="AK72" i="7"/>
  <c r="AL72" i="7"/>
  <c r="AM72" i="7"/>
  <c r="AN72" i="7"/>
  <c r="AH73" i="7"/>
  <c r="AI73" i="7"/>
  <c r="AK73" i="7"/>
  <c r="AL73" i="7"/>
  <c r="AM73" i="7"/>
  <c r="AN73" i="7"/>
  <c r="AH74" i="7"/>
  <c r="AI74" i="7"/>
  <c r="AK74" i="7"/>
  <c r="AL74" i="7"/>
  <c r="AM74" i="7"/>
  <c r="AN74" i="7"/>
  <c r="AH75" i="7"/>
  <c r="AI75" i="7"/>
  <c r="AK75" i="7"/>
  <c r="AL75" i="7"/>
  <c r="AM75" i="7"/>
  <c r="AN75" i="7"/>
  <c r="AH76" i="7"/>
  <c r="AI76" i="7"/>
  <c r="AK76" i="7"/>
  <c r="AL76" i="7"/>
  <c r="AM76" i="7"/>
  <c r="AN76" i="7"/>
  <c r="AH77" i="7"/>
  <c r="AI77" i="7"/>
  <c r="AK77" i="7"/>
  <c r="AL77" i="7"/>
  <c r="AM77" i="7"/>
  <c r="AN77" i="7"/>
  <c r="AH78" i="7"/>
  <c r="AI78" i="7"/>
  <c r="AK78" i="7"/>
  <c r="AL78" i="7"/>
  <c r="AM78" i="7"/>
  <c r="AN78" i="7"/>
  <c r="AH79" i="7"/>
  <c r="AI79" i="7"/>
  <c r="AK79" i="7"/>
  <c r="AL79" i="7"/>
  <c r="AM79" i="7"/>
  <c r="AN79" i="7"/>
  <c r="AH80" i="7"/>
  <c r="AI80" i="7"/>
  <c r="AK80" i="7"/>
  <c r="AL80" i="7"/>
  <c r="AM80" i="7"/>
  <c r="AN80" i="7"/>
  <c r="AH81" i="7"/>
  <c r="AI81" i="7"/>
  <c r="AK81" i="7"/>
  <c r="AL81" i="7"/>
  <c r="AM81" i="7"/>
  <c r="AN81" i="7"/>
  <c r="AH83" i="7"/>
  <c r="AI83" i="7"/>
  <c r="AK83" i="7"/>
  <c r="AL83" i="7"/>
  <c r="AM83" i="7"/>
  <c r="AN83" i="7"/>
  <c r="AH84" i="7"/>
  <c r="AI84" i="7"/>
  <c r="AK84" i="7"/>
  <c r="AL84" i="7"/>
  <c r="AM84" i="7"/>
  <c r="AN84" i="7"/>
  <c r="AH85" i="7"/>
  <c r="AI85" i="7"/>
  <c r="AK85" i="7"/>
  <c r="AL85" i="7"/>
  <c r="AM85" i="7"/>
  <c r="AN85" i="7"/>
  <c r="AH86" i="7"/>
  <c r="AI86" i="7"/>
  <c r="AK86" i="7"/>
  <c r="AL86" i="7"/>
  <c r="AM86" i="7"/>
  <c r="AN86" i="7"/>
  <c r="AH87" i="7"/>
  <c r="AI87" i="7"/>
  <c r="AK87" i="7"/>
  <c r="AL87" i="7"/>
  <c r="AM87" i="7"/>
  <c r="AN87" i="7"/>
  <c r="AH88" i="7"/>
  <c r="AI88" i="7"/>
  <c r="AK88" i="7"/>
  <c r="AL88" i="7"/>
  <c r="AM88" i="7"/>
  <c r="AN88" i="7"/>
  <c r="AH89" i="7"/>
  <c r="AI89" i="7"/>
  <c r="AK89" i="7"/>
  <c r="AL89" i="7"/>
  <c r="AM89" i="7"/>
  <c r="AN89" i="7"/>
  <c r="AH90" i="7"/>
  <c r="AI90" i="7"/>
  <c r="AK90" i="7"/>
  <c r="AL90" i="7"/>
  <c r="AM90" i="7"/>
  <c r="AN90" i="7"/>
  <c r="AH91" i="7"/>
  <c r="AI91" i="7"/>
  <c r="AK91" i="7"/>
  <c r="AL91" i="7"/>
  <c r="AM91" i="7"/>
  <c r="AN91" i="7"/>
  <c r="AH92" i="7"/>
  <c r="AI92" i="7"/>
  <c r="AK92" i="7"/>
  <c r="AL92" i="7"/>
  <c r="AM92" i="7"/>
  <c r="AN92" i="7"/>
  <c r="AH93" i="7"/>
  <c r="AI93" i="7"/>
  <c r="AK93" i="7"/>
  <c r="AL93" i="7"/>
  <c r="AM93" i="7"/>
  <c r="AN93" i="7"/>
  <c r="AH95" i="7"/>
  <c r="AI95" i="7"/>
  <c r="AK95" i="7"/>
  <c r="AL95" i="7"/>
  <c r="AM95" i="7"/>
  <c r="AN95" i="7"/>
  <c r="AH96" i="7"/>
  <c r="AI96" i="7"/>
  <c r="AK96" i="7"/>
  <c r="AL96" i="7"/>
  <c r="AM96" i="7"/>
  <c r="AN96" i="7"/>
  <c r="AH97" i="7"/>
  <c r="AI97" i="7"/>
  <c r="AK97" i="7"/>
  <c r="AL97" i="7"/>
  <c r="AM97" i="7"/>
  <c r="AN97" i="7"/>
  <c r="AH98" i="7"/>
  <c r="AI98" i="7"/>
  <c r="AK98" i="7"/>
  <c r="AL98" i="7"/>
  <c r="AM98" i="7"/>
  <c r="AN98" i="7"/>
  <c r="AH99" i="7"/>
  <c r="AI99" i="7"/>
  <c r="AK99" i="7"/>
  <c r="AL99" i="7"/>
  <c r="AM99" i="7"/>
  <c r="AN99" i="7"/>
  <c r="AH100" i="7"/>
  <c r="AI100" i="7"/>
  <c r="AK100" i="7"/>
  <c r="AL100" i="7"/>
  <c r="AM100" i="7"/>
  <c r="AN100" i="7"/>
  <c r="AH101" i="7"/>
  <c r="AI101" i="7"/>
  <c r="AK101" i="7"/>
  <c r="AL101" i="7"/>
  <c r="AM101" i="7"/>
  <c r="AN101" i="7"/>
  <c r="AH102" i="7"/>
  <c r="AI102" i="7"/>
  <c r="AK102" i="7"/>
  <c r="AL102" i="7"/>
  <c r="AM102" i="7"/>
  <c r="AN102" i="7"/>
  <c r="AH103" i="7"/>
  <c r="AI103" i="7"/>
  <c r="AK103" i="7"/>
  <c r="AL103" i="7"/>
  <c r="AM103" i="7"/>
  <c r="AN103" i="7"/>
  <c r="AH104" i="7"/>
  <c r="AI104" i="7"/>
  <c r="AK104" i="7"/>
  <c r="AL104" i="7"/>
  <c r="AM104" i="7"/>
  <c r="AN104" i="7"/>
  <c r="AH105" i="7"/>
  <c r="AI105" i="7"/>
  <c r="AK105" i="7"/>
  <c r="AL105" i="7"/>
  <c r="AM105" i="7"/>
  <c r="AN105" i="7"/>
  <c r="AH107" i="7"/>
  <c r="AI107" i="7"/>
  <c r="AK107" i="7"/>
  <c r="AL107" i="7"/>
  <c r="AM107" i="7"/>
  <c r="AN107" i="7"/>
  <c r="AH108" i="7"/>
  <c r="AI108" i="7"/>
  <c r="AK108" i="7"/>
  <c r="AL108" i="7"/>
  <c r="AM108" i="7"/>
  <c r="AN108" i="7"/>
  <c r="AH109" i="7"/>
  <c r="AI109" i="7"/>
  <c r="AK109" i="7"/>
  <c r="AL109" i="7"/>
  <c r="AM109" i="7"/>
  <c r="AN109" i="7"/>
  <c r="AH110" i="7"/>
  <c r="AI110" i="7"/>
  <c r="AK110" i="7"/>
  <c r="AL110" i="7"/>
  <c r="AM110" i="7"/>
  <c r="AN110" i="7"/>
  <c r="AH111" i="7"/>
  <c r="AI111" i="7"/>
  <c r="AK111" i="7"/>
  <c r="AL111" i="7"/>
  <c r="AM111" i="7"/>
  <c r="AN111" i="7"/>
  <c r="AH112" i="7"/>
  <c r="AI112" i="7"/>
  <c r="AK112" i="7"/>
  <c r="AL112" i="7"/>
  <c r="AM112" i="7"/>
  <c r="AN112" i="7"/>
  <c r="AH113" i="7"/>
  <c r="AI113" i="7"/>
  <c r="AK113" i="7"/>
  <c r="AL113" i="7"/>
  <c r="AM113" i="7"/>
  <c r="AN113" i="7"/>
  <c r="AH114" i="7"/>
  <c r="AI114" i="7"/>
  <c r="AK114" i="7"/>
  <c r="AL114" i="7"/>
  <c r="AM114" i="7"/>
  <c r="AN114" i="7"/>
  <c r="AH115" i="7"/>
  <c r="AI115" i="7"/>
  <c r="AK115" i="7"/>
  <c r="AL115" i="7"/>
  <c r="AM115" i="7"/>
  <c r="AN115" i="7"/>
  <c r="AH116" i="7"/>
  <c r="AI116" i="7"/>
  <c r="AK116" i="7"/>
  <c r="AL116" i="7"/>
  <c r="AM116" i="7"/>
  <c r="AN116" i="7"/>
  <c r="AH117" i="7"/>
  <c r="AI117" i="7"/>
  <c r="AK117" i="7"/>
  <c r="AL117" i="7"/>
  <c r="AM117" i="7"/>
  <c r="AN117" i="7"/>
  <c r="AH119" i="7"/>
  <c r="AI119" i="7"/>
  <c r="AK119" i="7"/>
  <c r="AL119" i="7"/>
  <c r="AM119" i="7"/>
  <c r="AN119" i="7"/>
  <c r="AH120" i="7"/>
  <c r="AI120" i="7"/>
  <c r="AK120" i="7"/>
  <c r="AL120" i="7"/>
  <c r="AM120" i="7"/>
  <c r="AN120" i="7"/>
  <c r="AH121" i="7"/>
  <c r="AI121" i="7"/>
  <c r="AK121" i="7"/>
  <c r="AL121" i="7"/>
  <c r="AM121" i="7"/>
  <c r="AN121" i="7"/>
  <c r="AH122" i="7"/>
  <c r="AI122" i="7"/>
  <c r="AK122" i="7"/>
  <c r="AL122" i="7"/>
  <c r="AM122" i="7"/>
  <c r="AN122" i="7"/>
  <c r="AH123" i="7"/>
  <c r="AI123" i="7"/>
  <c r="AK123" i="7"/>
  <c r="AL123" i="7"/>
  <c r="AM123" i="7"/>
  <c r="AN123" i="7"/>
  <c r="AH124" i="7"/>
  <c r="AI124" i="7"/>
  <c r="AK124" i="7"/>
  <c r="AL124" i="7"/>
  <c r="AM124" i="7"/>
  <c r="AN124" i="7"/>
  <c r="AH125" i="7"/>
  <c r="AI125" i="7"/>
  <c r="AK125" i="7"/>
  <c r="AL125" i="7"/>
  <c r="AM125" i="7"/>
  <c r="AN125" i="7"/>
  <c r="AH126" i="7"/>
  <c r="AI126" i="7"/>
  <c r="AK126" i="7"/>
  <c r="AL126" i="7"/>
  <c r="AM126" i="7"/>
  <c r="AN126" i="7"/>
  <c r="AH127" i="7"/>
  <c r="AI127" i="7"/>
  <c r="AK127" i="7"/>
  <c r="AL127" i="7"/>
  <c r="AM127" i="7"/>
  <c r="AN127" i="7"/>
  <c r="AH128" i="7"/>
  <c r="AI128" i="7"/>
  <c r="AK128" i="7"/>
  <c r="AL128" i="7"/>
  <c r="AM128" i="7"/>
  <c r="AN128" i="7"/>
  <c r="AH129" i="7"/>
  <c r="AI129" i="7"/>
  <c r="AK129" i="7"/>
  <c r="AL129" i="7"/>
  <c r="AM129" i="7"/>
  <c r="AN129" i="7"/>
  <c r="AH131" i="7"/>
  <c r="AI131" i="7"/>
  <c r="AK131" i="7"/>
  <c r="AL131" i="7"/>
  <c r="AM131" i="7"/>
  <c r="AN131" i="7"/>
  <c r="AH132" i="7"/>
  <c r="AI132" i="7"/>
  <c r="AK132" i="7"/>
  <c r="AL132" i="7"/>
  <c r="AM132" i="7"/>
  <c r="AN132" i="7"/>
  <c r="AH133" i="7"/>
  <c r="AI133" i="7"/>
  <c r="AK133" i="7"/>
  <c r="AL133" i="7"/>
  <c r="AM133" i="7"/>
  <c r="AN133" i="7"/>
  <c r="AH134" i="7"/>
  <c r="AI134" i="7"/>
  <c r="AK134" i="7"/>
  <c r="AL134" i="7"/>
  <c r="AM134" i="7"/>
  <c r="AN134" i="7"/>
  <c r="AH135" i="7"/>
  <c r="AI135" i="7"/>
  <c r="AK135" i="7"/>
  <c r="AL135" i="7"/>
  <c r="AM135" i="7"/>
  <c r="AN135" i="7"/>
  <c r="AH136" i="7"/>
  <c r="AI136" i="7"/>
  <c r="AK136" i="7"/>
  <c r="AL136" i="7"/>
  <c r="AM136" i="7"/>
  <c r="AN136" i="7"/>
  <c r="AH137" i="7"/>
  <c r="AI137" i="7"/>
  <c r="AK137" i="7"/>
  <c r="AL137" i="7"/>
  <c r="AM137" i="7"/>
  <c r="AN137" i="7"/>
  <c r="AH138" i="7"/>
  <c r="AI138" i="7"/>
  <c r="AK138" i="7"/>
  <c r="AL138" i="7"/>
  <c r="AM138" i="7"/>
  <c r="AN138" i="7"/>
  <c r="AH139" i="7"/>
  <c r="AI139" i="7"/>
  <c r="AK139" i="7"/>
  <c r="AL139" i="7"/>
  <c r="AM139" i="7"/>
  <c r="AN139" i="7"/>
  <c r="AH140" i="7"/>
  <c r="AI140" i="7"/>
  <c r="AK140" i="7"/>
  <c r="AL140" i="7"/>
  <c r="AM140" i="7"/>
  <c r="AN140" i="7"/>
  <c r="AH141" i="7"/>
  <c r="AI141" i="7"/>
  <c r="AK141" i="7"/>
  <c r="AL141" i="7"/>
  <c r="AM141" i="7"/>
  <c r="AN141" i="7"/>
  <c r="AH143" i="7"/>
  <c r="AI143" i="7"/>
  <c r="AK143" i="7"/>
  <c r="AL143" i="7"/>
  <c r="AM143" i="7"/>
  <c r="AN143" i="7"/>
  <c r="AH144" i="7"/>
  <c r="AI144" i="7"/>
  <c r="AK144" i="7"/>
  <c r="AL144" i="7"/>
  <c r="AM144" i="7"/>
  <c r="AN144" i="7"/>
  <c r="AH145" i="7"/>
  <c r="AI145" i="7"/>
  <c r="AK145" i="7"/>
  <c r="AL145" i="7"/>
  <c r="AM145" i="7"/>
  <c r="AN145" i="7"/>
  <c r="AH146" i="7"/>
  <c r="AI146" i="7"/>
  <c r="AK146" i="7"/>
  <c r="AL146" i="7"/>
  <c r="AM146" i="7"/>
  <c r="AN146" i="7"/>
  <c r="AH147" i="7"/>
  <c r="AI147" i="7"/>
  <c r="AK147" i="7"/>
  <c r="AL147" i="7"/>
  <c r="AM147" i="7"/>
  <c r="AN147" i="7"/>
  <c r="AH148" i="7"/>
  <c r="AI148" i="7"/>
  <c r="AK148" i="7"/>
  <c r="AL148" i="7"/>
  <c r="AM148" i="7"/>
  <c r="AN148" i="7"/>
  <c r="AH149" i="7"/>
  <c r="AI149" i="7"/>
  <c r="AK149" i="7"/>
  <c r="AL149" i="7"/>
  <c r="AM149" i="7"/>
  <c r="AN149" i="7"/>
  <c r="AH150" i="7"/>
  <c r="AI150" i="7"/>
  <c r="AK150" i="7"/>
  <c r="AL150" i="7"/>
  <c r="AM150" i="7"/>
  <c r="AN150" i="7"/>
  <c r="AH151" i="7"/>
  <c r="AI151" i="7"/>
  <c r="AK151" i="7"/>
  <c r="AL151" i="7"/>
  <c r="AM151" i="7"/>
  <c r="AN151" i="7"/>
  <c r="AH152" i="7"/>
  <c r="AI152" i="7"/>
  <c r="AK152" i="7"/>
  <c r="AL152" i="7"/>
  <c r="AM152" i="7"/>
  <c r="AN152" i="7"/>
  <c r="AH153" i="7"/>
  <c r="AI153" i="7"/>
  <c r="AK153" i="7"/>
  <c r="AL153" i="7"/>
  <c r="AM153" i="7"/>
  <c r="AN153" i="7"/>
  <c r="AH154" i="7"/>
  <c r="AI154" i="7"/>
  <c r="AK154" i="7"/>
  <c r="AL154" i="7"/>
  <c r="AM154" i="7"/>
  <c r="AN154" i="7"/>
  <c r="AH155" i="7"/>
  <c r="AI155" i="7"/>
  <c r="AK155" i="7"/>
  <c r="AL155" i="7"/>
  <c r="AM155" i="7"/>
  <c r="AN155" i="7"/>
  <c r="AH156" i="7"/>
  <c r="AI156" i="7"/>
  <c r="AK156" i="7"/>
  <c r="AL156" i="7"/>
  <c r="AM156" i="7"/>
  <c r="AN156" i="7"/>
  <c r="AH157" i="7"/>
  <c r="AI157" i="7"/>
  <c r="AK157" i="7"/>
  <c r="AL157" i="7"/>
  <c r="AM157" i="7"/>
  <c r="AN157" i="7"/>
  <c r="AH158" i="7"/>
  <c r="AI158" i="7"/>
  <c r="AK158" i="7"/>
  <c r="AL158" i="7"/>
  <c r="AM158" i="7"/>
  <c r="AN158" i="7"/>
  <c r="AH159" i="7"/>
  <c r="AI159" i="7"/>
  <c r="AK159" i="7"/>
  <c r="AL159" i="7"/>
  <c r="AM159" i="7"/>
  <c r="AN159" i="7"/>
  <c r="AH160" i="7"/>
  <c r="AI160" i="7"/>
  <c r="AK160" i="7"/>
  <c r="AL160" i="7"/>
  <c r="AM160" i="7"/>
  <c r="AN160" i="7"/>
  <c r="AH161" i="7"/>
  <c r="AI161" i="7"/>
  <c r="AK161" i="7"/>
  <c r="AL161" i="7"/>
  <c r="AM161" i="7"/>
  <c r="AN161" i="7"/>
  <c r="AH162" i="7"/>
  <c r="AI162" i="7"/>
  <c r="AK162" i="7"/>
  <c r="AL162" i="7"/>
  <c r="AM162" i="7"/>
  <c r="AN162" i="7"/>
  <c r="AH163" i="7"/>
  <c r="AI163" i="7"/>
  <c r="AK163" i="7"/>
  <c r="AL163" i="7"/>
  <c r="AM163" i="7"/>
  <c r="AN163" i="7"/>
  <c r="AH164" i="7"/>
  <c r="AI164" i="7"/>
  <c r="AK164" i="7"/>
  <c r="AL164" i="7"/>
  <c r="AM164" i="7"/>
  <c r="AN164" i="7"/>
  <c r="AH165" i="7"/>
  <c r="AI165" i="7"/>
  <c r="AK165" i="7"/>
  <c r="AL165" i="7"/>
  <c r="AM165" i="7"/>
  <c r="AN165" i="7"/>
  <c r="AH166" i="7"/>
  <c r="AI166" i="7"/>
  <c r="AK166" i="7"/>
  <c r="AL166" i="7"/>
  <c r="AM166" i="7"/>
  <c r="AN166" i="7"/>
  <c r="AH167" i="7"/>
  <c r="AI167" i="7"/>
  <c r="AK167" i="7"/>
  <c r="AL167" i="7"/>
  <c r="AM167" i="7"/>
  <c r="AN167" i="7"/>
  <c r="AH168" i="7"/>
  <c r="AI168" i="7"/>
  <c r="AK168" i="7"/>
  <c r="AL168" i="7"/>
  <c r="AM168" i="7"/>
  <c r="AN168" i="7"/>
  <c r="AH169" i="7"/>
  <c r="AI169" i="7"/>
  <c r="AK169" i="7"/>
  <c r="AL169" i="7"/>
  <c r="AM169" i="7"/>
  <c r="AN169" i="7"/>
  <c r="AH170" i="7"/>
  <c r="AI170" i="7"/>
  <c r="AK170" i="7"/>
  <c r="AL170" i="7"/>
  <c r="AM170" i="7"/>
  <c r="AN170" i="7"/>
  <c r="AH171" i="7"/>
  <c r="AI171" i="7"/>
  <c r="AK171" i="7"/>
  <c r="AL171" i="7"/>
  <c r="AM171" i="7"/>
  <c r="AN171" i="7"/>
  <c r="AH172" i="7"/>
  <c r="AI172" i="7"/>
  <c r="AK172" i="7"/>
  <c r="AL172" i="7"/>
  <c r="AM172" i="7"/>
  <c r="AN172" i="7"/>
  <c r="AH173" i="7"/>
  <c r="AI173" i="7"/>
  <c r="AK173" i="7"/>
  <c r="AL173" i="7"/>
  <c r="AM173" i="7"/>
  <c r="AN173" i="7"/>
  <c r="AH174" i="7"/>
  <c r="AI174" i="7"/>
  <c r="AK174" i="7"/>
  <c r="AL174" i="7"/>
  <c r="AM174" i="7"/>
  <c r="AN174" i="7"/>
  <c r="AH175" i="7"/>
  <c r="AI175" i="7"/>
  <c r="AK175" i="7"/>
  <c r="AL175" i="7"/>
  <c r="AM175" i="7"/>
  <c r="AN175" i="7"/>
  <c r="AH176" i="7"/>
  <c r="AI176" i="7"/>
  <c r="AK176" i="7"/>
  <c r="AL176" i="7"/>
  <c r="AM176" i="7"/>
  <c r="AN176" i="7"/>
  <c r="AH177" i="7"/>
  <c r="AI177" i="7"/>
  <c r="AK177" i="7"/>
  <c r="AL177" i="7"/>
  <c r="AM177" i="7"/>
  <c r="AN177" i="7"/>
  <c r="AH178" i="7"/>
  <c r="AI178" i="7"/>
  <c r="AK178" i="7"/>
  <c r="AL178" i="7"/>
  <c r="AM178" i="7"/>
  <c r="AN178" i="7"/>
  <c r="AH179" i="7"/>
  <c r="AI179" i="7"/>
  <c r="AK179" i="7"/>
  <c r="AL179" i="7"/>
  <c r="AM179" i="7"/>
  <c r="AN179" i="7"/>
  <c r="AH180" i="7"/>
  <c r="AI180" i="7"/>
  <c r="AK180" i="7"/>
  <c r="AL180" i="7"/>
  <c r="AM180" i="7"/>
  <c r="AN180" i="7"/>
  <c r="AH181" i="7"/>
  <c r="AI181" i="7"/>
  <c r="AK181" i="7"/>
  <c r="AL181" i="7"/>
  <c r="AM181" i="7"/>
  <c r="AN181" i="7"/>
  <c r="L127" i="7"/>
  <c r="K127" i="7"/>
  <c r="E127" i="7"/>
  <c r="L126" i="7"/>
  <c r="K126" i="7"/>
  <c r="E126" i="7"/>
  <c r="L125" i="7"/>
  <c r="K125" i="7"/>
  <c r="E125" i="7"/>
  <c r="L124" i="7"/>
  <c r="K124" i="7"/>
  <c r="E124" i="7"/>
  <c r="L123" i="7"/>
  <c r="K123" i="7"/>
  <c r="E123" i="7"/>
  <c r="F123" i="7" s="1"/>
  <c r="J123" i="7" s="1"/>
  <c r="L122" i="7"/>
  <c r="K122" i="7"/>
  <c r="E122" i="7"/>
  <c r="L121" i="7"/>
  <c r="K121" i="7"/>
  <c r="E121" i="7"/>
  <c r="L120" i="7"/>
  <c r="K120" i="7"/>
  <c r="E120" i="7"/>
  <c r="L119" i="7"/>
  <c r="K119" i="7"/>
  <c r="E119" i="7"/>
  <c r="L118" i="7"/>
  <c r="K118" i="7"/>
  <c r="E118" i="7"/>
  <c r="L117" i="7"/>
  <c r="K117" i="7"/>
  <c r="E117" i="7"/>
  <c r="F117" i="7" s="1"/>
  <c r="J117" i="7" s="1"/>
  <c r="L116" i="7"/>
  <c r="K116" i="7"/>
  <c r="E116" i="7"/>
  <c r="L115" i="7"/>
  <c r="K115" i="7"/>
  <c r="E115" i="7"/>
  <c r="L114" i="7"/>
  <c r="K114" i="7"/>
  <c r="E114" i="7"/>
  <c r="L113" i="7"/>
  <c r="K113" i="7"/>
  <c r="E113" i="7"/>
  <c r="L112" i="7"/>
  <c r="K112" i="7"/>
  <c r="E112" i="7"/>
  <c r="L111" i="7"/>
  <c r="K111" i="7"/>
  <c r="E111" i="7"/>
  <c r="F111" i="7" s="1"/>
  <c r="J111" i="7" s="1"/>
  <c r="L110" i="7"/>
  <c r="K110" i="7"/>
  <c r="E110" i="7"/>
  <c r="L109" i="7"/>
  <c r="K109" i="7"/>
  <c r="E109" i="7"/>
  <c r="L108" i="7"/>
  <c r="K108" i="7"/>
  <c r="E108" i="7"/>
  <c r="L107" i="7"/>
  <c r="K107" i="7"/>
  <c r="E107" i="7"/>
  <c r="L106" i="7"/>
  <c r="K106" i="7"/>
  <c r="E106" i="7"/>
  <c r="L105" i="7"/>
  <c r="K105" i="7"/>
  <c r="E105" i="7"/>
  <c r="F105" i="7" s="1"/>
  <c r="J105" i="7" s="1"/>
  <c r="L104" i="7"/>
  <c r="K104" i="7"/>
  <c r="E104" i="7"/>
  <c r="L103" i="7"/>
  <c r="K103" i="7"/>
  <c r="E103" i="7"/>
  <c r="L102" i="7"/>
  <c r="K102" i="7"/>
  <c r="E102" i="7"/>
  <c r="L101" i="7"/>
  <c r="K101" i="7"/>
  <c r="E101" i="7"/>
  <c r="L100" i="7"/>
  <c r="K100" i="7"/>
  <c r="E100" i="7"/>
  <c r="L99" i="7"/>
  <c r="K99" i="7"/>
  <c r="E99" i="7"/>
  <c r="F99" i="7" s="1"/>
  <c r="J99" i="7" s="1"/>
  <c r="L98" i="7"/>
  <c r="K98" i="7"/>
  <c r="E98" i="7"/>
  <c r="L97" i="7"/>
  <c r="K97" i="7"/>
  <c r="E97" i="7"/>
  <c r="L96" i="7"/>
  <c r="K96" i="7"/>
  <c r="E96" i="7"/>
  <c r="L95" i="7"/>
  <c r="K95" i="7"/>
  <c r="E95" i="7"/>
  <c r="L94" i="7"/>
  <c r="K94" i="7"/>
  <c r="E94" i="7"/>
  <c r="L93" i="7"/>
  <c r="K93" i="7"/>
  <c r="E93" i="7"/>
  <c r="F93" i="7" s="1"/>
  <c r="J93" i="7" s="1"/>
  <c r="L92" i="7"/>
  <c r="K92" i="7"/>
  <c r="E92" i="7"/>
  <c r="L91" i="7"/>
  <c r="K91" i="7"/>
  <c r="E91" i="7"/>
  <c r="L90" i="7"/>
  <c r="K90" i="7"/>
  <c r="E90" i="7"/>
  <c r="L89" i="7"/>
  <c r="K89" i="7"/>
  <c r="E89" i="7"/>
  <c r="L88" i="7"/>
  <c r="K88" i="7"/>
  <c r="E88" i="7"/>
  <c r="L87" i="7"/>
  <c r="K87" i="7"/>
  <c r="E87" i="7"/>
  <c r="F87" i="7" s="1"/>
  <c r="J87" i="7" s="1"/>
  <c r="L86" i="7"/>
  <c r="K86" i="7"/>
  <c r="E86" i="7"/>
  <c r="L85" i="7"/>
  <c r="K85" i="7"/>
  <c r="E85" i="7"/>
  <c r="L84" i="7"/>
  <c r="K84" i="7"/>
  <c r="E84" i="7"/>
  <c r="L83" i="7"/>
  <c r="K83" i="7"/>
  <c r="E83" i="7"/>
  <c r="L82" i="7"/>
  <c r="K82" i="7"/>
  <c r="E82" i="7"/>
  <c r="L81" i="7"/>
  <c r="K81" i="7"/>
  <c r="E81" i="7"/>
  <c r="F81" i="7" s="1"/>
  <c r="J81" i="7" s="1"/>
  <c r="L80" i="7"/>
  <c r="K80" i="7"/>
  <c r="E80" i="7"/>
  <c r="L79" i="7"/>
  <c r="K79" i="7"/>
  <c r="E79" i="7"/>
  <c r="L78" i="7"/>
  <c r="K78" i="7"/>
  <c r="E78" i="7"/>
  <c r="L77" i="7"/>
  <c r="K77" i="7"/>
  <c r="E77" i="7"/>
  <c r="L76" i="7"/>
  <c r="K76" i="7"/>
  <c r="E76" i="7"/>
  <c r="L75" i="7"/>
  <c r="K75" i="7"/>
  <c r="E75" i="7"/>
  <c r="F75" i="7" s="1"/>
  <c r="J75" i="7" s="1"/>
  <c r="L74" i="7"/>
  <c r="K74" i="7"/>
  <c r="E74" i="7"/>
  <c r="L73" i="7"/>
  <c r="K73" i="7"/>
  <c r="E73" i="7"/>
  <c r="L72" i="7"/>
  <c r="K72" i="7"/>
  <c r="E72" i="7"/>
  <c r="L71" i="7"/>
  <c r="K71" i="7"/>
  <c r="E71" i="7"/>
  <c r="L70" i="7"/>
  <c r="K70" i="7"/>
  <c r="E70" i="7"/>
  <c r="L69" i="7"/>
  <c r="K69" i="7"/>
  <c r="E69" i="7"/>
  <c r="F69" i="7" s="1"/>
  <c r="J69" i="7" s="1"/>
  <c r="L68" i="7"/>
  <c r="K68" i="7"/>
  <c r="E68" i="7"/>
  <c r="L67" i="7"/>
  <c r="K67" i="7"/>
  <c r="E67" i="7"/>
  <c r="L66" i="7"/>
  <c r="K66" i="7"/>
  <c r="E66" i="7"/>
  <c r="L65" i="7"/>
  <c r="K65" i="7"/>
  <c r="E65" i="7"/>
  <c r="L64" i="7"/>
  <c r="K64" i="7"/>
  <c r="E64" i="7"/>
  <c r="L63" i="7"/>
  <c r="K63" i="7"/>
  <c r="E63" i="7"/>
  <c r="F63" i="7" s="1"/>
  <c r="J63" i="7" s="1"/>
  <c r="L62" i="7"/>
  <c r="K62" i="7"/>
  <c r="E62" i="7"/>
  <c r="L61" i="7"/>
  <c r="K61" i="7"/>
  <c r="E61" i="7"/>
  <c r="L60" i="7"/>
  <c r="K60" i="7"/>
  <c r="E60" i="7"/>
  <c r="L59" i="7"/>
  <c r="K59" i="7"/>
  <c r="E59" i="7"/>
  <c r="L58" i="7"/>
  <c r="K58" i="7"/>
  <c r="E58" i="7"/>
  <c r="L57" i="7"/>
  <c r="K57" i="7"/>
  <c r="E57" i="7"/>
  <c r="F57" i="7" s="1"/>
  <c r="J57" i="7" s="1"/>
  <c r="L56" i="7"/>
  <c r="K56" i="7"/>
  <c r="E56" i="7"/>
  <c r="L55" i="7"/>
  <c r="K55" i="7"/>
  <c r="E55" i="7"/>
  <c r="L54" i="7"/>
  <c r="K54" i="7"/>
  <c r="E54" i="7"/>
  <c r="L53" i="7"/>
  <c r="K53" i="7"/>
  <c r="E53" i="7"/>
  <c r="L52" i="7"/>
  <c r="K52" i="7"/>
  <c r="E52" i="7"/>
  <c r="L51" i="7"/>
  <c r="K51" i="7"/>
  <c r="E51" i="7"/>
  <c r="F51" i="7" s="1"/>
  <c r="J51" i="7" s="1"/>
  <c r="L50" i="7"/>
  <c r="K50" i="7"/>
  <c r="E50" i="7"/>
  <c r="L49" i="7"/>
  <c r="K49" i="7"/>
  <c r="E49" i="7"/>
  <c r="F49" i="7" s="1"/>
  <c r="J49" i="7" s="1"/>
  <c r="L48" i="7"/>
  <c r="K48" i="7"/>
  <c r="E48" i="7"/>
  <c r="L47" i="7"/>
  <c r="K47" i="7"/>
  <c r="E47" i="7"/>
  <c r="L46" i="7"/>
  <c r="K46" i="7"/>
  <c r="E46" i="7"/>
  <c r="L45" i="7"/>
  <c r="K45" i="7"/>
  <c r="E45" i="7"/>
  <c r="F45" i="7" s="1"/>
  <c r="L44" i="7"/>
  <c r="K44" i="7"/>
  <c r="E44" i="7"/>
  <c r="L43" i="7"/>
  <c r="K43" i="7"/>
  <c r="E43" i="7"/>
  <c r="F43" i="7" s="1"/>
  <c r="L42" i="7"/>
  <c r="K42" i="7"/>
  <c r="E42" i="7"/>
  <c r="L41" i="7"/>
  <c r="K41" i="7"/>
  <c r="E41" i="7"/>
  <c r="E40" i="7"/>
  <c r="E39" i="7"/>
  <c r="F39" i="7" s="1"/>
  <c r="E38" i="7"/>
  <c r="E37" i="7"/>
  <c r="F37" i="7" s="1"/>
  <c r="E36" i="7"/>
  <c r="E35" i="7"/>
  <c r="E34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E4" i="7"/>
  <c r="H4" i="7"/>
  <c r="AN142" i="7" l="1"/>
  <c r="AN130" i="7"/>
  <c r="AN118" i="7"/>
  <c r="AN106" i="7"/>
  <c r="AN94" i="7"/>
  <c r="AN82" i="7"/>
  <c r="AN70" i="7"/>
  <c r="AM142" i="7"/>
  <c r="AM130" i="7"/>
  <c r="AM118" i="7"/>
  <c r="AM106" i="7"/>
  <c r="AM94" i="7"/>
  <c r="AM82" i="7"/>
  <c r="AM70" i="7"/>
  <c r="AL142" i="7"/>
  <c r="AL130" i="7"/>
  <c r="AL118" i="7"/>
  <c r="AL106" i="7"/>
  <c r="AL94" i="7"/>
  <c r="AL82" i="7"/>
  <c r="AL70" i="7"/>
  <c r="AK142" i="7"/>
  <c r="AK130" i="7"/>
  <c r="AK118" i="7"/>
  <c r="AK106" i="7"/>
  <c r="AK94" i="7"/>
  <c r="AK82" i="7"/>
  <c r="AK70" i="7"/>
  <c r="AI142" i="7"/>
  <c r="AI130" i="7"/>
  <c r="AI118" i="7"/>
  <c r="AI106" i="7"/>
  <c r="AI94" i="7"/>
  <c r="AI82" i="7"/>
  <c r="AI70" i="7"/>
  <c r="AH142" i="7"/>
  <c r="AH130" i="7"/>
  <c r="AH118" i="7"/>
  <c r="AH106" i="7"/>
  <c r="AH94" i="7"/>
  <c r="AH82" i="7"/>
  <c r="AH70" i="7"/>
  <c r="AL61" i="7"/>
  <c r="AJ61" i="7"/>
  <c r="AH61" i="7"/>
  <c r="AI61" i="7"/>
  <c r="AN61" i="7"/>
  <c r="AK39" i="7"/>
  <c r="AN28" i="7"/>
  <c r="AN40" i="7"/>
  <c r="AM28" i="7"/>
  <c r="AM40" i="7"/>
  <c r="AJ40" i="7"/>
  <c r="AL40" i="7"/>
  <c r="AN27" i="7"/>
  <c r="AN16" i="7"/>
  <c r="AJ39" i="7"/>
  <c r="AM16" i="7"/>
  <c r="AN39" i="7"/>
  <c r="AM39" i="7"/>
  <c r="AN15" i="7"/>
  <c r="AL7" i="7"/>
  <c r="AI8" i="7"/>
  <c r="AK6" i="7"/>
  <c r="AJ6" i="7"/>
  <c r="AH6" i="7"/>
  <c r="F50" i="7"/>
  <c r="J50" i="7" s="1"/>
  <c r="F74" i="7"/>
  <c r="J74" i="7" s="1"/>
  <c r="F44" i="7"/>
  <c r="F68" i="7"/>
  <c r="J68" i="7" s="1"/>
  <c r="F38" i="7"/>
  <c r="F62" i="7"/>
  <c r="J62" i="7" s="1"/>
  <c r="F56" i="7"/>
  <c r="J56" i="7" s="1"/>
  <c r="F80" i="7"/>
  <c r="J80" i="7" s="1"/>
  <c r="F86" i="7"/>
  <c r="J86" i="7" s="1"/>
  <c r="F92" i="7"/>
  <c r="J92" i="7" s="1"/>
  <c r="F98" i="7"/>
  <c r="J98" i="7" s="1"/>
  <c r="F104" i="7"/>
  <c r="J104" i="7" s="1"/>
  <c r="F110" i="7"/>
  <c r="J110" i="7" s="1"/>
  <c r="F116" i="7"/>
  <c r="J116" i="7" s="1"/>
  <c r="F122" i="7"/>
  <c r="J122" i="7" s="1"/>
  <c r="F55" i="7"/>
  <c r="J55" i="7" s="1"/>
  <c r="F61" i="7"/>
  <c r="J61" i="7" s="1"/>
  <c r="F67" i="7"/>
  <c r="J67" i="7" s="1"/>
  <c r="F73" i="7"/>
  <c r="J73" i="7" s="1"/>
  <c r="F79" i="7"/>
  <c r="J79" i="7" s="1"/>
  <c r="F85" i="7"/>
  <c r="J85" i="7" s="1"/>
  <c r="F91" i="7"/>
  <c r="J91" i="7" s="1"/>
  <c r="F97" i="7"/>
  <c r="J97" i="7" s="1"/>
  <c r="F103" i="7"/>
  <c r="J103" i="7" s="1"/>
  <c r="F109" i="7"/>
  <c r="J109" i="7" s="1"/>
  <c r="F115" i="7"/>
  <c r="J115" i="7" s="1"/>
  <c r="F121" i="7"/>
  <c r="J121" i="7" s="1"/>
  <c r="F127" i="7"/>
  <c r="J127" i="7" s="1"/>
  <c r="F36" i="7"/>
  <c r="F42" i="7"/>
  <c r="F48" i="7"/>
  <c r="J48" i="7" s="1"/>
  <c r="F54" i="7"/>
  <c r="J54" i="7" s="1"/>
  <c r="F60" i="7"/>
  <c r="J60" i="7" s="1"/>
  <c r="F66" i="7"/>
  <c r="J66" i="7" s="1"/>
  <c r="F72" i="7"/>
  <c r="J72" i="7" s="1"/>
  <c r="F78" i="7"/>
  <c r="J78" i="7" s="1"/>
  <c r="F84" i="7"/>
  <c r="J84" i="7" s="1"/>
  <c r="F90" i="7"/>
  <c r="J90" i="7" s="1"/>
  <c r="F96" i="7"/>
  <c r="J96" i="7" s="1"/>
  <c r="F102" i="7"/>
  <c r="J102" i="7" s="1"/>
  <c r="F108" i="7"/>
  <c r="J108" i="7" s="1"/>
  <c r="F114" i="7"/>
  <c r="J114" i="7" s="1"/>
  <c r="F120" i="7"/>
  <c r="J120" i="7" s="1"/>
  <c r="F126" i="7"/>
  <c r="J126" i="7" s="1"/>
  <c r="F41" i="7"/>
  <c r="F47" i="7"/>
  <c r="J47" i="7" s="1"/>
  <c r="F53" i="7"/>
  <c r="J53" i="7" s="1"/>
  <c r="F59" i="7"/>
  <c r="J59" i="7" s="1"/>
  <c r="F65" i="7"/>
  <c r="J65" i="7" s="1"/>
  <c r="F71" i="7"/>
  <c r="J71" i="7" s="1"/>
  <c r="F77" i="7"/>
  <c r="J77" i="7" s="1"/>
  <c r="F83" i="7"/>
  <c r="J83" i="7" s="1"/>
  <c r="F89" i="7"/>
  <c r="J89" i="7" s="1"/>
  <c r="F95" i="7"/>
  <c r="J95" i="7" s="1"/>
  <c r="F101" i="7"/>
  <c r="J101" i="7" s="1"/>
  <c r="F107" i="7"/>
  <c r="J107" i="7" s="1"/>
  <c r="F113" i="7"/>
  <c r="J113" i="7" s="1"/>
  <c r="F119" i="7"/>
  <c r="J119" i="7" s="1"/>
  <c r="F125" i="7"/>
  <c r="J125" i="7" s="1"/>
  <c r="F40" i="7"/>
  <c r="F46" i="7"/>
  <c r="F52" i="7"/>
  <c r="J52" i="7" s="1"/>
  <c r="F58" i="7"/>
  <c r="J58" i="7" s="1"/>
  <c r="F64" i="7"/>
  <c r="J64" i="7" s="1"/>
  <c r="F70" i="7"/>
  <c r="J70" i="7" s="1"/>
  <c r="F76" i="7"/>
  <c r="J76" i="7" s="1"/>
  <c r="F82" i="7"/>
  <c r="J82" i="7" s="1"/>
  <c r="F88" i="7"/>
  <c r="J88" i="7" s="1"/>
  <c r="F94" i="7"/>
  <c r="J94" i="7" s="1"/>
  <c r="F100" i="7"/>
  <c r="J100" i="7" s="1"/>
  <c r="F106" i="7"/>
  <c r="J106" i="7" s="1"/>
  <c r="F112" i="7"/>
  <c r="J112" i="7" s="1"/>
  <c r="F118" i="7"/>
  <c r="J118" i="7" s="1"/>
  <c r="F124" i="7"/>
  <c r="J124" i="7" s="1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BD2" i="7"/>
  <c r="BC2" i="7"/>
  <c r="BB2" i="7"/>
  <c r="BA2" i="7"/>
  <c r="AZ2" i="7"/>
  <c r="AY2" i="7"/>
  <c r="AX2" i="7"/>
  <c r="Q1" i="7"/>
  <c r="AO1" i="7" s="1"/>
  <c r="S4" i="7"/>
  <c r="AA4" i="7"/>
  <c r="AM3" i="7" l="1"/>
  <c r="AN3" i="7"/>
  <c r="AL8" i="7"/>
  <c r="AI9" i="7"/>
  <c r="AK7" i="7"/>
  <c r="AK8" i="7" s="1"/>
  <c r="AK9" i="7" s="1"/>
  <c r="AK10" i="7" s="1"/>
  <c r="T4" i="7"/>
  <c r="U4" i="7" s="1"/>
  <c r="V4" i="7" s="1"/>
  <c r="W4" i="7" s="1"/>
  <c r="X4" i="7" s="1"/>
  <c r="AB4" i="7"/>
  <c r="AC4" i="7" s="1"/>
  <c r="AD4" i="7" s="1"/>
  <c r="AE4" i="7" s="1"/>
  <c r="AF4" i="7" s="1"/>
  <c r="AJ7" i="7"/>
  <c r="AJ8" i="7" s="1"/>
  <c r="AH7" i="7"/>
  <c r="F5" i="7"/>
  <c r="BS2" i="6"/>
  <c r="BU2" i="6"/>
  <c r="BV2" i="6"/>
  <c r="BW2" i="6"/>
  <c r="AF3" i="6"/>
  <c r="BR3" i="6"/>
  <c r="BU3" i="6"/>
  <c r="BV3" i="6"/>
  <c r="BW3" i="6"/>
  <c r="BL4" i="6"/>
  <c r="BL5" i="6" s="1"/>
  <c r="BM6" i="6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AG5" i="6"/>
  <c r="AW5" i="6"/>
  <c r="AW6" i="6" s="1"/>
  <c r="AW7" i="6" s="1"/>
  <c r="BD5" i="6"/>
  <c r="BD6" i="6" s="1"/>
  <c r="BD7" i="6" s="1"/>
  <c r="BD8" i="6" s="1"/>
  <c r="BD9" i="6" s="1"/>
  <c r="BJ5" i="6"/>
  <c r="BN5" i="6"/>
  <c r="AG6" i="6"/>
  <c r="BJ6" i="6"/>
  <c r="BL6" i="6"/>
  <c r="AG7" i="6"/>
  <c r="BJ7" i="6"/>
  <c r="BL7" i="6"/>
  <c r="AG8" i="6"/>
  <c r="BJ8" i="6"/>
  <c r="BL8" i="6"/>
  <c r="AG9" i="6"/>
  <c r="BJ9" i="6"/>
  <c r="BL9" i="6"/>
  <c r="U10" i="6"/>
  <c r="V10" i="6"/>
  <c r="AG10" i="6"/>
  <c r="BD10" i="6"/>
  <c r="BJ10" i="6"/>
  <c r="BL10" i="6"/>
  <c r="T11" i="6"/>
  <c r="U11" i="6"/>
  <c r="V11" i="6"/>
  <c r="AG11" i="6"/>
  <c r="BD11" i="6"/>
  <c r="BJ11" i="6"/>
  <c r="BL11" i="6"/>
  <c r="R12" i="6"/>
  <c r="S12" i="6"/>
  <c r="T12" i="6"/>
  <c r="U12" i="6"/>
  <c r="V12" i="6"/>
  <c r="AG12" i="6"/>
  <c r="BD12" i="6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J12" i="6"/>
  <c r="BL12" i="6"/>
  <c r="R13" i="6"/>
  <c r="S13" i="6"/>
  <c r="T13" i="6"/>
  <c r="U13" i="6"/>
  <c r="V13" i="6"/>
  <c r="W13" i="6"/>
  <c r="AG13" i="6"/>
  <c r="BJ13" i="6"/>
  <c r="BL13" i="6"/>
  <c r="R14" i="6"/>
  <c r="S14" i="6"/>
  <c r="T14" i="6"/>
  <c r="U14" i="6"/>
  <c r="V14" i="6"/>
  <c r="W14" i="6"/>
  <c r="AG14" i="6"/>
  <c r="BJ14" i="6"/>
  <c r="BL14" i="6"/>
  <c r="S15" i="6"/>
  <c r="T15" i="6"/>
  <c r="U15" i="6"/>
  <c r="V15" i="6"/>
  <c r="W15" i="6"/>
  <c r="AG15" i="6"/>
  <c r="BJ15" i="6"/>
  <c r="BL15" i="6"/>
  <c r="S16" i="6"/>
  <c r="T16" i="6"/>
  <c r="U16" i="6"/>
  <c r="V16" i="6"/>
  <c r="W16" i="6"/>
  <c r="AG16" i="6"/>
  <c r="BJ16" i="6"/>
  <c r="BL16" i="6"/>
  <c r="S17" i="6"/>
  <c r="T17" i="6"/>
  <c r="U17" i="6"/>
  <c r="V17" i="6"/>
  <c r="AG17" i="6"/>
  <c r="BJ17" i="6"/>
  <c r="BL17" i="6"/>
  <c r="S18" i="6"/>
  <c r="T18" i="6"/>
  <c r="U18" i="6"/>
  <c r="V18" i="6"/>
  <c r="AG18" i="6"/>
  <c r="BJ18" i="6"/>
  <c r="BL18" i="6"/>
  <c r="S19" i="6"/>
  <c r="T19" i="6"/>
  <c r="U19" i="6"/>
  <c r="AG19" i="6"/>
  <c r="BJ19" i="6"/>
  <c r="BL19" i="6"/>
  <c r="T20" i="6"/>
  <c r="AG20" i="6"/>
  <c r="BJ20" i="6"/>
  <c r="BL20" i="6"/>
  <c r="AG21" i="6"/>
  <c r="BJ21" i="6"/>
  <c r="BL21" i="6"/>
  <c r="AG22" i="6"/>
  <c r="BJ22" i="6"/>
  <c r="BL22" i="6"/>
  <c r="D23" i="6"/>
  <c r="AG23" i="6"/>
  <c r="BD23" i="6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J23" i="6"/>
  <c r="BL23" i="6"/>
  <c r="D24" i="6"/>
  <c r="AG24" i="6"/>
  <c r="BJ24" i="6"/>
  <c r="BL24" i="6"/>
  <c r="D25" i="6"/>
  <c r="AG25" i="6"/>
  <c r="BJ25" i="6"/>
  <c r="BL25" i="6"/>
  <c r="D26" i="6"/>
  <c r="E26" i="6"/>
  <c r="AG26" i="6"/>
  <c r="BJ26" i="6"/>
  <c r="BL26" i="6"/>
  <c r="C27" i="6"/>
  <c r="D27" i="6"/>
  <c r="E27" i="6"/>
  <c r="F27" i="6"/>
  <c r="AG27" i="6"/>
  <c r="BJ27" i="6"/>
  <c r="BL27" i="6"/>
  <c r="C28" i="6"/>
  <c r="D28" i="6"/>
  <c r="E28" i="6"/>
  <c r="F28" i="6"/>
  <c r="AG28" i="6"/>
  <c r="BJ28" i="6"/>
  <c r="BL28" i="6"/>
  <c r="C29" i="6"/>
  <c r="D29" i="6"/>
  <c r="AG29" i="6"/>
  <c r="BJ29" i="6"/>
  <c r="BL29" i="6"/>
  <c r="C30" i="6"/>
  <c r="D30" i="6"/>
  <c r="AG30" i="6"/>
  <c r="BJ30" i="6"/>
  <c r="BL30" i="6"/>
  <c r="AG31" i="6"/>
  <c r="BJ31" i="6"/>
  <c r="BL31" i="6"/>
  <c r="AG32" i="6"/>
  <c r="BJ32" i="6"/>
  <c r="BL32" i="6"/>
  <c r="AG33" i="6"/>
  <c r="BJ33" i="6"/>
  <c r="BL33" i="6"/>
  <c r="AG34" i="6"/>
  <c r="BJ34" i="6"/>
  <c r="BL34" i="6"/>
  <c r="AG35" i="6"/>
  <c r="BJ35" i="6"/>
  <c r="BL35" i="6"/>
  <c r="AG36" i="6"/>
  <c r="BJ36" i="6"/>
  <c r="BL36" i="6"/>
  <c r="AG37" i="6"/>
  <c r="BJ37" i="6"/>
  <c r="BL37" i="6"/>
  <c r="AG38" i="6"/>
  <c r="BJ38" i="6"/>
  <c r="BL38" i="6"/>
  <c r="AG39" i="6"/>
  <c r="BJ39" i="6"/>
  <c r="BL39" i="6"/>
  <c r="AG40" i="6"/>
  <c r="BJ40" i="6"/>
  <c r="BL40" i="6"/>
  <c r="AG41" i="6"/>
  <c r="BJ41" i="6"/>
  <c r="BL41" i="6"/>
  <c r="BM41" i="6"/>
  <c r="AG42" i="6"/>
  <c r="BD42" i="6"/>
  <c r="BJ42" i="6"/>
  <c r="BL42" i="6"/>
  <c r="BJ43" i="6"/>
  <c r="BL43" i="6"/>
  <c r="BB44" i="6"/>
  <c r="BJ44" i="6"/>
  <c r="BL44" i="6"/>
  <c r="BM44" i="6" s="1"/>
  <c r="BB45" i="6"/>
  <c r="BB48" i="6" s="1"/>
  <c r="BJ45" i="6"/>
  <c r="BL45" i="6"/>
  <c r="BB46" i="6"/>
  <c r="BJ46" i="6"/>
  <c r="BL46" i="6"/>
  <c r="BB47" i="6"/>
  <c r="BJ47" i="6"/>
  <c r="BL47" i="6"/>
  <c r="AK48" i="6"/>
  <c r="BJ48" i="6"/>
  <c r="BL48" i="6"/>
  <c r="AA49" i="6"/>
  <c r="AD49" i="6"/>
  <c r="BJ49" i="6"/>
  <c r="BL49" i="6"/>
  <c r="AA50" i="6"/>
  <c r="AD50" i="6"/>
  <c r="BJ50" i="6"/>
  <c r="BL50" i="6"/>
  <c r="AA51" i="6"/>
  <c r="BP3" i="6" s="1"/>
  <c r="AX51" i="6" s="1"/>
  <c r="AI51" i="6"/>
  <c r="BJ51" i="6"/>
  <c r="BL51" i="6"/>
  <c r="BM51" i="6" s="1"/>
  <c r="AA52" i="6"/>
  <c r="AS52" i="6"/>
  <c r="AS53" i="6" s="1"/>
  <c r="BJ52" i="6"/>
  <c r="BL52" i="6"/>
  <c r="BJ53" i="6"/>
  <c r="BL53" i="6"/>
  <c r="BM53" i="6" s="1"/>
  <c r="BJ54" i="6"/>
  <c r="BL54" i="6"/>
  <c r="AA55" i="6"/>
  <c r="BJ55" i="6"/>
  <c r="BL55" i="6"/>
  <c r="BJ56" i="6"/>
  <c r="BL56" i="6"/>
  <c r="BM57" i="6" s="1"/>
  <c r="BJ57" i="6"/>
  <c r="BL57" i="6"/>
  <c r="BJ58" i="6"/>
  <c r="BL58" i="6"/>
  <c r="BJ59" i="6"/>
  <c r="BL59" i="6"/>
  <c r="BM59" i="6" s="1"/>
  <c r="BJ60" i="6"/>
  <c r="BL60" i="6"/>
  <c r="BJ61" i="6"/>
  <c r="BL61" i="6"/>
  <c r="AS62" i="6"/>
  <c r="AS63" i="6" s="1"/>
  <c r="AS64" i="6" s="1"/>
  <c r="AS65" i="6" s="1"/>
  <c r="BJ62" i="6"/>
  <c r="BL62" i="6"/>
  <c r="BJ63" i="6"/>
  <c r="BL63" i="6"/>
  <c r="BM63" i="6" s="1"/>
  <c r="BJ64" i="6"/>
  <c r="BL64" i="6"/>
  <c r="BJ65" i="6"/>
  <c r="BL65" i="6"/>
  <c r="BJ66" i="6"/>
  <c r="BL66" i="6"/>
  <c r="BJ67" i="6"/>
  <c r="BL67" i="6"/>
  <c r="BM67" i="6" s="1"/>
  <c r="BJ68" i="6"/>
  <c r="BL68" i="6"/>
  <c r="BJ69" i="6"/>
  <c r="BL69" i="6"/>
  <c r="BJ70" i="6"/>
  <c r="BL70" i="6"/>
  <c r="BM70" i="6"/>
  <c r="BJ71" i="6"/>
  <c r="BL71" i="6"/>
  <c r="BJ72" i="6"/>
  <c r="BL72" i="6"/>
  <c r="BJ73" i="6"/>
  <c r="BL73" i="6"/>
  <c r="BM73" i="6"/>
  <c r="BJ74" i="6"/>
  <c r="BL74" i="6"/>
  <c r="BJ75" i="6"/>
  <c r="BL75" i="6"/>
  <c r="BJ76" i="6"/>
  <c r="BL76" i="6"/>
  <c r="BM77" i="6" s="1"/>
  <c r="BM76" i="6"/>
  <c r="BN77" i="6" s="1"/>
  <c r="BJ77" i="6"/>
  <c r="BL77" i="6"/>
  <c r="BJ78" i="6"/>
  <c r="BL78" i="6"/>
  <c r="BJ79" i="6"/>
  <c r="BL79" i="6"/>
  <c r="BM80" i="6" s="1"/>
  <c r="BJ80" i="6"/>
  <c r="BL80" i="6"/>
  <c r="BJ81" i="6"/>
  <c r="BL81" i="6"/>
  <c r="BJ82" i="6"/>
  <c r="BL82" i="6"/>
  <c r="BM83" i="6" s="1"/>
  <c r="B83" i="6"/>
  <c r="BJ83" i="6"/>
  <c r="BL83" i="6"/>
  <c r="B84" i="6"/>
  <c r="C84" i="6"/>
  <c r="C93" i="6" s="1"/>
  <c r="D84" i="6"/>
  <c r="E84" i="6"/>
  <c r="F84" i="6"/>
  <c r="G84" i="6"/>
  <c r="H84" i="6"/>
  <c r="H90" i="6" s="1"/>
  <c r="I84" i="6"/>
  <c r="I88" i="6" s="1"/>
  <c r="J84" i="6"/>
  <c r="K84" i="6"/>
  <c r="L84" i="6"/>
  <c r="M84" i="6"/>
  <c r="N84" i="6"/>
  <c r="N85" i="6" s="1"/>
  <c r="O84" i="6"/>
  <c r="P84" i="6"/>
  <c r="Q84" i="6"/>
  <c r="R84" i="6"/>
  <c r="R85" i="6" s="1"/>
  <c r="S84" i="6"/>
  <c r="S90" i="6" s="1"/>
  <c r="T84" i="6"/>
  <c r="T90" i="6" s="1"/>
  <c r="U84" i="6"/>
  <c r="U88" i="6" s="1"/>
  <c r="V84" i="6"/>
  <c r="W84" i="6"/>
  <c r="X84" i="6"/>
  <c r="Y84" i="6"/>
  <c r="BJ84" i="6"/>
  <c r="BL84" i="6"/>
  <c r="B85" i="6"/>
  <c r="D85" i="6" s="1"/>
  <c r="E85" i="6"/>
  <c r="K85" i="6"/>
  <c r="P85" i="6"/>
  <c r="Q85" i="6"/>
  <c r="BJ85" i="6"/>
  <c r="BL85" i="6"/>
  <c r="BM85" i="6" s="1"/>
  <c r="B86" i="6"/>
  <c r="L86" i="6"/>
  <c r="M86" i="6"/>
  <c r="BJ86" i="6"/>
  <c r="BL86" i="6"/>
  <c r="B87" i="6"/>
  <c r="K87" i="6" s="1"/>
  <c r="F87" i="6"/>
  <c r="R87" i="6"/>
  <c r="V87" i="6"/>
  <c r="BJ87" i="6"/>
  <c r="BL87" i="6"/>
  <c r="B88" i="6"/>
  <c r="C88" i="6" s="1"/>
  <c r="E88" i="6"/>
  <c r="F88" i="6"/>
  <c r="J88" i="6"/>
  <c r="K88" i="6"/>
  <c r="N88" i="6"/>
  <c r="O88" i="6"/>
  <c r="P88" i="6"/>
  <c r="Q88" i="6"/>
  <c r="V88" i="6"/>
  <c r="BJ88" i="6"/>
  <c r="BL88" i="6"/>
  <c r="BM89" i="6" s="1"/>
  <c r="B89" i="6"/>
  <c r="E89" i="6"/>
  <c r="F89" i="6"/>
  <c r="G89" i="6"/>
  <c r="X89" i="6"/>
  <c r="Y89" i="6"/>
  <c r="BJ89" i="6"/>
  <c r="BL89" i="6"/>
  <c r="B90" i="6"/>
  <c r="C90" i="6"/>
  <c r="F90" i="6"/>
  <c r="G90" i="6"/>
  <c r="J90" i="6"/>
  <c r="M90" i="6"/>
  <c r="N90" i="6"/>
  <c r="R90" i="6"/>
  <c r="V90" i="6"/>
  <c r="Y90" i="6"/>
  <c r="BJ90" i="6"/>
  <c r="BL90" i="6"/>
  <c r="B91" i="6"/>
  <c r="C91" i="6" s="1"/>
  <c r="D91" i="6"/>
  <c r="I91" i="6"/>
  <c r="K91" i="6"/>
  <c r="N91" i="6"/>
  <c r="BJ91" i="6"/>
  <c r="BL91" i="6"/>
  <c r="B92" i="6"/>
  <c r="E92" i="6" s="1"/>
  <c r="X92" i="6"/>
  <c r="Y92" i="6"/>
  <c r="BJ92" i="6"/>
  <c r="BL92" i="6"/>
  <c r="B93" i="6"/>
  <c r="F93" i="6" s="1"/>
  <c r="G93" i="6"/>
  <c r="H93" i="6"/>
  <c r="I93" i="6"/>
  <c r="J93" i="6"/>
  <c r="M93" i="6"/>
  <c r="N93" i="6"/>
  <c r="O93" i="6"/>
  <c r="R93" i="6"/>
  <c r="S93" i="6"/>
  <c r="V93" i="6"/>
  <c r="BJ93" i="6"/>
  <c r="BL93" i="6"/>
  <c r="BM93" i="6" s="1"/>
  <c r="B94" i="6"/>
  <c r="Q94" i="6" s="1"/>
  <c r="E94" i="6"/>
  <c r="F94" i="6"/>
  <c r="K94" i="6"/>
  <c r="O94" i="6"/>
  <c r="W94" i="6"/>
  <c r="BJ94" i="6"/>
  <c r="BL94" i="6"/>
  <c r="BM94" i="6" s="1"/>
  <c r="B95" i="6"/>
  <c r="F95" i="6" s="1"/>
  <c r="E95" i="6"/>
  <c r="G95" i="6"/>
  <c r="H95" i="6"/>
  <c r="J95" i="6"/>
  <c r="Q95" i="6"/>
  <c r="R95" i="6"/>
  <c r="T95" i="6"/>
  <c r="X95" i="6"/>
  <c r="Y95" i="6"/>
  <c r="BJ95" i="6"/>
  <c r="BL95" i="6"/>
  <c r="B96" i="6"/>
  <c r="C96" i="6" s="1"/>
  <c r="S96" i="6"/>
  <c r="BJ96" i="6"/>
  <c r="BL96" i="6"/>
  <c r="BM96" i="6"/>
  <c r="B97" i="6"/>
  <c r="D97" i="6" s="1"/>
  <c r="O97" i="6"/>
  <c r="X97" i="6"/>
  <c r="BJ97" i="6"/>
  <c r="BL97" i="6"/>
  <c r="B98" i="6"/>
  <c r="F98" i="6" s="1"/>
  <c r="L98" i="6"/>
  <c r="R98" i="6"/>
  <c r="T98" i="6"/>
  <c r="V98" i="6"/>
  <c r="Y98" i="6"/>
  <c r="BJ98" i="6"/>
  <c r="BL98" i="6"/>
  <c r="B99" i="6"/>
  <c r="D99" i="6"/>
  <c r="F99" i="6"/>
  <c r="R99" i="6"/>
  <c r="S99" i="6"/>
  <c r="BJ99" i="6"/>
  <c r="BL99" i="6"/>
  <c r="BM99" i="6" s="1"/>
  <c r="B100" i="6"/>
  <c r="C100" i="6" s="1"/>
  <c r="BJ100" i="6"/>
  <c r="BL100" i="6"/>
  <c r="B101" i="6"/>
  <c r="F101" i="6" s="1"/>
  <c r="V101" i="6"/>
  <c r="BJ101" i="6"/>
  <c r="BL101" i="6"/>
  <c r="B102" i="6"/>
  <c r="BJ102" i="6"/>
  <c r="BL102" i="6"/>
  <c r="BM102" i="6" s="1"/>
  <c r="B103" i="6"/>
  <c r="V103" i="6"/>
  <c r="BJ103" i="6"/>
  <c r="BL103" i="6"/>
  <c r="B104" i="6"/>
  <c r="E104" i="6" s="1"/>
  <c r="I104" i="6"/>
  <c r="S104" i="6"/>
  <c r="T104" i="6"/>
  <c r="U104" i="6"/>
  <c r="V104" i="6"/>
  <c r="BJ104" i="6"/>
  <c r="BL104" i="6"/>
  <c r="B105" i="6"/>
  <c r="I105" i="6" s="1"/>
  <c r="G105" i="6"/>
  <c r="P105" i="6"/>
  <c r="T105" i="6"/>
  <c r="U105" i="6"/>
  <c r="BJ105" i="6"/>
  <c r="BL105" i="6"/>
  <c r="B106" i="6"/>
  <c r="P106" i="6" s="1"/>
  <c r="C106" i="6"/>
  <c r="E106" i="6"/>
  <c r="H106" i="6"/>
  <c r="I106" i="6"/>
  <c r="L106" i="6"/>
  <c r="O106" i="6"/>
  <c r="T106" i="6"/>
  <c r="U106" i="6"/>
  <c r="V106" i="6"/>
  <c r="BJ106" i="6"/>
  <c r="BL106" i="6"/>
  <c r="BM106" i="6"/>
  <c r="B107" i="6"/>
  <c r="D107" i="6" s="1"/>
  <c r="R107" i="6"/>
  <c r="BJ107" i="6"/>
  <c r="BL107" i="6"/>
  <c r="BM107" i="6"/>
  <c r="B108" i="6"/>
  <c r="N108" i="6" s="1"/>
  <c r="K108" i="6"/>
  <c r="Y108" i="6"/>
  <c r="BJ108" i="6"/>
  <c r="BL108" i="6"/>
  <c r="B109" i="6"/>
  <c r="C109" i="6" s="1"/>
  <c r="I109" i="6"/>
  <c r="K109" i="6"/>
  <c r="L109" i="6"/>
  <c r="N109" i="6"/>
  <c r="BJ109" i="6"/>
  <c r="BL109" i="6"/>
  <c r="B110" i="6"/>
  <c r="G110" i="6" s="1"/>
  <c r="W110" i="6"/>
  <c r="BJ110" i="6"/>
  <c r="BL110" i="6"/>
  <c r="B111" i="6"/>
  <c r="D111" i="6" s="1"/>
  <c r="I111" i="6"/>
  <c r="M111" i="6"/>
  <c r="O111" i="6"/>
  <c r="P111" i="6"/>
  <c r="S111" i="6"/>
  <c r="X111" i="6"/>
  <c r="BJ111" i="6"/>
  <c r="BL111" i="6"/>
  <c r="B112" i="6"/>
  <c r="D112" i="6" s="1"/>
  <c r="G112" i="6"/>
  <c r="W112" i="6"/>
  <c r="BJ112" i="6"/>
  <c r="BL112" i="6"/>
  <c r="BM112" i="6"/>
  <c r="B113" i="6"/>
  <c r="R113" i="6"/>
  <c r="BJ113" i="6"/>
  <c r="BL113" i="6"/>
  <c r="BM113" i="6" s="1"/>
  <c r="B114" i="6"/>
  <c r="C114" i="6" s="1"/>
  <c r="D114" i="6"/>
  <c r="F114" i="6"/>
  <c r="G114" i="6"/>
  <c r="P114" i="6"/>
  <c r="S114" i="6"/>
  <c r="T114" i="6"/>
  <c r="U114" i="6"/>
  <c r="X114" i="6"/>
  <c r="BJ114" i="6"/>
  <c r="BL114" i="6"/>
  <c r="B115" i="6"/>
  <c r="C115" i="6" s="1"/>
  <c r="E115" i="6"/>
  <c r="F115" i="6"/>
  <c r="I115" i="6"/>
  <c r="K115" i="6"/>
  <c r="L115" i="6"/>
  <c r="N115" i="6"/>
  <c r="O115" i="6"/>
  <c r="Q115" i="6"/>
  <c r="R115" i="6"/>
  <c r="X115" i="6"/>
  <c r="BJ115" i="6"/>
  <c r="BL115" i="6"/>
  <c r="BM115" i="6"/>
  <c r="B116" i="6"/>
  <c r="Q116" i="6" s="1"/>
  <c r="BJ116" i="6"/>
  <c r="BL116" i="6"/>
  <c r="B117" i="6"/>
  <c r="I117" i="6" s="1"/>
  <c r="I37" i="6" s="1"/>
  <c r="F117" i="6"/>
  <c r="F37" i="6" s="1"/>
  <c r="V117" i="6"/>
  <c r="BJ117" i="6"/>
  <c r="BL117" i="6"/>
  <c r="B118" i="6"/>
  <c r="C118" i="6" s="1"/>
  <c r="H118" i="6"/>
  <c r="L118" i="6"/>
  <c r="L38" i="6" s="1"/>
  <c r="N118" i="6"/>
  <c r="N38" i="6" s="1"/>
  <c r="O118" i="6"/>
  <c r="O38" i="6" s="1"/>
  <c r="U118" i="6"/>
  <c r="BJ118" i="6"/>
  <c r="BL118" i="6"/>
  <c r="B119" i="6"/>
  <c r="D119" i="6" s="1"/>
  <c r="Q119" i="6"/>
  <c r="Q39" i="6" s="1"/>
  <c r="BJ119" i="6"/>
  <c r="BL119" i="6"/>
  <c r="BM120" i="6" s="1"/>
  <c r="BM119" i="6"/>
  <c r="B120" i="6"/>
  <c r="M120" i="6" s="1"/>
  <c r="S120" i="6"/>
  <c r="BJ120" i="6"/>
  <c r="BL120" i="6"/>
  <c r="BJ121" i="6"/>
  <c r="BL121" i="6"/>
  <c r="BM121" i="6" s="1"/>
  <c r="BJ122" i="6"/>
  <c r="BL122" i="6"/>
  <c r="BJ123" i="6"/>
  <c r="BL123" i="6"/>
  <c r="BJ124" i="6"/>
  <c r="BL124" i="6"/>
  <c r="BM124" i="6" s="1"/>
  <c r="BJ125" i="6"/>
  <c r="BL125" i="6"/>
  <c r="BJ126" i="6"/>
  <c r="BL126" i="6"/>
  <c r="BJ127" i="6"/>
  <c r="BL127" i="6"/>
  <c r="BJ128" i="6"/>
  <c r="BL128" i="6"/>
  <c r="BM128" i="6"/>
  <c r="BJ129" i="6"/>
  <c r="BL129" i="6"/>
  <c r="BJ130" i="6"/>
  <c r="BL130" i="6"/>
  <c r="BM130" i="6"/>
  <c r="BJ131" i="6"/>
  <c r="BL131" i="6"/>
  <c r="BM131" i="6" s="1"/>
  <c r="BJ132" i="6"/>
  <c r="BL132" i="6"/>
  <c r="BJ133" i="6"/>
  <c r="BL133" i="6"/>
  <c r="BJ134" i="6"/>
  <c r="BL134" i="6"/>
  <c r="BM134" i="6" s="1"/>
  <c r="BJ135" i="6"/>
  <c r="BL135" i="6"/>
  <c r="BJ136" i="6"/>
  <c r="BL136" i="6"/>
  <c r="BM137" i="6" s="1"/>
  <c r="BJ137" i="6"/>
  <c r="BL137" i="6"/>
  <c r="BJ138" i="6"/>
  <c r="BL138" i="6"/>
  <c r="BM138" i="6" s="1"/>
  <c r="BJ139" i="6"/>
  <c r="BL139" i="6"/>
  <c r="BM139" i="6" s="1"/>
  <c r="BJ140" i="6"/>
  <c r="BL140" i="6"/>
  <c r="BJ141" i="6"/>
  <c r="BL141" i="6"/>
  <c r="BM141" i="6" s="1"/>
  <c r="BJ142" i="6"/>
  <c r="BL142" i="6"/>
  <c r="BJ143" i="6"/>
  <c r="BL143" i="6"/>
  <c r="BJ144" i="6"/>
  <c r="BL144" i="6"/>
  <c r="BM144" i="6" s="1"/>
  <c r="BJ145" i="6"/>
  <c r="BL145" i="6"/>
  <c r="BJ146" i="6"/>
  <c r="BL146" i="6"/>
  <c r="BM146" i="6" s="1"/>
  <c r="BJ147" i="6"/>
  <c r="BL147" i="6"/>
  <c r="BJ148" i="6"/>
  <c r="BL148" i="6"/>
  <c r="BM148" i="6"/>
  <c r="BJ149" i="6"/>
  <c r="BL149" i="6"/>
  <c r="BM149" i="6" s="1"/>
  <c r="BJ150" i="6"/>
  <c r="BL150" i="6"/>
  <c r="BJ151" i="6"/>
  <c r="BL151" i="6"/>
  <c r="BM152" i="6" s="1"/>
  <c r="BJ152" i="6"/>
  <c r="BL152" i="6"/>
  <c r="BJ153" i="6"/>
  <c r="BL153" i="6"/>
  <c r="BM153" i="6" s="1"/>
  <c r="BJ154" i="6"/>
  <c r="BL154" i="6"/>
  <c r="BM154" i="6" s="1"/>
  <c r="BJ155" i="6"/>
  <c r="BL155" i="6"/>
  <c r="BJ156" i="6"/>
  <c r="BL156" i="6"/>
  <c r="BJ157" i="6"/>
  <c r="BL157" i="6"/>
  <c r="BJ158" i="6"/>
  <c r="BL158" i="6"/>
  <c r="BJ159" i="6"/>
  <c r="BL159" i="6"/>
  <c r="BJ160" i="6"/>
  <c r="BL160" i="6"/>
  <c r="BJ161" i="6"/>
  <c r="BL161" i="6"/>
  <c r="BJ162" i="6"/>
  <c r="BL162" i="6"/>
  <c r="BM163" i="6" s="1"/>
  <c r="BJ163" i="6"/>
  <c r="BL163" i="6"/>
  <c r="BJ164" i="6"/>
  <c r="BL164" i="6"/>
  <c r="BJ165" i="6"/>
  <c r="BL165" i="6"/>
  <c r="BJ166" i="6"/>
  <c r="BL166" i="6"/>
  <c r="BM166" i="6"/>
  <c r="BJ167" i="6"/>
  <c r="BL167" i="6"/>
  <c r="BM167" i="6" s="1"/>
  <c r="BJ168" i="6"/>
  <c r="BL168" i="6"/>
  <c r="BJ169" i="6"/>
  <c r="BL169" i="6"/>
  <c r="BM169" i="6" s="1"/>
  <c r="BJ170" i="6"/>
  <c r="BL170" i="6"/>
  <c r="BM170" i="6" s="1"/>
  <c r="BJ171" i="6"/>
  <c r="BL171" i="6"/>
  <c r="BJ172" i="6"/>
  <c r="BL172" i="6"/>
  <c r="BM173" i="6" s="1"/>
  <c r="BJ173" i="6"/>
  <c r="BL173" i="6"/>
  <c r="BJ174" i="6"/>
  <c r="BL174" i="6"/>
  <c r="BJ175" i="6"/>
  <c r="BL175" i="6"/>
  <c r="BM175" i="6" s="1"/>
  <c r="BJ176" i="6"/>
  <c r="BL176" i="6"/>
  <c r="BJ177" i="6"/>
  <c r="BL177" i="6"/>
  <c r="BJ178" i="6"/>
  <c r="BL178" i="6"/>
  <c r="BJ179" i="6"/>
  <c r="BL179" i="6"/>
  <c r="BM179" i="6"/>
  <c r="BJ180" i="6"/>
  <c r="BL180" i="6"/>
  <c r="BJ181" i="6"/>
  <c r="BL181" i="6"/>
  <c r="BJ182" i="6"/>
  <c r="BL182" i="6"/>
  <c r="BM182" i="6" s="1"/>
  <c r="BJ183" i="6"/>
  <c r="BL183" i="6"/>
  <c r="BJ184" i="6"/>
  <c r="BL184" i="6"/>
  <c r="BJ185" i="6"/>
  <c r="BL185" i="6"/>
  <c r="BM186" i="6" s="1"/>
  <c r="BM185" i="6"/>
  <c r="BJ186" i="6"/>
  <c r="BL186" i="6"/>
  <c r="BJ187" i="6"/>
  <c r="BL187" i="6"/>
  <c r="BJ188" i="6"/>
  <c r="BL188" i="6"/>
  <c r="BJ189" i="6"/>
  <c r="BL189" i="6"/>
  <c r="BJ190" i="6"/>
  <c r="BL190" i="6"/>
  <c r="BJ191" i="6"/>
  <c r="BL191" i="6"/>
  <c r="BJ192" i="6"/>
  <c r="BL192" i="6"/>
  <c r="BM192" i="6"/>
  <c r="BJ193" i="6"/>
  <c r="BL193" i="6"/>
  <c r="BM193" i="6" s="1"/>
  <c r="BJ194" i="6"/>
  <c r="BL194" i="6"/>
  <c r="BJ195" i="6"/>
  <c r="BL195" i="6"/>
  <c r="BJ196" i="6"/>
  <c r="BL196" i="6"/>
  <c r="BM196" i="6" s="1"/>
  <c r="BJ197" i="6"/>
  <c r="BL197" i="6"/>
  <c r="BJ198" i="6"/>
  <c r="BL198" i="6"/>
  <c r="BM198" i="6" s="1"/>
  <c r="BJ199" i="6"/>
  <c r="BL199" i="6"/>
  <c r="BM199" i="6" s="1"/>
  <c r="BJ200" i="6"/>
  <c r="BL200" i="6"/>
  <c r="BJ201" i="6"/>
  <c r="BL201" i="6"/>
  <c r="BJ202" i="6"/>
  <c r="BL202" i="6"/>
  <c r="BM202" i="6"/>
  <c r="BJ203" i="6"/>
  <c r="BL203" i="6"/>
  <c r="BM203" i="6" s="1"/>
  <c r="BJ204" i="6"/>
  <c r="BL204" i="6"/>
  <c r="BJ205" i="6"/>
  <c r="BL205" i="6"/>
  <c r="BM205" i="6" s="1"/>
  <c r="BJ206" i="6"/>
  <c r="BL206" i="6"/>
  <c r="BJ207" i="6"/>
  <c r="BL207" i="6"/>
  <c r="BJ208" i="6"/>
  <c r="BL208" i="6"/>
  <c r="BM208" i="6" s="1"/>
  <c r="BJ209" i="6"/>
  <c r="BL209" i="6"/>
  <c r="BM209" i="6" s="1"/>
  <c r="BJ210" i="6"/>
  <c r="BL210" i="6"/>
  <c r="BM211" i="6" s="1"/>
  <c r="BJ211" i="6"/>
  <c r="BL211" i="6"/>
  <c r="BJ212" i="6"/>
  <c r="BL212" i="6"/>
  <c r="BM212" i="6" s="1"/>
  <c r="BJ213" i="6"/>
  <c r="BL213" i="6"/>
  <c r="BJ214" i="6"/>
  <c r="BL214" i="6"/>
  <c r="BJ215" i="6"/>
  <c r="BL215" i="6"/>
  <c r="BM215" i="6"/>
  <c r="BJ216" i="6"/>
  <c r="BL216" i="6"/>
  <c r="BJ217" i="6"/>
  <c r="BL217" i="6"/>
  <c r="BJ218" i="6"/>
  <c r="BL218" i="6"/>
  <c r="BJ219" i="6"/>
  <c r="BL219" i="6"/>
  <c r="BJ220" i="6"/>
  <c r="BL220" i="6"/>
  <c r="BM220" i="6"/>
  <c r="BJ221" i="6"/>
  <c r="BL221" i="6"/>
  <c r="BM221" i="6" s="1"/>
  <c r="BJ222" i="6"/>
  <c r="BL222" i="6"/>
  <c r="BJ223" i="6"/>
  <c r="BL223" i="6"/>
  <c r="BJ224" i="6"/>
  <c r="BL224" i="6"/>
  <c r="BJ225" i="6"/>
  <c r="BL225" i="6"/>
  <c r="BM225" i="6"/>
  <c r="BJ226" i="6"/>
  <c r="BL226" i="6"/>
  <c r="BJ227" i="6"/>
  <c r="BL227" i="6"/>
  <c r="BJ228" i="6"/>
  <c r="BL228" i="6"/>
  <c r="BJ229" i="6"/>
  <c r="BL229" i="6"/>
  <c r="BJ230" i="6"/>
  <c r="BL230" i="6"/>
  <c r="BJ231" i="6"/>
  <c r="BL231" i="6"/>
  <c r="BJ232" i="6"/>
  <c r="BL232" i="6"/>
  <c r="BM232" i="6"/>
  <c r="BJ233" i="6"/>
  <c r="BL233" i="6"/>
  <c r="BJ234" i="6"/>
  <c r="BL234" i="6"/>
  <c r="BJ235" i="6"/>
  <c r="BL235" i="6"/>
  <c r="BJ236" i="6"/>
  <c r="BL236" i="6"/>
  <c r="BJ237" i="6"/>
  <c r="BL237" i="6"/>
  <c r="BJ238" i="6"/>
  <c r="BL238" i="6"/>
  <c r="BJ239" i="6"/>
  <c r="BL239" i="6"/>
  <c r="BJ240" i="6"/>
  <c r="BL240" i="6"/>
  <c r="BJ241" i="6"/>
  <c r="BL241" i="6"/>
  <c r="BM241" i="6"/>
  <c r="BJ242" i="6"/>
  <c r="BL242" i="6"/>
  <c r="BJ243" i="6"/>
  <c r="BL243" i="6"/>
  <c r="BJ244" i="6"/>
  <c r="BL244" i="6"/>
  <c r="BM244" i="6" s="1"/>
  <c r="BJ245" i="6"/>
  <c r="BL245" i="6"/>
  <c r="BJ246" i="6"/>
  <c r="BL246" i="6"/>
  <c r="BJ247" i="6"/>
  <c r="BL247" i="6"/>
  <c r="BJ248" i="6"/>
  <c r="BL248" i="6"/>
  <c r="BJ249" i="6"/>
  <c r="BL249" i="6"/>
  <c r="BM249" i="6" s="1"/>
  <c r="BJ250" i="6"/>
  <c r="BL250" i="6"/>
  <c r="BJ251" i="6"/>
  <c r="BL251" i="6"/>
  <c r="BJ252" i="6"/>
  <c r="BL252" i="6"/>
  <c r="BJ253" i="6"/>
  <c r="BL253" i="6"/>
  <c r="BM253" i="6" s="1"/>
  <c r="BJ254" i="6"/>
  <c r="BL254" i="6"/>
  <c r="BJ255" i="6"/>
  <c r="BL255" i="6"/>
  <c r="BJ256" i="6"/>
  <c r="BL256" i="6"/>
  <c r="BM256" i="6" s="1"/>
  <c r="BJ257" i="6"/>
  <c r="BL257" i="6"/>
  <c r="BJ258" i="6"/>
  <c r="BL258" i="6"/>
  <c r="BJ259" i="6"/>
  <c r="BL259" i="6"/>
  <c r="BJ260" i="6"/>
  <c r="BL260" i="6"/>
  <c r="BJ261" i="6"/>
  <c r="BL261" i="6"/>
  <c r="BJ262" i="6"/>
  <c r="BL262" i="6"/>
  <c r="BJ263" i="6"/>
  <c r="BL263" i="6"/>
  <c r="BJ264" i="6"/>
  <c r="BL264" i="6"/>
  <c r="BM265" i="6" s="1"/>
  <c r="BJ265" i="6"/>
  <c r="BL265" i="6"/>
  <c r="BJ266" i="6"/>
  <c r="BL266" i="6"/>
  <c r="BJ267" i="6"/>
  <c r="BL267" i="6"/>
  <c r="BJ268" i="6"/>
  <c r="BL268" i="6"/>
  <c r="BM268" i="6" s="1"/>
  <c r="BJ269" i="6"/>
  <c r="BL269" i="6"/>
  <c r="BJ270" i="6"/>
  <c r="BL270" i="6"/>
  <c r="BJ271" i="6"/>
  <c r="BL271" i="6"/>
  <c r="BM271" i="6" s="1"/>
  <c r="BJ272" i="6"/>
  <c r="BL272" i="6"/>
  <c r="BM273" i="6" s="1"/>
  <c r="BJ273" i="6"/>
  <c r="BL273" i="6"/>
  <c r="BJ274" i="6"/>
  <c r="BL274" i="6"/>
  <c r="BJ275" i="6"/>
  <c r="BL275" i="6"/>
  <c r="BJ276" i="6"/>
  <c r="BL276" i="6"/>
  <c r="BM276" i="6"/>
  <c r="BJ277" i="6"/>
  <c r="BL277" i="6"/>
  <c r="BM277" i="6" s="1"/>
  <c r="BJ278" i="6"/>
  <c r="BL278" i="6"/>
  <c r="BJ279" i="6"/>
  <c r="BL279" i="6"/>
  <c r="BM279" i="6"/>
  <c r="BJ280" i="6"/>
  <c r="BL280" i="6"/>
  <c r="BM280" i="6" s="1"/>
  <c r="BJ281" i="6"/>
  <c r="BL281" i="6"/>
  <c r="BJ282" i="6"/>
  <c r="BL282" i="6"/>
  <c r="BJ283" i="6"/>
  <c r="BL283" i="6"/>
  <c r="BJ284" i="6"/>
  <c r="BL284" i="6"/>
  <c r="BJ285" i="6"/>
  <c r="BL285" i="6"/>
  <c r="BJ286" i="6"/>
  <c r="BL286" i="6"/>
  <c r="BM286" i="6"/>
  <c r="BJ287" i="6"/>
  <c r="BL287" i="6"/>
  <c r="BJ288" i="6"/>
  <c r="BL288" i="6"/>
  <c r="BJ289" i="6"/>
  <c r="BL289" i="6"/>
  <c r="BM289" i="6" s="1"/>
  <c r="BJ290" i="6"/>
  <c r="BL290" i="6"/>
  <c r="BM291" i="6" s="1"/>
  <c r="BJ291" i="6"/>
  <c r="BL291" i="6"/>
  <c r="BJ292" i="6"/>
  <c r="BL292" i="6"/>
  <c r="BJ293" i="6"/>
  <c r="BL293" i="6"/>
  <c r="BJ294" i="6"/>
  <c r="BL294" i="6"/>
  <c r="BM294" i="6" s="1"/>
  <c r="BJ295" i="6"/>
  <c r="BL295" i="6"/>
  <c r="BM295" i="6" s="1"/>
  <c r="BJ296" i="6"/>
  <c r="BL296" i="6"/>
  <c r="BJ297" i="6"/>
  <c r="BL297" i="6"/>
  <c r="BM297" i="6"/>
  <c r="BJ298" i="6"/>
  <c r="BL298" i="6"/>
  <c r="BJ299" i="6"/>
  <c r="BL299" i="6"/>
  <c r="BJ300" i="6"/>
  <c r="BL300" i="6"/>
  <c r="BJ301" i="6"/>
  <c r="BL301" i="6"/>
  <c r="BJ302" i="6"/>
  <c r="BL302" i="6"/>
  <c r="BJ303" i="6"/>
  <c r="BL303" i="6"/>
  <c r="BJ304" i="6"/>
  <c r="BL304" i="6"/>
  <c r="BM304" i="6" s="1"/>
  <c r="BJ305" i="6"/>
  <c r="BL305" i="6"/>
  <c r="BJ306" i="6"/>
  <c r="BL306" i="6"/>
  <c r="BJ307" i="6"/>
  <c r="BL307" i="6"/>
  <c r="BM307" i="6" s="1"/>
  <c r="BJ308" i="6"/>
  <c r="BL308" i="6"/>
  <c r="BJ309" i="6"/>
  <c r="BL309" i="6"/>
  <c r="BJ310" i="6"/>
  <c r="BL310" i="6"/>
  <c r="BJ311" i="6"/>
  <c r="BL311" i="6"/>
  <c r="BM312" i="6" s="1"/>
  <c r="BJ312" i="6"/>
  <c r="BL312" i="6"/>
  <c r="BJ313" i="6"/>
  <c r="BL313" i="6"/>
  <c r="BM313" i="6" s="1"/>
  <c r="BJ314" i="6"/>
  <c r="BL314" i="6"/>
  <c r="BJ315" i="6"/>
  <c r="BL315" i="6"/>
  <c r="BM315" i="6" s="1"/>
  <c r="BJ316" i="6"/>
  <c r="BL316" i="6"/>
  <c r="BM316" i="6" s="1"/>
  <c r="BJ317" i="6"/>
  <c r="BL317" i="6"/>
  <c r="BJ318" i="6"/>
  <c r="BL318" i="6"/>
  <c r="BM318" i="6" s="1"/>
  <c r="BJ319" i="6"/>
  <c r="BL319" i="6"/>
  <c r="BJ320" i="6"/>
  <c r="BL320" i="6"/>
  <c r="BJ321" i="6"/>
  <c r="BL321" i="6"/>
  <c r="BM322" i="6" s="1"/>
  <c r="BJ322" i="6"/>
  <c r="BL322" i="6"/>
  <c r="BJ323" i="6"/>
  <c r="BL323" i="6"/>
  <c r="BJ324" i="6"/>
  <c r="BL324" i="6"/>
  <c r="BJ325" i="6"/>
  <c r="BL325" i="6"/>
  <c r="BJ326" i="6"/>
  <c r="BL326" i="6"/>
  <c r="BJ327" i="6"/>
  <c r="BL327" i="6"/>
  <c r="BM327" i="6" s="1"/>
  <c r="BJ328" i="6"/>
  <c r="BL328" i="6"/>
  <c r="BJ329" i="6"/>
  <c r="BL329" i="6"/>
  <c r="BJ330" i="6"/>
  <c r="BL330" i="6"/>
  <c r="BJ331" i="6"/>
  <c r="BL331" i="6"/>
  <c r="BJ332" i="6"/>
  <c r="BL332" i="6"/>
  <c r="BM333" i="6" s="1"/>
  <c r="BJ333" i="6"/>
  <c r="BL333" i="6"/>
  <c r="BJ334" i="6"/>
  <c r="BL334" i="6"/>
  <c r="BM334" i="6" s="1"/>
  <c r="BJ335" i="6"/>
  <c r="BL335" i="6"/>
  <c r="BJ336" i="6"/>
  <c r="BL336" i="6"/>
  <c r="BJ337" i="6"/>
  <c r="BL337" i="6"/>
  <c r="BM337" i="6" s="1"/>
  <c r="BJ338" i="6"/>
  <c r="BL338" i="6"/>
  <c r="BJ339" i="6"/>
  <c r="BL339" i="6"/>
  <c r="BJ340" i="6"/>
  <c r="BL340" i="6"/>
  <c r="BJ341" i="6"/>
  <c r="BL341" i="6"/>
  <c r="BJ342" i="6"/>
  <c r="BL342" i="6"/>
  <c r="BJ343" i="6"/>
  <c r="BL343" i="6"/>
  <c r="BJ344" i="6"/>
  <c r="BL344" i="6"/>
  <c r="BJ345" i="6"/>
  <c r="BL345" i="6"/>
  <c r="BJ346" i="6"/>
  <c r="BL346" i="6"/>
  <c r="BJ347" i="6"/>
  <c r="BL347" i="6"/>
  <c r="BJ348" i="6"/>
  <c r="BL348" i="6"/>
  <c r="BM348" i="6" s="1"/>
  <c r="BJ349" i="6"/>
  <c r="BL349" i="6"/>
  <c r="BJ350" i="6"/>
  <c r="BL350" i="6"/>
  <c r="BM351" i="6" s="1"/>
  <c r="BJ351" i="6"/>
  <c r="BL351" i="6"/>
  <c r="BJ352" i="6"/>
  <c r="BL352" i="6"/>
  <c r="BM352" i="6"/>
  <c r="BJ353" i="6"/>
  <c r="BL353" i="6"/>
  <c r="BJ354" i="6"/>
  <c r="BL354" i="6"/>
  <c r="BM354" i="6" s="1"/>
  <c r="BJ355" i="6"/>
  <c r="BL355" i="6"/>
  <c r="BM355" i="6" s="1"/>
  <c r="BJ356" i="6"/>
  <c r="BL356" i="6"/>
  <c r="BJ357" i="6"/>
  <c r="BL357" i="6"/>
  <c r="BJ358" i="6"/>
  <c r="BL358" i="6"/>
  <c r="BM358" i="6" s="1"/>
  <c r="BJ359" i="6"/>
  <c r="BL359" i="6"/>
  <c r="BJ360" i="6"/>
  <c r="BL360" i="6"/>
  <c r="BJ361" i="6"/>
  <c r="BL361" i="6"/>
  <c r="BJ362" i="6"/>
  <c r="BL362" i="6"/>
  <c r="BJ363" i="6"/>
  <c r="BL363" i="6"/>
  <c r="BM364" i="6" s="1"/>
  <c r="BJ364" i="6"/>
  <c r="BL364" i="6"/>
  <c r="BL365" i="6"/>
  <c r="BM365" i="6"/>
  <c r="BL366" i="6"/>
  <c r="BM366" i="6" s="1"/>
  <c r="BL367" i="6"/>
  <c r="BM368" i="6" s="1"/>
  <c r="BL368" i="6"/>
  <c r="BI369" i="6"/>
  <c r="BL369" i="6"/>
  <c r="BL370" i="6"/>
  <c r="BM370" i="6" s="1"/>
  <c r="BL371" i="6"/>
  <c r="BL372" i="6"/>
  <c r="BL373" i="6"/>
  <c r="BL374" i="6"/>
  <c r="BM374" i="6" s="1"/>
  <c r="BL375" i="6"/>
  <c r="BL376" i="6"/>
  <c r="BM376" i="6" s="1"/>
  <c r="BL377" i="6"/>
  <c r="BL378" i="6"/>
  <c r="BM378" i="6"/>
  <c r="BL379" i="6"/>
  <c r="BL380" i="6"/>
  <c r="BL381" i="6"/>
  <c r="BL382" i="6"/>
  <c r="BL383" i="6"/>
  <c r="BL384" i="6"/>
  <c r="BM384" i="6" s="1"/>
  <c r="BL385" i="6"/>
  <c r="BL386" i="6"/>
  <c r="BL387" i="6"/>
  <c r="BL388" i="6"/>
  <c r="BM388" i="6" s="1"/>
  <c r="BL389" i="6"/>
  <c r="BM390" i="6" s="1"/>
  <c r="BL390" i="6"/>
  <c r="BL391" i="6"/>
  <c r="BM391" i="6" s="1"/>
  <c r="BL392" i="6"/>
  <c r="BL393" i="6"/>
  <c r="BL394" i="6"/>
  <c r="BM394" i="6" s="1"/>
  <c r="BL395" i="6"/>
  <c r="BM395" i="6" s="1"/>
  <c r="BL396" i="6"/>
  <c r="BL397" i="6"/>
  <c r="BL398" i="6"/>
  <c r="BL399" i="6"/>
  <c r="BL400" i="6"/>
  <c r="BM400" i="6" s="1"/>
  <c r="BL401" i="6"/>
  <c r="BL402" i="6"/>
  <c r="BM402" i="6"/>
  <c r="BL403" i="6"/>
  <c r="BL404" i="6"/>
  <c r="BM404" i="6" s="1"/>
  <c r="BL405" i="6"/>
  <c r="BL406" i="6"/>
  <c r="BL407" i="6"/>
  <c r="BM408" i="6" s="1"/>
  <c r="BL408" i="6"/>
  <c r="BL409" i="6"/>
  <c r="BL410" i="6"/>
  <c r="BM411" i="6" s="1"/>
  <c r="BL411" i="6"/>
  <c r="BL412" i="6"/>
  <c r="BL413" i="6"/>
  <c r="BL414" i="6"/>
  <c r="BL415" i="6"/>
  <c r="BM415" i="6"/>
  <c r="BL416" i="6"/>
  <c r="BL417" i="6"/>
  <c r="BM418" i="6" s="1"/>
  <c r="BL418" i="6"/>
  <c r="BL419" i="6"/>
  <c r="BM419" i="6" s="1"/>
  <c r="BL420" i="6"/>
  <c r="BL421" i="6"/>
  <c r="BL422" i="6"/>
  <c r="BL423" i="6"/>
  <c r="BM423" i="6" s="1"/>
  <c r="BL424" i="6"/>
  <c r="BM424" i="6"/>
  <c r="BL425" i="6"/>
  <c r="BL426" i="6"/>
  <c r="BM426" i="6" s="1"/>
  <c r="BL427" i="6"/>
  <c r="BM427" i="6"/>
  <c r="BL428" i="6"/>
  <c r="BM428" i="6" s="1"/>
  <c r="BL429" i="6"/>
  <c r="BL430" i="6"/>
  <c r="BL431" i="6"/>
  <c r="BL432" i="6"/>
  <c r="BM432" i="6"/>
  <c r="BL433" i="6"/>
  <c r="BL434" i="6"/>
  <c r="BL435" i="6"/>
  <c r="BL436" i="6"/>
  <c r="BM436" i="6" s="1"/>
  <c r="BL437" i="6"/>
  <c r="BL438" i="6"/>
  <c r="BM438" i="6" s="1"/>
  <c r="BL439" i="6"/>
  <c r="BL440" i="6"/>
  <c r="BL441" i="6"/>
  <c r="BL442" i="6"/>
  <c r="BM442" i="6"/>
  <c r="BL443" i="6"/>
  <c r="BM443" i="6" s="1"/>
  <c r="BL444" i="6"/>
  <c r="BL445" i="6"/>
  <c r="BL446" i="6"/>
  <c r="BL447" i="6"/>
  <c r="BM447" i="6" s="1"/>
  <c r="BL448" i="6"/>
  <c r="BM448" i="6" s="1"/>
  <c r="BL449" i="6"/>
  <c r="BL450" i="6"/>
  <c r="BM450" i="6"/>
  <c r="BL451" i="6"/>
  <c r="BL452" i="6"/>
  <c r="BL453" i="6"/>
  <c r="BL454" i="6"/>
  <c r="BL455" i="6"/>
  <c r="BL456" i="6"/>
  <c r="BM456" i="6" s="1"/>
  <c r="BL457" i="6"/>
  <c r="BL458" i="6"/>
  <c r="BM458" i="6"/>
  <c r="BL459" i="6"/>
  <c r="BL460" i="6"/>
  <c r="BL461" i="6"/>
  <c r="BL462" i="6"/>
  <c r="BL463" i="6"/>
  <c r="BM463" i="6" s="1"/>
  <c r="BL464" i="6"/>
  <c r="BL465" i="6"/>
  <c r="BL466" i="6"/>
  <c r="BM466" i="6" s="1"/>
  <c r="BL467" i="6"/>
  <c r="BM467" i="6" s="1"/>
  <c r="BL468" i="6"/>
  <c r="BL469" i="6"/>
  <c r="BL470" i="6"/>
  <c r="BM471" i="6" s="1"/>
  <c r="BL471" i="6"/>
  <c r="BL472" i="6"/>
  <c r="BM472" i="6" s="1"/>
  <c r="BL473" i="6"/>
  <c r="BL474" i="6"/>
  <c r="BL475" i="6"/>
  <c r="BL476" i="6"/>
  <c r="BM476" i="6"/>
  <c r="BL477" i="6"/>
  <c r="BL478" i="6"/>
  <c r="BM479" i="6" s="1"/>
  <c r="BL479" i="6"/>
  <c r="BL480" i="6"/>
  <c r="BM480" i="6"/>
  <c r="BL481" i="6"/>
  <c r="BL482" i="6"/>
  <c r="BM483" i="6" s="1"/>
  <c r="BL483" i="6"/>
  <c r="BL484" i="6"/>
  <c r="BL485" i="6"/>
  <c r="BL486" i="6"/>
  <c r="BM486" i="6"/>
  <c r="BL487" i="6"/>
  <c r="BL488" i="6"/>
  <c r="BL489" i="6"/>
  <c r="BL490" i="6"/>
  <c r="BM490" i="6"/>
  <c r="BL491" i="6"/>
  <c r="BM491" i="6" s="1"/>
  <c r="BL492" i="6"/>
  <c r="BL493" i="6"/>
  <c r="BL494" i="6"/>
  <c r="BL495" i="6"/>
  <c r="BL496" i="6"/>
  <c r="BM496" i="6" s="1"/>
  <c r="BL497" i="6"/>
  <c r="BL498" i="6"/>
  <c r="BM498" i="6"/>
  <c r="BL499" i="6"/>
  <c r="BM499" i="6"/>
  <c r="BL500" i="6"/>
  <c r="BL501" i="6"/>
  <c r="BL502" i="6"/>
  <c r="BM503" i="6" s="1"/>
  <c r="BL503" i="6"/>
  <c r="BL504" i="6"/>
  <c r="BM504" i="6"/>
  <c r="BL505" i="6"/>
  <c r="BL506" i="6"/>
  <c r="BL507" i="6"/>
  <c r="BL508" i="6"/>
  <c r="BL509" i="6"/>
  <c r="BL510" i="6"/>
  <c r="BL511" i="6"/>
  <c r="BM511" i="6" s="1"/>
  <c r="BL512" i="6"/>
  <c r="BL513" i="6"/>
  <c r="BL514" i="6"/>
  <c r="BM514" i="6"/>
  <c r="BL515" i="6"/>
  <c r="BM515" i="6" s="1"/>
  <c r="BL516" i="6"/>
  <c r="BL517" i="6"/>
  <c r="BL518" i="6"/>
  <c r="BL519" i="6"/>
  <c r="BL520" i="6"/>
  <c r="BL521" i="6"/>
  <c r="BM522" i="6" s="1"/>
  <c r="BL522" i="6"/>
  <c r="BL523" i="6"/>
  <c r="BM523" i="6"/>
  <c r="BL524" i="6"/>
  <c r="BM524" i="6" s="1"/>
  <c r="BL525" i="6"/>
  <c r="BL526" i="6"/>
  <c r="BL527" i="6"/>
  <c r="BL528" i="6"/>
  <c r="BM528" i="6"/>
  <c r="BL529" i="6"/>
  <c r="BL530" i="6"/>
  <c r="BL531" i="6"/>
  <c r="BL532" i="6"/>
  <c r="BL533" i="6"/>
  <c r="BL534" i="6"/>
  <c r="BM534" i="6" s="1"/>
  <c r="BL535" i="6"/>
  <c r="BL536" i="6"/>
  <c r="BL537" i="6"/>
  <c r="BL538" i="6"/>
  <c r="BM538" i="6" s="1"/>
  <c r="BL539" i="6"/>
  <c r="BM539" i="6" s="1"/>
  <c r="BL540" i="6"/>
  <c r="BL541" i="6"/>
  <c r="BL542" i="6"/>
  <c r="BL543" i="6"/>
  <c r="BL544" i="6"/>
  <c r="BL545" i="6"/>
  <c r="BL546" i="6"/>
  <c r="BM546" i="6"/>
  <c r="BL547" i="6"/>
  <c r="BM547" i="6"/>
  <c r="BL548" i="6"/>
  <c r="BL549" i="6"/>
  <c r="BL550" i="6"/>
  <c r="BL551" i="6"/>
  <c r="BM551" i="6"/>
  <c r="BL552" i="6"/>
  <c r="BM552" i="6" s="1"/>
  <c r="BL553" i="6"/>
  <c r="BL554" i="6"/>
  <c r="BL555" i="6"/>
  <c r="BL556" i="6"/>
  <c r="BL557" i="6"/>
  <c r="BL558" i="6"/>
  <c r="BL559" i="6"/>
  <c r="BM559" i="6" s="1"/>
  <c r="BL560" i="6"/>
  <c r="BL561" i="6"/>
  <c r="BL562" i="6"/>
  <c r="BM562" i="6" s="1"/>
  <c r="BL563" i="6"/>
  <c r="BM563" i="6"/>
  <c r="BL564" i="6"/>
  <c r="BL565" i="6"/>
  <c r="BL566" i="6"/>
  <c r="BM567" i="6" s="1"/>
  <c r="BL567" i="6"/>
  <c r="BL568" i="6"/>
  <c r="BL569" i="6"/>
  <c r="BL570" i="6"/>
  <c r="BM571" i="6" s="1"/>
  <c r="BM570" i="6"/>
  <c r="BL571" i="6"/>
  <c r="BL572" i="6"/>
  <c r="BL573" i="6"/>
  <c r="BL574" i="6"/>
  <c r="BL575" i="6"/>
  <c r="BM575" i="6" s="1"/>
  <c r="BL576" i="6"/>
  <c r="BL577" i="6"/>
  <c r="BL578" i="6"/>
  <c r="BM578" i="6" s="1"/>
  <c r="BL579" i="6"/>
  <c r="BL580" i="6"/>
  <c r="BL581" i="6"/>
  <c r="BL582" i="6"/>
  <c r="BM582" i="6" s="1"/>
  <c r="BL583" i="6"/>
  <c r="BM584" i="6" s="1"/>
  <c r="BM583" i="6"/>
  <c r="BL584" i="6"/>
  <c r="BL585" i="6"/>
  <c r="BL586" i="6"/>
  <c r="BM586" i="6"/>
  <c r="BL587" i="6"/>
  <c r="BM587" i="6" s="1"/>
  <c r="BL588" i="6"/>
  <c r="BL589" i="6"/>
  <c r="BL590" i="6"/>
  <c r="BM590" i="6" s="1"/>
  <c r="BL591" i="6"/>
  <c r="BM591" i="6" s="1"/>
  <c r="BL592" i="6"/>
  <c r="BL593" i="6"/>
  <c r="BL594" i="6"/>
  <c r="BM594" i="6" s="1"/>
  <c r="BL595" i="6"/>
  <c r="BM595" i="6"/>
  <c r="BL596" i="6"/>
  <c r="BL597" i="6"/>
  <c r="BL598" i="6"/>
  <c r="BL599" i="6"/>
  <c r="BL600" i="6"/>
  <c r="BM600" i="6"/>
  <c r="BL601" i="6"/>
  <c r="BL602" i="6"/>
  <c r="BM603" i="6" s="1"/>
  <c r="BL603" i="6"/>
  <c r="BL604" i="6"/>
  <c r="BM604" i="6" s="1"/>
  <c r="BL605" i="6"/>
  <c r="BL606" i="6"/>
  <c r="BM606" i="6" s="1"/>
  <c r="BL607" i="6"/>
  <c r="BL608" i="6"/>
  <c r="BL609" i="6"/>
  <c r="BL610" i="6"/>
  <c r="BM611" i="6" s="1"/>
  <c r="BL611" i="6"/>
  <c r="BL612" i="6"/>
  <c r="BL613" i="6"/>
  <c r="BL614" i="6"/>
  <c r="BM614" i="6" s="1"/>
  <c r="BL615" i="6"/>
  <c r="BM615" i="6" s="1"/>
  <c r="BL616" i="6"/>
  <c r="BL617" i="6"/>
  <c r="BL618" i="6"/>
  <c r="BL619" i="6"/>
  <c r="BM620" i="6" s="1"/>
  <c r="BL620" i="6"/>
  <c r="BL621" i="6"/>
  <c r="BL622" i="6"/>
  <c r="BM622" i="6" s="1"/>
  <c r="BL623" i="6"/>
  <c r="BL624" i="6"/>
  <c r="BL625" i="6"/>
  <c r="BL626" i="6"/>
  <c r="BM626" i="6"/>
  <c r="BL627" i="6"/>
  <c r="BM627" i="6" s="1"/>
  <c r="BL628" i="6"/>
  <c r="BL629" i="6"/>
  <c r="BL630" i="6"/>
  <c r="BM630" i="6" s="1"/>
  <c r="BL631" i="6"/>
  <c r="BM631" i="6"/>
  <c r="BL632" i="6"/>
  <c r="BL633" i="6"/>
  <c r="BL634" i="6"/>
  <c r="BL635" i="6"/>
  <c r="BM636" i="6" s="1"/>
  <c r="BL636" i="6"/>
  <c r="BL637" i="6"/>
  <c r="BM638" i="6" s="1"/>
  <c r="BL638" i="6"/>
  <c r="BL639" i="6"/>
  <c r="BL640" i="6"/>
  <c r="BM640" i="6" s="1"/>
  <c r="BL641" i="6"/>
  <c r="BL642" i="6"/>
  <c r="BM642" i="6" s="1"/>
  <c r="BL643" i="6"/>
  <c r="BL644" i="6"/>
  <c r="BM644" i="6" s="1"/>
  <c r="BL645" i="6"/>
  <c r="BM645" i="6"/>
  <c r="BL646" i="6"/>
  <c r="BL647" i="6"/>
  <c r="BL648" i="6"/>
  <c r="BL649" i="6"/>
  <c r="BL650" i="6"/>
  <c r="BM650" i="6"/>
  <c r="BL651" i="6"/>
  <c r="BL652" i="6"/>
  <c r="BM652" i="6"/>
  <c r="BL653" i="6"/>
  <c r="BL654" i="6"/>
  <c r="BL655" i="6"/>
  <c r="BM655" i="6" s="1"/>
  <c r="BL656" i="6"/>
  <c r="BL657" i="6"/>
  <c r="BM657" i="6" s="1"/>
  <c r="BL658" i="6"/>
  <c r="BL659" i="6"/>
  <c r="BL660" i="6"/>
  <c r="BM660" i="6"/>
  <c r="BL661" i="6"/>
  <c r="BM661" i="6"/>
  <c r="BL662" i="6"/>
  <c r="BL663" i="6"/>
  <c r="BL664" i="6"/>
  <c r="BL665" i="6"/>
  <c r="BM665" i="6"/>
  <c r="BL666" i="6"/>
  <c r="BL667" i="6"/>
  <c r="BL668" i="6"/>
  <c r="BL669" i="6"/>
  <c r="BM669" i="6" s="1"/>
  <c r="BL670" i="6"/>
  <c r="BM671" i="6" s="1"/>
  <c r="BM670" i="6"/>
  <c r="BL671" i="6"/>
  <c r="BL672" i="6"/>
  <c r="BL673" i="6"/>
  <c r="BM674" i="6" s="1"/>
  <c r="BL674" i="6"/>
  <c r="BL675" i="6"/>
  <c r="BL676" i="6"/>
  <c r="BM676" i="6"/>
  <c r="BL677" i="6"/>
  <c r="BM677" i="6" s="1"/>
  <c r="BL678" i="6"/>
  <c r="BM678" i="6" s="1"/>
  <c r="BL679" i="6"/>
  <c r="BL680" i="6"/>
  <c r="BM680" i="6" s="1"/>
  <c r="BL681" i="6"/>
  <c r="BM681" i="6"/>
  <c r="BL682" i="6"/>
  <c r="BL683" i="6"/>
  <c r="BL684" i="6"/>
  <c r="BM684" i="6"/>
  <c r="BL685" i="6"/>
  <c r="BM685" i="6" s="1"/>
  <c r="BL686" i="6"/>
  <c r="BM686" i="6" s="1"/>
  <c r="BL687" i="6"/>
  <c r="BL688" i="6"/>
  <c r="BL689" i="6"/>
  <c r="BL690" i="6"/>
  <c r="BM690" i="6"/>
  <c r="BL691" i="6"/>
  <c r="BL692" i="6"/>
  <c r="BL693" i="6"/>
  <c r="BM693" i="6" s="1"/>
  <c r="BL694" i="6"/>
  <c r="BL695" i="6"/>
  <c r="BM695" i="6"/>
  <c r="BL696" i="6"/>
  <c r="BL697" i="6"/>
  <c r="BL698" i="6"/>
  <c r="BM698" i="6" s="1"/>
  <c r="BL699" i="6"/>
  <c r="BM699" i="6"/>
  <c r="BL700" i="6"/>
  <c r="BL701" i="6"/>
  <c r="BL702" i="6"/>
  <c r="BL703" i="6"/>
  <c r="BM703" i="6"/>
  <c r="BL704" i="6"/>
  <c r="BM704" i="6"/>
  <c r="BL705" i="6"/>
  <c r="BL706" i="6"/>
  <c r="BM706" i="6" s="1"/>
  <c r="BL707" i="6"/>
  <c r="BM707" i="6" s="1"/>
  <c r="BL708" i="6"/>
  <c r="BL709" i="6"/>
  <c r="BL710" i="6"/>
  <c r="BM710" i="6" s="1"/>
  <c r="BL711" i="6"/>
  <c r="BL712" i="6"/>
  <c r="BM712" i="6" s="1"/>
  <c r="BL713" i="6"/>
  <c r="BL714" i="6"/>
  <c r="BL715" i="6"/>
  <c r="BM715" i="6"/>
  <c r="BL716" i="6"/>
  <c r="BM716" i="6" s="1"/>
  <c r="BL717" i="6"/>
  <c r="BL718" i="6"/>
  <c r="BL719" i="6"/>
  <c r="BM719" i="6" s="1"/>
  <c r="BL720" i="6"/>
  <c r="BL721" i="6"/>
  <c r="BL722" i="6"/>
  <c r="BL723" i="6"/>
  <c r="BL724" i="6"/>
  <c r="BL725" i="6"/>
  <c r="BL726" i="6"/>
  <c r="BL727" i="6"/>
  <c r="BM728" i="6" s="1"/>
  <c r="BL728" i="6"/>
  <c r="BL729" i="6"/>
  <c r="BL730" i="6"/>
  <c r="BL731" i="6"/>
  <c r="BL732" i="6"/>
  <c r="BM732" i="6"/>
  <c r="BL733" i="6"/>
  <c r="BM733" i="6" s="1"/>
  <c r="BL734" i="6"/>
  <c r="BL735" i="6"/>
  <c r="BL736" i="6"/>
  <c r="BM736" i="6"/>
  <c r="BL737" i="6"/>
  <c r="BL738" i="6"/>
  <c r="BM738" i="6" s="1"/>
  <c r="BL739" i="6"/>
  <c r="BL740" i="6"/>
  <c r="BM741" i="6" s="1"/>
  <c r="BL741" i="6"/>
  <c r="BL742" i="6"/>
  <c r="BL743" i="6"/>
  <c r="BL744" i="6"/>
  <c r="BM745" i="6" s="1"/>
  <c r="BM744" i="6"/>
  <c r="BL745" i="6"/>
  <c r="BL746" i="6"/>
  <c r="BM746" i="6"/>
  <c r="BL747" i="6"/>
  <c r="BL748" i="6"/>
  <c r="BL749" i="6"/>
  <c r="BM749" i="6" s="1"/>
  <c r="BL750" i="6"/>
  <c r="BL751" i="6"/>
  <c r="BL752" i="6"/>
  <c r="BL753" i="6"/>
  <c r="BM753" i="6" s="1"/>
  <c r="BL754" i="6"/>
  <c r="BM754" i="6"/>
  <c r="BL755" i="6"/>
  <c r="BL756" i="6"/>
  <c r="BM756" i="6"/>
  <c r="BL757" i="6"/>
  <c r="BM758" i="6" s="1"/>
  <c r="BL758" i="6"/>
  <c r="BL759" i="6"/>
  <c r="BL760" i="6"/>
  <c r="BM760" i="6" s="1"/>
  <c r="BL761" i="6"/>
  <c r="BM761" i="6"/>
  <c r="BN761" i="6"/>
  <c r="BL762" i="6"/>
  <c r="BL763" i="6"/>
  <c r="BL764" i="6"/>
  <c r="BM764" i="6" s="1"/>
  <c r="BL765" i="6"/>
  <c r="BM765" i="6" s="1"/>
  <c r="BL766" i="6"/>
  <c r="BL767" i="6"/>
  <c r="BL768" i="6"/>
  <c r="BM768" i="6"/>
  <c r="BL769" i="6"/>
  <c r="BM769" i="6" s="1"/>
  <c r="BL770" i="6"/>
  <c r="BL771" i="6"/>
  <c r="BL772" i="6"/>
  <c r="BM773" i="6" s="1"/>
  <c r="BL773" i="6"/>
  <c r="BL774" i="6"/>
  <c r="BL775" i="6"/>
  <c r="BL776" i="6"/>
  <c r="BM777" i="6" s="1"/>
  <c r="BM776" i="6"/>
  <c r="BL777" i="6"/>
  <c r="BL778" i="6"/>
  <c r="BM778" i="6"/>
  <c r="BL779" i="6"/>
  <c r="BL780" i="6"/>
  <c r="BL781" i="6"/>
  <c r="BL782" i="6"/>
  <c r="BM782" i="6"/>
  <c r="BL783" i="6"/>
  <c r="BL784" i="6"/>
  <c r="BM784" i="6"/>
  <c r="BL785" i="6"/>
  <c r="BM785" i="6" s="1"/>
  <c r="BL786" i="6"/>
  <c r="BL787" i="6"/>
  <c r="BM788" i="6" s="1"/>
  <c r="BL788" i="6"/>
  <c r="BL789" i="6"/>
  <c r="BM789" i="6"/>
  <c r="BL790" i="6"/>
  <c r="BM790" i="6"/>
  <c r="BL791" i="6"/>
  <c r="BL792" i="6"/>
  <c r="BM793" i="6" s="1"/>
  <c r="BM792" i="6"/>
  <c r="BL793" i="6"/>
  <c r="BL794" i="6"/>
  <c r="BM794" i="6" s="1"/>
  <c r="BL795" i="6"/>
  <c r="BM796" i="6" s="1"/>
  <c r="BN797" i="6" s="1"/>
  <c r="BL796" i="6"/>
  <c r="BL797" i="6"/>
  <c r="BM797" i="6"/>
  <c r="BL798" i="6"/>
  <c r="BL799" i="6"/>
  <c r="BL800" i="6"/>
  <c r="BM800" i="6" s="1"/>
  <c r="BL801" i="6"/>
  <c r="BL802" i="6"/>
  <c r="BM802" i="6" s="1"/>
  <c r="BL803" i="6"/>
  <c r="BL804" i="6"/>
  <c r="BM804" i="6" s="1"/>
  <c r="BL805" i="6"/>
  <c r="BL806" i="6"/>
  <c r="BM806" i="6" s="1"/>
  <c r="BL807" i="6"/>
  <c r="BL808" i="6"/>
  <c r="BM808" i="6" s="1"/>
  <c r="BL809" i="6"/>
  <c r="BL810" i="6"/>
  <c r="BL811" i="6"/>
  <c r="BL812" i="6"/>
  <c r="BM813" i="6" s="1"/>
  <c r="BL813" i="6"/>
  <c r="BL814" i="6"/>
  <c r="BM814" i="6"/>
  <c r="BL815" i="6"/>
  <c r="BL816" i="6"/>
  <c r="BM816" i="6"/>
  <c r="BL817" i="6"/>
  <c r="BM817" i="6"/>
  <c r="BL818" i="6"/>
  <c r="BM818" i="6" s="1"/>
  <c r="BL819" i="6"/>
  <c r="BM820" i="6" s="1"/>
  <c r="BL820" i="6"/>
  <c r="BL821" i="6"/>
  <c r="BM821" i="6"/>
  <c r="BL822" i="6"/>
  <c r="BL823" i="6"/>
  <c r="BL824" i="6"/>
  <c r="BM824" i="6" s="1"/>
  <c r="BL825" i="6"/>
  <c r="BL826" i="6"/>
  <c r="BM826" i="6" s="1"/>
  <c r="BL827" i="6"/>
  <c r="BM828" i="6" s="1"/>
  <c r="BL828" i="6"/>
  <c r="BL829" i="6"/>
  <c r="BN829" i="6" s="1"/>
  <c r="BL830" i="6"/>
  <c r="BL831" i="6"/>
  <c r="BN831" i="6" s="1"/>
  <c r="BM831" i="6"/>
  <c r="BL832" i="6"/>
  <c r="BM832" i="6"/>
  <c r="BN832" i="6"/>
  <c r="BL833" i="6"/>
  <c r="BM833" i="6" s="1"/>
  <c r="BL834" i="6"/>
  <c r="BN834" i="6" s="1"/>
  <c r="BL835" i="6"/>
  <c r="BM835" i="6" s="1"/>
  <c r="BN835" i="6"/>
  <c r="BL836" i="6"/>
  <c r="BN836" i="6" s="1"/>
  <c r="BM836" i="6"/>
  <c r="BL837" i="6"/>
  <c r="BM837" i="6"/>
  <c r="BN837" i="6"/>
  <c r="BL838" i="6"/>
  <c r="BN838" i="6" s="1"/>
  <c r="BL839" i="6"/>
  <c r="BN839" i="6" s="1"/>
  <c r="BM839" i="6"/>
  <c r="BL840" i="6"/>
  <c r="BM840" i="6" s="1"/>
  <c r="BN840" i="6"/>
  <c r="BL841" i="6"/>
  <c r="BM841" i="6" s="1"/>
  <c r="BL842" i="6"/>
  <c r="BN842" i="6" s="1"/>
  <c r="BL843" i="6"/>
  <c r="BN843" i="6" s="1"/>
  <c r="BM843" i="6"/>
  <c r="BL844" i="6"/>
  <c r="BM844" i="6" s="1"/>
  <c r="BN844" i="6"/>
  <c r="BL845" i="6"/>
  <c r="BM845" i="6"/>
  <c r="BN845" i="6"/>
  <c r="BL846" i="6"/>
  <c r="BL847" i="6"/>
  <c r="BM847" i="6" s="1"/>
  <c r="BL848" i="6"/>
  <c r="BM848" i="6" s="1"/>
  <c r="BL849" i="6"/>
  <c r="BM849" i="6"/>
  <c r="BN849" i="6"/>
  <c r="BL850" i="6"/>
  <c r="BN850" i="6" s="1"/>
  <c r="BL851" i="6"/>
  <c r="BM851" i="6"/>
  <c r="BN851" i="6"/>
  <c r="BL852" i="6"/>
  <c r="BN852" i="6" s="1"/>
  <c r="BM852" i="6"/>
  <c r="BL853" i="6"/>
  <c r="BM853" i="6" s="1"/>
  <c r="BL854" i="6"/>
  <c r="BN854" i="6" s="1"/>
  <c r="BL855" i="6"/>
  <c r="BM855" i="6"/>
  <c r="BN855" i="6"/>
  <c r="BL856" i="6"/>
  <c r="BM856" i="6"/>
  <c r="BN856" i="6"/>
  <c r="BL857" i="6"/>
  <c r="BN857" i="6" s="1"/>
  <c r="BM857" i="6"/>
  <c r="BL858" i="6"/>
  <c r="BN858" i="6" s="1"/>
  <c r="BL859" i="6"/>
  <c r="BN859" i="6" s="1"/>
  <c r="BM859" i="6"/>
  <c r="BL860" i="6"/>
  <c r="BM860" i="6"/>
  <c r="BN860" i="6"/>
  <c r="BL861" i="6"/>
  <c r="BN861" i="6" s="1"/>
  <c r="BM861" i="6"/>
  <c r="BL862" i="6"/>
  <c r="BL863" i="6"/>
  <c r="BM863" i="6"/>
  <c r="BN863" i="6"/>
  <c r="BL864" i="6"/>
  <c r="BN864" i="6" s="1"/>
  <c r="BM864" i="6"/>
  <c r="BL865" i="6"/>
  <c r="BM865" i="6"/>
  <c r="BN865" i="6"/>
  <c r="BL866" i="6"/>
  <c r="BN866" i="6" s="1"/>
  <c r="BM866" i="6"/>
  <c r="BL867" i="6"/>
  <c r="BM867" i="6"/>
  <c r="BN867" i="6"/>
  <c r="BL868" i="6"/>
  <c r="BM868" i="6" s="1"/>
  <c r="BL869" i="6"/>
  <c r="BM869" i="6"/>
  <c r="BN869" i="6"/>
  <c r="BL870" i="6"/>
  <c r="BL871" i="6"/>
  <c r="BM871" i="6" s="1"/>
  <c r="BN871" i="6"/>
  <c r="BL872" i="6"/>
  <c r="BM872" i="6" s="1"/>
  <c r="BL873" i="6"/>
  <c r="BM873" i="6" s="1"/>
  <c r="BL874" i="6"/>
  <c r="BN874" i="6" s="1"/>
  <c r="BL875" i="6"/>
  <c r="BM875" i="6" s="1"/>
  <c r="BN875" i="6"/>
  <c r="BL876" i="6"/>
  <c r="BM876" i="6"/>
  <c r="BN876" i="6"/>
  <c r="BL877" i="6"/>
  <c r="BM877" i="6" s="1"/>
  <c r="BL878" i="6"/>
  <c r="BN878" i="6" s="1"/>
  <c r="BL879" i="6"/>
  <c r="BN879" i="6" s="1"/>
  <c r="BL880" i="6"/>
  <c r="BM880" i="6" s="1"/>
  <c r="BN880" i="6"/>
  <c r="BL881" i="6"/>
  <c r="BM881" i="6"/>
  <c r="BN881" i="6"/>
  <c r="BL882" i="6"/>
  <c r="BN882" i="6" s="1"/>
  <c r="BL883" i="6"/>
  <c r="BM883" i="6"/>
  <c r="BN883" i="6"/>
  <c r="BL884" i="6"/>
  <c r="BM884" i="6" s="1"/>
  <c r="BN884" i="6"/>
  <c r="BL885" i="6"/>
  <c r="BM885" i="6"/>
  <c r="BN885" i="6"/>
  <c r="BL886" i="6"/>
  <c r="BN886" i="6" s="1"/>
  <c r="BM886" i="6"/>
  <c r="BL887" i="6"/>
  <c r="BN887" i="6" s="1"/>
  <c r="BM887" i="6"/>
  <c r="BL888" i="6"/>
  <c r="BN888" i="6" s="1"/>
  <c r="BM888" i="6"/>
  <c r="BL889" i="6"/>
  <c r="BM889" i="6" s="1"/>
  <c r="BN889" i="6"/>
  <c r="BL890" i="6"/>
  <c r="BN890" i="6" s="1"/>
  <c r="BL891" i="6"/>
  <c r="BM891" i="6"/>
  <c r="BN891" i="6"/>
  <c r="BL892" i="6"/>
  <c r="BM892" i="6"/>
  <c r="BN892" i="6"/>
  <c r="BL893" i="6"/>
  <c r="BM893" i="6"/>
  <c r="BN893" i="6"/>
  <c r="BL894" i="6"/>
  <c r="BL895" i="6"/>
  <c r="BM895" i="6" s="1"/>
  <c r="BL896" i="6"/>
  <c r="BM896" i="6" s="1"/>
  <c r="BN896" i="6"/>
  <c r="BL897" i="6"/>
  <c r="BN897" i="6" s="1"/>
  <c r="BM897" i="6"/>
  <c r="BL898" i="6"/>
  <c r="BN898" i="6" s="1"/>
  <c r="BL899" i="6"/>
  <c r="BN899" i="6" s="1"/>
  <c r="BM899" i="6"/>
  <c r="BL900" i="6"/>
  <c r="BN900" i="6" s="1"/>
  <c r="BM900" i="6"/>
  <c r="BL901" i="6"/>
  <c r="BM901" i="6"/>
  <c r="BN901" i="6"/>
  <c r="BL902" i="6"/>
  <c r="BN902" i="6" s="1"/>
  <c r="BM902" i="6"/>
  <c r="BL903" i="6"/>
  <c r="BM903" i="6" s="1"/>
  <c r="BL904" i="6"/>
  <c r="BM904" i="6"/>
  <c r="BN904" i="6"/>
  <c r="BL905" i="6"/>
  <c r="BM905" i="6"/>
  <c r="BN905" i="6"/>
  <c r="BL906" i="6"/>
  <c r="BM906" i="6" s="1"/>
  <c r="BN906" i="6"/>
  <c r="BL907" i="6"/>
  <c r="BN907" i="6" s="1"/>
  <c r="BM907" i="6"/>
  <c r="BL908" i="6"/>
  <c r="BM908" i="6"/>
  <c r="BN908" i="6"/>
  <c r="BL909" i="6"/>
  <c r="BM909" i="6" s="1"/>
  <c r="BL910" i="6"/>
  <c r="BM910" i="6" s="1"/>
  <c r="BL911" i="6"/>
  <c r="BM911" i="6"/>
  <c r="BN911" i="6"/>
  <c r="BL912" i="6"/>
  <c r="BM912" i="6"/>
  <c r="BN912" i="6"/>
  <c r="BL913" i="6"/>
  <c r="BN913" i="6" s="1"/>
  <c r="BM913" i="6"/>
  <c r="BL914" i="6"/>
  <c r="BM914" i="6" s="1"/>
  <c r="BN914" i="6"/>
  <c r="BL915" i="6"/>
  <c r="BM915" i="6"/>
  <c r="BN915" i="6"/>
  <c r="BL916" i="6"/>
  <c r="BM916" i="6" s="1"/>
  <c r="BL917" i="6"/>
  <c r="BM917" i="6" s="1"/>
  <c r="BL918" i="6"/>
  <c r="BM918" i="6" s="1"/>
  <c r="BN918" i="6"/>
  <c r="BL919" i="6"/>
  <c r="BM919" i="6" s="1"/>
  <c r="BL920" i="6"/>
  <c r="BN920" i="6" s="1"/>
  <c r="BM920" i="6"/>
  <c r="BL921" i="6"/>
  <c r="BM921" i="6"/>
  <c r="BN921" i="6"/>
  <c r="BL922" i="6"/>
  <c r="BM922" i="6" s="1"/>
  <c r="BL923" i="6"/>
  <c r="BM923" i="6"/>
  <c r="BN923" i="6"/>
  <c r="BL924" i="6"/>
  <c r="BM924" i="6"/>
  <c r="BN924" i="6"/>
  <c r="BL925" i="6"/>
  <c r="BM925" i="6"/>
  <c r="BN925" i="6"/>
  <c r="BL926" i="6"/>
  <c r="BM926" i="6" s="1"/>
  <c r="BN926" i="6"/>
  <c r="BL927" i="6"/>
  <c r="BM927" i="6"/>
  <c r="BN927" i="6"/>
  <c r="BL928" i="6"/>
  <c r="BM928" i="6"/>
  <c r="BN928" i="6"/>
  <c r="BL929" i="6"/>
  <c r="BM929" i="6" s="1"/>
  <c r="BL930" i="6"/>
  <c r="BM930" i="6" s="1"/>
  <c r="BL931" i="6"/>
  <c r="BM931" i="6" s="1"/>
  <c r="BL932" i="6"/>
  <c r="BM932" i="6" s="1"/>
  <c r="BL933" i="6"/>
  <c r="BN933" i="6" s="1"/>
  <c r="BM933" i="6"/>
  <c r="BL934" i="6"/>
  <c r="BM934" i="6" s="1"/>
  <c r="BN934" i="6"/>
  <c r="BL935" i="6"/>
  <c r="BN935" i="6" s="1"/>
  <c r="BM935" i="6"/>
  <c r="BL936" i="6"/>
  <c r="BM936" i="6"/>
  <c r="BN936" i="6"/>
  <c r="BL937" i="6"/>
  <c r="BM937" i="6"/>
  <c r="BN937" i="6"/>
  <c r="BL938" i="6"/>
  <c r="BM938" i="6" s="1"/>
  <c r="BN938" i="6"/>
  <c r="BL939" i="6"/>
  <c r="BM939" i="6" s="1"/>
  <c r="BL940" i="6"/>
  <c r="BM940" i="6"/>
  <c r="BN940" i="6"/>
  <c r="BL941" i="6"/>
  <c r="BM941" i="6"/>
  <c r="BN941" i="6"/>
  <c r="BL942" i="6"/>
  <c r="BM942" i="6" s="1"/>
  <c r="BL943" i="6"/>
  <c r="BM943" i="6"/>
  <c r="BN943" i="6"/>
  <c r="BL944" i="6"/>
  <c r="BM944" i="6" s="1"/>
  <c r="BL945" i="6"/>
  <c r="BM945" i="6" s="1"/>
  <c r="BN945" i="6"/>
  <c r="BL946" i="6"/>
  <c r="BM946" i="6" s="1"/>
  <c r="BN946" i="6"/>
  <c r="BL947" i="6"/>
  <c r="BM947" i="6"/>
  <c r="BN947" i="6"/>
  <c r="BL948" i="6"/>
  <c r="BN948" i="6" s="1"/>
  <c r="BM948" i="6"/>
  <c r="BL949" i="6"/>
  <c r="BM949" i="6"/>
  <c r="BN949" i="6"/>
  <c r="BL950" i="6"/>
  <c r="BM950" i="6" s="1"/>
  <c r="BL951" i="6"/>
  <c r="BM951" i="6" s="1"/>
  <c r="BL952" i="6"/>
  <c r="BM952" i="6" s="1"/>
  <c r="BL953" i="6"/>
  <c r="BM953" i="6"/>
  <c r="BN953" i="6"/>
  <c r="BL954" i="6"/>
  <c r="BM954" i="6" s="1"/>
  <c r="BN954" i="6"/>
  <c r="BL955" i="6"/>
  <c r="BN955" i="6" s="1"/>
  <c r="BM955" i="6"/>
  <c r="BL956" i="6"/>
  <c r="BM956" i="6"/>
  <c r="BN956" i="6"/>
  <c r="BL957" i="6"/>
  <c r="BM957" i="6" s="1"/>
  <c r="BL958" i="6"/>
  <c r="BM958" i="6" s="1"/>
  <c r="BL959" i="6"/>
  <c r="BM959" i="6" s="1"/>
  <c r="BN959" i="6"/>
  <c r="BL960" i="6"/>
  <c r="BM960" i="6"/>
  <c r="BN960" i="6"/>
  <c r="BL961" i="6"/>
  <c r="BN961" i="6" s="1"/>
  <c r="BM961" i="6"/>
  <c r="BL962" i="6"/>
  <c r="BM962" i="6" s="1"/>
  <c r="BN962" i="6"/>
  <c r="BL963" i="6"/>
  <c r="BM963" i="6"/>
  <c r="BN963" i="6"/>
  <c r="BL964" i="6"/>
  <c r="BM964" i="6" s="1"/>
  <c r="BL965" i="6"/>
  <c r="BM965" i="6" s="1"/>
  <c r="BL966" i="6"/>
  <c r="BM966" i="6" s="1"/>
  <c r="BN966" i="6"/>
  <c r="BL967" i="6"/>
  <c r="BM967" i="6" s="1"/>
  <c r="BL968" i="6"/>
  <c r="BN968" i="6" s="1"/>
  <c r="BM968" i="6"/>
  <c r="BL969" i="6"/>
  <c r="BM969" i="6"/>
  <c r="BN969" i="6"/>
  <c r="BL970" i="6"/>
  <c r="BM970" i="6" s="1"/>
  <c r="BL971" i="6"/>
  <c r="BM971" i="6"/>
  <c r="BN971" i="6"/>
  <c r="BL972" i="6"/>
  <c r="BM972" i="6" s="1"/>
  <c r="BN972" i="6"/>
  <c r="BL973" i="6"/>
  <c r="BM973" i="6"/>
  <c r="BN973" i="6"/>
  <c r="BL974" i="6"/>
  <c r="BM974" i="6" s="1"/>
  <c r="BN974" i="6"/>
  <c r="BL975" i="6"/>
  <c r="BM975" i="6"/>
  <c r="BN975" i="6"/>
  <c r="BL976" i="6"/>
  <c r="BM976" i="6"/>
  <c r="BN976" i="6"/>
  <c r="BL977" i="6"/>
  <c r="BM977" i="6" s="1"/>
  <c r="BL978" i="6"/>
  <c r="BM978" i="6" s="1"/>
  <c r="BL979" i="6"/>
  <c r="BM979" i="6" s="1"/>
  <c r="BL980" i="6"/>
  <c r="BM980" i="6" s="1"/>
  <c r="BL981" i="6"/>
  <c r="BN981" i="6" s="1"/>
  <c r="BM981" i="6"/>
  <c r="BL982" i="6"/>
  <c r="BM982" i="6" s="1"/>
  <c r="BN982" i="6"/>
  <c r="BL983" i="6"/>
  <c r="BN983" i="6" s="1"/>
  <c r="BM983" i="6"/>
  <c r="BL984" i="6"/>
  <c r="BM984" i="6"/>
  <c r="BN984" i="6"/>
  <c r="BL985" i="6"/>
  <c r="BM985" i="6" s="1"/>
  <c r="BN985" i="6"/>
  <c r="BL986" i="6"/>
  <c r="BM986" i="6" s="1"/>
  <c r="BN986" i="6"/>
  <c r="BL987" i="6"/>
  <c r="BM987" i="6" s="1"/>
  <c r="BL988" i="6"/>
  <c r="BM988" i="6"/>
  <c r="BN988" i="6"/>
  <c r="BL989" i="6"/>
  <c r="BM989" i="6"/>
  <c r="BN989" i="6"/>
  <c r="BL990" i="6"/>
  <c r="BM990" i="6" s="1"/>
  <c r="BL991" i="6"/>
  <c r="BM991" i="6"/>
  <c r="BN991" i="6"/>
  <c r="BL992" i="6"/>
  <c r="BM992" i="6" s="1"/>
  <c r="BL993" i="6"/>
  <c r="BM993" i="6" s="1"/>
  <c r="BL994" i="6"/>
  <c r="BM994" i="6" s="1"/>
  <c r="BN994" i="6"/>
  <c r="BL995" i="6"/>
  <c r="BL996" i="6"/>
  <c r="BM996" i="6"/>
  <c r="BN996" i="6"/>
  <c r="BL997" i="6"/>
  <c r="BM997" i="6" s="1"/>
  <c r="BL998" i="6"/>
  <c r="BM998" i="6" s="1"/>
  <c r="BL999" i="6"/>
  <c r="BL1000" i="6"/>
  <c r="BN1000" i="6" s="1"/>
  <c r="BM1000" i="6"/>
  <c r="BL1001" i="6"/>
  <c r="BM1001" i="6"/>
  <c r="BN1001" i="6"/>
  <c r="BL1002" i="6"/>
  <c r="BM1002" i="6" s="1"/>
  <c r="BL1003" i="6"/>
  <c r="BL1004" i="6"/>
  <c r="BM1004" i="6" s="1"/>
  <c r="BL1005" i="6"/>
  <c r="BN1005" i="6" s="1"/>
  <c r="BM1005" i="6"/>
  <c r="BL1006" i="6"/>
  <c r="BM1006" i="6" s="1"/>
  <c r="BN1006" i="6"/>
  <c r="BL1007" i="6"/>
  <c r="BL1008" i="6"/>
  <c r="BM1008" i="6" s="1"/>
  <c r="BL1009" i="6"/>
  <c r="BM1009" i="6" s="1"/>
  <c r="BL1010" i="6"/>
  <c r="BM1010" i="6" s="1"/>
  <c r="BL1011" i="6"/>
  <c r="BL1012" i="6"/>
  <c r="BM1012" i="6"/>
  <c r="BN1012" i="6"/>
  <c r="BL1013" i="6"/>
  <c r="BN1013" i="6" s="1"/>
  <c r="BM1013" i="6"/>
  <c r="BL1014" i="6"/>
  <c r="BM1014" i="6" s="1"/>
  <c r="BN1014" i="6"/>
  <c r="BL1015" i="6"/>
  <c r="BL1016" i="6"/>
  <c r="BM1016" i="6"/>
  <c r="BN1016" i="6"/>
  <c r="BL1017" i="6"/>
  <c r="BM1017" i="6"/>
  <c r="BN1017" i="6"/>
  <c r="BL1018" i="6"/>
  <c r="BM1018" i="6" s="1"/>
  <c r="BL1019" i="6"/>
  <c r="BL1020" i="6"/>
  <c r="BM1020" i="6"/>
  <c r="BN1020" i="6"/>
  <c r="BL1021" i="6"/>
  <c r="BM1021" i="6"/>
  <c r="BN1021" i="6"/>
  <c r="BL1022" i="6"/>
  <c r="BM1022" i="6" s="1"/>
  <c r="BL1023" i="6"/>
  <c r="BL1024" i="6"/>
  <c r="BM1024" i="6"/>
  <c r="BN1024" i="6"/>
  <c r="BL1025" i="6"/>
  <c r="BM1025" i="6" s="1"/>
  <c r="BL1026" i="6"/>
  <c r="BM1026" i="6" s="1"/>
  <c r="BL1027" i="6"/>
  <c r="BL1028" i="6"/>
  <c r="BM1028" i="6"/>
  <c r="BN1028" i="6"/>
  <c r="BL1029" i="6"/>
  <c r="BM1029" i="6"/>
  <c r="BN1029" i="6"/>
  <c r="BL1030" i="6"/>
  <c r="BM1030" i="6" s="1"/>
  <c r="BN1030" i="6"/>
  <c r="BL1031" i="6"/>
  <c r="BL1032" i="6"/>
  <c r="BM1032" i="6"/>
  <c r="BN1032" i="6"/>
  <c r="BL1033" i="6"/>
  <c r="BM1033" i="6"/>
  <c r="BN1033" i="6"/>
  <c r="BL1034" i="6"/>
  <c r="BM1034" i="6" s="1"/>
  <c r="BL1035" i="6"/>
  <c r="BL1036" i="6"/>
  <c r="BM1036" i="6" s="1"/>
  <c r="BL1037" i="6"/>
  <c r="BM1037" i="6"/>
  <c r="BN1037" i="6"/>
  <c r="BL1038" i="6"/>
  <c r="BM1038" i="6" s="1"/>
  <c r="BL1039" i="6"/>
  <c r="BL1040" i="6"/>
  <c r="BN1040" i="6" s="1"/>
  <c r="BM1040" i="6"/>
  <c r="BL1041" i="6"/>
  <c r="BM1041" i="6"/>
  <c r="BN1041" i="6"/>
  <c r="BL1042" i="6"/>
  <c r="BM1042" i="6" s="1"/>
  <c r="BL1043" i="6"/>
  <c r="BL1044" i="6"/>
  <c r="BM1044" i="6" s="1"/>
  <c r="BL1045" i="6"/>
  <c r="BN1045" i="6" s="1"/>
  <c r="BM1045" i="6"/>
  <c r="BL1046" i="6"/>
  <c r="BM1046" i="6" s="1"/>
  <c r="BN1046" i="6"/>
  <c r="BL1047" i="6"/>
  <c r="BL1048" i="6"/>
  <c r="BM1048" i="6" s="1"/>
  <c r="BL1049" i="6"/>
  <c r="BM1049" i="6" s="1"/>
  <c r="BL1050" i="6"/>
  <c r="BM1050" i="6" s="1"/>
  <c r="BL1051" i="6"/>
  <c r="BL1052" i="6"/>
  <c r="BM1052" i="6"/>
  <c r="BN1052" i="6"/>
  <c r="BL1053" i="6"/>
  <c r="BN1053" i="6" s="1"/>
  <c r="BL1054" i="6"/>
  <c r="BM1054" i="6" s="1"/>
  <c r="BL1055" i="6"/>
  <c r="BL1056" i="6"/>
  <c r="BM1056" i="6" s="1"/>
  <c r="BL1057" i="6"/>
  <c r="BM1057" i="6" s="1"/>
  <c r="BL1058" i="6"/>
  <c r="BM1058" i="6" s="1"/>
  <c r="BL1059" i="6"/>
  <c r="BL1060" i="6"/>
  <c r="BM1060" i="6"/>
  <c r="BN1060" i="6"/>
  <c r="BL1061" i="6"/>
  <c r="BM1061" i="6" s="1"/>
  <c r="BL1062" i="6"/>
  <c r="BM1062" i="6" s="1"/>
  <c r="BL1063" i="6"/>
  <c r="BL1064" i="6"/>
  <c r="BM1064" i="6"/>
  <c r="BN1064" i="6"/>
  <c r="BL1065" i="6"/>
  <c r="BM1065" i="6" s="1"/>
  <c r="BL1066" i="6"/>
  <c r="BM1066" i="6" s="1"/>
  <c r="BL1067" i="6"/>
  <c r="BL1068" i="6"/>
  <c r="BM1068" i="6" s="1"/>
  <c r="BL1069" i="6"/>
  <c r="BN1069" i="6" s="1"/>
  <c r="BL1070" i="6"/>
  <c r="BM1070" i="6" s="1"/>
  <c r="BL1071" i="6"/>
  <c r="BL1072" i="6"/>
  <c r="BM1072" i="6"/>
  <c r="BN1072" i="6"/>
  <c r="BL1073" i="6"/>
  <c r="BM1073" i="6" s="1"/>
  <c r="BL1074" i="6"/>
  <c r="BM1074" i="6" s="1"/>
  <c r="BN1074" i="6"/>
  <c r="BL1075" i="6"/>
  <c r="BL1076" i="6"/>
  <c r="BN1076" i="6" s="1"/>
  <c r="BM1076" i="6"/>
  <c r="BL1077" i="6"/>
  <c r="BM1077" i="6" s="1"/>
  <c r="BN1077" i="6"/>
  <c r="BL1078" i="6"/>
  <c r="BM1078" i="6" s="1"/>
  <c r="BL1079" i="6"/>
  <c r="BL1080" i="6"/>
  <c r="BN1080" i="6" s="1"/>
  <c r="BM1080" i="6"/>
  <c r="BL1081" i="6"/>
  <c r="BM1081" i="6" s="1"/>
  <c r="BL1082" i="6"/>
  <c r="BM1082" i="6" s="1"/>
  <c r="BL1083" i="6"/>
  <c r="BL1084" i="6"/>
  <c r="BM1084" i="6" s="1"/>
  <c r="BL1085" i="6"/>
  <c r="BN1085" i="6" s="1"/>
  <c r="BL1086" i="6"/>
  <c r="BM1086" i="6" s="1"/>
  <c r="BL1087" i="6"/>
  <c r="BL1088" i="6"/>
  <c r="BM1088" i="6" s="1"/>
  <c r="BL1089" i="6"/>
  <c r="BM1089" i="6" s="1"/>
  <c r="BL1090" i="6"/>
  <c r="BM1090" i="6" s="1"/>
  <c r="BN1090" i="6"/>
  <c r="BL1091" i="6"/>
  <c r="BL1092" i="6"/>
  <c r="BM1092" i="6"/>
  <c r="BN1092" i="6"/>
  <c r="BL1093" i="6"/>
  <c r="BM1093" i="6" s="1"/>
  <c r="BN1093" i="6"/>
  <c r="BL1094" i="6"/>
  <c r="BM1094" i="6" s="1"/>
  <c r="BL1095" i="6"/>
  <c r="BL1096" i="6"/>
  <c r="BM1096" i="6"/>
  <c r="BN1096" i="6"/>
  <c r="BL1097" i="6"/>
  <c r="BM1097" i="6" s="1"/>
  <c r="BL1098" i="6"/>
  <c r="BM1098" i="6" s="1"/>
  <c r="BL1099" i="6"/>
  <c r="BL1100" i="6"/>
  <c r="BM1100" i="6" s="1"/>
  <c r="BL1101" i="6"/>
  <c r="BN1101" i="6" s="1"/>
  <c r="BM1101" i="6"/>
  <c r="BL1102" i="6"/>
  <c r="BM1102" i="6" s="1"/>
  <c r="BL1103" i="6"/>
  <c r="BL1104" i="6"/>
  <c r="BM1104" i="6" s="1"/>
  <c r="BL1105" i="6"/>
  <c r="BM1105" i="6" s="1"/>
  <c r="BL1106" i="6"/>
  <c r="BM1106" i="6" s="1"/>
  <c r="BL1107" i="6"/>
  <c r="BL1108" i="6"/>
  <c r="BM1108" i="6"/>
  <c r="BN1108" i="6"/>
  <c r="BL1109" i="6"/>
  <c r="BM1109" i="6" s="1"/>
  <c r="BL1110" i="6"/>
  <c r="BM1110" i="6" s="1"/>
  <c r="BL1111" i="6"/>
  <c r="BL1112" i="6"/>
  <c r="BN1112" i="6" s="1"/>
  <c r="BL1113" i="6"/>
  <c r="BM1113" i="6" s="1"/>
  <c r="BL1114" i="6"/>
  <c r="BM1114" i="6" s="1"/>
  <c r="BL1115" i="6"/>
  <c r="BL1116" i="6"/>
  <c r="BM1116" i="6"/>
  <c r="BN1116" i="6"/>
  <c r="BL1117" i="6"/>
  <c r="BN1117" i="6" s="1"/>
  <c r="BM1117" i="6"/>
  <c r="BL1118" i="6"/>
  <c r="BM1118" i="6" s="1"/>
  <c r="BL1119" i="6"/>
  <c r="BL1120" i="6"/>
  <c r="BM1120" i="6" s="1"/>
  <c r="BL1121" i="6"/>
  <c r="BM1121" i="6" s="1"/>
  <c r="BL1122" i="6"/>
  <c r="BM1122" i="6" s="1"/>
  <c r="BN1122" i="6"/>
  <c r="BL1123" i="6"/>
  <c r="BL1124" i="6"/>
  <c r="BM1124" i="6" s="1"/>
  <c r="BL1125" i="6"/>
  <c r="BM1125" i="6" s="1"/>
  <c r="BL1126" i="6"/>
  <c r="BM1126" i="6" s="1"/>
  <c r="BL1127" i="6"/>
  <c r="BL1128" i="6"/>
  <c r="BM1128" i="6"/>
  <c r="BN1128" i="6"/>
  <c r="BL1129" i="6"/>
  <c r="BM1129" i="6" s="1"/>
  <c r="BL1130" i="6"/>
  <c r="BM1130" i="6" s="1"/>
  <c r="BL1131" i="6"/>
  <c r="BL1132" i="6"/>
  <c r="BM1132" i="6"/>
  <c r="BN1132" i="6"/>
  <c r="BL1133" i="6"/>
  <c r="BN1133" i="6" s="1"/>
  <c r="BL1134" i="6"/>
  <c r="BM1134" i="6" s="1"/>
  <c r="BL1135" i="6"/>
  <c r="BL1136" i="6"/>
  <c r="BM1136" i="6"/>
  <c r="BN1136" i="6"/>
  <c r="BL1137" i="6"/>
  <c r="BM1137" i="6" s="1"/>
  <c r="BL1138" i="6"/>
  <c r="BM1138" i="6" s="1"/>
  <c r="BN1138" i="6"/>
  <c r="BL1139" i="6"/>
  <c r="BL1140" i="6"/>
  <c r="BM1140" i="6"/>
  <c r="BN1140" i="6"/>
  <c r="BL1141" i="6"/>
  <c r="BM1141" i="6" s="1"/>
  <c r="BL1142" i="6"/>
  <c r="BM1142" i="6" s="1"/>
  <c r="BL1143" i="6"/>
  <c r="BL1144" i="6"/>
  <c r="BM1144" i="6"/>
  <c r="BN1144" i="6"/>
  <c r="BL1145" i="6"/>
  <c r="BM1145" i="6" s="1"/>
  <c r="BL1146" i="6"/>
  <c r="BM1146" i="6" s="1"/>
  <c r="BL1147" i="6"/>
  <c r="BL1148" i="6"/>
  <c r="BM1148" i="6" s="1"/>
  <c r="BL1149" i="6"/>
  <c r="BN1149" i="6" s="1"/>
  <c r="BM1149" i="6"/>
  <c r="BL1150" i="6"/>
  <c r="BM1150" i="6" s="1"/>
  <c r="BL1151" i="6"/>
  <c r="BN1151" i="6" s="1"/>
  <c r="BM1151" i="6"/>
  <c r="BL1152" i="6"/>
  <c r="BN1152" i="6" s="1"/>
  <c r="BM1152" i="6"/>
  <c r="BL1153" i="6"/>
  <c r="BM1153" i="6"/>
  <c r="BN1153" i="6"/>
  <c r="BL1154" i="6"/>
  <c r="BL1155" i="6"/>
  <c r="BN1155" i="6" s="1"/>
  <c r="BL1156" i="6"/>
  <c r="BM1156" i="6"/>
  <c r="BN1156" i="6"/>
  <c r="BL1157" i="6"/>
  <c r="BN1157" i="6" s="1"/>
  <c r="BM1157" i="6"/>
  <c r="BL1158" i="6"/>
  <c r="BM1158" i="6" s="1"/>
  <c r="BL1159" i="6"/>
  <c r="BL1160" i="6"/>
  <c r="BL1161" i="6"/>
  <c r="BM1161" i="6" s="1"/>
  <c r="BN1161" i="6"/>
  <c r="BL1162" i="6"/>
  <c r="BM1162" i="6" s="1"/>
  <c r="BL1163" i="6"/>
  <c r="BN1163" i="6" s="1"/>
  <c r="BM1163" i="6"/>
  <c r="BL1164" i="6"/>
  <c r="BN1164" i="6" s="1"/>
  <c r="BM1164" i="6"/>
  <c r="BL1165" i="6"/>
  <c r="BM1165" i="6"/>
  <c r="BN1165" i="6"/>
  <c r="BL1166" i="6"/>
  <c r="BM1166" i="6" s="1"/>
  <c r="BL1167" i="6"/>
  <c r="BN1167" i="6" s="1"/>
  <c r="BL1168" i="6"/>
  <c r="BM1168" i="6" s="1"/>
  <c r="BL1169" i="6"/>
  <c r="BM1169" i="6" s="1"/>
  <c r="BL1170" i="6"/>
  <c r="BL1171" i="6"/>
  <c r="BN1171" i="6" s="1"/>
  <c r="BM1171" i="6"/>
  <c r="BL1172" i="6"/>
  <c r="BN1172" i="6" s="1"/>
  <c r="BM1172" i="6"/>
  <c r="BL1173" i="6"/>
  <c r="BN1173" i="6" s="1"/>
  <c r="BL1174" i="6"/>
  <c r="BM1174" i="6" s="1"/>
  <c r="BL1175" i="6"/>
  <c r="BN1175" i="6" s="1"/>
  <c r="BM1175" i="6"/>
  <c r="BL1176" i="6"/>
  <c r="BN1176" i="6" s="1"/>
  <c r="BM1176" i="6"/>
  <c r="BL1177" i="6"/>
  <c r="BM1177" i="6"/>
  <c r="BN1177" i="6"/>
  <c r="BL1178" i="6"/>
  <c r="BL1179" i="6"/>
  <c r="BN1179" i="6" s="1"/>
  <c r="BL1180" i="6"/>
  <c r="BM1180" i="6"/>
  <c r="BN1180" i="6"/>
  <c r="BL1181" i="6"/>
  <c r="BN1181" i="6" s="1"/>
  <c r="BM1181" i="6"/>
  <c r="BL1182" i="6"/>
  <c r="BL1183" i="6"/>
  <c r="BL1184" i="6"/>
  <c r="BL1185" i="6"/>
  <c r="BM1185" i="6" s="1"/>
  <c r="BN1185" i="6"/>
  <c r="BL1186" i="6"/>
  <c r="BM1186" i="6" s="1"/>
  <c r="BL1187" i="6"/>
  <c r="BN1187" i="6" s="1"/>
  <c r="BM1187" i="6"/>
  <c r="BL1188" i="6"/>
  <c r="BN1188" i="6" s="1"/>
  <c r="BM1188" i="6"/>
  <c r="BL1189" i="6"/>
  <c r="BM1189" i="6"/>
  <c r="BN1189" i="6"/>
  <c r="BL1190" i="6"/>
  <c r="BM1190" i="6" s="1"/>
  <c r="BL1191" i="6"/>
  <c r="BN1191" i="6" s="1"/>
  <c r="BL1192" i="6"/>
  <c r="BM1192" i="6" s="1"/>
  <c r="BL1193" i="6"/>
  <c r="BN1193" i="6" s="1"/>
  <c r="BM1193" i="6"/>
  <c r="BL1194" i="6"/>
  <c r="BM1194" i="6" s="1"/>
  <c r="BN1194" i="6"/>
  <c r="BL1195" i="6"/>
  <c r="BL1196" i="6"/>
  <c r="BM1196" i="6" s="1"/>
  <c r="BL1197" i="6"/>
  <c r="BN1197" i="6" s="1"/>
  <c r="BL1198" i="6"/>
  <c r="BM1198" i="6" s="1"/>
  <c r="BL1199" i="6"/>
  <c r="BN1199" i="6" s="1"/>
  <c r="BM1199" i="6"/>
  <c r="BL1200" i="6"/>
  <c r="BM1200" i="6"/>
  <c r="BN1200" i="6"/>
  <c r="BL1201" i="6"/>
  <c r="BN1201" i="6" s="1"/>
  <c r="BM1201" i="6"/>
  <c r="BL1202" i="6"/>
  <c r="BL1203" i="6"/>
  <c r="BN1203" i="6" s="1"/>
  <c r="BL1204" i="6"/>
  <c r="BM1204" i="6"/>
  <c r="BN1204" i="6"/>
  <c r="BL1205" i="6"/>
  <c r="BL1206" i="6"/>
  <c r="BM1206" i="6"/>
  <c r="BN1206" i="6"/>
  <c r="BL1207" i="6"/>
  <c r="BN1207" i="6" s="1"/>
  <c r="BL1208" i="6"/>
  <c r="BM1208" i="6"/>
  <c r="BN1208" i="6"/>
  <c r="BL1209" i="6"/>
  <c r="BM1209" i="6" s="1"/>
  <c r="BN1209" i="6"/>
  <c r="BL1210" i="6"/>
  <c r="BM1210" i="6"/>
  <c r="BN1210" i="6"/>
  <c r="BL1211" i="6"/>
  <c r="BL1212" i="6"/>
  <c r="BM1212" i="6" s="1"/>
  <c r="BL1213" i="6"/>
  <c r="BL1214" i="6"/>
  <c r="BM1214" i="6" s="1"/>
  <c r="BL1215" i="6"/>
  <c r="BN1215" i="6" s="1"/>
  <c r="BM1215" i="6"/>
  <c r="BL1216" i="6"/>
  <c r="BM1216" i="6"/>
  <c r="BN1216" i="6"/>
  <c r="BL1217" i="6"/>
  <c r="BN1217" i="6" s="1"/>
  <c r="BM1217" i="6"/>
  <c r="BL1218" i="6"/>
  <c r="BN1218" i="6" s="1"/>
  <c r="BM1218" i="6"/>
  <c r="BL1219" i="6"/>
  <c r="BN1219" i="6" s="1"/>
  <c r="BM1219" i="6"/>
  <c r="BL1220" i="6"/>
  <c r="BN1220" i="6" s="1"/>
  <c r="BM1220" i="6"/>
  <c r="BL1221" i="6"/>
  <c r="BM1221" i="6"/>
  <c r="BN1221" i="6"/>
  <c r="BL1222" i="6"/>
  <c r="BM1222" i="6" s="1"/>
  <c r="BL1223" i="6"/>
  <c r="BL1224" i="6"/>
  <c r="BN1224" i="6" s="1"/>
  <c r="BL1225" i="6"/>
  <c r="BM1225" i="6" s="1"/>
  <c r="BL1226" i="6"/>
  <c r="BL1227" i="6"/>
  <c r="BN1227" i="6" s="1"/>
  <c r="BL1228" i="6"/>
  <c r="BL1229" i="6"/>
  <c r="BN1229" i="6" s="1"/>
  <c r="BM1229" i="6"/>
  <c r="BL1230" i="6"/>
  <c r="BM1230" i="6" s="1"/>
  <c r="BL1231" i="6"/>
  <c r="BN1231" i="6" s="1"/>
  <c r="BM1231" i="6"/>
  <c r="BL1232" i="6"/>
  <c r="BM1232" i="6"/>
  <c r="BN1232" i="6"/>
  <c r="BL1233" i="6"/>
  <c r="BL1234" i="6"/>
  <c r="BM1234" i="6" s="1"/>
  <c r="BL1235" i="6"/>
  <c r="BL1236" i="6"/>
  <c r="BM1236" i="6" s="1"/>
  <c r="BL1237" i="6"/>
  <c r="BN1237" i="6" s="1"/>
  <c r="BM1237" i="6"/>
  <c r="BL1238" i="6"/>
  <c r="BM1238" i="6" s="1"/>
  <c r="BL1239" i="6"/>
  <c r="BN1239" i="6" s="1"/>
  <c r="BL1240" i="6"/>
  <c r="BL1241" i="6"/>
  <c r="BM1241" i="6" s="1"/>
  <c r="BL1242" i="6"/>
  <c r="BL1243" i="6"/>
  <c r="BN1243" i="6" s="1"/>
  <c r="BL1244" i="6"/>
  <c r="BL1245" i="6"/>
  <c r="BL1246" i="6"/>
  <c r="BL1247" i="6"/>
  <c r="BN1247" i="6" s="1"/>
  <c r="BM1247" i="6"/>
  <c r="BL1248" i="6"/>
  <c r="BM1248" i="6" s="1"/>
  <c r="BN1248" i="6"/>
  <c r="BL1249" i="6"/>
  <c r="BM1249" i="6" s="1"/>
  <c r="BL1250" i="6"/>
  <c r="BL1251" i="6"/>
  <c r="BN1251" i="6" s="1"/>
  <c r="BL1252" i="6"/>
  <c r="BM1252" i="6" s="1"/>
  <c r="BL1253" i="6"/>
  <c r="BN1253" i="6" s="1"/>
  <c r="BM1253" i="6"/>
  <c r="BL1254" i="6"/>
  <c r="BM1254" i="6" s="1"/>
  <c r="BN1254" i="6"/>
  <c r="BL1255" i="6"/>
  <c r="BN1255" i="6" s="1"/>
  <c r="BL1256" i="6"/>
  <c r="BM1256" i="6"/>
  <c r="BN1256" i="6"/>
  <c r="BL1257" i="6"/>
  <c r="BN1257" i="6" s="1"/>
  <c r="BM1257" i="6"/>
  <c r="BL1258" i="6"/>
  <c r="BM1258" i="6"/>
  <c r="BN1258" i="6"/>
  <c r="BL1259" i="6"/>
  <c r="BL1260" i="6"/>
  <c r="BM1260" i="6" s="1"/>
  <c r="BL1261" i="6"/>
  <c r="BL1262" i="6"/>
  <c r="BM1262" i="6" s="1"/>
  <c r="BL1263" i="6"/>
  <c r="BN1263" i="6" s="1"/>
  <c r="BL1264" i="6"/>
  <c r="BN1264" i="6" s="1"/>
  <c r="BM1264" i="6"/>
  <c r="BL1265" i="6"/>
  <c r="BM1265" i="6"/>
  <c r="BN1265" i="6"/>
  <c r="BL1266" i="6"/>
  <c r="BN1266" i="6" s="1"/>
  <c r="BM1266" i="6"/>
  <c r="BL1267" i="6"/>
  <c r="BN1267" i="6" s="1"/>
  <c r="BM1267" i="6"/>
  <c r="BL1268" i="6"/>
  <c r="BL1269" i="6"/>
  <c r="BM1269" i="6"/>
  <c r="BN1269" i="6"/>
  <c r="BL1270" i="6"/>
  <c r="BL1271" i="6"/>
  <c r="BL1272" i="6"/>
  <c r="BN1272" i="6" s="1"/>
  <c r="BL1273" i="6"/>
  <c r="BM1273" i="6" s="1"/>
  <c r="BL1274" i="6"/>
  <c r="BM1274" i="6" s="1"/>
  <c r="BN1274" i="6"/>
  <c r="BL1275" i="6"/>
  <c r="BN1275" i="6" s="1"/>
  <c r="BL1276" i="6"/>
  <c r="BN1276" i="6" s="1"/>
  <c r="BL1277" i="6"/>
  <c r="BN1277" i="6" s="1"/>
  <c r="BM1277" i="6"/>
  <c r="BL1278" i="6"/>
  <c r="BM1278" i="6"/>
  <c r="BN1278" i="6"/>
  <c r="BL1279" i="6"/>
  <c r="BL1280" i="6"/>
  <c r="BM1280" i="6"/>
  <c r="BN1280" i="6"/>
  <c r="BL1281" i="6"/>
  <c r="BL1282" i="6"/>
  <c r="BM1282" i="6"/>
  <c r="BN1282" i="6"/>
  <c r="BL1283" i="6"/>
  <c r="BM1283" i="6"/>
  <c r="BN1283" i="6"/>
  <c r="BL1284" i="6"/>
  <c r="BL1285" i="6"/>
  <c r="BL1286" i="6"/>
  <c r="BN1286" i="6" s="1"/>
  <c r="BL1287" i="6"/>
  <c r="BM1287" i="6"/>
  <c r="BN1287" i="6"/>
  <c r="BL1288" i="6"/>
  <c r="BM1288" i="6"/>
  <c r="BN1288" i="6"/>
  <c r="BL1289" i="6"/>
  <c r="BL1290" i="6"/>
  <c r="BM1290" i="6"/>
  <c r="BN1290" i="6"/>
  <c r="BL1291" i="6"/>
  <c r="BL1292" i="6"/>
  <c r="BM1292" i="6" s="1"/>
  <c r="BL1293" i="6"/>
  <c r="BL1294" i="6"/>
  <c r="BL1295" i="6"/>
  <c r="BM1295" i="6"/>
  <c r="BN1295" i="6"/>
  <c r="BL1296" i="6"/>
  <c r="BM1296" i="6"/>
  <c r="BN1296" i="6"/>
  <c r="BL1297" i="6"/>
  <c r="BL1298" i="6"/>
  <c r="BM1298" i="6" s="1"/>
  <c r="BL1299" i="6"/>
  <c r="BM1299" i="6"/>
  <c r="BN1299" i="6"/>
  <c r="BL1300" i="6"/>
  <c r="BN1300" i="6" s="1"/>
  <c r="BM1300" i="6"/>
  <c r="BL1301" i="6"/>
  <c r="BL1302" i="6"/>
  <c r="BM1302" i="6" s="1"/>
  <c r="BN1302" i="6"/>
  <c r="BL1303" i="6"/>
  <c r="BN1303" i="6" s="1"/>
  <c r="BM1303" i="6"/>
  <c r="BL1304" i="6"/>
  <c r="BM1304" i="6"/>
  <c r="BN1304" i="6"/>
  <c r="BL1305" i="6"/>
  <c r="BL1306" i="6"/>
  <c r="BM1306" i="6"/>
  <c r="BN1306" i="6"/>
  <c r="BL1307" i="6"/>
  <c r="BM1307" i="6"/>
  <c r="BN1307" i="6"/>
  <c r="BL1308" i="6"/>
  <c r="BM1308" i="6" s="1"/>
  <c r="BN1308" i="6"/>
  <c r="BL1309" i="6"/>
  <c r="BL1310" i="6"/>
  <c r="BN1310" i="6" s="1"/>
  <c r="BM1310" i="6"/>
  <c r="BL1311" i="6"/>
  <c r="BM1311" i="6"/>
  <c r="BN1311" i="6"/>
  <c r="BL1312" i="6"/>
  <c r="BN1312" i="6" s="1"/>
  <c r="BM1312" i="6"/>
  <c r="BL1313" i="6"/>
  <c r="BL1314" i="6"/>
  <c r="BN1314" i="6" s="1"/>
  <c r="BM1314" i="6"/>
  <c r="BL1315" i="6"/>
  <c r="BM1315" i="6" s="1"/>
  <c r="BN1315" i="6"/>
  <c r="BL1316" i="6"/>
  <c r="BM1316" i="6" s="1"/>
  <c r="BN1316" i="6"/>
  <c r="BL1317" i="6"/>
  <c r="BL1318" i="6"/>
  <c r="BM1318" i="6" s="1"/>
  <c r="BL1319" i="6"/>
  <c r="BM1319" i="6" s="1"/>
  <c r="BN1319" i="6"/>
  <c r="BL1320" i="6"/>
  <c r="BM1320" i="6"/>
  <c r="BN1320" i="6"/>
  <c r="BL1321" i="6"/>
  <c r="BL1322" i="6"/>
  <c r="BM1322" i="6"/>
  <c r="BN1322" i="6"/>
  <c r="BL1323" i="6"/>
  <c r="BM1323" i="6"/>
  <c r="BN1323" i="6"/>
  <c r="BL1324" i="6"/>
  <c r="BN1324" i="6" s="1"/>
  <c r="BM1324" i="6"/>
  <c r="BL1325" i="6"/>
  <c r="BL1326" i="6"/>
  <c r="BM1326" i="6"/>
  <c r="BN1326" i="6"/>
  <c r="BL1327" i="6"/>
  <c r="BN1327" i="6" s="1"/>
  <c r="BM1327" i="6"/>
  <c r="BL1328" i="6"/>
  <c r="BN1328" i="6" s="1"/>
  <c r="BM1328" i="6"/>
  <c r="BL1329" i="6"/>
  <c r="BL1330" i="6"/>
  <c r="BM1330" i="6"/>
  <c r="BN1330" i="6"/>
  <c r="BL1331" i="6"/>
  <c r="BM1331" i="6" s="1"/>
  <c r="BN1331" i="6"/>
  <c r="BL1332" i="6"/>
  <c r="BM1332" i="6" s="1"/>
  <c r="BN1332" i="6"/>
  <c r="BL1333" i="6"/>
  <c r="BL1334" i="6"/>
  <c r="BN1334" i="6" s="1"/>
  <c r="BL1335" i="6"/>
  <c r="BM1335" i="6" s="1"/>
  <c r="BN1335" i="6"/>
  <c r="BL1336" i="6"/>
  <c r="BM1336" i="6"/>
  <c r="BN1336" i="6"/>
  <c r="BL1337" i="6"/>
  <c r="BL1338" i="6"/>
  <c r="BM1338" i="6"/>
  <c r="BN1338" i="6"/>
  <c r="BL1339" i="6"/>
  <c r="BM1339" i="6" s="1"/>
  <c r="BL1340" i="6"/>
  <c r="BM1340" i="6" s="1"/>
  <c r="BN1340" i="6"/>
  <c r="BL1341" i="6"/>
  <c r="BL1342" i="6"/>
  <c r="BM1342" i="6" s="1"/>
  <c r="BL1343" i="6"/>
  <c r="BM1343" i="6" s="1"/>
  <c r="BN1343" i="6"/>
  <c r="BL1344" i="6"/>
  <c r="BM1344" i="6"/>
  <c r="BN1344" i="6"/>
  <c r="BL1345" i="6"/>
  <c r="BL1346" i="6"/>
  <c r="BN1346" i="6" s="1"/>
  <c r="BM1346" i="6"/>
  <c r="BL1347" i="6"/>
  <c r="BM1347" i="6"/>
  <c r="BN1347" i="6"/>
  <c r="BL1348" i="6"/>
  <c r="BN1348" i="6" s="1"/>
  <c r="BM1348" i="6"/>
  <c r="BL1349" i="6"/>
  <c r="BL1350" i="6"/>
  <c r="BM1350" i="6" s="1"/>
  <c r="BN1350" i="6"/>
  <c r="BL1351" i="6"/>
  <c r="BN1351" i="6" s="1"/>
  <c r="BM1351" i="6"/>
  <c r="BL1352" i="6"/>
  <c r="BM1352" i="6"/>
  <c r="BN1352" i="6"/>
  <c r="BL1353" i="6"/>
  <c r="BL1354" i="6"/>
  <c r="BM1354" i="6"/>
  <c r="BN1354" i="6"/>
  <c r="BL1355" i="6"/>
  <c r="BM1355" i="6" s="1"/>
  <c r="BN1355" i="6"/>
  <c r="BL1356" i="6"/>
  <c r="BM1356" i="6" s="1"/>
  <c r="BN1356" i="6"/>
  <c r="BL1357" i="6"/>
  <c r="BL1358" i="6"/>
  <c r="BN1358" i="6" s="1"/>
  <c r="BL1359" i="6"/>
  <c r="BM1359" i="6" s="1"/>
  <c r="BN1359" i="6"/>
  <c r="BL1360" i="6"/>
  <c r="BN1360" i="6" s="1"/>
  <c r="BM1360" i="6"/>
  <c r="BL1361" i="6"/>
  <c r="BL1362" i="6"/>
  <c r="BN1362" i="6" s="1"/>
  <c r="BM1362" i="6"/>
  <c r="BL1363" i="6"/>
  <c r="BM1363" i="6" s="1"/>
  <c r="BL1364" i="6"/>
  <c r="BM1364" i="6" s="1"/>
  <c r="BN1364" i="6"/>
  <c r="BL1365" i="6"/>
  <c r="BL1366" i="6"/>
  <c r="BM1366" i="6" s="1"/>
  <c r="BN1366" i="6"/>
  <c r="BL1367" i="6"/>
  <c r="BN1367" i="6" s="1"/>
  <c r="BM1367" i="6"/>
  <c r="BL1368" i="6"/>
  <c r="BM1368" i="6"/>
  <c r="BN1368" i="6"/>
  <c r="BL1369" i="6"/>
  <c r="BL1370" i="6"/>
  <c r="BM1370" i="6"/>
  <c r="BN1370" i="6"/>
  <c r="BL1371" i="6"/>
  <c r="BM1371" i="6"/>
  <c r="BN1371" i="6"/>
  <c r="BL1372" i="6"/>
  <c r="BN1372" i="6" s="1"/>
  <c r="BL1373" i="6"/>
  <c r="BL1374" i="6"/>
  <c r="BN1374" i="6" s="1"/>
  <c r="BM1374" i="6"/>
  <c r="BL1375" i="6"/>
  <c r="BM1375" i="6"/>
  <c r="BN1375" i="6"/>
  <c r="BL1376" i="6"/>
  <c r="BM1376" i="6"/>
  <c r="BN1376" i="6"/>
  <c r="BL1377" i="6"/>
  <c r="BL1378" i="6"/>
  <c r="BM1378" i="6"/>
  <c r="BN1378" i="6"/>
  <c r="BL1379" i="6"/>
  <c r="BM1379" i="6" s="1"/>
  <c r="BN1379" i="6"/>
  <c r="BL1380" i="6"/>
  <c r="BN1380" i="6" s="1"/>
  <c r="BM1380" i="6"/>
  <c r="BL1381" i="6"/>
  <c r="BL1382" i="6"/>
  <c r="BN1382" i="6" s="1"/>
  <c r="BM1382" i="6"/>
  <c r="BL1383" i="6"/>
  <c r="BM1383" i="6"/>
  <c r="BN1383" i="6"/>
  <c r="BL1384" i="6"/>
  <c r="BM1384" i="6" s="1"/>
  <c r="BN1384" i="6"/>
  <c r="BL1385" i="6"/>
  <c r="BL1386" i="6"/>
  <c r="BM1386" i="6" s="1"/>
  <c r="BN1386" i="6"/>
  <c r="BL1387" i="6"/>
  <c r="BM1387" i="6" s="1"/>
  <c r="BN1387" i="6"/>
  <c r="BL1388" i="6"/>
  <c r="BM1388" i="6"/>
  <c r="BN1388" i="6"/>
  <c r="BL1389" i="6"/>
  <c r="BL1390" i="6"/>
  <c r="BM1390" i="6"/>
  <c r="BN1390" i="6"/>
  <c r="BL1391" i="6"/>
  <c r="BM1391" i="6" s="1"/>
  <c r="BN1391" i="6"/>
  <c r="BL1392" i="6"/>
  <c r="BM1392" i="6"/>
  <c r="BN1392" i="6"/>
  <c r="BL1393" i="6"/>
  <c r="BL1394" i="6"/>
  <c r="BM1394" i="6" s="1"/>
  <c r="BL1395" i="6"/>
  <c r="BM1395" i="6"/>
  <c r="BN1395" i="6"/>
  <c r="BL1396" i="6"/>
  <c r="BN1396" i="6" s="1"/>
  <c r="BM1396" i="6"/>
  <c r="BL1397" i="6"/>
  <c r="BL1398" i="6"/>
  <c r="BM1398" i="6" s="1"/>
  <c r="BL1399" i="6"/>
  <c r="BM1399" i="6" s="1"/>
  <c r="BL1400" i="6"/>
  <c r="BM1400" i="6"/>
  <c r="BN1400" i="6"/>
  <c r="BL1401" i="6"/>
  <c r="BL1402" i="6"/>
  <c r="BM1402" i="6"/>
  <c r="BN1402" i="6"/>
  <c r="BL1403" i="6"/>
  <c r="BM1403" i="6"/>
  <c r="BN1403" i="6"/>
  <c r="BL1404" i="6"/>
  <c r="BM1404" i="6" s="1"/>
  <c r="BN1404" i="6"/>
  <c r="BL1405" i="6"/>
  <c r="BL1406" i="6"/>
  <c r="BN1406" i="6" s="1"/>
  <c r="BL1407" i="6"/>
  <c r="BM1407" i="6" s="1"/>
  <c r="BN1407" i="6"/>
  <c r="BL1408" i="6"/>
  <c r="BM1408" i="6"/>
  <c r="BN1408" i="6"/>
  <c r="BL1409" i="6"/>
  <c r="BL1410" i="6"/>
  <c r="BM1410" i="6"/>
  <c r="BN1410" i="6"/>
  <c r="BL1411" i="6"/>
  <c r="BM1411" i="6" s="1"/>
  <c r="BL1412" i="6"/>
  <c r="BM1412" i="6" s="1"/>
  <c r="BN1412" i="6"/>
  <c r="BL1413" i="6"/>
  <c r="BL1414" i="6"/>
  <c r="BM1414" i="6" s="1"/>
  <c r="BL1415" i="6"/>
  <c r="BM1415" i="6"/>
  <c r="BN1415" i="6"/>
  <c r="BL1416" i="6"/>
  <c r="BM1416" i="6"/>
  <c r="BN1416" i="6"/>
  <c r="BL1417" i="6"/>
  <c r="BL1418" i="6"/>
  <c r="BM1418" i="6" s="1"/>
  <c r="BL1419" i="6"/>
  <c r="BM1419" i="6" s="1"/>
  <c r="BL1420" i="6"/>
  <c r="BN1420" i="6" s="1"/>
  <c r="BM1420" i="6"/>
  <c r="BL1421" i="6"/>
  <c r="BL1422" i="6"/>
  <c r="BM1422" i="6"/>
  <c r="BN1422" i="6"/>
  <c r="BL1423" i="6"/>
  <c r="BM1423" i="6" s="1"/>
  <c r="BL1424" i="6"/>
  <c r="BM1424" i="6" s="1"/>
  <c r="BL1425" i="6"/>
  <c r="BL1426" i="6"/>
  <c r="BM1426" i="6"/>
  <c r="BN1426" i="6"/>
  <c r="BL1427" i="6"/>
  <c r="BM1427" i="6" s="1"/>
  <c r="BN1427" i="6"/>
  <c r="BL1428" i="6"/>
  <c r="BM1428" i="6"/>
  <c r="BN1428" i="6"/>
  <c r="BL1429" i="6"/>
  <c r="BL1430" i="6"/>
  <c r="BN1430" i="6" s="1"/>
  <c r="BM1430" i="6"/>
  <c r="BL1431" i="6"/>
  <c r="BN1431" i="6" s="1"/>
  <c r="BM1431" i="6"/>
  <c r="BL1432" i="6"/>
  <c r="BM1432" i="6" s="1"/>
  <c r="BN1432" i="6"/>
  <c r="BL1433" i="6"/>
  <c r="BL1434" i="6"/>
  <c r="BM1434" i="6" s="1"/>
  <c r="BL1435" i="6"/>
  <c r="BM1435" i="6" s="1"/>
  <c r="BN1435" i="6"/>
  <c r="BL1436" i="6"/>
  <c r="BN1436" i="6" s="1"/>
  <c r="BM1436" i="6"/>
  <c r="BL1437" i="6"/>
  <c r="BL1438" i="6"/>
  <c r="BN1438" i="6" s="1"/>
  <c r="BM1438" i="6"/>
  <c r="BL1439" i="6"/>
  <c r="BM1439" i="6" s="1"/>
  <c r="BL1440" i="6"/>
  <c r="BM1440" i="6"/>
  <c r="BN1440" i="6"/>
  <c r="BL1441" i="6"/>
  <c r="BL1442" i="6"/>
  <c r="BM1442" i="6"/>
  <c r="BN1442" i="6"/>
  <c r="BL1443" i="6"/>
  <c r="BM1443" i="6" s="1"/>
  <c r="BL1444" i="6"/>
  <c r="BN1444" i="6" s="1"/>
  <c r="BL1445" i="6"/>
  <c r="BL1446" i="6"/>
  <c r="BM1446" i="6"/>
  <c r="BN1446" i="6"/>
  <c r="BL1447" i="6"/>
  <c r="BM1447" i="6"/>
  <c r="BN1447" i="6"/>
  <c r="BL1448" i="6"/>
  <c r="BM1448" i="6" s="1"/>
  <c r="BL1449" i="6"/>
  <c r="BL1450" i="6"/>
  <c r="BM1450" i="6"/>
  <c r="BN1450" i="6"/>
  <c r="BL1451" i="6"/>
  <c r="BN1451" i="6" s="1"/>
  <c r="BM1451" i="6"/>
  <c r="BL1452" i="6"/>
  <c r="BM1452" i="6" s="1"/>
  <c r="BN1452" i="6"/>
  <c r="BL1453" i="6"/>
  <c r="BL1454" i="6"/>
  <c r="BN1454" i="6" s="1"/>
  <c r="BL1455" i="6"/>
  <c r="BM1455" i="6"/>
  <c r="BN1455" i="6"/>
  <c r="BL1456" i="6"/>
  <c r="BN1456" i="6" s="1"/>
  <c r="BM1456" i="6"/>
  <c r="BL1457" i="6"/>
  <c r="BL1458" i="6"/>
  <c r="BN1458" i="6" s="1"/>
  <c r="BM1458" i="6"/>
  <c r="BL1459" i="6"/>
  <c r="BM1459" i="6" s="1"/>
  <c r="BL1460" i="6"/>
  <c r="BM1460" i="6"/>
  <c r="BN1460" i="6"/>
  <c r="BL1461" i="6"/>
  <c r="BL1462" i="6"/>
  <c r="BM1462" i="6" s="1"/>
  <c r="BN1462" i="6"/>
  <c r="BL1463" i="6"/>
  <c r="BN1463" i="6" s="1"/>
  <c r="BM1463" i="6"/>
  <c r="BL1464" i="6"/>
  <c r="BM1464" i="6"/>
  <c r="BN1464" i="6"/>
  <c r="BL1465" i="6"/>
  <c r="BL1466" i="6"/>
  <c r="BM1466" i="6"/>
  <c r="BN1466" i="6"/>
  <c r="BL1467" i="6"/>
  <c r="BM1467" i="6"/>
  <c r="BN1467" i="6"/>
  <c r="BL1468" i="6"/>
  <c r="BN1468" i="6" s="1"/>
  <c r="BL1469" i="6"/>
  <c r="BL1470" i="6"/>
  <c r="BM1470" i="6" s="1"/>
  <c r="BL1471" i="6"/>
  <c r="BM1471" i="6"/>
  <c r="BN1471" i="6"/>
  <c r="BL1472" i="6"/>
  <c r="BM1472" i="6"/>
  <c r="BN1472" i="6"/>
  <c r="BL1473" i="6"/>
  <c r="BL1474" i="6"/>
  <c r="BM1474" i="6"/>
  <c r="BN1474" i="6"/>
  <c r="BL1475" i="6"/>
  <c r="BM1475" i="6"/>
  <c r="BN1475" i="6"/>
  <c r="BL1476" i="6"/>
  <c r="BN1476" i="6" s="1"/>
  <c r="BM1476" i="6"/>
  <c r="BL1477" i="6"/>
  <c r="BL1478" i="6"/>
  <c r="BN1478" i="6" s="1"/>
  <c r="BM1478" i="6"/>
  <c r="BL1479" i="6"/>
  <c r="BM1479" i="6"/>
  <c r="BN1479" i="6"/>
  <c r="BL1480" i="6"/>
  <c r="BM1480" i="6"/>
  <c r="BN1480" i="6"/>
  <c r="BL1481" i="6"/>
  <c r="BL1482" i="6"/>
  <c r="BM1482" i="6" s="1"/>
  <c r="BN1482" i="6"/>
  <c r="BL1483" i="6"/>
  <c r="BM1483" i="6" s="1"/>
  <c r="BN1483" i="6"/>
  <c r="BL1484" i="6"/>
  <c r="BM1484" i="6" s="1"/>
  <c r="BN1484" i="6"/>
  <c r="BL1485" i="6"/>
  <c r="BL1486" i="6"/>
  <c r="BM1486" i="6"/>
  <c r="BN1486" i="6"/>
  <c r="BL1487" i="6"/>
  <c r="BN1487" i="6" s="1"/>
  <c r="BM1487" i="6"/>
  <c r="BL1488" i="6"/>
  <c r="BM1488" i="6" s="1"/>
  <c r="BN1488" i="6"/>
  <c r="BL1489" i="6"/>
  <c r="BL1490" i="6"/>
  <c r="BM1490" i="6" s="1"/>
  <c r="BL1491" i="6"/>
  <c r="BM1491" i="6"/>
  <c r="BN1491" i="6"/>
  <c r="BL1492" i="6"/>
  <c r="BM1492" i="6" s="1"/>
  <c r="BL1493" i="6"/>
  <c r="BL1494" i="6"/>
  <c r="BM1494" i="6" s="1"/>
  <c r="BN1494" i="6"/>
  <c r="BL1495" i="6"/>
  <c r="BN1495" i="6" s="1"/>
  <c r="BM1495" i="6"/>
  <c r="BL1496" i="6"/>
  <c r="BM1496" i="6" s="1"/>
  <c r="BL1497" i="6"/>
  <c r="BL1498" i="6"/>
  <c r="BM1498" i="6"/>
  <c r="BN1498" i="6"/>
  <c r="BL1499" i="6"/>
  <c r="BM1499" i="6"/>
  <c r="BN1499" i="6"/>
  <c r="BL1500" i="6"/>
  <c r="BM1500" i="6" s="1"/>
  <c r="BL1501" i="6"/>
  <c r="BL1502" i="6"/>
  <c r="BM1502" i="6" s="1"/>
  <c r="BL1503" i="6"/>
  <c r="BM1503" i="6" s="1"/>
  <c r="BL1504" i="6"/>
  <c r="BM1504" i="6"/>
  <c r="BN1504" i="6"/>
  <c r="BL1505" i="6"/>
  <c r="BL1506" i="6"/>
  <c r="BM1506" i="6" s="1"/>
  <c r="BN1506" i="6"/>
  <c r="BL1507" i="6"/>
  <c r="BM1507" i="6" s="1"/>
  <c r="BN1507" i="6"/>
  <c r="BL1508" i="6"/>
  <c r="BM1508" i="6" s="1"/>
  <c r="BL1509" i="6"/>
  <c r="BL1510" i="6"/>
  <c r="BM1510" i="6"/>
  <c r="BN1510" i="6"/>
  <c r="BL1511" i="6"/>
  <c r="BM1511" i="6"/>
  <c r="BN1511" i="6"/>
  <c r="BL1512" i="6"/>
  <c r="BM1512" i="6" s="1"/>
  <c r="BL1513" i="6"/>
  <c r="BL1514" i="6"/>
  <c r="BM1514" i="6"/>
  <c r="BN1514" i="6"/>
  <c r="BL1515" i="6"/>
  <c r="BN1515" i="6" s="1"/>
  <c r="BM1515" i="6"/>
  <c r="BL1516" i="6"/>
  <c r="BM1516" i="6" s="1"/>
  <c r="BL1517" i="6"/>
  <c r="BL1518" i="6"/>
  <c r="BM1518" i="6" s="1"/>
  <c r="BL1519" i="6"/>
  <c r="BN1519" i="6" s="1"/>
  <c r="BL1520" i="6"/>
  <c r="BM1520" i="6" s="1"/>
  <c r="BN1520" i="6"/>
  <c r="BL1521" i="6"/>
  <c r="BL1522" i="6"/>
  <c r="BM1522" i="6" s="1"/>
  <c r="BN1522" i="6"/>
  <c r="BL1523" i="6"/>
  <c r="BN1523" i="6" s="1"/>
  <c r="BM1523" i="6"/>
  <c r="BL1524" i="6"/>
  <c r="BM1524" i="6" s="1"/>
  <c r="BL1525" i="6"/>
  <c r="BL1526" i="6"/>
  <c r="BM1526" i="6"/>
  <c r="BN1526" i="6"/>
  <c r="BL1527" i="6"/>
  <c r="BN1527" i="6" s="1"/>
  <c r="BM1527" i="6"/>
  <c r="BL1528" i="6"/>
  <c r="BM1528" i="6" s="1"/>
  <c r="BN1528" i="6"/>
  <c r="BL1529" i="6"/>
  <c r="BL1530" i="6"/>
  <c r="BM1530" i="6" s="1"/>
  <c r="BL1531" i="6"/>
  <c r="BM1531" i="6" s="1"/>
  <c r="BL1532" i="6"/>
  <c r="BM1532" i="6" s="1"/>
  <c r="BN1532" i="6"/>
  <c r="BL1533" i="6"/>
  <c r="BL1534" i="6"/>
  <c r="BM1534" i="6" s="1"/>
  <c r="BN1534" i="6"/>
  <c r="BL1535" i="6"/>
  <c r="BM1535" i="6"/>
  <c r="BN1535" i="6"/>
  <c r="BL1536" i="6"/>
  <c r="BM1536" i="6"/>
  <c r="BN1536" i="6"/>
  <c r="BL1537" i="6"/>
  <c r="BL1538" i="6"/>
  <c r="BM1538" i="6" s="1"/>
  <c r="BN1538" i="6"/>
  <c r="BL1539" i="6"/>
  <c r="BN1539" i="6" s="1"/>
  <c r="BM1539" i="6"/>
  <c r="BL1540" i="6"/>
  <c r="BM1540" i="6" s="1"/>
  <c r="BL1541" i="6"/>
  <c r="BL1542" i="6"/>
  <c r="BM1542" i="6"/>
  <c r="BN1542" i="6"/>
  <c r="BL1543" i="6"/>
  <c r="BN1543" i="6" s="1"/>
  <c r="BM1543" i="6"/>
  <c r="BL1544" i="6"/>
  <c r="BM1544" i="6" s="1"/>
  <c r="BN1544" i="6"/>
  <c r="BL1545" i="6"/>
  <c r="BL1546" i="6"/>
  <c r="BM1546" i="6" s="1"/>
  <c r="BL1547" i="6"/>
  <c r="BM1547" i="6" s="1"/>
  <c r="BN1547" i="6"/>
  <c r="BL1548" i="6"/>
  <c r="BM1548" i="6" s="1"/>
  <c r="BL1549" i="6"/>
  <c r="BL1550" i="6"/>
  <c r="BM1550" i="6" s="1"/>
  <c r="BN1550" i="6"/>
  <c r="BL1551" i="6"/>
  <c r="BN1551" i="6" s="1"/>
  <c r="BM1551" i="6"/>
  <c r="BL1552" i="6"/>
  <c r="BM1552" i="6"/>
  <c r="BN1552" i="6"/>
  <c r="BL1553" i="6"/>
  <c r="BL1554" i="6"/>
  <c r="BM1554" i="6"/>
  <c r="BN1554" i="6"/>
  <c r="BL1555" i="6"/>
  <c r="BM1555" i="6" s="1"/>
  <c r="BL1556" i="6"/>
  <c r="BM1556" i="6" s="1"/>
  <c r="BL1557" i="6"/>
  <c r="BL1558" i="6"/>
  <c r="BM1558" i="6"/>
  <c r="BN1558" i="6"/>
  <c r="BL1559" i="6"/>
  <c r="BM1559" i="6"/>
  <c r="BN1559" i="6"/>
  <c r="BL1560" i="6"/>
  <c r="BN1560" i="6" s="1"/>
  <c r="BM1560" i="6"/>
  <c r="BL1561" i="6"/>
  <c r="BL1562" i="6"/>
  <c r="BN1562" i="6" s="1"/>
  <c r="BM1562" i="6"/>
  <c r="BL1563" i="6"/>
  <c r="BM1563" i="6" s="1"/>
  <c r="BL1564" i="6"/>
  <c r="BM1564" i="6" s="1"/>
  <c r="BL1565" i="6"/>
  <c r="BL1566" i="6"/>
  <c r="BN1566" i="6" s="1"/>
  <c r="BM1566" i="6"/>
  <c r="BL1567" i="6"/>
  <c r="BN1567" i="6" s="1"/>
  <c r="BL1568" i="6"/>
  <c r="BM1568" i="6" s="1"/>
  <c r="BL1569" i="6"/>
  <c r="BL1570" i="6"/>
  <c r="BM1570" i="6" s="1"/>
  <c r="BN1570" i="6"/>
  <c r="BL1571" i="6"/>
  <c r="BM1571" i="6"/>
  <c r="BN1571" i="6"/>
  <c r="BL1572" i="6"/>
  <c r="BM1572" i="6" s="1"/>
  <c r="BL1573" i="6"/>
  <c r="BL1574" i="6"/>
  <c r="BN1574" i="6" s="1"/>
  <c r="BM1574" i="6"/>
  <c r="BL1575" i="6"/>
  <c r="BM1575" i="6" s="1"/>
  <c r="BL1576" i="6"/>
  <c r="BM1576" i="6" s="1"/>
  <c r="BN1576" i="6"/>
  <c r="BL1577" i="6"/>
  <c r="BL1578" i="6"/>
  <c r="BN1578" i="6" s="1"/>
  <c r="BM1578" i="6"/>
  <c r="BL1579" i="6"/>
  <c r="BM1579" i="6" s="1"/>
  <c r="BL1580" i="6"/>
  <c r="BM1580" i="6" s="1"/>
  <c r="BL1581" i="6"/>
  <c r="BL1582" i="6"/>
  <c r="BM1582" i="6" s="1"/>
  <c r="BN1582" i="6"/>
  <c r="BL1583" i="6"/>
  <c r="BM1583" i="6"/>
  <c r="BN1583" i="6"/>
  <c r="BL1584" i="6"/>
  <c r="BM1584" i="6"/>
  <c r="BN1584" i="6"/>
  <c r="BL1585" i="6"/>
  <c r="BL1586" i="6"/>
  <c r="BM1586" i="6"/>
  <c r="BN1586" i="6"/>
  <c r="BL1587" i="6"/>
  <c r="BM1587" i="6"/>
  <c r="BN1587" i="6"/>
  <c r="BL1588" i="6"/>
  <c r="BM1588" i="6" s="1"/>
  <c r="BL1589" i="6"/>
  <c r="BL1590" i="6"/>
  <c r="BM1590" i="6"/>
  <c r="BN1590" i="6"/>
  <c r="BL1591" i="6"/>
  <c r="BN1591" i="6" s="1"/>
  <c r="BL1592" i="6"/>
  <c r="BM1592" i="6" s="1"/>
  <c r="BL1593" i="6"/>
  <c r="BL1594" i="6"/>
  <c r="BM1594" i="6"/>
  <c r="BN1594" i="6"/>
  <c r="BL1595" i="6"/>
  <c r="BM1595" i="6" s="1"/>
  <c r="BN1595" i="6"/>
  <c r="BL1596" i="6"/>
  <c r="BM1596" i="6" s="1"/>
  <c r="BL1597" i="6"/>
  <c r="BL1598" i="6"/>
  <c r="BM1598" i="6"/>
  <c r="BN1598" i="6"/>
  <c r="BL1599" i="6"/>
  <c r="BM1599" i="6" s="1"/>
  <c r="BL1600" i="6"/>
  <c r="BM1600" i="6"/>
  <c r="BN1600" i="6"/>
  <c r="BL1601" i="6"/>
  <c r="BL1602" i="6"/>
  <c r="BM1602" i="6"/>
  <c r="BN1602" i="6"/>
  <c r="BL1603" i="6"/>
  <c r="BM1603" i="6" s="1"/>
  <c r="BL1604" i="6"/>
  <c r="BM1604" i="6" s="1"/>
  <c r="BL1605" i="6"/>
  <c r="BL1606" i="6"/>
  <c r="BM1606" i="6" s="1"/>
  <c r="BN1606" i="6"/>
  <c r="BL1607" i="6"/>
  <c r="BM1607" i="6" s="1"/>
  <c r="BN1607" i="6"/>
  <c r="BL1608" i="6"/>
  <c r="BN1608" i="6" s="1"/>
  <c r="BM1608" i="6"/>
  <c r="BL1609" i="6"/>
  <c r="BL1610" i="6"/>
  <c r="BM1610" i="6" s="1"/>
  <c r="BN1610" i="6"/>
  <c r="BL1611" i="6"/>
  <c r="BM1611" i="6"/>
  <c r="BN1611" i="6"/>
  <c r="BL1612" i="6"/>
  <c r="BM1612" i="6" s="1"/>
  <c r="BL1613" i="6"/>
  <c r="BL1614" i="6"/>
  <c r="BN1614" i="6" s="1"/>
  <c r="BM1614" i="6"/>
  <c r="BL1615" i="6"/>
  <c r="BN1615" i="6" s="1"/>
  <c r="BL1616" i="6"/>
  <c r="BM1616" i="6" s="1"/>
  <c r="BN1616" i="6"/>
  <c r="BL1617" i="6"/>
  <c r="BL1618" i="6"/>
  <c r="BN1618" i="6" s="1"/>
  <c r="BM1618" i="6"/>
  <c r="BL1619" i="6"/>
  <c r="BM1619" i="6" s="1"/>
  <c r="BN1619" i="6"/>
  <c r="BL1620" i="6"/>
  <c r="BM1620" i="6" s="1"/>
  <c r="BL1621" i="6"/>
  <c r="BL1622" i="6"/>
  <c r="BM1622" i="6" s="1"/>
  <c r="BN1622" i="6"/>
  <c r="BL1623" i="6"/>
  <c r="BM1623" i="6" s="1"/>
  <c r="BL1624" i="6"/>
  <c r="BN1624" i="6" s="1"/>
  <c r="BM1624" i="6"/>
  <c r="BL1625" i="6"/>
  <c r="BL1626" i="6"/>
  <c r="BN1626" i="6" s="1"/>
  <c r="BM1626" i="6"/>
  <c r="BL1627" i="6"/>
  <c r="BM1627" i="6" s="1"/>
  <c r="BL1628" i="6"/>
  <c r="BM1628" i="6" s="1"/>
  <c r="BN1628" i="6"/>
  <c r="BL1629" i="6"/>
  <c r="BL1630" i="6"/>
  <c r="BN1630" i="6" s="1"/>
  <c r="BM1630" i="6"/>
  <c r="BL1631" i="6"/>
  <c r="BM1631" i="6" s="1"/>
  <c r="BN1631" i="6"/>
  <c r="BL1632" i="6"/>
  <c r="BM1632" i="6"/>
  <c r="BN1632" i="6"/>
  <c r="BL1633" i="6"/>
  <c r="BL1634" i="6"/>
  <c r="BM1634" i="6" s="1"/>
  <c r="BN1634" i="6"/>
  <c r="BL1635" i="6"/>
  <c r="BM1635" i="6" s="1"/>
  <c r="BN1635" i="6"/>
  <c r="BL1636" i="6"/>
  <c r="BM1636" i="6" s="1"/>
  <c r="BL1637" i="6"/>
  <c r="BL1638" i="6"/>
  <c r="BM1638" i="6"/>
  <c r="BN1638" i="6"/>
  <c r="BL1639" i="6"/>
  <c r="BN1639" i="6" s="1"/>
  <c r="BM1639" i="6"/>
  <c r="BL1640" i="6"/>
  <c r="BM1640" i="6" s="1"/>
  <c r="BN1640" i="6"/>
  <c r="BL1641" i="6"/>
  <c r="BL1642" i="6"/>
  <c r="BM1642" i="6"/>
  <c r="BN1642" i="6"/>
  <c r="BL1643" i="6"/>
  <c r="BM1643" i="6" s="1"/>
  <c r="BL1644" i="6"/>
  <c r="BM1644" i="6" s="1"/>
  <c r="BL1645" i="6"/>
  <c r="BL1646" i="6"/>
  <c r="BM1646" i="6" s="1"/>
  <c r="BN1646" i="6"/>
  <c r="BL1647" i="6"/>
  <c r="BM1647" i="6" s="1"/>
  <c r="BL1648" i="6"/>
  <c r="BM1648" i="6"/>
  <c r="BN1648" i="6"/>
  <c r="BL1649" i="6"/>
  <c r="BL1650" i="6"/>
  <c r="BM1650" i="6"/>
  <c r="BN1650" i="6"/>
  <c r="BL1651" i="6"/>
  <c r="BM1651" i="6" s="1"/>
  <c r="BN1651" i="6"/>
  <c r="BL1652" i="6"/>
  <c r="BM1652" i="6"/>
  <c r="BN1652" i="6"/>
  <c r="BL1653" i="6"/>
  <c r="BL1654" i="6"/>
  <c r="BM1654" i="6" s="1"/>
  <c r="BN1654" i="6"/>
  <c r="BL1655" i="6"/>
  <c r="BM1655" i="6"/>
  <c r="BN1655" i="6"/>
  <c r="BL1656" i="6"/>
  <c r="BM1656" i="6"/>
  <c r="BN1656" i="6"/>
  <c r="BL1657" i="6"/>
  <c r="BL1658" i="6"/>
  <c r="BM1658" i="6" s="1"/>
  <c r="BN1658" i="6"/>
  <c r="BL1659" i="6"/>
  <c r="BN1659" i="6" s="1"/>
  <c r="BM1659" i="6"/>
  <c r="BL1660" i="6"/>
  <c r="BN1660" i="6" s="1"/>
  <c r="BL1661" i="6"/>
  <c r="BL1662" i="6"/>
  <c r="BM1662" i="6" s="1"/>
  <c r="BN1662" i="6"/>
  <c r="BL1663" i="6"/>
  <c r="BN1663" i="6" s="1"/>
  <c r="BL1664" i="6"/>
  <c r="BM1664" i="6" s="1"/>
  <c r="BL1665" i="6"/>
  <c r="BL1666" i="6"/>
  <c r="BM1666" i="6"/>
  <c r="BN1666" i="6"/>
  <c r="BL1667" i="6"/>
  <c r="BM1667" i="6"/>
  <c r="BN1667" i="6"/>
  <c r="BL1668" i="6"/>
  <c r="BM1668" i="6" s="1"/>
  <c r="BL1669" i="6"/>
  <c r="BL1670" i="6"/>
  <c r="BM1670" i="6" s="1"/>
  <c r="BL1671" i="6"/>
  <c r="BM1671" i="6" s="1"/>
  <c r="BL1672" i="6"/>
  <c r="BN1672" i="6" s="1"/>
  <c r="BM1672" i="6"/>
  <c r="BL1673" i="6"/>
  <c r="BL1674" i="6"/>
  <c r="BM1674" i="6" s="1"/>
  <c r="BL1675" i="6"/>
  <c r="BM1675" i="6" s="1"/>
  <c r="BL1676" i="6"/>
  <c r="BM1676" i="6" s="1"/>
  <c r="BN1676" i="6"/>
  <c r="BL1677" i="6"/>
  <c r="BL1678" i="6"/>
  <c r="BM1678" i="6" s="1"/>
  <c r="BL1679" i="6"/>
  <c r="BN1679" i="6" s="1"/>
  <c r="BM1679" i="6"/>
  <c r="BL1680" i="6"/>
  <c r="BM1680" i="6" s="1"/>
  <c r="BL1681" i="6"/>
  <c r="BL1682" i="6"/>
  <c r="BM1682" i="6"/>
  <c r="BN1682" i="6"/>
  <c r="BL1683" i="6"/>
  <c r="BM1683" i="6"/>
  <c r="BN1683" i="6"/>
  <c r="BL1684" i="6"/>
  <c r="BM1684" i="6" s="1"/>
  <c r="BL1685" i="6"/>
  <c r="BL1686" i="6"/>
  <c r="BM1686" i="6" s="1"/>
  <c r="BL1687" i="6"/>
  <c r="BN1687" i="6" s="1"/>
  <c r="BM1687" i="6"/>
  <c r="BL1688" i="6"/>
  <c r="BM1688" i="6" s="1"/>
  <c r="BN1688" i="6"/>
  <c r="BL1689" i="6"/>
  <c r="BL1690" i="6"/>
  <c r="BM1690" i="6"/>
  <c r="BN1690" i="6"/>
  <c r="BL1691" i="6"/>
  <c r="BM1691" i="6" s="1"/>
  <c r="BL1692" i="6"/>
  <c r="BM1692" i="6" s="1"/>
  <c r="BL1693" i="6"/>
  <c r="BL1694" i="6"/>
  <c r="BM1694" i="6" s="1"/>
  <c r="BL1695" i="6"/>
  <c r="BM1695" i="6" s="1"/>
  <c r="BL1696" i="6"/>
  <c r="BN1696" i="6" s="1"/>
  <c r="BM1696" i="6"/>
  <c r="BL1697" i="6"/>
  <c r="BL1698" i="6"/>
  <c r="BM1698" i="6" s="1"/>
  <c r="BN1698" i="6"/>
  <c r="BL1699" i="6"/>
  <c r="BM1699" i="6" s="1"/>
  <c r="BN1699" i="6"/>
  <c r="BL1700" i="6"/>
  <c r="BM1700" i="6" s="1"/>
  <c r="BL1701" i="6"/>
  <c r="BL1702" i="6"/>
  <c r="BM1702" i="6" s="1"/>
  <c r="BL1703" i="6"/>
  <c r="BN1703" i="6" s="1"/>
  <c r="BM1703" i="6"/>
  <c r="BL1704" i="6"/>
  <c r="BM1704" i="6" s="1"/>
  <c r="BN1704" i="6"/>
  <c r="BL1705" i="6"/>
  <c r="BL1706" i="6"/>
  <c r="BM1706" i="6" s="1"/>
  <c r="BL1707" i="6"/>
  <c r="BM1707" i="6" s="1"/>
  <c r="BN1707" i="6"/>
  <c r="BL1708" i="6"/>
  <c r="BN1708" i="6" s="1"/>
  <c r="BL1709" i="6"/>
  <c r="BL1710" i="6"/>
  <c r="BM1710" i="6" s="1"/>
  <c r="BN1710" i="6"/>
  <c r="BL1711" i="6"/>
  <c r="BN1711" i="6" s="1"/>
  <c r="BM1711" i="6"/>
  <c r="BL1712" i="6"/>
  <c r="BM1712" i="6" s="1"/>
  <c r="BL1713" i="6"/>
  <c r="BL1714" i="6"/>
  <c r="BM1714" i="6"/>
  <c r="BN1714" i="6"/>
  <c r="BL1715" i="6"/>
  <c r="BM1715" i="6"/>
  <c r="BN1715" i="6"/>
  <c r="BL1716" i="6"/>
  <c r="BM1716" i="6" s="1"/>
  <c r="BL1717" i="6"/>
  <c r="BL1718" i="6"/>
  <c r="BN1718" i="6" s="1"/>
  <c r="BL1719" i="6"/>
  <c r="BM1719" i="6" s="1"/>
  <c r="BL1720" i="6"/>
  <c r="BM1720" i="6" s="1"/>
  <c r="BN1720" i="6"/>
  <c r="BL1721" i="6"/>
  <c r="BL1722" i="6"/>
  <c r="BM1722" i="6" s="1"/>
  <c r="BN1722" i="6"/>
  <c r="BL1723" i="6"/>
  <c r="BM1723" i="6" s="1"/>
  <c r="BN1723" i="6"/>
  <c r="BL1724" i="6"/>
  <c r="BM1724" i="6" s="1"/>
  <c r="BN1724" i="6"/>
  <c r="BL1725" i="6"/>
  <c r="BL1726" i="6"/>
  <c r="BM1726" i="6" s="1"/>
  <c r="BL1727" i="6"/>
  <c r="BM1727" i="6" s="1"/>
  <c r="BN1727" i="6"/>
  <c r="BL1728" i="6"/>
  <c r="BM1728" i="6" s="1"/>
  <c r="BN1728" i="6"/>
  <c r="BL1729" i="6"/>
  <c r="BL1730" i="6"/>
  <c r="BM1730" i="6" s="1"/>
  <c r="BL1731" i="6"/>
  <c r="BM1731" i="6" s="1"/>
  <c r="BN1731" i="6"/>
  <c r="BL1732" i="6"/>
  <c r="BN1732" i="6" s="1"/>
  <c r="BM1732" i="6"/>
  <c r="BL1733" i="6"/>
  <c r="BL1734" i="6"/>
  <c r="BM1734" i="6" s="1"/>
  <c r="BN1734" i="6"/>
  <c r="BL1735" i="6"/>
  <c r="BN1735" i="6" s="1"/>
  <c r="BM1735" i="6"/>
  <c r="BL1736" i="6"/>
  <c r="BM1736" i="6" s="1"/>
  <c r="BN1736" i="6"/>
  <c r="BL1737" i="6"/>
  <c r="BL1738" i="6"/>
  <c r="BM1738" i="6"/>
  <c r="BN1738" i="6"/>
  <c r="BL1739" i="6"/>
  <c r="BN1739" i="6" s="1"/>
  <c r="BM1739" i="6"/>
  <c r="BL1740" i="6"/>
  <c r="BM1740" i="6" s="1"/>
  <c r="BL1741" i="6"/>
  <c r="BL1742" i="6"/>
  <c r="BN1742" i="6" s="1"/>
  <c r="BL1743" i="6"/>
  <c r="BN1743" i="6" s="1"/>
  <c r="BL1744" i="6"/>
  <c r="BM1744" i="6"/>
  <c r="BN1744" i="6"/>
  <c r="BL1745" i="6"/>
  <c r="BL1746" i="6"/>
  <c r="BM1746" i="6" s="1"/>
  <c r="BL1747" i="6"/>
  <c r="BM1747" i="6" s="1"/>
  <c r="BN1747" i="6"/>
  <c r="BL1748" i="6"/>
  <c r="BM1748" i="6" s="1"/>
  <c r="BL1749" i="6"/>
  <c r="BL1750" i="6"/>
  <c r="BM1750" i="6" s="1"/>
  <c r="BL1751" i="6"/>
  <c r="BM1751" i="6"/>
  <c r="BN1751" i="6"/>
  <c r="BL1752" i="6"/>
  <c r="BN1752" i="6" s="1"/>
  <c r="BM1752" i="6"/>
  <c r="BL1753" i="6"/>
  <c r="BM1753" i="6" s="1"/>
  <c r="BN1753" i="6"/>
  <c r="BL1754" i="6"/>
  <c r="BN1754" i="6" s="1"/>
  <c r="BL1755" i="6"/>
  <c r="BM1755" i="6" s="1"/>
  <c r="BL1756" i="6"/>
  <c r="BM1756" i="6" s="1"/>
  <c r="BN1756" i="6"/>
  <c r="BL1757" i="6"/>
  <c r="BM1757" i="6" s="1"/>
  <c r="BL1758" i="6"/>
  <c r="BN1758" i="6" s="1"/>
  <c r="BM1758" i="6"/>
  <c r="BL1759" i="6"/>
  <c r="BM1759" i="6"/>
  <c r="BN1759" i="6"/>
  <c r="BL1760" i="6"/>
  <c r="BN1760" i="6" s="1"/>
  <c r="BM1760" i="6"/>
  <c r="BL1761" i="6"/>
  <c r="BM1761" i="6" s="1"/>
  <c r="BL1762" i="6"/>
  <c r="BM1762" i="6"/>
  <c r="BN1762" i="6"/>
  <c r="BL1763" i="6"/>
  <c r="BM1763" i="6" s="1"/>
  <c r="BL1764" i="6"/>
  <c r="BM1764" i="6"/>
  <c r="BN1764" i="6"/>
  <c r="BL1765" i="6"/>
  <c r="BM1765" i="6" s="1"/>
  <c r="BL1766" i="6"/>
  <c r="BM1766" i="6" s="1"/>
  <c r="BL1767" i="6"/>
  <c r="BN1767" i="6" s="1"/>
  <c r="BM1767" i="6"/>
  <c r="BL1768" i="6"/>
  <c r="BM1768" i="6" s="1"/>
  <c r="BN1768" i="6"/>
  <c r="BL1769" i="6"/>
  <c r="BM1769" i="6" s="1"/>
  <c r="BL1770" i="6"/>
  <c r="BM1770" i="6"/>
  <c r="BN1770" i="6"/>
  <c r="BL1771" i="6"/>
  <c r="BM1771" i="6" s="1"/>
  <c r="BL1772" i="6"/>
  <c r="BM1772" i="6" s="1"/>
  <c r="BN1772" i="6"/>
  <c r="BL1773" i="6"/>
  <c r="BM1773" i="6" s="1"/>
  <c r="BN1773" i="6"/>
  <c r="BL1774" i="6"/>
  <c r="BM1774" i="6" s="1"/>
  <c r="BN1774" i="6"/>
  <c r="BL1775" i="6"/>
  <c r="BN1775" i="6" s="1"/>
  <c r="BM1775" i="6"/>
  <c r="BL1776" i="6"/>
  <c r="BM1776" i="6" s="1"/>
  <c r="BL1777" i="6"/>
  <c r="BM1777" i="6" s="1"/>
  <c r="BL1778" i="6"/>
  <c r="BM1778" i="6" s="1"/>
  <c r="BN1778" i="6"/>
  <c r="BL1779" i="6"/>
  <c r="BN1779" i="6" s="1"/>
  <c r="BM1779" i="6"/>
  <c r="BL1780" i="6"/>
  <c r="BN1780" i="6" s="1"/>
  <c r="BM1780" i="6"/>
  <c r="BL1781" i="6"/>
  <c r="BM1781" i="6" s="1"/>
  <c r="BL1782" i="6"/>
  <c r="BN1782" i="6" s="1"/>
  <c r="BM1782" i="6"/>
  <c r="BL1783" i="6"/>
  <c r="BM1783" i="6" s="1"/>
  <c r="BN1783" i="6"/>
  <c r="BL1784" i="6"/>
  <c r="BM1784" i="6"/>
  <c r="BN1784" i="6"/>
  <c r="BL1785" i="6"/>
  <c r="BM1785" i="6" s="1"/>
  <c r="BN1785" i="6"/>
  <c r="BL1786" i="6"/>
  <c r="BN1786" i="6" s="1"/>
  <c r="BM1786" i="6"/>
  <c r="BL1787" i="6"/>
  <c r="BM1787" i="6" s="1"/>
  <c r="BL1788" i="6"/>
  <c r="BM1788" i="6"/>
  <c r="BN1788" i="6"/>
  <c r="BL1789" i="6"/>
  <c r="BM1789" i="6" s="1"/>
  <c r="BL1790" i="6"/>
  <c r="BM1790" i="6" s="1"/>
  <c r="BN1790" i="6"/>
  <c r="BL1791" i="6"/>
  <c r="BM1791" i="6" s="1"/>
  <c r="BN1791" i="6"/>
  <c r="BL1792" i="6"/>
  <c r="BM1792" i="6"/>
  <c r="BN1792" i="6"/>
  <c r="AL9" i="7" l="1"/>
  <c r="AI10" i="7"/>
  <c r="F6" i="7"/>
  <c r="AK11" i="7"/>
  <c r="AJ9" i="7"/>
  <c r="AH8" i="7"/>
  <c r="F7" i="7"/>
  <c r="BN1664" i="6"/>
  <c r="BN1579" i="6"/>
  <c r="BM1567" i="6"/>
  <c r="BN1556" i="6"/>
  <c r="BN1279" i="6"/>
  <c r="BM1279" i="6"/>
  <c r="BM1272" i="6"/>
  <c r="BN1252" i="6"/>
  <c r="BM1243" i="6"/>
  <c r="BM1226" i="6"/>
  <c r="BN1226" i="6"/>
  <c r="BM1244" i="6"/>
  <c r="BN1244" i="6"/>
  <c r="BM1284" i="6"/>
  <c r="BN1284" i="6"/>
  <c r="BN1205" i="6"/>
  <c r="BM1205" i="6"/>
  <c r="BM1182" i="6"/>
  <c r="BN1182" i="6"/>
  <c r="BM1160" i="6"/>
  <c r="BN1160" i="6"/>
  <c r="BN1746" i="6"/>
  <c r="BM1708" i="6"/>
  <c r="BM1663" i="6"/>
  <c r="BN1555" i="6"/>
  <c r="BN1411" i="6"/>
  <c r="BM1406" i="6"/>
  <c r="BN1339" i="6"/>
  <c r="BM1334" i="6"/>
  <c r="BN1318" i="6"/>
  <c r="BN1271" i="6"/>
  <c r="BM1271" i="6"/>
  <c r="BN1242" i="6"/>
  <c r="BM1242" i="6"/>
  <c r="BM1270" i="6"/>
  <c r="BN1270" i="6"/>
  <c r="BN1250" i="6"/>
  <c r="BM1250" i="6"/>
  <c r="BN1223" i="6"/>
  <c r="BM1223" i="6"/>
  <c r="BM1291" i="6"/>
  <c r="BN1291" i="6"/>
  <c r="BN1240" i="6"/>
  <c r="BM1240" i="6"/>
  <c r="BN1675" i="6"/>
  <c r="BN1531" i="6"/>
  <c r="BN1195" i="6"/>
  <c r="BM1195" i="6"/>
  <c r="BN1470" i="6"/>
  <c r="BN1424" i="6"/>
  <c r="BN1419" i="6"/>
  <c r="BN1399" i="6"/>
  <c r="BN1394" i="6"/>
  <c r="BM1276" i="6"/>
  <c r="BM1255" i="6"/>
  <c r="BN1230" i="6"/>
  <c r="BM1184" i="6"/>
  <c r="BN1184" i="6"/>
  <c r="BN1787" i="6"/>
  <c r="BN1777" i="6"/>
  <c r="BN1761" i="6"/>
  <c r="BN1712" i="6"/>
  <c r="BN1706" i="6"/>
  <c r="BN1700" i="6"/>
  <c r="BN1680" i="6"/>
  <c r="BN1674" i="6"/>
  <c r="BN1563" i="6"/>
  <c r="BN1530" i="6"/>
  <c r="BM1519" i="6"/>
  <c r="BN1508" i="6"/>
  <c r="BN1502" i="6"/>
  <c r="BN1496" i="6"/>
  <c r="BN1490" i="6"/>
  <c r="BM1444" i="6"/>
  <c r="BN1439" i="6"/>
  <c r="BN1434" i="6"/>
  <c r="BN1414" i="6"/>
  <c r="BM1294" i="6"/>
  <c r="BN1294" i="6"/>
  <c r="BM1261" i="6"/>
  <c r="BN1261" i="6"/>
  <c r="BN1766" i="6"/>
  <c r="BN1755" i="6"/>
  <c r="BM1743" i="6"/>
  <c r="BM1718" i="6"/>
  <c r="BN1686" i="6"/>
  <c r="BM1660" i="6"/>
  <c r="BN1627" i="6"/>
  <c r="BM1615" i="6"/>
  <c r="BN1604" i="6"/>
  <c r="BN1592" i="6"/>
  <c r="BN1459" i="6"/>
  <c r="BM1454" i="6"/>
  <c r="BN1363" i="6"/>
  <c r="BM1358" i="6"/>
  <c r="BN1342" i="6"/>
  <c r="BN1730" i="6"/>
  <c r="BN1643" i="6"/>
  <c r="BN1546" i="6"/>
  <c r="BN1518" i="6"/>
  <c r="BN1512" i="6"/>
  <c r="BN1448" i="6"/>
  <c r="BN1443" i="6"/>
  <c r="BN1423" i="6"/>
  <c r="BN1418" i="6"/>
  <c r="BN1398" i="6"/>
  <c r="BN1298" i="6"/>
  <c r="BN1292" i="6"/>
  <c r="BN1771" i="6"/>
  <c r="BN1691" i="6"/>
  <c r="BN1765" i="6"/>
  <c r="BM1754" i="6"/>
  <c r="BN1748" i="6"/>
  <c r="BM1742" i="6"/>
  <c r="BN1603" i="6"/>
  <c r="BM1591" i="6"/>
  <c r="BN1580" i="6"/>
  <c r="BN1568" i="6"/>
  <c r="BM1468" i="6"/>
  <c r="BM1372" i="6"/>
  <c r="BM1286" i="6"/>
  <c r="BM1245" i="6"/>
  <c r="BN1245" i="6"/>
  <c r="BN1235" i="6"/>
  <c r="BM1235" i="6"/>
  <c r="BM1228" i="6"/>
  <c r="BN1228" i="6"/>
  <c r="BM1213" i="6"/>
  <c r="BN1213" i="6"/>
  <c r="BM1170" i="6"/>
  <c r="BN1170" i="6"/>
  <c r="BN1148" i="6"/>
  <c r="BM1112" i="6"/>
  <c r="BN1104" i="6"/>
  <c r="BN1068" i="6"/>
  <c r="BM1053" i="6"/>
  <c r="BN1036" i="6"/>
  <c r="BN987" i="6"/>
  <c r="BN965" i="6"/>
  <c r="BN952" i="6"/>
  <c r="BN939" i="6"/>
  <c r="BN917" i="6"/>
  <c r="BN873" i="6"/>
  <c r="BN868" i="6"/>
  <c r="BM812" i="6"/>
  <c r="BM780" i="6"/>
  <c r="BM772" i="6"/>
  <c r="BM757" i="6"/>
  <c r="BM740" i="6"/>
  <c r="BM720" i="6"/>
  <c r="BM616" i="6"/>
  <c r="BM439" i="6"/>
  <c r="BM330" i="6"/>
  <c r="BM300" i="6"/>
  <c r="BM301" i="6"/>
  <c r="BN1125" i="6"/>
  <c r="BN978" i="6"/>
  <c r="BN930" i="6"/>
  <c r="BM878" i="6"/>
  <c r="BN853" i="6"/>
  <c r="BN848" i="6"/>
  <c r="BM748" i="6"/>
  <c r="BM701" i="6"/>
  <c r="BM702" i="6"/>
  <c r="BM656" i="6"/>
  <c r="BM646" i="6"/>
  <c r="BM647" i="6"/>
  <c r="BM375" i="6"/>
  <c r="BM729" i="6"/>
  <c r="BM730" i="6"/>
  <c r="BN1124" i="6"/>
  <c r="BN1088" i="6"/>
  <c r="BN977" i="6"/>
  <c r="BN964" i="6"/>
  <c r="BN951" i="6"/>
  <c r="BN929" i="6"/>
  <c r="BN916" i="6"/>
  <c r="BN903" i="6"/>
  <c r="BN877" i="6"/>
  <c r="BN872" i="6"/>
  <c r="BN847" i="6"/>
  <c r="BN841" i="6"/>
  <c r="BM825" i="6"/>
  <c r="BM801" i="6"/>
  <c r="BM770" i="6"/>
  <c r="BM708" i="6"/>
  <c r="BN1158" i="6"/>
  <c r="BN1109" i="6"/>
  <c r="BN990" i="6"/>
  <c r="BN942" i="6"/>
  <c r="BM809" i="6"/>
  <c r="BM737" i="6"/>
  <c r="BM662" i="6"/>
  <c r="BM633" i="6"/>
  <c r="BM510" i="6"/>
  <c r="BM446" i="6"/>
  <c r="BM340" i="6"/>
  <c r="BM298" i="6"/>
  <c r="BN862" i="6"/>
  <c r="BM862" i="6"/>
  <c r="BN950" i="6"/>
  <c r="BM346" i="6"/>
  <c r="BM345" i="6"/>
  <c r="BM229" i="6"/>
  <c r="BM228" i="6"/>
  <c r="BN1192" i="6"/>
  <c r="BN1168" i="6"/>
  <c r="BN1100" i="6"/>
  <c r="BN1056" i="6"/>
  <c r="BN1049" i="6"/>
  <c r="BN1044" i="6"/>
  <c r="BN1009" i="6"/>
  <c r="BN1004" i="6"/>
  <c r="BN993" i="6"/>
  <c r="BN980" i="6"/>
  <c r="BN967" i="6"/>
  <c r="BN932" i="6"/>
  <c r="BN919" i="6"/>
  <c r="BN830" i="6"/>
  <c r="BM830" i="6"/>
  <c r="BM725" i="6"/>
  <c r="BN725" i="6"/>
  <c r="BM641" i="6"/>
  <c r="BM610" i="6"/>
  <c r="BM558" i="6"/>
  <c r="BM403" i="6"/>
  <c r="BM1197" i="6"/>
  <c r="BM1085" i="6"/>
  <c r="BN998" i="6"/>
  <c r="BN958" i="6"/>
  <c r="BN910" i="6"/>
  <c r="BN870" i="6"/>
  <c r="BM870" i="6"/>
  <c r="BM850" i="6"/>
  <c r="BM829" i="6"/>
  <c r="BM752" i="6"/>
  <c r="BM734" i="6"/>
  <c r="BM599" i="6"/>
  <c r="BM379" i="6"/>
  <c r="BM380" i="6"/>
  <c r="BM805" i="6"/>
  <c r="BM766" i="6"/>
  <c r="BM724" i="6"/>
  <c r="BN1241" i="6"/>
  <c r="BN1234" i="6"/>
  <c r="BN1222" i="6"/>
  <c r="BN1212" i="6"/>
  <c r="BN1196" i="6"/>
  <c r="BN1120" i="6"/>
  <c r="BN1084" i="6"/>
  <c r="BN1048" i="6"/>
  <c r="BN1025" i="6"/>
  <c r="BN1008" i="6"/>
  <c r="BN997" i="6"/>
  <c r="BN992" i="6"/>
  <c r="BN979" i="6"/>
  <c r="BN957" i="6"/>
  <c r="BN944" i="6"/>
  <c r="BN931" i="6"/>
  <c r="BN909" i="6"/>
  <c r="BN895" i="6"/>
  <c r="BN833" i="6"/>
  <c r="BM750" i="6"/>
  <c r="BM668" i="6"/>
  <c r="BM667" i="6"/>
  <c r="BM474" i="6"/>
  <c r="BM475" i="6"/>
  <c r="BM451" i="6"/>
  <c r="BM452" i="6"/>
  <c r="BM319" i="6"/>
  <c r="BM1207" i="6"/>
  <c r="BN1190" i="6"/>
  <c r="BN1166" i="6"/>
  <c r="BN1141" i="6"/>
  <c r="BN1061" i="6"/>
  <c r="BN1042" i="6"/>
  <c r="BN1002" i="6"/>
  <c r="BN970" i="6"/>
  <c r="BN922" i="6"/>
  <c r="BM879" i="6"/>
  <c r="BM854" i="6"/>
  <c r="BM838" i="6"/>
  <c r="BM781" i="6"/>
  <c r="BM711" i="6"/>
  <c r="BM596" i="6"/>
  <c r="BM576" i="6"/>
  <c r="BM535" i="6"/>
  <c r="BM282" i="6"/>
  <c r="BM261" i="6"/>
  <c r="BM172" i="6"/>
  <c r="BM162" i="6"/>
  <c r="H117" i="6"/>
  <c r="H37" i="6" s="1"/>
  <c r="I112" i="6"/>
  <c r="BM110" i="6"/>
  <c r="M108" i="6"/>
  <c r="S107" i="6"/>
  <c r="C107" i="6"/>
  <c r="V105" i="6"/>
  <c r="H105" i="6"/>
  <c r="W101" i="6"/>
  <c r="E101" i="6"/>
  <c r="E100" i="6"/>
  <c r="BM97" i="6"/>
  <c r="U34" i="6"/>
  <c r="R33" i="6"/>
  <c r="R27" i="6"/>
  <c r="G9" i="6"/>
  <c r="Y87" i="6"/>
  <c r="C87" i="6"/>
  <c r="BM145" i="6"/>
  <c r="BM125" i="6"/>
  <c r="I108" i="6"/>
  <c r="Q107" i="6"/>
  <c r="F105" i="6"/>
  <c r="T101" i="6"/>
  <c r="BM709" i="6"/>
  <c r="BM634" i="6"/>
  <c r="BM527" i="6"/>
  <c r="BM171" i="6"/>
  <c r="BM140" i="6"/>
  <c r="BM135" i="6"/>
  <c r="X118" i="6"/>
  <c r="K118" i="6"/>
  <c r="K38" i="6" s="1"/>
  <c r="Y117" i="6"/>
  <c r="BN113" i="6"/>
  <c r="L111" i="6"/>
  <c r="V110" i="6"/>
  <c r="F108" i="6"/>
  <c r="P107" i="6"/>
  <c r="G106" i="6"/>
  <c r="S105" i="6"/>
  <c r="E105" i="6"/>
  <c r="R104" i="6"/>
  <c r="S101" i="6"/>
  <c r="Q98" i="6"/>
  <c r="W97" i="6"/>
  <c r="D94" i="6"/>
  <c r="G92" i="6"/>
  <c r="I90" i="6"/>
  <c r="U87" i="6"/>
  <c r="BM71" i="6"/>
  <c r="BM675" i="6"/>
  <c r="BM659" i="6"/>
  <c r="BM651" i="6"/>
  <c r="BM507" i="6"/>
  <c r="BM399" i="6"/>
  <c r="BM371" i="6"/>
  <c r="BM343" i="6"/>
  <c r="BM292" i="6"/>
  <c r="BM270" i="6"/>
  <c r="BM237" i="6"/>
  <c r="BM216" i="6"/>
  <c r="X119" i="6"/>
  <c r="W118" i="6"/>
  <c r="J118" i="6"/>
  <c r="J38" i="6" s="1"/>
  <c r="X117" i="6"/>
  <c r="K111" i="6"/>
  <c r="E110" i="6"/>
  <c r="D108" i="6"/>
  <c r="O107" i="6"/>
  <c r="F106" i="6"/>
  <c r="R105" i="6"/>
  <c r="D105" i="6"/>
  <c r="N104" i="6"/>
  <c r="Q101" i="6"/>
  <c r="Y100" i="6"/>
  <c r="N98" i="6"/>
  <c r="U97" i="6"/>
  <c r="U96" i="6"/>
  <c r="V95" i="6"/>
  <c r="C94" i="6"/>
  <c r="F92" i="6"/>
  <c r="T87" i="6"/>
  <c r="BM470" i="6"/>
  <c r="BM460" i="6"/>
  <c r="BM398" i="6"/>
  <c r="BM197" i="6"/>
  <c r="S119" i="6"/>
  <c r="S39" i="6" s="1"/>
  <c r="V118" i="6"/>
  <c r="I118" i="6"/>
  <c r="W117" i="6"/>
  <c r="T116" i="6"/>
  <c r="Y111" i="6"/>
  <c r="J111" i="6"/>
  <c r="C108" i="6"/>
  <c r="N107" i="6"/>
  <c r="Q105" i="6"/>
  <c r="C105" i="6"/>
  <c r="L104" i="6"/>
  <c r="M101" i="6"/>
  <c r="X100" i="6"/>
  <c r="M98" i="6"/>
  <c r="Q97" i="6"/>
  <c r="T96" i="6"/>
  <c r="BM88" i="6"/>
  <c r="S87" i="6"/>
  <c r="BM79" i="6"/>
  <c r="BM60" i="6"/>
  <c r="M107" i="6"/>
  <c r="L101" i="6"/>
  <c r="W100" i="6"/>
  <c r="R120" i="6"/>
  <c r="O119" i="6"/>
  <c r="T118" i="6"/>
  <c r="G118" i="6"/>
  <c r="U117" i="6"/>
  <c r="S112" i="6"/>
  <c r="W111" i="6"/>
  <c r="H111" i="6"/>
  <c r="X108" i="6"/>
  <c r="K107" i="6"/>
  <c r="O105" i="6"/>
  <c r="H104" i="6"/>
  <c r="K101" i="6"/>
  <c r="R100" i="6"/>
  <c r="K98" i="6"/>
  <c r="K97" i="6"/>
  <c r="R96" i="6"/>
  <c r="O87" i="6"/>
  <c r="G86" i="6"/>
  <c r="BM722" i="6"/>
  <c r="BM700" i="6"/>
  <c r="BM689" i="6"/>
  <c r="BM666" i="6"/>
  <c r="BM632" i="6"/>
  <c r="BM459" i="6"/>
  <c r="BM387" i="6"/>
  <c r="BM336" i="6"/>
  <c r="BM133" i="6"/>
  <c r="BM129" i="6"/>
  <c r="P120" i="6"/>
  <c r="L119" i="6"/>
  <c r="S118" i="6"/>
  <c r="F118" i="6"/>
  <c r="M117" i="6"/>
  <c r="BM116" i="6"/>
  <c r="Q112" i="6"/>
  <c r="V111" i="6"/>
  <c r="G111" i="6"/>
  <c r="T109" i="6"/>
  <c r="V108" i="6"/>
  <c r="G107" i="6"/>
  <c r="S106" i="6"/>
  <c r="N105" i="6"/>
  <c r="G104" i="6"/>
  <c r="BM101" i="6"/>
  <c r="J101" i="6"/>
  <c r="K100" i="6"/>
  <c r="J98" i="6"/>
  <c r="J97" i="6"/>
  <c r="P96" i="6"/>
  <c r="N95" i="6"/>
  <c r="V94" i="6"/>
  <c r="Y93" i="6"/>
  <c r="V91" i="6"/>
  <c r="U90" i="6"/>
  <c r="W88" i="6"/>
  <c r="D88" i="6"/>
  <c r="N87" i="6"/>
  <c r="BM74" i="6"/>
  <c r="BM721" i="6"/>
  <c r="BM713" i="6"/>
  <c r="BM325" i="6"/>
  <c r="BM283" i="6"/>
  <c r="BM210" i="6"/>
  <c r="BM168" i="6"/>
  <c r="O120" i="6"/>
  <c r="K119" i="6"/>
  <c r="R118" i="6"/>
  <c r="E118" i="6"/>
  <c r="K117" i="6"/>
  <c r="BM114" i="6"/>
  <c r="O112" i="6"/>
  <c r="U111" i="6"/>
  <c r="F111" i="6"/>
  <c r="P109" i="6"/>
  <c r="S108" i="6"/>
  <c r="F107" i="6"/>
  <c r="R106" i="6"/>
  <c r="M105" i="6"/>
  <c r="X104" i="6"/>
  <c r="F104" i="6"/>
  <c r="I101" i="6"/>
  <c r="J100" i="6"/>
  <c r="H98" i="6"/>
  <c r="I97" i="6"/>
  <c r="D96" i="6"/>
  <c r="M95" i="6"/>
  <c r="U94" i="6"/>
  <c r="R91" i="6"/>
  <c r="M87" i="6"/>
  <c r="BM86" i="6"/>
  <c r="BM62" i="6"/>
  <c r="BM705" i="6"/>
  <c r="BM697" i="6"/>
  <c r="BM687" i="6"/>
  <c r="BM531" i="6"/>
  <c r="BM422" i="6"/>
  <c r="BM367" i="6"/>
  <c r="BM309" i="6"/>
  <c r="BM288" i="6"/>
  <c r="BM274" i="6"/>
  <c r="BM174" i="6"/>
  <c r="BM127" i="6"/>
  <c r="BM122" i="6"/>
  <c r="J120" i="6"/>
  <c r="J119" i="6"/>
  <c r="Q118" i="6"/>
  <c r="D118" i="6"/>
  <c r="J117" i="6"/>
  <c r="K112" i="6"/>
  <c r="T111" i="6"/>
  <c r="C111" i="6"/>
  <c r="O109" i="6"/>
  <c r="R108" i="6"/>
  <c r="X107" i="6"/>
  <c r="E107" i="6"/>
  <c r="Y105" i="6"/>
  <c r="J105" i="6"/>
  <c r="W104" i="6"/>
  <c r="Y101" i="6"/>
  <c r="H101" i="6"/>
  <c r="I100" i="6"/>
  <c r="E98" i="6"/>
  <c r="F97" i="6"/>
  <c r="K95" i="6"/>
  <c r="U93" i="6"/>
  <c r="O91" i="6"/>
  <c r="H87" i="6"/>
  <c r="J87" i="6"/>
  <c r="BM82" i="6"/>
  <c r="BM68" i="6"/>
  <c r="BM548" i="6"/>
  <c r="BM500" i="6"/>
  <c r="BM412" i="6"/>
  <c r="BM324" i="6"/>
  <c r="BM183" i="6"/>
  <c r="C120" i="6"/>
  <c r="G119" i="6"/>
  <c r="P118" i="6"/>
  <c r="J112" i="6"/>
  <c r="T107" i="6"/>
  <c r="W105" i="6"/>
  <c r="X101" i="6"/>
  <c r="G101" i="6"/>
  <c r="F100" i="6"/>
  <c r="E97" i="6"/>
  <c r="G87" i="6"/>
  <c r="BM56" i="6"/>
  <c r="BR2" i="6"/>
  <c r="BM555" i="6"/>
  <c r="BM554" i="6"/>
  <c r="BM238" i="6"/>
  <c r="BM176" i="6"/>
  <c r="BM150" i="6"/>
  <c r="BM1677" i="6"/>
  <c r="BN1677" i="6"/>
  <c r="BN1653" i="6"/>
  <c r="BM1653" i="6"/>
  <c r="BN1341" i="6"/>
  <c r="BM1341" i="6"/>
  <c r="BN1757" i="6"/>
  <c r="BN1729" i="6"/>
  <c r="BM1729" i="6"/>
  <c r="BN1719" i="6"/>
  <c r="BN1705" i="6"/>
  <c r="BM1705" i="6"/>
  <c r="BN1695" i="6"/>
  <c r="BN1681" i="6"/>
  <c r="BM1681" i="6"/>
  <c r="BN1671" i="6"/>
  <c r="BN1657" i="6"/>
  <c r="BM1657" i="6"/>
  <c r="BN1647" i="6"/>
  <c r="BN1633" i="6"/>
  <c r="BM1633" i="6"/>
  <c r="BN1623" i="6"/>
  <c r="BN1609" i="6"/>
  <c r="BM1609" i="6"/>
  <c r="BN1599" i="6"/>
  <c r="BN1585" i="6"/>
  <c r="BM1585" i="6"/>
  <c r="BN1575" i="6"/>
  <c r="BN1561" i="6"/>
  <c r="BM1561" i="6"/>
  <c r="BN1537" i="6"/>
  <c r="BM1537" i="6"/>
  <c r="BN1513" i="6"/>
  <c r="BM1513" i="6"/>
  <c r="BN1503" i="6"/>
  <c r="BN1489" i="6"/>
  <c r="BM1489" i="6"/>
  <c r="BN1465" i="6"/>
  <c r="BM1465" i="6"/>
  <c r="BN1441" i="6"/>
  <c r="BM1441" i="6"/>
  <c r="BN1417" i="6"/>
  <c r="BM1417" i="6"/>
  <c r="BN1393" i="6"/>
  <c r="BM1393" i="6"/>
  <c r="BN1369" i="6"/>
  <c r="BM1369" i="6"/>
  <c r="BN1345" i="6"/>
  <c r="BM1345" i="6"/>
  <c r="BN1321" i="6"/>
  <c r="BM1321" i="6"/>
  <c r="BN1297" i="6"/>
  <c r="BM1297" i="6"/>
  <c r="BN1259" i="6"/>
  <c r="BM1259" i="6"/>
  <c r="BM1224" i="6"/>
  <c r="BM553" i="6"/>
  <c r="BN1183" i="6"/>
  <c r="BM1183" i="6"/>
  <c r="BN1317" i="6"/>
  <c r="BM1317" i="6"/>
  <c r="BN1159" i="6"/>
  <c r="BM1159" i="6"/>
  <c r="BN1629" i="6"/>
  <c r="BM1629" i="6"/>
  <c r="BN1605" i="6"/>
  <c r="BM1605" i="6"/>
  <c r="BN1581" i="6"/>
  <c r="BM1581" i="6"/>
  <c r="BN1485" i="6"/>
  <c r="BM1485" i="6"/>
  <c r="BN1365" i="6"/>
  <c r="BM1365" i="6"/>
  <c r="BM1685" i="6"/>
  <c r="BN1685" i="6"/>
  <c r="BM1661" i="6"/>
  <c r="BN1661" i="6"/>
  <c r="BN1637" i="6"/>
  <c r="BM1637" i="6"/>
  <c r="BN1613" i="6"/>
  <c r="BM1613" i="6"/>
  <c r="BN1589" i="6"/>
  <c r="BM1589" i="6"/>
  <c r="BN1565" i="6"/>
  <c r="BM1565" i="6"/>
  <c r="BN1541" i="6"/>
  <c r="BM1541" i="6"/>
  <c r="BN1517" i="6"/>
  <c r="BM1517" i="6"/>
  <c r="BN1493" i="6"/>
  <c r="BM1493" i="6"/>
  <c r="BN1469" i="6"/>
  <c r="BM1469" i="6"/>
  <c r="BN1445" i="6"/>
  <c r="BM1445" i="6"/>
  <c r="BN1421" i="6"/>
  <c r="BM1421" i="6"/>
  <c r="BN1397" i="6"/>
  <c r="BM1397" i="6"/>
  <c r="BN1373" i="6"/>
  <c r="BM1373" i="6"/>
  <c r="BN1349" i="6"/>
  <c r="BM1349" i="6"/>
  <c r="BN1325" i="6"/>
  <c r="BM1325" i="6"/>
  <c r="BN1301" i="6"/>
  <c r="BM1301" i="6"/>
  <c r="BM1725" i="6"/>
  <c r="BN1725" i="6"/>
  <c r="BN1557" i="6"/>
  <c r="BM1557" i="6"/>
  <c r="BN1533" i="6"/>
  <c r="BM1533" i="6"/>
  <c r="BN1413" i="6"/>
  <c r="BM1413" i="6"/>
  <c r="BM1709" i="6"/>
  <c r="BN1709" i="6"/>
  <c r="BN1769" i="6"/>
  <c r="BN1694" i="6"/>
  <c r="BN1684" i="6"/>
  <c r="BN1670" i="6"/>
  <c r="BN1636" i="6"/>
  <c r="BN1612" i="6"/>
  <c r="BN1588" i="6"/>
  <c r="BN1564" i="6"/>
  <c r="BN1540" i="6"/>
  <c r="BN1516" i="6"/>
  <c r="BN1492" i="6"/>
  <c r="BN1058" i="6"/>
  <c r="BM1701" i="6"/>
  <c r="BN1701" i="6"/>
  <c r="BN1437" i="6"/>
  <c r="BM1437" i="6"/>
  <c r="BN1293" i="6"/>
  <c r="BM1293" i="6"/>
  <c r="BN1713" i="6"/>
  <c r="BM1713" i="6"/>
  <c r="BN1689" i="6"/>
  <c r="BM1689" i="6"/>
  <c r="BN1665" i="6"/>
  <c r="BM1665" i="6"/>
  <c r="BN1641" i="6"/>
  <c r="BM1641" i="6"/>
  <c r="BN1617" i="6"/>
  <c r="BM1617" i="6"/>
  <c r="BN1593" i="6"/>
  <c r="BM1593" i="6"/>
  <c r="BN1569" i="6"/>
  <c r="BM1569" i="6"/>
  <c r="BN1545" i="6"/>
  <c r="BM1545" i="6"/>
  <c r="BN1521" i="6"/>
  <c r="BM1521" i="6"/>
  <c r="BN1497" i="6"/>
  <c r="BM1497" i="6"/>
  <c r="BN1473" i="6"/>
  <c r="BM1473" i="6"/>
  <c r="BN1449" i="6"/>
  <c r="BM1449" i="6"/>
  <c r="BN1425" i="6"/>
  <c r="BM1425" i="6"/>
  <c r="BN1401" i="6"/>
  <c r="BM1401" i="6"/>
  <c r="BN1377" i="6"/>
  <c r="BM1377" i="6"/>
  <c r="BN1353" i="6"/>
  <c r="BM1353" i="6"/>
  <c r="BN1329" i="6"/>
  <c r="BM1329" i="6"/>
  <c r="BN1305" i="6"/>
  <c r="BM1305" i="6"/>
  <c r="BN1281" i="6"/>
  <c r="BM1281" i="6"/>
  <c r="BN1246" i="6"/>
  <c r="BM1246" i="6"/>
  <c r="BM1202" i="6"/>
  <c r="BN1202" i="6"/>
  <c r="BM1173" i="6"/>
  <c r="BM775" i="6"/>
  <c r="BM774" i="6"/>
  <c r="BM1737" i="6"/>
  <c r="BN1737" i="6"/>
  <c r="BN1781" i="6"/>
  <c r="BN1741" i="6"/>
  <c r="BM1741" i="6"/>
  <c r="BM1717" i="6"/>
  <c r="BN1717" i="6"/>
  <c r="BM1693" i="6"/>
  <c r="BN1693" i="6"/>
  <c r="BM1669" i="6"/>
  <c r="BN1669" i="6"/>
  <c r="BN1645" i="6"/>
  <c r="BM1645" i="6"/>
  <c r="BN1621" i="6"/>
  <c r="BM1621" i="6"/>
  <c r="BN1597" i="6"/>
  <c r="BM1597" i="6"/>
  <c r="BN1573" i="6"/>
  <c r="BM1573" i="6"/>
  <c r="BN1549" i="6"/>
  <c r="BM1549" i="6"/>
  <c r="BN1525" i="6"/>
  <c r="BM1525" i="6"/>
  <c r="BN1501" i="6"/>
  <c r="BM1501" i="6"/>
  <c r="BN1477" i="6"/>
  <c r="BM1477" i="6"/>
  <c r="BN1453" i="6"/>
  <c r="BM1453" i="6"/>
  <c r="BN1429" i="6"/>
  <c r="BM1429" i="6"/>
  <c r="BN1405" i="6"/>
  <c r="BM1405" i="6"/>
  <c r="BN1381" i="6"/>
  <c r="BM1381" i="6"/>
  <c r="BN1357" i="6"/>
  <c r="BM1357" i="6"/>
  <c r="BN1333" i="6"/>
  <c r="BM1333" i="6"/>
  <c r="BN1309" i="6"/>
  <c r="BM1309" i="6"/>
  <c r="BN1285" i="6"/>
  <c r="BM1285" i="6"/>
  <c r="BM1263" i="6"/>
  <c r="BN1233" i="6"/>
  <c r="BM1233" i="6"/>
  <c r="BM1178" i="6"/>
  <c r="BN1178" i="6"/>
  <c r="BN1106" i="6"/>
  <c r="BN1010" i="6"/>
  <c r="BM898" i="6"/>
  <c r="BN1749" i="6"/>
  <c r="BM1749" i="6"/>
  <c r="BN1509" i="6"/>
  <c r="BM1509" i="6"/>
  <c r="BN1461" i="6"/>
  <c r="BM1461" i="6"/>
  <c r="BN1389" i="6"/>
  <c r="BM1389" i="6"/>
  <c r="BN1776" i="6"/>
  <c r="BN1763" i="6"/>
  <c r="BN1750" i="6"/>
  <c r="BN1716" i="6"/>
  <c r="BN1702" i="6"/>
  <c r="BN1692" i="6"/>
  <c r="BN1678" i="6"/>
  <c r="BN1668" i="6"/>
  <c r="BN1644" i="6"/>
  <c r="BN1620" i="6"/>
  <c r="BN1596" i="6"/>
  <c r="BN1572" i="6"/>
  <c r="BN1548" i="6"/>
  <c r="BN1524" i="6"/>
  <c r="BN1500" i="6"/>
  <c r="BN1211" i="6"/>
  <c r="BM1211" i="6"/>
  <c r="BM1154" i="6"/>
  <c r="BN1154" i="6"/>
  <c r="BM823" i="6"/>
  <c r="BM822" i="6"/>
  <c r="BM1733" i="6"/>
  <c r="BN1733" i="6"/>
  <c r="BN1740" i="6"/>
  <c r="BN1726" i="6"/>
  <c r="BN1789" i="6"/>
  <c r="BM1745" i="6"/>
  <c r="BN1745" i="6"/>
  <c r="BN1721" i="6"/>
  <c r="BM1721" i="6"/>
  <c r="BN1697" i="6"/>
  <c r="BM1697" i="6"/>
  <c r="BN1673" i="6"/>
  <c r="BM1673" i="6"/>
  <c r="BM1649" i="6"/>
  <c r="BN1649" i="6"/>
  <c r="BN1625" i="6"/>
  <c r="BM1625" i="6"/>
  <c r="BN1601" i="6"/>
  <c r="BM1601" i="6"/>
  <c r="BN1577" i="6"/>
  <c r="BM1577" i="6"/>
  <c r="BN1553" i="6"/>
  <c r="BM1553" i="6"/>
  <c r="BN1529" i="6"/>
  <c r="BM1529" i="6"/>
  <c r="BN1505" i="6"/>
  <c r="BM1505" i="6"/>
  <c r="BN1481" i="6"/>
  <c r="BM1481" i="6"/>
  <c r="BN1457" i="6"/>
  <c r="BM1457" i="6"/>
  <c r="BN1433" i="6"/>
  <c r="BM1433" i="6"/>
  <c r="BN1409" i="6"/>
  <c r="BM1409" i="6"/>
  <c r="BN1385" i="6"/>
  <c r="BM1385" i="6"/>
  <c r="BN1361" i="6"/>
  <c r="BM1361" i="6"/>
  <c r="BN1337" i="6"/>
  <c r="BM1337" i="6"/>
  <c r="BN1313" i="6"/>
  <c r="BM1313" i="6"/>
  <c r="BN1289" i="6"/>
  <c r="BM1289" i="6"/>
  <c r="BN1268" i="6"/>
  <c r="BM1268" i="6"/>
  <c r="BM1133" i="6"/>
  <c r="BM1069" i="6"/>
  <c r="BN1026" i="6"/>
  <c r="BN1139" i="6"/>
  <c r="BM1139" i="6"/>
  <c r="BN1123" i="6"/>
  <c r="BM1123" i="6"/>
  <c r="BN1107" i="6"/>
  <c r="BM1107" i="6"/>
  <c r="BN1091" i="6"/>
  <c r="BM1091" i="6"/>
  <c r="BN1075" i="6"/>
  <c r="BM1075" i="6"/>
  <c r="BN1059" i="6"/>
  <c r="BM1059" i="6"/>
  <c r="BN1043" i="6"/>
  <c r="BM1043" i="6"/>
  <c r="BN1027" i="6"/>
  <c r="BM1027" i="6"/>
  <c r="BN1011" i="6"/>
  <c r="BM1011" i="6"/>
  <c r="BN995" i="6"/>
  <c r="BM995" i="6"/>
  <c r="BM518" i="6"/>
  <c r="BN1262" i="6"/>
  <c r="BN1249" i="6"/>
  <c r="BN1236" i="6"/>
  <c r="BN1214" i="6"/>
  <c r="BN1143" i="6"/>
  <c r="BM1143" i="6"/>
  <c r="BN1137" i="6"/>
  <c r="BN1127" i="6"/>
  <c r="BM1127" i="6"/>
  <c r="BN1121" i="6"/>
  <c r="BN1111" i="6"/>
  <c r="BM1111" i="6"/>
  <c r="BN1105" i="6"/>
  <c r="BN1095" i="6"/>
  <c r="BM1095" i="6"/>
  <c r="BN1089" i="6"/>
  <c r="BN1079" i="6"/>
  <c r="BM1079" i="6"/>
  <c r="BN1073" i="6"/>
  <c r="BN1063" i="6"/>
  <c r="BM1063" i="6"/>
  <c r="BN1057" i="6"/>
  <c r="BN1047" i="6"/>
  <c r="BM1047" i="6"/>
  <c r="BN1031" i="6"/>
  <c r="BM1031" i="6"/>
  <c r="BN1015" i="6"/>
  <c r="BM1015" i="6"/>
  <c r="BN999" i="6"/>
  <c r="BM999" i="6"/>
  <c r="BM1275" i="6"/>
  <c r="BM1227" i="6"/>
  <c r="BM1191" i="6"/>
  <c r="BN1186" i="6"/>
  <c r="BM1167" i="6"/>
  <c r="BN1162" i="6"/>
  <c r="BN1142" i="6"/>
  <c r="BN1126" i="6"/>
  <c r="BN1110" i="6"/>
  <c r="BN1094" i="6"/>
  <c r="BN1078" i="6"/>
  <c r="BN1062" i="6"/>
  <c r="BM579" i="6"/>
  <c r="BM787" i="6"/>
  <c r="BM786" i="6"/>
  <c r="BN1147" i="6"/>
  <c r="BM1147" i="6"/>
  <c r="BN1131" i="6"/>
  <c r="BM1131" i="6"/>
  <c r="BN1115" i="6"/>
  <c r="BM1115" i="6"/>
  <c r="BN1099" i="6"/>
  <c r="BM1099" i="6"/>
  <c r="BN1083" i="6"/>
  <c r="BM1083" i="6"/>
  <c r="BN1067" i="6"/>
  <c r="BM1067" i="6"/>
  <c r="BN1051" i="6"/>
  <c r="BM1051" i="6"/>
  <c r="BN1035" i="6"/>
  <c r="BM1035" i="6"/>
  <c r="BN1019" i="6"/>
  <c r="BM1019" i="6"/>
  <c r="BN1003" i="6"/>
  <c r="BM1003" i="6"/>
  <c r="BN846" i="6"/>
  <c r="BM846" i="6"/>
  <c r="BM1239" i="6"/>
  <c r="BN1146" i="6"/>
  <c r="BN1130" i="6"/>
  <c r="BN1114" i="6"/>
  <c r="BN1098" i="6"/>
  <c r="BN1082" i="6"/>
  <c r="BN1066" i="6"/>
  <c r="BN1050" i="6"/>
  <c r="BN1034" i="6"/>
  <c r="BN1018" i="6"/>
  <c r="BM799" i="6"/>
  <c r="BM798" i="6"/>
  <c r="BN1273" i="6"/>
  <c r="BN1260" i="6"/>
  <c r="BN1238" i="6"/>
  <c r="BN1225" i="6"/>
  <c r="BN1145" i="6"/>
  <c r="BN1135" i="6"/>
  <c r="BM1135" i="6"/>
  <c r="BN1129" i="6"/>
  <c r="BN1119" i="6"/>
  <c r="BM1119" i="6"/>
  <c r="BN1113" i="6"/>
  <c r="BN1103" i="6"/>
  <c r="BM1103" i="6"/>
  <c r="BN1097" i="6"/>
  <c r="BN1087" i="6"/>
  <c r="BM1087" i="6"/>
  <c r="BN1081" i="6"/>
  <c r="BN1071" i="6"/>
  <c r="BM1071" i="6"/>
  <c r="BN1065" i="6"/>
  <c r="BN1055" i="6"/>
  <c r="BM1055" i="6"/>
  <c r="BN1039" i="6"/>
  <c r="BM1039" i="6"/>
  <c r="BN1023" i="6"/>
  <c r="BM1023" i="6"/>
  <c r="BN1007" i="6"/>
  <c r="BM1007" i="6"/>
  <c r="BM1251" i="6"/>
  <c r="BM1203" i="6"/>
  <c r="BN1198" i="6"/>
  <c r="BM1179" i="6"/>
  <c r="BN1174" i="6"/>
  <c r="BN1169" i="6"/>
  <c r="BM1155" i="6"/>
  <c r="BN1150" i="6"/>
  <c r="BN1134" i="6"/>
  <c r="BN1118" i="6"/>
  <c r="BN1102" i="6"/>
  <c r="BN1086" i="6"/>
  <c r="BN1070" i="6"/>
  <c r="BN1054" i="6"/>
  <c r="BN1038" i="6"/>
  <c r="BN1022" i="6"/>
  <c r="BN894" i="6"/>
  <c r="BM894" i="6"/>
  <c r="BM811" i="6"/>
  <c r="BM810" i="6"/>
  <c r="BM735" i="6"/>
  <c r="BM727" i="6"/>
  <c r="BM726" i="6"/>
  <c r="BM519" i="6"/>
  <c r="BM763" i="6"/>
  <c r="BM743" i="6"/>
  <c r="BM683" i="6"/>
  <c r="BM628" i="6"/>
  <c r="BM492" i="6"/>
  <c r="BM858" i="6"/>
  <c r="BM755" i="6"/>
  <c r="BM717" i="6"/>
  <c r="BM718" i="6"/>
  <c r="BM672" i="6"/>
  <c r="BM673" i="6"/>
  <c r="BM643" i="6"/>
  <c r="BM619" i="6"/>
  <c r="BM618" i="6"/>
  <c r="BM601" i="6"/>
  <c r="BM413" i="6"/>
  <c r="BM414" i="6"/>
  <c r="BM544" i="6"/>
  <c r="BM328" i="6"/>
  <c r="BM827" i="6"/>
  <c r="BM815" i="6"/>
  <c r="BM803" i="6"/>
  <c r="BM791" i="6"/>
  <c r="BM779" i="6"/>
  <c r="BM767" i="6"/>
  <c r="BM747" i="6"/>
  <c r="BM696" i="6"/>
  <c r="BM658" i="6"/>
  <c r="BM543" i="6"/>
  <c r="BM454" i="6"/>
  <c r="BM455" i="6"/>
  <c r="BM542" i="6"/>
  <c r="BM453" i="6"/>
  <c r="BM331" i="6"/>
  <c r="BM874" i="6"/>
  <c r="BM739" i="6"/>
  <c r="BM649" i="6"/>
  <c r="BM648" i="6"/>
  <c r="BM608" i="6"/>
  <c r="BM607" i="6"/>
  <c r="BM568" i="6"/>
  <c r="BM488" i="6"/>
  <c r="BM487" i="6"/>
  <c r="BM462" i="6"/>
  <c r="BM759" i="6"/>
  <c r="BM624" i="6"/>
  <c r="BM623" i="6"/>
  <c r="BM461" i="6"/>
  <c r="BM882" i="6"/>
  <c r="BM834" i="6"/>
  <c r="BM819" i="6"/>
  <c r="BM807" i="6"/>
  <c r="BM795" i="6"/>
  <c r="BM783" i="6"/>
  <c r="BM771" i="6"/>
  <c r="BM731" i="6"/>
  <c r="BM692" i="6"/>
  <c r="BM691" i="6"/>
  <c r="BM435" i="6"/>
  <c r="BM434" i="6"/>
  <c r="BM751" i="6"/>
  <c r="BM572" i="6"/>
  <c r="BM529" i="6"/>
  <c r="BM433" i="6"/>
  <c r="BM392" i="6"/>
  <c r="BM890" i="6"/>
  <c r="BM842" i="6"/>
  <c r="BM762" i="6"/>
  <c r="BN762" i="6" s="1"/>
  <c r="BM742" i="6"/>
  <c r="BM682" i="6"/>
  <c r="BM639" i="6"/>
  <c r="BM612" i="6"/>
  <c r="BM512" i="6"/>
  <c r="BM359" i="6"/>
  <c r="BM653" i="6"/>
  <c r="BM505" i="6"/>
  <c r="BM494" i="6"/>
  <c r="BM468" i="6"/>
  <c r="BM420" i="6"/>
  <c r="BM405" i="6"/>
  <c r="BM385" i="6"/>
  <c r="BM360" i="6"/>
  <c r="BM341" i="6"/>
  <c r="BM250" i="6"/>
  <c r="M40" i="6"/>
  <c r="BM637" i="6"/>
  <c r="BM589" i="6"/>
  <c r="BM577" i="6"/>
  <c r="BM566" i="6"/>
  <c r="BM536" i="6"/>
  <c r="BM516" i="6"/>
  <c r="X38" i="6"/>
  <c r="Y37" i="6"/>
  <c r="BM694" i="6"/>
  <c r="BM621" i="6"/>
  <c r="BM588" i="6"/>
  <c r="BM565" i="6"/>
  <c r="BM560" i="6"/>
  <c r="BM540" i="6"/>
  <c r="BM440" i="6"/>
  <c r="BM382" i="6"/>
  <c r="BM383" i="6"/>
  <c r="BM349" i="6"/>
  <c r="BM306" i="6"/>
  <c r="BM206" i="6"/>
  <c r="BM605" i="6"/>
  <c r="BM564" i="6"/>
  <c r="BM485" i="6"/>
  <c r="BM478" i="6"/>
  <c r="BM410" i="6"/>
  <c r="BM396" i="6"/>
  <c r="BM381" i="6"/>
  <c r="BM363" i="6"/>
  <c r="BM180" i="6"/>
  <c r="BM161" i="6"/>
  <c r="BM160" i="6"/>
  <c r="BM509" i="6"/>
  <c r="BM502" i="6"/>
  <c r="BM484" i="6"/>
  <c r="BM477" i="6"/>
  <c r="BM430" i="6"/>
  <c r="BM431" i="6"/>
  <c r="BM305" i="6"/>
  <c r="BM258" i="6"/>
  <c r="BM259" i="6"/>
  <c r="Q36" i="6"/>
  <c r="BM598" i="6"/>
  <c r="BM533" i="6"/>
  <c r="BM526" i="6"/>
  <c r="BM508" i="6"/>
  <c r="BM501" i="6"/>
  <c r="BM444" i="6"/>
  <c r="BM429" i="6"/>
  <c r="BM409" i="6"/>
  <c r="BM338" i="6"/>
  <c r="BM339" i="6"/>
  <c r="BM723" i="6"/>
  <c r="BM688" i="6"/>
  <c r="BN689" i="6" s="1"/>
  <c r="BN690" i="6" s="1"/>
  <c r="BM679" i="6"/>
  <c r="BM635" i="6"/>
  <c r="BM625" i="6"/>
  <c r="BM597" i="6"/>
  <c r="BM592" i="6"/>
  <c r="BM581" i="6"/>
  <c r="BN581" i="6" s="1"/>
  <c r="BM557" i="6"/>
  <c r="BM550" i="6"/>
  <c r="BM532" i="6"/>
  <c r="BM525" i="6"/>
  <c r="BM520" i="6"/>
  <c r="BM457" i="6"/>
  <c r="BM437" i="6"/>
  <c r="BN437" i="6" s="1"/>
  <c r="BM246" i="6"/>
  <c r="BM247" i="6"/>
  <c r="BM714" i="6"/>
  <c r="BM664" i="6"/>
  <c r="BM580" i="6"/>
  <c r="BM574" i="6"/>
  <c r="BM556" i="6"/>
  <c r="BM549" i="6"/>
  <c r="BM482" i="6"/>
  <c r="BM416" i="6"/>
  <c r="BM372" i="6"/>
  <c r="BM356" i="6"/>
  <c r="BM357" i="6"/>
  <c r="BM190" i="6"/>
  <c r="BM189" i="6"/>
  <c r="BM654" i="6"/>
  <c r="BM573" i="6"/>
  <c r="BM506" i="6"/>
  <c r="BM495" i="6"/>
  <c r="BM464" i="6"/>
  <c r="BM386" i="6"/>
  <c r="BM361" i="6"/>
  <c r="BM342" i="6"/>
  <c r="BM323" i="6"/>
  <c r="BM310" i="6"/>
  <c r="BM262" i="6"/>
  <c r="BM234" i="6"/>
  <c r="BM235" i="6"/>
  <c r="BM663" i="6"/>
  <c r="BM629" i="6"/>
  <c r="BM613" i="6"/>
  <c r="BM602" i="6"/>
  <c r="BM530" i="6"/>
  <c r="BM481" i="6"/>
  <c r="BM406" i="6"/>
  <c r="BM407" i="6"/>
  <c r="BM213" i="6"/>
  <c r="BM320" i="6"/>
  <c r="BM302" i="6"/>
  <c r="BM284" i="6"/>
  <c r="BM266" i="6"/>
  <c r="BM254" i="6"/>
  <c r="BM242" i="6"/>
  <c r="BM230" i="6"/>
  <c r="BM218" i="6"/>
  <c r="BM164" i="6"/>
  <c r="BM165" i="6"/>
  <c r="BM155" i="6"/>
  <c r="X34" i="6"/>
  <c r="L26" i="6"/>
  <c r="V25" i="6"/>
  <c r="H25" i="6"/>
  <c r="U24" i="6"/>
  <c r="BM103" i="6"/>
  <c r="BM287" i="6"/>
  <c r="BM269" i="6"/>
  <c r="BM217" i="6"/>
  <c r="X39" i="6"/>
  <c r="W38" i="6"/>
  <c r="X37" i="6"/>
  <c r="N35" i="6"/>
  <c r="I113" i="6"/>
  <c r="I33" i="6" s="1"/>
  <c r="U113" i="6"/>
  <c r="U33" i="6" s="1"/>
  <c r="K113" i="6"/>
  <c r="K33" i="6" s="1"/>
  <c r="X113" i="6"/>
  <c r="X33" i="6" s="1"/>
  <c r="L113" i="6"/>
  <c r="L33" i="6" s="1"/>
  <c r="Y113" i="6"/>
  <c r="Y33" i="6" s="1"/>
  <c r="N113" i="6"/>
  <c r="N33" i="6" s="1"/>
  <c r="D113" i="6"/>
  <c r="D33" i="6" s="1"/>
  <c r="T113" i="6"/>
  <c r="T33" i="6" s="1"/>
  <c r="E113" i="6"/>
  <c r="E33" i="6" s="1"/>
  <c r="V113" i="6"/>
  <c r="V33" i="6" s="1"/>
  <c r="F113" i="6"/>
  <c r="F33" i="6" s="1"/>
  <c r="W113" i="6"/>
  <c r="W33" i="6" s="1"/>
  <c r="G113" i="6"/>
  <c r="G33" i="6" s="1"/>
  <c r="H113" i="6"/>
  <c r="H33" i="6" s="1"/>
  <c r="J113" i="6"/>
  <c r="J33" i="6" s="1"/>
  <c r="M113" i="6"/>
  <c r="M33" i="6" s="1"/>
  <c r="O113" i="6"/>
  <c r="O33" i="6" s="1"/>
  <c r="P113" i="6"/>
  <c r="P33" i="6" s="1"/>
  <c r="Q113" i="6"/>
  <c r="Q33" i="6" s="1"/>
  <c r="C113" i="6"/>
  <c r="C33" i="6" s="1"/>
  <c r="S113" i="6"/>
  <c r="S33" i="6" s="1"/>
  <c r="D32" i="6"/>
  <c r="W30" i="6"/>
  <c r="I28" i="6"/>
  <c r="BM257" i="6"/>
  <c r="BN257" i="6" s="1"/>
  <c r="BM245" i="6"/>
  <c r="BM233" i="6"/>
  <c r="S40" i="6"/>
  <c r="V38" i="6"/>
  <c r="I38" i="6"/>
  <c r="T36" i="6"/>
  <c r="L35" i="6"/>
  <c r="W17" i="6"/>
  <c r="F15" i="6"/>
  <c r="BM362" i="6"/>
  <c r="BM344" i="6"/>
  <c r="BM326" i="6"/>
  <c r="BM308" i="6"/>
  <c r="BM290" i="6"/>
  <c r="BM272" i="6"/>
  <c r="BN149" i="6"/>
  <c r="R40" i="6"/>
  <c r="E30" i="6"/>
  <c r="BM389" i="6"/>
  <c r="BN221" i="6"/>
  <c r="BM200" i="6"/>
  <c r="BM201" i="6"/>
  <c r="BM184" i="6"/>
  <c r="BN185" i="6" s="1"/>
  <c r="BN186" i="6" s="1"/>
  <c r="P40" i="6"/>
  <c r="O39" i="6"/>
  <c r="I116" i="6"/>
  <c r="I36" i="6" s="1"/>
  <c r="U116" i="6"/>
  <c r="U36" i="6" s="1"/>
  <c r="E116" i="6"/>
  <c r="E36" i="6" s="1"/>
  <c r="R116" i="6"/>
  <c r="R36" i="6" s="1"/>
  <c r="F116" i="6"/>
  <c r="F36" i="6" s="1"/>
  <c r="S116" i="6"/>
  <c r="S36" i="6" s="1"/>
  <c r="H116" i="6"/>
  <c r="H36" i="6" s="1"/>
  <c r="V116" i="6"/>
  <c r="V36" i="6" s="1"/>
  <c r="D116" i="6"/>
  <c r="D36" i="6" s="1"/>
  <c r="X116" i="6"/>
  <c r="X36" i="6" s="1"/>
  <c r="G116" i="6"/>
  <c r="G36" i="6" s="1"/>
  <c r="Y116" i="6"/>
  <c r="Y36" i="6" s="1"/>
  <c r="J116" i="6"/>
  <c r="J36" i="6" s="1"/>
  <c r="K116" i="6"/>
  <c r="K36" i="6" s="1"/>
  <c r="L116" i="6"/>
  <c r="L36" i="6" s="1"/>
  <c r="M116" i="6"/>
  <c r="M36" i="6" s="1"/>
  <c r="N116" i="6"/>
  <c r="N36" i="6" s="1"/>
  <c r="O116" i="6"/>
  <c r="O36" i="6" s="1"/>
  <c r="P116" i="6"/>
  <c r="P36" i="6" s="1"/>
  <c r="C116" i="6"/>
  <c r="C36" i="6" s="1"/>
  <c r="W116" i="6"/>
  <c r="W36" i="6" s="1"/>
  <c r="Y31" i="6"/>
  <c r="J31" i="6"/>
  <c r="G30" i="6"/>
  <c r="R19" i="6"/>
  <c r="BM347" i="6"/>
  <c r="BM329" i="6"/>
  <c r="BM311" i="6"/>
  <c r="BM293" i="6"/>
  <c r="BN293" i="6" s="1"/>
  <c r="BM275" i="6"/>
  <c r="BM260" i="6"/>
  <c r="BM248" i="6"/>
  <c r="BM236" i="6"/>
  <c r="BM204" i="6"/>
  <c r="BM187" i="6"/>
  <c r="BM188" i="6"/>
  <c r="BM136" i="6"/>
  <c r="O40" i="6"/>
  <c r="L39" i="6"/>
  <c r="F34" i="6"/>
  <c r="BM609" i="6"/>
  <c r="BM585" i="6"/>
  <c r="BM561" i="6"/>
  <c r="BM537" i="6"/>
  <c r="BM513" i="6"/>
  <c r="BM489" i="6"/>
  <c r="BM465" i="6"/>
  <c r="BM441" i="6"/>
  <c r="BM417" i="6"/>
  <c r="BM393" i="6"/>
  <c r="BM369" i="6"/>
  <c r="BN365" i="6"/>
  <c r="BN366" i="6" s="1"/>
  <c r="BN367" i="6" s="1"/>
  <c r="BN368" i="6" s="1"/>
  <c r="BN369" i="6" s="1"/>
  <c r="BM264" i="6"/>
  <c r="BM252" i="6"/>
  <c r="BM240" i="6"/>
  <c r="BM191" i="6"/>
  <c r="BM178" i="6"/>
  <c r="BM157" i="6"/>
  <c r="BM158" i="6"/>
  <c r="BM126" i="6"/>
  <c r="K39" i="6"/>
  <c r="BI3" i="6"/>
  <c r="AD51" i="6"/>
  <c r="BM350" i="6"/>
  <c r="BM332" i="6"/>
  <c r="BM314" i="6"/>
  <c r="BM296" i="6"/>
  <c r="BM278" i="6"/>
  <c r="BM219" i="6"/>
  <c r="BM195" i="6"/>
  <c r="J40" i="6"/>
  <c r="J37" i="6"/>
  <c r="C35" i="6"/>
  <c r="J21" i="6"/>
  <c r="K20" i="6"/>
  <c r="BM541" i="6"/>
  <c r="BM517" i="6"/>
  <c r="BM493" i="6"/>
  <c r="BM469" i="6"/>
  <c r="BM445" i="6"/>
  <c r="BM421" i="6"/>
  <c r="BM397" i="6"/>
  <c r="BM373" i="6"/>
  <c r="BM321" i="6"/>
  <c r="BM303" i="6"/>
  <c r="BM285" i="6"/>
  <c r="BM267" i="6"/>
  <c r="BM263" i="6"/>
  <c r="BM251" i="6"/>
  <c r="BM239" i="6"/>
  <c r="BM227" i="6"/>
  <c r="BM223" i="6"/>
  <c r="BM224" i="6"/>
  <c r="BM207" i="6"/>
  <c r="BM177" i="6"/>
  <c r="BM156" i="6"/>
  <c r="BM147" i="6"/>
  <c r="C40" i="6"/>
  <c r="G39" i="6"/>
  <c r="O32" i="6"/>
  <c r="BM353" i="6"/>
  <c r="BM335" i="6"/>
  <c r="BM317" i="6"/>
  <c r="BM299" i="6"/>
  <c r="BM281" i="6"/>
  <c r="BM255" i="6"/>
  <c r="BM243" i="6"/>
  <c r="BM231" i="6"/>
  <c r="BM194" i="6"/>
  <c r="BM181" i="6"/>
  <c r="E120" i="6"/>
  <c r="E40" i="6" s="1"/>
  <c r="Q120" i="6"/>
  <c r="Q40" i="6" s="1"/>
  <c r="K120" i="6"/>
  <c r="K40" i="6" s="1"/>
  <c r="X120" i="6"/>
  <c r="X40" i="6" s="1"/>
  <c r="N120" i="6"/>
  <c r="N40" i="6" s="1"/>
  <c r="D120" i="6"/>
  <c r="D40" i="6" s="1"/>
  <c r="T120" i="6"/>
  <c r="T40" i="6" s="1"/>
  <c r="F120" i="6"/>
  <c r="F40" i="6" s="1"/>
  <c r="U120" i="6"/>
  <c r="U40" i="6" s="1"/>
  <c r="G120" i="6"/>
  <c r="G40" i="6" s="1"/>
  <c r="V120" i="6"/>
  <c r="V40" i="6" s="1"/>
  <c r="H120" i="6"/>
  <c r="H40" i="6" s="1"/>
  <c r="W120" i="6"/>
  <c r="W40" i="6" s="1"/>
  <c r="I120" i="6"/>
  <c r="I40" i="6" s="1"/>
  <c r="Y120" i="6"/>
  <c r="Y40" i="6" s="1"/>
  <c r="L120" i="6"/>
  <c r="L40" i="6" s="1"/>
  <c r="D39" i="6"/>
  <c r="O29" i="6"/>
  <c r="BM617" i="6"/>
  <c r="BN618" i="6" s="1"/>
  <c r="BN617" i="6"/>
  <c r="BM593" i="6"/>
  <c r="BM569" i="6"/>
  <c r="BM545" i="6"/>
  <c r="BM521" i="6"/>
  <c r="BM497" i="6"/>
  <c r="BM473" i="6"/>
  <c r="BN473" i="6"/>
  <c r="BM449" i="6"/>
  <c r="BM425" i="6"/>
  <c r="BM401" i="6"/>
  <c r="BM377" i="6"/>
  <c r="BM226" i="6"/>
  <c r="BM222" i="6"/>
  <c r="BN222" i="6" s="1"/>
  <c r="BM214" i="6"/>
  <c r="BM151" i="6"/>
  <c r="BM142" i="6"/>
  <c r="BM143" i="6"/>
  <c r="K37" i="6"/>
  <c r="O35" i="6"/>
  <c r="G34" i="6"/>
  <c r="Q32" i="6"/>
  <c r="K31" i="6"/>
  <c r="X110" i="6"/>
  <c r="X30" i="6" s="1"/>
  <c r="P29" i="6"/>
  <c r="K28" i="6"/>
  <c r="S27" i="6"/>
  <c r="O26" i="6"/>
  <c r="W25" i="6"/>
  <c r="I25" i="6"/>
  <c r="V24" i="6"/>
  <c r="G103" i="6"/>
  <c r="G23" i="6" s="1"/>
  <c r="S103" i="6"/>
  <c r="S23" i="6" s="1"/>
  <c r="H103" i="6"/>
  <c r="H23" i="6" s="1"/>
  <c r="T103" i="6"/>
  <c r="T23" i="6" s="1"/>
  <c r="O103" i="6"/>
  <c r="O23" i="6" s="1"/>
  <c r="F103" i="6"/>
  <c r="F23" i="6" s="1"/>
  <c r="W103" i="6"/>
  <c r="W23" i="6" s="1"/>
  <c r="I103" i="6"/>
  <c r="I23" i="6" s="1"/>
  <c r="X103" i="6"/>
  <c r="X23" i="6" s="1"/>
  <c r="J103" i="6"/>
  <c r="J23" i="6" s="1"/>
  <c r="Y103" i="6"/>
  <c r="Y23" i="6" s="1"/>
  <c r="K103" i="6"/>
  <c r="K23" i="6" s="1"/>
  <c r="M103" i="6"/>
  <c r="M23" i="6" s="1"/>
  <c r="N103" i="6"/>
  <c r="N23" i="6" s="1"/>
  <c r="K102" i="6"/>
  <c r="K22" i="6" s="1"/>
  <c r="W102" i="6"/>
  <c r="W22" i="6" s="1"/>
  <c r="L102" i="6"/>
  <c r="L22" i="6" s="1"/>
  <c r="X102" i="6"/>
  <c r="X22" i="6" s="1"/>
  <c r="O102" i="6"/>
  <c r="O22" i="6" s="1"/>
  <c r="D102" i="6"/>
  <c r="D22" i="6" s="1"/>
  <c r="S102" i="6"/>
  <c r="S22" i="6" s="1"/>
  <c r="E102" i="6"/>
  <c r="E22" i="6" s="1"/>
  <c r="T102" i="6"/>
  <c r="T22" i="6" s="1"/>
  <c r="F102" i="6"/>
  <c r="F22" i="6" s="1"/>
  <c r="U102" i="6"/>
  <c r="U22" i="6" s="1"/>
  <c r="G102" i="6"/>
  <c r="G22" i="6" s="1"/>
  <c r="V102" i="6"/>
  <c r="V22" i="6" s="1"/>
  <c r="I102" i="6"/>
  <c r="I22" i="6" s="1"/>
  <c r="J102" i="6"/>
  <c r="J22" i="6" s="1"/>
  <c r="K21" i="6"/>
  <c r="Q18" i="6"/>
  <c r="X17" i="6"/>
  <c r="P8" i="6"/>
  <c r="F7" i="6"/>
  <c r="D34" i="6"/>
  <c r="K32" i="6"/>
  <c r="X31" i="6"/>
  <c r="I31" i="6"/>
  <c r="V30" i="6"/>
  <c r="I110" i="6"/>
  <c r="I30" i="6" s="1"/>
  <c r="U110" i="6"/>
  <c r="U30" i="6" s="1"/>
  <c r="C110" i="6"/>
  <c r="P110" i="6"/>
  <c r="P30" i="6" s="1"/>
  <c r="D110" i="6"/>
  <c r="Q110" i="6"/>
  <c r="Q30" i="6" s="1"/>
  <c r="F110" i="6"/>
  <c r="F30" i="6" s="1"/>
  <c r="S110" i="6"/>
  <c r="S30" i="6" s="1"/>
  <c r="N29" i="6"/>
  <c r="Y28" i="6"/>
  <c r="Q27" i="6"/>
  <c r="I26" i="6"/>
  <c r="U25" i="6"/>
  <c r="G25" i="6"/>
  <c r="T24" i="6"/>
  <c r="J20" i="6"/>
  <c r="F19" i="6"/>
  <c r="M18" i="6"/>
  <c r="G12" i="6"/>
  <c r="C11" i="6"/>
  <c r="F9" i="6"/>
  <c r="K35" i="6"/>
  <c r="T34" i="6"/>
  <c r="C34" i="6"/>
  <c r="J32" i="6"/>
  <c r="W31" i="6"/>
  <c r="H31" i="6"/>
  <c r="T110" i="6"/>
  <c r="T30" i="6" s="1"/>
  <c r="L29" i="6"/>
  <c r="X28" i="6"/>
  <c r="P27" i="6"/>
  <c r="H26" i="6"/>
  <c r="T25" i="6"/>
  <c r="F25" i="6"/>
  <c r="V23" i="6"/>
  <c r="Y21" i="6"/>
  <c r="I20" i="6"/>
  <c r="D19" i="6"/>
  <c r="L18" i="6"/>
  <c r="BM95" i="6"/>
  <c r="F12" i="6"/>
  <c r="J39" i="6"/>
  <c r="U38" i="6"/>
  <c r="H38" i="6"/>
  <c r="W37" i="6"/>
  <c r="I35" i="6"/>
  <c r="S34" i="6"/>
  <c r="E114" i="6"/>
  <c r="E34" i="6" s="1"/>
  <c r="Q114" i="6"/>
  <c r="Q34" i="6" s="1"/>
  <c r="I114" i="6"/>
  <c r="I34" i="6" s="1"/>
  <c r="V114" i="6"/>
  <c r="V34" i="6" s="1"/>
  <c r="J114" i="6"/>
  <c r="J34" i="6" s="1"/>
  <c r="W114" i="6"/>
  <c r="W34" i="6" s="1"/>
  <c r="L114" i="6"/>
  <c r="L34" i="6" s="1"/>
  <c r="Y114" i="6"/>
  <c r="Y34" i="6" s="1"/>
  <c r="I32" i="6"/>
  <c r="V31" i="6"/>
  <c r="G31" i="6"/>
  <c r="R110" i="6"/>
  <c r="R30" i="6" s="1"/>
  <c r="BM109" i="6"/>
  <c r="K29" i="6"/>
  <c r="V28" i="6"/>
  <c r="O27" i="6"/>
  <c r="G26" i="6"/>
  <c r="S25" i="6"/>
  <c r="E25" i="6"/>
  <c r="U103" i="6"/>
  <c r="U23" i="6" s="1"/>
  <c r="Y102" i="6"/>
  <c r="Y22" i="6" s="1"/>
  <c r="G21" i="6"/>
  <c r="F20" i="6"/>
  <c r="K99" i="6"/>
  <c r="K19" i="6" s="1"/>
  <c r="W99" i="6"/>
  <c r="W19" i="6" s="1"/>
  <c r="L99" i="6"/>
  <c r="L19" i="6" s="1"/>
  <c r="X99" i="6"/>
  <c r="X19" i="6" s="1"/>
  <c r="E99" i="6"/>
  <c r="E19" i="6" s="1"/>
  <c r="Q99" i="6"/>
  <c r="Q19" i="6" s="1"/>
  <c r="I99" i="6"/>
  <c r="I19" i="6" s="1"/>
  <c r="G99" i="6"/>
  <c r="G19" i="6" s="1"/>
  <c r="Y99" i="6"/>
  <c r="Y19" i="6" s="1"/>
  <c r="H99" i="6"/>
  <c r="H19" i="6" s="1"/>
  <c r="J99" i="6"/>
  <c r="J19" i="6" s="1"/>
  <c r="M99" i="6"/>
  <c r="M19" i="6" s="1"/>
  <c r="N99" i="6"/>
  <c r="N19" i="6" s="1"/>
  <c r="O99" i="6"/>
  <c r="O19" i="6" s="1"/>
  <c r="P99" i="6"/>
  <c r="P19" i="6" s="1"/>
  <c r="C99" i="6"/>
  <c r="C19" i="6" s="1"/>
  <c r="R15" i="6"/>
  <c r="E12" i="6"/>
  <c r="BM159" i="6"/>
  <c r="Y119" i="6"/>
  <c r="Y39" i="6" s="1"/>
  <c r="H119" i="6"/>
  <c r="H39" i="6" s="1"/>
  <c r="T38" i="6"/>
  <c r="G38" i="6"/>
  <c r="V37" i="6"/>
  <c r="E117" i="6"/>
  <c r="E37" i="6" s="1"/>
  <c r="Q117" i="6"/>
  <c r="Q37" i="6" s="1"/>
  <c r="C117" i="6"/>
  <c r="C37" i="6" s="1"/>
  <c r="P117" i="6"/>
  <c r="P37" i="6" s="1"/>
  <c r="D117" i="6"/>
  <c r="D37" i="6" s="1"/>
  <c r="R117" i="6"/>
  <c r="R37" i="6" s="1"/>
  <c r="G117" i="6"/>
  <c r="G37" i="6" s="1"/>
  <c r="T117" i="6"/>
  <c r="T37" i="6" s="1"/>
  <c r="F35" i="6"/>
  <c r="R114" i="6"/>
  <c r="R34" i="6" s="1"/>
  <c r="X112" i="6"/>
  <c r="X32" i="6" s="1"/>
  <c r="H112" i="6"/>
  <c r="H32" i="6" s="1"/>
  <c r="U31" i="6"/>
  <c r="F31" i="6"/>
  <c r="O110" i="6"/>
  <c r="O30" i="6" s="1"/>
  <c r="J109" i="6"/>
  <c r="J29" i="6" s="1"/>
  <c r="S28" i="6"/>
  <c r="E108" i="6"/>
  <c r="Q108" i="6"/>
  <c r="Q28" i="6" s="1"/>
  <c r="G108" i="6"/>
  <c r="G28" i="6" s="1"/>
  <c r="T108" i="6"/>
  <c r="T28" i="6" s="1"/>
  <c r="H108" i="6"/>
  <c r="H28" i="6" s="1"/>
  <c r="U108" i="6"/>
  <c r="U28" i="6" s="1"/>
  <c r="J108" i="6"/>
  <c r="J28" i="6" s="1"/>
  <c r="W108" i="6"/>
  <c r="W28" i="6" s="1"/>
  <c r="N27" i="6"/>
  <c r="F26" i="6"/>
  <c r="N24" i="6"/>
  <c r="R103" i="6"/>
  <c r="R23" i="6" s="1"/>
  <c r="R102" i="6"/>
  <c r="R22" i="6" s="1"/>
  <c r="E20" i="6"/>
  <c r="K17" i="6"/>
  <c r="Q15" i="6"/>
  <c r="S38" i="6"/>
  <c r="F38" i="6"/>
  <c r="U37" i="6"/>
  <c r="X35" i="6"/>
  <c r="E35" i="6"/>
  <c r="P34" i="6"/>
  <c r="W32" i="6"/>
  <c r="G32" i="6"/>
  <c r="T31" i="6"/>
  <c r="C31" i="6"/>
  <c r="N110" i="6"/>
  <c r="N30" i="6" s="1"/>
  <c r="I29" i="6"/>
  <c r="R28" i="6"/>
  <c r="M27" i="6"/>
  <c r="V26" i="6"/>
  <c r="Q25" i="6"/>
  <c r="C25" i="6"/>
  <c r="L24" i="6"/>
  <c r="Q103" i="6"/>
  <c r="Q23" i="6" s="1"/>
  <c r="Q102" i="6"/>
  <c r="Q22" i="6" s="1"/>
  <c r="V21" i="6"/>
  <c r="F21" i="6"/>
  <c r="C20" i="6"/>
  <c r="J17" i="6"/>
  <c r="BM123" i="6"/>
  <c r="W119" i="6"/>
  <c r="W39" i="6" s="1"/>
  <c r="F119" i="6"/>
  <c r="F39" i="6" s="1"/>
  <c r="S117" i="6"/>
  <c r="S37" i="6" s="1"/>
  <c r="V115" i="6"/>
  <c r="V35" i="6" s="1"/>
  <c r="D115" i="6"/>
  <c r="D35" i="6" s="1"/>
  <c r="O114" i="6"/>
  <c r="O34" i="6" s="1"/>
  <c r="V112" i="6"/>
  <c r="V32" i="6" s="1"/>
  <c r="F112" i="6"/>
  <c r="F32" i="6" s="1"/>
  <c r="S31" i="6"/>
  <c r="D31" i="6"/>
  <c r="M110" i="6"/>
  <c r="M30" i="6" s="1"/>
  <c r="X109" i="6"/>
  <c r="X29" i="6" s="1"/>
  <c r="G109" i="6"/>
  <c r="G29" i="6" s="1"/>
  <c r="P108" i="6"/>
  <c r="P28" i="6" s="1"/>
  <c r="K27" i="6"/>
  <c r="U26" i="6"/>
  <c r="C26" i="6"/>
  <c r="I24" i="6"/>
  <c r="P103" i="6"/>
  <c r="P23" i="6" s="1"/>
  <c r="P102" i="6"/>
  <c r="P22" i="6" s="1"/>
  <c r="BM100" i="6"/>
  <c r="D16" i="6"/>
  <c r="V119" i="6"/>
  <c r="V39" i="6" s="1"/>
  <c r="E119" i="6"/>
  <c r="E39" i="6" s="1"/>
  <c r="Q38" i="6"/>
  <c r="D38" i="6"/>
  <c r="O117" i="6"/>
  <c r="O37" i="6" s="1"/>
  <c r="S115" i="6"/>
  <c r="S35" i="6" s="1"/>
  <c r="N114" i="6"/>
  <c r="N34" i="6" s="1"/>
  <c r="U112" i="6"/>
  <c r="U32" i="6" s="1"/>
  <c r="E112" i="6"/>
  <c r="E32" i="6" s="1"/>
  <c r="P31" i="6"/>
  <c r="L110" i="6"/>
  <c r="L30" i="6" s="1"/>
  <c r="W109" i="6"/>
  <c r="W29" i="6" s="1"/>
  <c r="D109" i="6"/>
  <c r="O108" i="6"/>
  <c r="O28" i="6" s="1"/>
  <c r="G27" i="6"/>
  <c r="T26" i="6"/>
  <c r="M106" i="6"/>
  <c r="M26" i="6" s="1"/>
  <c r="Y106" i="6"/>
  <c r="Y26" i="6" s="1"/>
  <c r="J106" i="6"/>
  <c r="J26" i="6" s="1"/>
  <c r="W106" i="6"/>
  <c r="W26" i="6" s="1"/>
  <c r="K106" i="6"/>
  <c r="K26" i="6" s="1"/>
  <c r="X106" i="6"/>
  <c r="X26" i="6" s="1"/>
  <c r="N106" i="6"/>
  <c r="N26" i="6" s="1"/>
  <c r="D106" i="6"/>
  <c r="Q106" i="6"/>
  <c r="Q26" i="6" s="1"/>
  <c r="BM104" i="6"/>
  <c r="H24" i="6"/>
  <c r="L103" i="6"/>
  <c r="L23" i="6" s="1"/>
  <c r="N102" i="6"/>
  <c r="N22" i="6" s="1"/>
  <c r="F18" i="6"/>
  <c r="C16" i="6"/>
  <c r="T119" i="6"/>
  <c r="T39" i="6" s="1"/>
  <c r="N117" i="6"/>
  <c r="N37" i="6" s="1"/>
  <c r="R35" i="6"/>
  <c r="M115" i="6"/>
  <c r="M35" i="6" s="1"/>
  <c r="Y115" i="6"/>
  <c r="Y35" i="6" s="1"/>
  <c r="G115" i="6"/>
  <c r="G35" i="6" s="1"/>
  <c r="T115" i="6"/>
  <c r="T35" i="6" s="1"/>
  <c r="H115" i="6"/>
  <c r="H35" i="6" s="1"/>
  <c r="U115" i="6"/>
  <c r="U35" i="6" s="1"/>
  <c r="J115" i="6"/>
  <c r="J35" i="6" s="1"/>
  <c r="W115" i="6"/>
  <c r="W35" i="6" s="1"/>
  <c r="M114" i="6"/>
  <c r="M34" i="6" s="1"/>
  <c r="T112" i="6"/>
  <c r="T32" i="6" s="1"/>
  <c r="BM111" i="6"/>
  <c r="K110" i="6"/>
  <c r="K30" i="6" s="1"/>
  <c r="V109" i="6"/>
  <c r="V29" i="6" s="1"/>
  <c r="N28" i="6"/>
  <c r="S26" i="6"/>
  <c r="BM105" i="6"/>
  <c r="N25" i="6"/>
  <c r="G24" i="6"/>
  <c r="E103" i="6"/>
  <c r="E23" i="6" s="1"/>
  <c r="M102" i="6"/>
  <c r="M22" i="6" s="1"/>
  <c r="Q21" i="6"/>
  <c r="Y20" i="6"/>
  <c r="V99" i="6"/>
  <c r="V19" i="6" s="1"/>
  <c r="O11" i="6"/>
  <c r="S10" i="6"/>
  <c r="I119" i="6"/>
  <c r="I39" i="6" s="1"/>
  <c r="U119" i="6"/>
  <c r="U39" i="6" s="1"/>
  <c r="M119" i="6"/>
  <c r="M39" i="6" s="1"/>
  <c r="N119" i="6"/>
  <c r="N39" i="6" s="1"/>
  <c r="C119" i="6"/>
  <c r="C39" i="6" s="1"/>
  <c r="P119" i="6"/>
  <c r="P39" i="6" s="1"/>
  <c r="M37" i="6"/>
  <c r="Q35" i="6"/>
  <c r="K114" i="6"/>
  <c r="K34" i="6" s="1"/>
  <c r="S32" i="6"/>
  <c r="M112" i="6"/>
  <c r="M32" i="6" s="1"/>
  <c r="Y112" i="6"/>
  <c r="Y32" i="6" s="1"/>
  <c r="L112" i="6"/>
  <c r="L32" i="6" s="1"/>
  <c r="N112" i="6"/>
  <c r="N32" i="6" s="1"/>
  <c r="C112" i="6"/>
  <c r="C32" i="6" s="1"/>
  <c r="P112" i="6"/>
  <c r="P32" i="6" s="1"/>
  <c r="M31" i="6"/>
  <c r="J110" i="6"/>
  <c r="J30" i="6" s="1"/>
  <c r="T29" i="6"/>
  <c r="M109" i="6"/>
  <c r="M29" i="6" s="1"/>
  <c r="Y109" i="6"/>
  <c r="Y29" i="6" s="1"/>
  <c r="E109" i="6"/>
  <c r="E29" i="6" s="1"/>
  <c r="R109" i="6"/>
  <c r="R29" i="6" s="1"/>
  <c r="F109" i="6"/>
  <c r="F29" i="6" s="1"/>
  <c r="S109" i="6"/>
  <c r="S29" i="6" s="1"/>
  <c r="H109" i="6"/>
  <c r="H29" i="6" s="1"/>
  <c r="U109" i="6"/>
  <c r="U29" i="6" s="1"/>
  <c r="M28" i="6"/>
  <c r="X27" i="6"/>
  <c r="R26" i="6"/>
  <c r="X24" i="6"/>
  <c r="F24" i="6"/>
  <c r="D103" i="6"/>
  <c r="H102" i="6"/>
  <c r="H22" i="6" s="1"/>
  <c r="M21" i="6"/>
  <c r="X20" i="6"/>
  <c r="U99" i="6"/>
  <c r="BM98" i="6"/>
  <c r="D17" i="6"/>
  <c r="K14" i="6"/>
  <c r="N11" i="6"/>
  <c r="BM132" i="6"/>
  <c r="R119" i="6"/>
  <c r="R39" i="6" s="1"/>
  <c r="BM118" i="6"/>
  <c r="BM117" i="6"/>
  <c r="L117" i="6"/>
  <c r="L37" i="6" s="1"/>
  <c r="P115" i="6"/>
  <c r="P35" i="6" s="1"/>
  <c r="BN114" i="6"/>
  <c r="BN115" i="6" s="1"/>
  <c r="BN116" i="6" s="1"/>
  <c r="BN117" i="6" s="1"/>
  <c r="H114" i="6"/>
  <c r="H34" i="6" s="1"/>
  <c r="R112" i="6"/>
  <c r="R32" i="6" s="1"/>
  <c r="L31" i="6"/>
  <c r="Y110" i="6"/>
  <c r="Y30" i="6" s="1"/>
  <c r="H110" i="6"/>
  <c r="H30" i="6" s="1"/>
  <c r="Q109" i="6"/>
  <c r="Q29" i="6" s="1"/>
  <c r="BM108" i="6"/>
  <c r="L108" i="6"/>
  <c r="L28" i="6" s="1"/>
  <c r="T27" i="6"/>
  <c r="P26" i="6"/>
  <c r="W24" i="6"/>
  <c r="E24" i="6"/>
  <c r="C103" i="6"/>
  <c r="C23" i="6" s="1"/>
  <c r="C102" i="6"/>
  <c r="C22" i="6" s="1"/>
  <c r="L21" i="6"/>
  <c r="W20" i="6"/>
  <c r="T99" i="6"/>
  <c r="R18" i="6"/>
  <c r="F14" i="6"/>
  <c r="N18" i="6"/>
  <c r="I17" i="6"/>
  <c r="K96" i="6"/>
  <c r="K16" i="6" s="1"/>
  <c r="W96" i="6"/>
  <c r="L96" i="6"/>
  <c r="L16" i="6" s="1"/>
  <c r="X96" i="6"/>
  <c r="X16" i="6" s="1"/>
  <c r="E96" i="6"/>
  <c r="E16" i="6" s="1"/>
  <c r="Q96" i="6"/>
  <c r="Q16" i="6" s="1"/>
  <c r="O96" i="6"/>
  <c r="O16" i="6" s="1"/>
  <c r="N15" i="6"/>
  <c r="E14" i="6"/>
  <c r="O13" i="6"/>
  <c r="K11" i="6"/>
  <c r="E9" i="6"/>
  <c r="N8" i="6"/>
  <c r="V7" i="6"/>
  <c r="F17" i="6"/>
  <c r="R16" i="6"/>
  <c r="M15" i="6"/>
  <c r="D14" i="6"/>
  <c r="N13" i="6"/>
  <c r="Y12" i="6"/>
  <c r="C92" i="6"/>
  <c r="C12" i="6" s="1"/>
  <c r="O92" i="6"/>
  <c r="O12" i="6" s="1"/>
  <c r="D92" i="6"/>
  <c r="D12" i="6" s="1"/>
  <c r="P92" i="6"/>
  <c r="P12" i="6" s="1"/>
  <c r="H92" i="6"/>
  <c r="H12" i="6" s="1"/>
  <c r="T92" i="6"/>
  <c r="I92" i="6"/>
  <c r="I12" i="6" s="1"/>
  <c r="U92" i="6"/>
  <c r="M92" i="6"/>
  <c r="M12" i="6" s="1"/>
  <c r="N92" i="6"/>
  <c r="N12" i="6" s="1"/>
  <c r="R92" i="6"/>
  <c r="I11" i="6"/>
  <c r="N10" i="6"/>
  <c r="Y9" i="6"/>
  <c r="C89" i="6"/>
  <c r="C9" i="6" s="1"/>
  <c r="O89" i="6"/>
  <c r="O9" i="6" s="1"/>
  <c r="D89" i="6"/>
  <c r="D9" i="6" s="1"/>
  <c r="P89" i="6"/>
  <c r="P9" i="6" s="1"/>
  <c r="H89" i="6"/>
  <c r="H9" i="6" s="1"/>
  <c r="T89" i="6"/>
  <c r="T9" i="6" s="1"/>
  <c r="I89" i="6"/>
  <c r="I9" i="6" s="1"/>
  <c r="U89" i="6"/>
  <c r="U9" i="6" s="1"/>
  <c r="J89" i="6"/>
  <c r="J9" i="6" s="1"/>
  <c r="K89" i="6"/>
  <c r="K9" i="6" s="1"/>
  <c r="M89" i="6"/>
  <c r="M9" i="6" s="1"/>
  <c r="K8" i="6"/>
  <c r="U7" i="6"/>
  <c r="E17" i="6"/>
  <c r="P16" i="6"/>
  <c r="K15" i="6"/>
  <c r="C14" i="6"/>
  <c r="M13" i="6"/>
  <c r="X12" i="6"/>
  <c r="D11" i="6"/>
  <c r="M10" i="6"/>
  <c r="X9" i="6"/>
  <c r="J8" i="6"/>
  <c r="T7" i="6"/>
  <c r="I107" i="6"/>
  <c r="I27" i="6" s="1"/>
  <c r="U107" i="6"/>
  <c r="U27" i="6" s="1"/>
  <c r="R25" i="6"/>
  <c r="S24" i="6"/>
  <c r="C104" i="6"/>
  <c r="C24" i="6" s="1"/>
  <c r="O104" i="6"/>
  <c r="O24" i="6" s="1"/>
  <c r="D104" i="6"/>
  <c r="P104" i="6"/>
  <c r="P24" i="6" s="1"/>
  <c r="Q104" i="6"/>
  <c r="Q24" i="6" s="1"/>
  <c r="X21" i="6"/>
  <c r="I21" i="6"/>
  <c r="V100" i="6"/>
  <c r="V20" i="6" s="1"/>
  <c r="D100" i="6"/>
  <c r="D20" i="6" s="1"/>
  <c r="K18" i="6"/>
  <c r="V97" i="6"/>
  <c r="N96" i="6"/>
  <c r="N16" i="6" s="1"/>
  <c r="J15" i="6"/>
  <c r="G94" i="6"/>
  <c r="G14" i="6" s="1"/>
  <c r="S94" i="6"/>
  <c r="H94" i="6"/>
  <c r="H14" i="6" s="1"/>
  <c r="T94" i="6"/>
  <c r="M94" i="6"/>
  <c r="M14" i="6" s="1"/>
  <c r="Y94" i="6"/>
  <c r="Y14" i="6" s="1"/>
  <c r="I94" i="6"/>
  <c r="I14" i="6" s="1"/>
  <c r="X94" i="6"/>
  <c r="X14" i="6" s="1"/>
  <c r="J94" i="6"/>
  <c r="J14" i="6" s="1"/>
  <c r="J13" i="6"/>
  <c r="W92" i="6"/>
  <c r="W12" i="6" s="1"/>
  <c r="BM92" i="6"/>
  <c r="BM91" i="6"/>
  <c r="J10" i="6"/>
  <c r="W89" i="6"/>
  <c r="W9" i="6" s="1"/>
  <c r="I8" i="6"/>
  <c r="R24" i="6"/>
  <c r="W21" i="6"/>
  <c r="H21" i="6"/>
  <c r="U100" i="6"/>
  <c r="U20" i="6" s="1"/>
  <c r="J18" i="6"/>
  <c r="G97" i="6"/>
  <c r="G17" i="6" s="1"/>
  <c r="S97" i="6"/>
  <c r="H97" i="6"/>
  <c r="H17" i="6" s="1"/>
  <c r="T97" i="6"/>
  <c r="M97" i="6"/>
  <c r="M17" i="6" s="1"/>
  <c r="Y97" i="6"/>
  <c r="Y17" i="6" s="1"/>
  <c r="C97" i="6"/>
  <c r="C17" i="6" s="1"/>
  <c r="R97" i="6"/>
  <c r="R17" i="6" s="1"/>
  <c r="M96" i="6"/>
  <c r="M16" i="6" s="1"/>
  <c r="Y15" i="6"/>
  <c r="H15" i="6"/>
  <c r="R94" i="6"/>
  <c r="I13" i="6"/>
  <c r="V92" i="6"/>
  <c r="G91" i="6"/>
  <c r="G11" i="6" s="1"/>
  <c r="S91" i="6"/>
  <c r="S11" i="6" s="1"/>
  <c r="H91" i="6"/>
  <c r="H11" i="6" s="1"/>
  <c r="T91" i="6"/>
  <c r="L91" i="6"/>
  <c r="L11" i="6" s="1"/>
  <c r="X91" i="6"/>
  <c r="X11" i="6" s="1"/>
  <c r="M91" i="6"/>
  <c r="M11" i="6" s="1"/>
  <c r="Y91" i="6"/>
  <c r="Y11" i="6" s="1"/>
  <c r="E91" i="6"/>
  <c r="E11" i="6" s="1"/>
  <c r="W91" i="6"/>
  <c r="W11" i="6" s="1"/>
  <c r="F91" i="6"/>
  <c r="F11" i="6" s="1"/>
  <c r="J91" i="6"/>
  <c r="J11" i="6" s="1"/>
  <c r="I10" i="6"/>
  <c r="V89" i="6"/>
  <c r="V9" i="6" s="1"/>
  <c r="F8" i="6"/>
  <c r="R20" i="6"/>
  <c r="G100" i="6"/>
  <c r="G20" i="6" s="1"/>
  <c r="S100" i="6"/>
  <c r="S20" i="6" s="1"/>
  <c r="H100" i="6"/>
  <c r="H20" i="6" s="1"/>
  <c r="T100" i="6"/>
  <c r="M100" i="6"/>
  <c r="M20" i="6" s="1"/>
  <c r="N100" i="6"/>
  <c r="N20" i="6" s="1"/>
  <c r="Y18" i="6"/>
  <c r="H18" i="6"/>
  <c r="Q17" i="6"/>
  <c r="J96" i="6"/>
  <c r="J16" i="6" s="1"/>
  <c r="X15" i="6"/>
  <c r="G15" i="6"/>
  <c r="Q14" i="6"/>
  <c r="H13" i="6"/>
  <c r="S92" i="6"/>
  <c r="BM90" i="6"/>
  <c r="H10" i="6"/>
  <c r="S89" i="6"/>
  <c r="S9" i="6" s="1"/>
  <c r="E8" i="6"/>
  <c r="G6" i="6"/>
  <c r="R38" i="6"/>
  <c r="E38" i="6"/>
  <c r="R111" i="6"/>
  <c r="R31" i="6" s="1"/>
  <c r="Y107" i="6"/>
  <c r="Y27" i="6" s="1"/>
  <c r="L107" i="6"/>
  <c r="L27" i="6" s="1"/>
  <c r="O25" i="6"/>
  <c r="M104" i="6"/>
  <c r="M24" i="6" s="1"/>
  <c r="U101" i="6"/>
  <c r="U21" i="6" s="1"/>
  <c r="Q100" i="6"/>
  <c r="Q20" i="6" s="1"/>
  <c r="X98" i="6"/>
  <c r="X18" i="6" s="1"/>
  <c r="P97" i="6"/>
  <c r="P17" i="6" s="1"/>
  <c r="I96" i="6"/>
  <c r="I16" i="6" s="1"/>
  <c r="W95" i="6"/>
  <c r="P94" i="6"/>
  <c r="P14" i="6" s="1"/>
  <c r="Q92" i="6"/>
  <c r="Q12" i="6" s="1"/>
  <c r="U91" i="6"/>
  <c r="G10" i="6"/>
  <c r="R89" i="6"/>
  <c r="R9" i="6" s="1"/>
  <c r="D8" i="6"/>
  <c r="T21" i="6"/>
  <c r="E21" i="6"/>
  <c r="P100" i="6"/>
  <c r="P20" i="6" s="1"/>
  <c r="E18" i="6"/>
  <c r="O17" i="6"/>
  <c r="H96" i="6"/>
  <c r="H16" i="6" s="1"/>
  <c r="E15" i="6"/>
  <c r="O14" i="6"/>
  <c r="F13" i="6"/>
  <c r="L92" i="6"/>
  <c r="L12" i="6" s="1"/>
  <c r="R11" i="6"/>
  <c r="Y10" i="6"/>
  <c r="F10" i="6"/>
  <c r="Q89" i="6"/>
  <c r="Q9" i="6" s="1"/>
  <c r="V8" i="6"/>
  <c r="P38" i="6"/>
  <c r="C38" i="6"/>
  <c r="O31" i="6"/>
  <c r="E111" i="6"/>
  <c r="E31" i="6" s="1"/>
  <c r="Q111" i="6"/>
  <c r="Q31" i="6" s="1"/>
  <c r="W107" i="6"/>
  <c r="W27" i="6" s="1"/>
  <c r="J107" i="6"/>
  <c r="J27" i="6" s="1"/>
  <c r="M25" i="6"/>
  <c r="K104" i="6"/>
  <c r="K24" i="6" s="1"/>
  <c r="S21" i="6"/>
  <c r="C101" i="6"/>
  <c r="C21" i="6" s="1"/>
  <c r="O101" i="6"/>
  <c r="O21" i="6" s="1"/>
  <c r="D101" i="6"/>
  <c r="D21" i="6" s="1"/>
  <c r="P101" i="6"/>
  <c r="P21" i="6" s="1"/>
  <c r="N101" i="6"/>
  <c r="N21" i="6" s="1"/>
  <c r="O100" i="6"/>
  <c r="O20" i="6" s="1"/>
  <c r="C98" i="6"/>
  <c r="C18" i="6" s="1"/>
  <c r="O98" i="6"/>
  <c r="O18" i="6" s="1"/>
  <c r="D98" i="6"/>
  <c r="D18" i="6" s="1"/>
  <c r="P98" i="6"/>
  <c r="P18" i="6" s="1"/>
  <c r="I98" i="6"/>
  <c r="I18" i="6" s="1"/>
  <c r="U98" i="6"/>
  <c r="G98" i="6"/>
  <c r="G18" i="6" s="1"/>
  <c r="W98" i="6"/>
  <c r="W18" i="6" s="1"/>
  <c r="N97" i="6"/>
  <c r="N17" i="6" s="1"/>
  <c r="Y96" i="6"/>
  <c r="Y16" i="6" s="1"/>
  <c r="G96" i="6"/>
  <c r="G16" i="6" s="1"/>
  <c r="C95" i="6"/>
  <c r="C15" i="6" s="1"/>
  <c r="O95" i="6"/>
  <c r="O15" i="6" s="1"/>
  <c r="D95" i="6"/>
  <c r="D15" i="6" s="1"/>
  <c r="P95" i="6"/>
  <c r="P15" i="6" s="1"/>
  <c r="I95" i="6"/>
  <c r="I15" i="6" s="1"/>
  <c r="U95" i="6"/>
  <c r="L95" i="6"/>
  <c r="L15" i="6" s="1"/>
  <c r="N94" i="6"/>
  <c r="N14" i="6" s="1"/>
  <c r="K92" i="6"/>
  <c r="K12" i="6" s="1"/>
  <c r="Q91" i="6"/>
  <c r="Q11" i="6" s="1"/>
  <c r="C10" i="6"/>
  <c r="N89" i="6"/>
  <c r="N9" i="6" s="1"/>
  <c r="J7" i="6"/>
  <c r="M118" i="6"/>
  <c r="M38" i="6" s="1"/>
  <c r="Y118" i="6"/>
  <c r="Y38" i="6" s="1"/>
  <c r="N111" i="6"/>
  <c r="N31" i="6" s="1"/>
  <c r="V107" i="6"/>
  <c r="V27" i="6" s="1"/>
  <c r="H107" i="6"/>
  <c r="H27" i="6" s="1"/>
  <c r="Y25" i="6"/>
  <c r="J25" i="6"/>
  <c r="Y104" i="6"/>
  <c r="Y24" i="6" s="1"/>
  <c r="J104" i="6"/>
  <c r="J24" i="6" s="1"/>
  <c r="R101" i="6"/>
  <c r="R21" i="6" s="1"/>
  <c r="L100" i="6"/>
  <c r="L20" i="6" s="1"/>
  <c r="S98" i="6"/>
  <c r="L97" i="6"/>
  <c r="L17" i="6" s="1"/>
  <c r="V96" i="6"/>
  <c r="F96" i="6"/>
  <c r="F16" i="6" s="1"/>
  <c r="S95" i="6"/>
  <c r="L94" i="6"/>
  <c r="L14" i="6" s="1"/>
  <c r="J92" i="6"/>
  <c r="J12" i="6" s="1"/>
  <c r="P91" i="6"/>
  <c r="P11" i="6" s="1"/>
  <c r="L89" i="6"/>
  <c r="L9" i="6" s="1"/>
  <c r="H7" i="6"/>
  <c r="N86" i="6"/>
  <c r="N6" i="6" s="1"/>
  <c r="BM36" i="6"/>
  <c r="BM35" i="6"/>
  <c r="O8" i="6"/>
  <c r="Y7" i="6"/>
  <c r="G7" i="6"/>
  <c r="M6" i="6"/>
  <c r="BM65" i="6"/>
  <c r="BM64" i="6"/>
  <c r="BM48" i="6"/>
  <c r="BM47" i="6"/>
  <c r="AW8" i="6"/>
  <c r="AW9" i="6" s="1"/>
  <c r="AW10" i="6" s="1"/>
  <c r="L6" i="6"/>
  <c r="C7" i="6"/>
  <c r="K86" i="6"/>
  <c r="K6" i="6" s="1"/>
  <c r="BM81" i="6"/>
  <c r="BM72" i="6"/>
  <c r="BM55" i="6"/>
  <c r="K7" i="6"/>
  <c r="J86" i="6"/>
  <c r="J6" i="6" s="1"/>
  <c r="BM50" i="6"/>
  <c r="BM49" i="6"/>
  <c r="BM42" i="6"/>
  <c r="S7" i="6"/>
  <c r="F85" i="6"/>
  <c r="R7" i="6"/>
  <c r="C86" i="6"/>
  <c r="C6" i="6" s="1"/>
  <c r="O86" i="6"/>
  <c r="O6" i="6" s="1"/>
  <c r="D86" i="6"/>
  <c r="D6" i="6" s="1"/>
  <c r="P86" i="6"/>
  <c r="P6" i="6" s="1"/>
  <c r="E86" i="6"/>
  <c r="E6" i="6" s="1"/>
  <c r="Q86" i="6"/>
  <c r="Q6" i="6" s="1"/>
  <c r="F86" i="6"/>
  <c r="F6" i="6" s="1"/>
  <c r="R86" i="6"/>
  <c r="R6" i="6" s="1"/>
  <c r="H86" i="6"/>
  <c r="H6" i="6" s="1"/>
  <c r="T86" i="6"/>
  <c r="T6" i="6" s="1"/>
  <c r="I86" i="6"/>
  <c r="I6" i="6" s="1"/>
  <c r="U86" i="6"/>
  <c r="U6" i="6" s="1"/>
  <c r="BM54" i="6"/>
  <c r="Y13" i="6"/>
  <c r="G13" i="6"/>
  <c r="T10" i="6"/>
  <c r="K90" i="6"/>
  <c r="K10" i="6" s="1"/>
  <c r="W90" i="6"/>
  <c r="W10" i="6" s="1"/>
  <c r="L90" i="6"/>
  <c r="L10" i="6" s="1"/>
  <c r="X90" i="6"/>
  <c r="X10" i="6" s="1"/>
  <c r="D90" i="6"/>
  <c r="D10" i="6" s="1"/>
  <c r="P90" i="6"/>
  <c r="P10" i="6" s="1"/>
  <c r="E90" i="6"/>
  <c r="E10" i="6" s="1"/>
  <c r="Q90" i="6"/>
  <c r="Q10" i="6" s="1"/>
  <c r="W8" i="6"/>
  <c r="O7" i="6"/>
  <c r="Y86" i="6"/>
  <c r="Y6" i="6" s="1"/>
  <c r="BM75" i="6"/>
  <c r="BM66" i="6"/>
  <c r="BM58" i="6"/>
  <c r="BM45" i="6"/>
  <c r="BM46" i="6"/>
  <c r="BM40" i="6"/>
  <c r="BN41" i="6" s="1"/>
  <c r="BN42" i="6" s="1"/>
  <c r="BM39" i="6"/>
  <c r="N7" i="6"/>
  <c r="X86" i="6"/>
  <c r="X6" i="6" s="1"/>
  <c r="G85" i="6"/>
  <c r="S85" i="6"/>
  <c r="H85" i="6"/>
  <c r="T85" i="6"/>
  <c r="I85" i="6"/>
  <c r="U85" i="6"/>
  <c r="J85" i="6"/>
  <c r="V85" i="6"/>
  <c r="L85" i="6"/>
  <c r="X85" i="6"/>
  <c r="M85" i="6"/>
  <c r="Y85" i="6"/>
  <c r="C85" i="6"/>
  <c r="O85" i="6"/>
  <c r="C13" i="6"/>
  <c r="R10" i="6"/>
  <c r="U8" i="6"/>
  <c r="C8" i="6"/>
  <c r="M7" i="6"/>
  <c r="W86" i="6"/>
  <c r="W6" i="6" s="1"/>
  <c r="BM84" i="6"/>
  <c r="C83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P25" i="6"/>
  <c r="K105" i="6"/>
  <c r="K25" i="6" s="1"/>
  <c r="L105" i="6"/>
  <c r="L25" i="6" s="1"/>
  <c r="X105" i="6"/>
  <c r="X25" i="6" s="1"/>
  <c r="T93" i="6"/>
  <c r="K93" i="6"/>
  <c r="K13" i="6" s="1"/>
  <c r="W93" i="6"/>
  <c r="L93" i="6"/>
  <c r="L13" i="6" s="1"/>
  <c r="X93" i="6"/>
  <c r="X13" i="6" s="1"/>
  <c r="D93" i="6"/>
  <c r="D13" i="6" s="1"/>
  <c r="P93" i="6"/>
  <c r="P13" i="6" s="1"/>
  <c r="E93" i="6"/>
  <c r="E13" i="6" s="1"/>
  <c r="Q93" i="6"/>
  <c r="Q13" i="6" s="1"/>
  <c r="O90" i="6"/>
  <c r="O10" i="6" s="1"/>
  <c r="R88" i="6"/>
  <c r="R8" i="6" s="1"/>
  <c r="G88" i="6"/>
  <c r="G8" i="6" s="1"/>
  <c r="S88" i="6"/>
  <c r="S8" i="6" s="1"/>
  <c r="H88" i="6"/>
  <c r="H8" i="6" s="1"/>
  <c r="T88" i="6"/>
  <c r="T8" i="6" s="1"/>
  <c r="L88" i="6"/>
  <c r="L8" i="6" s="1"/>
  <c r="X88" i="6"/>
  <c r="X8" i="6" s="1"/>
  <c r="M88" i="6"/>
  <c r="M8" i="6" s="1"/>
  <c r="Y88" i="6"/>
  <c r="Y8" i="6" s="1"/>
  <c r="V86" i="6"/>
  <c r="V6" i="6" s="1"/>
  <c r="Q8" i="6"/>
  <c r="BM87" i="6"/>
  <c r="I87" i="6"/>
  <c r="I7" i="6" s="1"/>
  <c r="S86" i="6"/>
  <c r="S6" i="6" s="1"/>
  <c r="W85" i="6"/>
  <c r="BM78" i="6"/>
  <c r="BN78" i="6" s="1"/>
  <c r="BM69" i="6"/>
  <c r="BM61" i="6"/>
  <c r="BM14" i="6"/>
  <c r="BM13" i="6"/>
  <c r="BM8" i="6"/>
  <c r="BM7" i="6"/>
  <c r="BM30" i="6"/>
  <c r="BM29" i="6"/>
  <c r="W3" i="6"/>
  <c r="Q87" i="6"/>
  <c r="Q7" i="6" s="1"/>
  <c r="E87" i="6"/>
  <c r="E7" i="6" s="1"/>
  <c r="BM18" i="6"/>
  <c r="BM17" i="6"/>
  <c r="P87" i="6"/>
  <c r="P7" i="6" s="1"/>
  <c r="D87" i="6"/>
  <c r="D7" i="6" s="1"/>
  <c r="BM32" i="6"/>
  <c r="BM31" i="6"/>
  <c r="BM12" i="6"/>
  <c r="BM11" i="6"/>
  <c r="BM10" i="6"/>
  <c r="BM9" i="6"/>
  <c r="BM52" i="6"/>
  <c r="BM28" i="6"/>
  <c r="BM27" i="6"/>
  <c r="BM43" i="6"/>
  <c r="BM38" i="6"/>
  <c r="BM37" i="6"/>
  <c r="BM26" i="6"/>
  <c r="BM25" i="6"/>
  <c r="X87" i="6"/>
  <c r="X7" i="6" s="1"/>
  <c r="L87" i="6"/>
  <c r="L7" i="6" s="1"/>
  <c r="BM16" i="6"/>
  <c r="BM15" i="6"/>
  <c r="W87" i="6"/>
  <c r="W7" i="6" s="1"/>
  <c r="BM34" i="6"/>
  <c r="BM33" i="6"/>
  <c r="BM24" i="6"/>
  <c r="BM23" i="6"/>
  <c r="BM22" i="6"/>
  <c r="BM21" i="6"/>
  <c r="BM20" i="6"/>
  <c r="BM19" i="6"/>
  <c r="BN6" i="6"/>
  <c r="BL3" i="6"/>
  <c r="BY293" i="5"/>
  <c r="BX293" i="5"/>
  <c r="BT293" i="5"/>
  <c r="BY292" i="5"/>
  <c r="BX292" i="5"/>
  <c r="BT292" i="5"/>
  <c r="BS292" i="5"/>
  <c r="BL292" i="5"/>
  <c r="BK292" i="5"/>
  <c r="BD292" i="5"/>
  <c r="BY291" i="5"/>
  <c r="BX291" i="5"/>
  <c r="BT291" i="5"/>
  <c r="BS291" i="5"/>
  <c r="BL291" i="5"/>
  <c r="BK291" i="5"/>
  <c r="BD291" i="5"/>
  <c r="BY290" i="5"/>
  <c r="BX290" i="5"/>
  <c r="BT290" i="5"/>
  <c r="BS290" i="5"/>
  <c r="BL290" i="5"/>
  <c r="BK290" i="5"/>
  <c r="BD290" i="5"/>
  <c r="BY289" i="5"/>
  <c r="BX289" i="5"/>
  <c r="BT289" i="5"/>
  <c r="BS289" i="5"/>
  <c r="BL289" i="5"/>
  <c r="BK289" i="5"/>
  <c r="BD289" i="5"/>
  <c r="BY288" i="5"/>
  <c r="BX288" i="5"/>
  <c r="BT288" i="5"/>
  <c r="BS288" i="5"/>
  <c r="BL288" i="5"/>
  <c r="BK288" i="5"/>
  <c r="BD288" i="5"/>
  <c r="BY287" i="5"/>
  <c r="BX287" i="5"/>
  <c r="BT287" i="5"/>
  <c r="BS287" i="5"/>
  <c r="BL287" i="5"/>
  <c r="BK287" i="5"/>
  <c r="BD287" i="5"/>
  <c r="BY286" i="5"/>
  <c r="BX286" i="5"/>
  <c r="BT286" i="5"/>
  <c r="BS286" i="5"/>
  <c r="BL286" i="5"/>
  <c r="BK286" i="5"/>
  <c r="BD286" i="5"/>
  <c r="BY285" i="5"/>
  <c r="BX285" i="5"/>
  <c r="BT285" i="5"/>
  <c r="BS285" i="5"/>
  <c r="BL285" i="5"/>
  <c r="BK285" i="5"/>
  <c r="BD285" i="5"/>
  <c r="BY284" i="5"/>
  <c r="BX284" i="5"/>
  <c r="BT284" i="5"/>
  <c r="BS284" i="5"/>
  <c r="BL284" i="5"/>
  <c r="BK284" i="5"/>
  <c r="BD284" i="5"/>
  <c r="BY283" i="5"/>
  <c r="BX283" i="5"/>
  <c r="BT283" i="5"/>
  <c r="BS283" i="5"/>
  <c r="BL283" i="5"/>
  <c r="BK283" i="5"/>
  <c r="BD283" i="5"/>
  <c r="BY282" i="5"/>
  <c r="BX282" i="5"/>
  <c r="BT282" i="5"/>
  <c r="BS282" i="5"/>
  <c r="BL282" i="5"/>
  <c r="BK282" i="5"/>
  <c r="BD282" i="5"/>
  <c r="BY281" i="5"/>
  <c r="BX281" i="5"/>
  <c r="BT281" i="5"/>
  <c r="BS281" i="5"/>
  <c r="BL281" i="5"/>
  <c r="BK281" i="5"/>
  <c r="BD281" i="5"/>
  <c r="BY280" i="5"/>
  <c r="BX280" i="5"/>
  <c r="BT280" i="5"/>
  <c r="BS280" i="5"/>
  <c r="BL280" i="5"/>
  <c r="BK280" i="5"/>
  <c r="BD280" i="5"/>
  <c r="BY279" i="5"/>
  <c r="BX279" i="5"/>
  <c r="BT279" i="5"/>
  <c r="BS279" i="5"/>
  <c r="BL279" i="5"/>
  <c r="BK279" i="5"/>
  <c r="BD279" i="5"/>
  <c r="BY278" i="5"/>
  <c r="BX278" i="5"/>
  <c r="BT278" i="5"/>
  <c r="BS278" i="5"/>
  <c r="BL278" i="5"/>
  <c r="BK278" i="5"/>
  <c r="BD278" i="5"/>
  <c r="BY277" i="5"/>
  <c r="BX277" i="5"/>
  <c r="BT277" i="5"/>
  <c r="BS277" i="5"/>
  <c r="BL277" i="5"/>
  <c r="BK277" i="5"/>
  <c r="BD277" i="5"/>
  <c r="BY276" i="5"/>
  <c r="BX276" i="5"/>
  <c r="BT276" i="5"/>
  <c r="BS276" i="5"/>
  <c r="BL276" i="5"/>
  <c r="BK276" i="5"/>
  <c r="BD276" i="5"/>
  <c r="BY275" i="5"/>
  <c r="BX275" i="5"/>
  <c r="BT275" i="5"/>
  <c r="BS275" i="5"/>
  <c r="BL275" i="5"/>
  <c r="BK275" i="5"/>
  <c r="BD275" i="5"/>
  <c r="BY274" i="5"/>
  <c r="BX274" i="5"/>
  <c r="BT274" i="5"/>
  <c r="BS274" i="5"/>
  <c r="BL274" i="5"/>
  <c r="BK274" i="5"/>
  <c r="BD274" i="5"/>
  <c r="BY273" i="5"/>
  <c r="BX273" i="5"/>
  <c r="BT273" i="5"/>
  <c r="BS273" i="5"/>
  <c r="BL273" i="5"/>
  <c r="BK273" i="5"/>
  <c r="BD273" i="5"/>
  <c r="BY272" i="5"/>
  <c r="BX272" i="5"/>
  <c r="BT272" i="5"/>
  <c r="BS272" i="5"/>
  <c r="BL272" i="5"/>
  <c r="BK272" i="5"/>
  <c r="BD272" i="5"/>
  <c r="BY271" i="5"/>
  <c r="BX271" i="5"/>
  <c r="BT271" i="5"/>
  <c r="BS271" i="5"/>
  <c r="BL271" i="5"/>
  <c r="BK271" i="5"/>
  <c r="BD271" i="5"/>
  <c r="BY270" i="5"/>
  <c r="BX270" i="5"/>
  <c r="BT270" i="5"/>
  <c r="BS270" i="5"/>
  <c r="BL270" i="5"/>
  <c r="BK270" i="5"/>
  <c r="BD270" i="5"/>
  <c r="BY269" i="5"/>
  <c r="BX269" i="5"/>
  <c r="BT269" i="5"/>
  <c r="BS269" i="5"/>
  <c r="BL269" i="5"/>
  <c r="BK269" i="5"/>
  <c r="BD269" i="5"/>
  <c r="BY268" i="5"/>
  <c r="BX268" i="5"/>
  <c r="BT268" i="5"/>
  <c r="BS268" i="5"/>
  <c r="BL268" i="5"/>
  <c r="BK268" i="5"/>
  <c r="BD268" i="5"/>
  <c r="BY267" i="5"/>
  <c r="BX267" i="5"/>
  <c r="BT267" i="5"/>
  <c r="BS267" i="5"/>
  <c r="BL267" i="5"/>
  <c r="BK267" i="5"/>
  <c r="BD267" i="5"/>
  <c r="BY266" i="5"/>
  <c r="BX266" i="5"/>
  <c r="BT266" i="5"/>
  <c r="BS266" i="5"/>
  <c r="BL266" i="5"/>
  <c r="BK266" i="5"/>
  <c r="BD266" i="5"/>
  <c r="BY265" i="5"/>
  <c r="BX265" i="5"/>
  <c r="BT265" i="5"/>
  <c r="BS265" i="5"/>
  <c r="BL265" i="5"/>
  <c r="BK265" i="5"/>
  <c r="BD265" i="5"/>
  <c r="BY264" i="5"/>
  <c r="BX264" i="5"/>
  <c r="BT264" i="5"/>
  <c r="BS264" i="5"/>
  <c r="BL264" i="5"/>
  <c r="BK264" i="5"/>
  <c r="BD264" i="5"/>
  <c r="BY263" i="5"/>
  <c r="BX263" i="5"/>
  <c r="BT263" i="5"/>
  <c r="BS263" i="5"/>
  <c r="BL263" i="5"/>
  <c r="BK263" i="5"/>
  <c r="BD263" i="5"/>
  <c r="BY262" i="5"/>
  <c r="BX262" i="5"/>
  <c r="BT262" i="5"/>
  <c r="BS262" i="5"/>
  <c r="BL262" i="5"/>
  <c r="BK262" i="5"/>
  <c r="BD262" i="5"/>
  <c r="BY261" i="5"/>
  <c r="BX261" i="5"/>
  <c r="BT261" i="5"/>
  <c r="BS261" i="5"/>
  <c r="BL261" i="5"/>
  <c r="BK261" i="5"/>
  <c r="BD261" i="5"/>
  <c r="BY260" i="5"/>
  <c r="BX260" i="5"/>
  <c r="BT260" i="5"/>
  <c r="BS260" i="5"/>
  <c r="BL260" i="5"/>
  <c r="BK260" i="5"/>
  <c r="BD260" i="5"/>
  <c r="BY259" i="5"/>
  <c r="BX259" i="5"/>
  <c r="BT259" i="5"/>
  <c r="BS259" i="5"/>
  <c r="BL259" i="5"/>
  <c r="BK259" i="5"/>
  <c r="BD259" i="5"/>
  <c r="BY258" i="5"/>
  <c r="BX258" i="5"/>
  <c r="BT258" i="5"/>
  <c r="BS258" i="5"/>
  <c r="BL258" i="5"/>
  <c r="BK258" i="5"/>
  <c r="BD258" i="5"/>
  <c r="BY257" i="5"/>
  <c r="BX257" i="5"/>
  <c r="BT257" i="5"/>
  <c r="BS257" i="5"/>
  <c r="BL257" i="5"/>
  <c r="BK257" i="5"/>
  <c r="BD257" i="5"/>
  <c r="BY256" i="5"/>
  <c r="BX256" i="5"/>
  <c r="BT256" i="5"/>
  <c r="BS256" i="5"/>
  <c r="BL256" i="5"/>
  <c r="BK256" i="5"/>
  <c r="BD256" i="5"/>
  <c r="BY255" i="5"/>
  <c r="BX255" i="5"/>
  <c r="BT255" i="5"/>
  <c r="BS255" i="5"/>
  <c r="BL255" i="5"/>
  <c r="BK255" i="5"/>
  <c r="BD255" i="5"/>
  <c r="BY254" i="5"/>
  <c r="BX254" i="5"/>
  <c r="BT254" i="5"/>
  <c r="BS254" i="5"/>
  <c r="BL254" i="5"/>
  <c r="BK254" i="5"/>
  <c r="BD254" i="5"/>
  <c r="BY253" i="5"/>
  <c r="BX253" i="5"/>
  <c r="BT253" i="5"/>
  <c r="BS253" i="5"/>
  <c r="BL253" i="5"/>
  <c r="BK253" i="5"/>
  <c r="BD253" i="5"/>
  <c r="BY252" i="5"/>
  <c r="BX252" i="5"/>
  <c r="BT252" i="5"/>
  <c r="BS252" i="5"/>
  <c r="BL252" i="5"/>
  <c r="BK252" i="5"/>
  <c r="BD252" i="5"/>
  <c r="BY251" i="5"/>
  <c r="BX251" i="5"/>
  <c r="BT251" i="5"/>
  <c r="BS251" i="5"/>
  <c r="BL251" i="5"/>
  <c r="BK251" i="5"/>
  <c r="BD251" i="5"/>
  <c r="BY250" i="5"/>
  <c r="BX250" i="5"/>
  <c r="BT250" i="5"/>
  <c r="BS250" i="5"/>
  <c r="BL250" i="5"/>
  <c r="BK250" i="5"/>
  <c r="BD250" i="5"/>
  <c r="BY249" i="5"/>
  <c r="BX249" i="5"/>
  <c r="BT249" i="5"/>
  <c r="BS249" i="5"/>
  <c r="BL249" i="5"/>
  <c r="BK249" i="5"/>
  <c r="BD249" i="5"/>
  <c r="BY248" i="5"/>
  <c r="BX248" i="5"/>
  <c r="BT248" i="5"/>
  <c r="BS248" i="5"/>
  <c r="BL248" i="5"/>
  <c r="BK248" i="5"/>
  <c r="BD248" i="5"/>
  <c r="BY247" i="5"/>
  <c r="BX247" i="5"/>
  <c r="BT247" i="5"/>
  <c r="BS247" i="5"/>
  <c r="BL247" i="5"/>
  <c r="BK247" i="5"/>
  <c r="BD247" i="5"/>
  <c r="BY246" i="5"/>
  <c r="BX246" i="5"/>
  <c r="BT246" i="5"/>
  <c r="BS246" i="5"/>
  <c r="BL246" i="5"/>
  <c r="BK246" i="5"/>
  <c r="BD246" i="5"/>
  <c r="BY245" i="5"/>
  <c r="BX245" i="5"/>
  <c r="BT245" i="5"/>
  <c r="BS245" i="5"/>
  <c r="BL245" i="5"/>
  <c r="BK245" i="5"/>
  <c r="BD245" i="5"/>
  <c r="BY244" i="5"/>
  <c r="BX244" i="5"/>
  <c r="BT244" i="5"/>
  <c r="BS244" i="5"/>
  <c r="BL244" i="5"/>
  <c r="BK244" i="5"/>
  <c r="BD244" i="5"/>
  <c r="BY243" i="5"/>
  <c r="BX243" i="5"/>
  <c r="BT243" i="5"/>
  <c r="BS243" i="5"/>
  <c r="BL243" i="5"/>
  <c r="BK243" i="5"/>
  <c r="BD243" i="5"/>
  <c r="BY242" i="5"/>
  <c r="BX242" i="5"/>
  <c r="BT242" i="5"/>
  <c r="BS242" i="5"/>
  <c r="BL242" i="5"/>
  <c r="BK242" i="5"/>
  <c r="BD242" i="5"/>
  <c r="BY241" i="5"/>
  <c r="BX241" i="5"/>
  <c r="BT241" i="5"/>
  <c r="BS241" i="5"/>
  <c r="BL241" i="5"/>
  <c r="BK241" i="5"/>
  <c r="BD241" i="5"/>
  <c r="BY240" i="5"/>
  <c r="BX240" i="5"/>
  <c r="BT240" i="5"/>
  <c r="BS240" i="5"/>
  <c r="BL240" i="5"/>
  <c r="BK240" i="5"/>
  <c r="BD240" i="5"/>
  <c r="BY239" i="5"/>
  <c r="BX239" i="5"/>
  <c r="BT239" i="5"/>
  <c r="BS239" i="5"/>
  <c r="BL239" i="5"/>
  <c r="BK239" i="5"/>
  <c r="BD239" i="5"/>
  <c r="BY238" i="5"/>
  <c r="BX238" i="5"/>
  <c r="BT238" i="5"/>
  <c r="BS238" i="5"/>
  <c r="BL238" i="5"/>
  <c r="BK238" i="5"/>
  <c r="BD238" i="5"/>
  <c r="BY237" i="5"/>
  <c r="BX237" i="5"/>
  <c r="BT237" i="5"/>
  <c r="BS237" i="5"/>
  <c r="BL237" i="5"/>
  <c r="BK237" i="5"/>
  <c r="BD237" i="5"/>
  <c r="BY236" i="5"/>
  <c r="BX236" i="5"/>
  <c r="BT236" i="5"/>
  <c r="BS236" i="5"/>
  <c r="BL236" i="5"/>
  <c r="BK236" i="5"/>
  <c r="BD236" i="5"/>
  <c r="BY235" i="5"/>
  <c r="BX235" i="5"/>
  <c r="BT235" i="5"/>
  <c r="BS235" i="5"/>
  <c r="BL235" i="5"/>
  <c r="BK235" i="5"/>
  <c r="BD235" i="5"/>
  <c r="BY234" i="5"/>
  <c r="BX234" i="5"/>
  <c r="BT234" i="5"/>
  <c r="BS234" i="5"/>
  <c r="BL234" i="5"/>
  <c r="BK234" i="5"/>
  <c r="BD234" i="5"/>
  <c r="BY233" i="5"/>
  <c r="BX233" i="5"/>
  <c r="BT233" i="5"/>
  <c r="BS233" i="5"/>
  <c r="BL233" i="5"/>
  <c r="BK233" i="5"/>
  <c r="BD233" i="5"/>
  <c r="BY232" i="5"/>
  <c r="BX232" i="5"/>
  <c r="BT232" i="5"/>
  <c r="BS232" i="5"/>
  <c r="BL232" i="5"/>
  <c r="BK232" i="5"/>
  <c r="BD232" i="5"/>
  <c r="BY231" i="5"/>
  <c r="BX231" i="5"/>
  <c r="BT231" i="5"/>
  <c r="BS231" i="5"/>
  <c r="BL231" i="5"/>
  <c r="BK231" i="5"/>
  <c r="BD231" i="5"/>
  <c r="BY230" i="5"/>
  <c r="BX230" i="5"/>
  <c r="BT230" i="5"/>
  <c r="BS230" i="5"/>
  <c r="BL230" i="5"/>
  <c r="BK230" i="5"/>
  <c r="BD230" i="5"/>
  <c r="BY229" i="5"/>
  <c r="BX229" i="5"/>
  <c r="BT229" i="5"/>
  <c r="BS229" i="5"/>
  <c r="BL229" i="5"/>
  <c r="BK229" i="5"/>
  <c r="BD229" i="5"/>
  <c r="BY228" i="5"/>
  <c r="BX228" i="5"/>
  <c r="BT228" i="5"/>
  <c r="BS228" i="5"/>
  <c r="BL228" i="5"/>
  <c r="BK228" i="5"/>
  <c r="BD228" i="5"/>
  <c r="BY227" i="5"/>
  <c r="BX227" i="5"/>
  <c r="BT227" i="5"/>
  <c r="BS227" i="5"/>
  <c r="BL227" i="5"/>
  <c r="BK227" i="5"/>
  <c r="BD227" i="5"/>
  <c r="BY226" i="5"/>
  <c r="BX226" i="5"/>
  <c r="BT226" i="5"/>
  <c r="BS226" i="5"/>
  <c r="BL226" i="5"/>
  <c r="BK226" i="5"/>
  <c r="BD226" i="5"/>
  <c r="BY225" i="5"/>
  <c r="BX225" i="5"/>
  <c r="BT225" i="5"/>
  <c r="BS225" i="5"/>
  <c r="BL225" i="5"/>
  <c r="BK225" i="5"/>
  <c r="BD225" i="5"/>
  <c r="BY224" i="5"/>
  <c r="BX224" i="5"/>
  <c r="BT224" i="5"/>
  <c r="BS224" i="5"/>
  <c r="BL224" i="5"/>
  <c r="BK224" i="5"/>
  <c r="BD224" i="5"/>
  <c r="BY223" i="5"/>
  <c r="BX223" i="5"/>
  <c r="BT223" i="5"/>
  <c r="BS223" i="5"/>
  <c r="BL223" i="5"/>
  <c r="BK223" i="5"/>
  <c r="BD223" i="5"/>
  <c r="BY222" i="5"/>
  <c r="BX222" i="5"/>
  <c r="BT222" i="5"/>
  <c r="BS222" i="5"/>
  <c r="BL222" i="5"/>
  <c r="BK222" i="5"/>
  <c r="BD222" i="5"/>
  <c r="BY221" i="5"/>
  <c r="BX221" i="5"/>
  <c r="BT221" i="5"/>
  <c r="BS221" i="5"/>
  <c r="BL221" i="5"/>
  <c r="BK221" i="5"/>
  <c r="BD221" i="5"/>
  <c r="BY220" i="5"/>
  <c r="BX220" i="5"/>
  <c r="BT220" i="5"/>
  <c r="BS220" i="5"/>
  <c r="BL220" i="5"/>
  <c r="BK220" i="5"/>
  <c r="BD220" i="5"/>
  <c r="BY219" i="5"/>
  <c r="BX219" i="5"/>
  <c r="BT219" i="5"/>
  <c r="BS219" i="5"/>
  <c r="BL219" i="5"/>
  <c r="BK219" i="5"/>
  <c r="BD219" i="5"/>
  <c r="BY218" i="5"/>
  <c r="BX218" i="5"/>
  <c r="BT218" i="5"/>
  <c r="BS218" i="5"/>
  <c r="BL218" i="5"/>
  <c r="BK218" i="5"/>
  <c r="BD218" i="5"/>
  <c r="BY217" i="5"/>
  <c r="BX217" i="5"/>
  <c r="BT217" i="5"/>
  <c r="BS217" i="5"/>
  <c r="BL217" i="5"/>
  <c r="BK217" i="5"/>
  <c r="BD217" i="5"/>
  <c r="BY216" i="5"/>
  <c r="BX216" i="5"/>
  <c r="BT216" i="5"/>
  <c r="BS216" i="5"/>
  <c r="BL216" i="5"/>
  <c r="BK216" i="5"/>
  <c r="BD216" i="5"/>
  <c r="BY215" i="5"/>
  <c r="BX215" i="5"/>
  <c r="BT215" i="5"/>
  <c r="BS215" i="5"/>
  <c r="BL215" i="5"/>
  <c r="BK215" i="5"/>
  <c r="BD215" i="5"/>
  <c r="BY214" i="5"/>
  <c r="BX214" i="5"/>
  <c r="BT214" i="5"/>
  <c r="BS214" i="5"/>
  <c r="BL214" i="5"/>
  <c r="BK214" i="5"/>
  <c r="BD214" i="5"/>
  <c r="BY213" i="5"/>
  <c r="BX213" i="5"/>
  <c r="BT213" i="5"/>
  <c r="BS213" i="5"/>
  <c r="BL213" i="5"/>
  <c r="BK213" i="5"/>
  <c r="BD213" i="5"/>
  <c r="BY212" i="5"/>
  <c r="BX212" i="5"/>
  <c r="BT212" i="5"/>
  <c r="BS212" i="5"/>
  <c r="BL212" i="5"/>
  <c r="BK212" i="5"/>
  <c r="BD212" i="5"/>
  <c r="BY211" i="5"/>
  <c r="BX211" i="5"/>
  <c r="BT211" i="5"/>
  <c r="BS211" i="5"/>
  <c r="BL211" i="5"/>
  <c r="BK211" i="5"/>
  <c r="BD211" i="5"/>
  <c r="BY210" i="5"/>
  <c r="BX210" i="5"/>
  <c r="BT210" i="5"/>
  <c r="BS210" i="5"/>
  <c r="BL210" i="5"/>
  <c r="BK210" i="5"/>
  <c r="BD210" i="5"/>
  <c r="BY209" i="5"/>
  <c r="BX209" i="5"/>
  <c r="BT209" i="5"/>
  <c r="BS209" i="5"/>
  <c r="BL209" i="5"/>
  <c r="BK209" i="5"/>
  <c r="BD209" i="5"/>
  <c r="BY208" i="5"/>
  <c r="BX208" i="5"/>
  <c r="BT208" i="5"/>
  <c r="BS208" i="5"/>
  <c r="BL208" i="5"/>
  <c r="BK208" i="5"/>
  <c r="BD208" i="5"/>
  <c r="BY207" i="5"/>
  <c r="BX207" i="5"/>
  <c r="BT207" i="5"/>
  <c r="BS207" i="5"/>
  <c r="BL207" i="5"/>
  <c r="BK207" i="5"/>
  <c r="BD207" i="5"/>
  <c r="BY206" i="5"/>
  <c r="BX206" i="5"/>
  <c r="BT206" i="5"/>
  <c r="BS206" i="5"/>
  <c r="BL206" i="5"/>
  <c r="BK206" i="5"/>
  <c r="BD206" i="5"/>
  <c r="BY205" i="5"/>
  <c r="BX205" i="5"/>
  <c r="BT205" i="5"/>
  <c r="BS205" i="5"/>
  <c r="BL205" i="5"/>
  <c r="BK205" i="5"/>
  <c r="BD205" i="5"/>
  <c r="BY204" i="5"/>
  <c r="BX204" i="5"/>
  <c r="BT204" i="5"/>
  <c r="BS204" i="5"/>
  <c r="BL204" i="5"/>
  <c r="BK204" i="5"/>
  <c r="BD204" i="5"/>
  <c r="BY203" i="5"/>
  <c r="BX203" i="5"/>
  <c r="BT203" i="5"/>
  <c r="BS203" i="5"/>
  <c r="BL203" i="5"/>
  <c r="BK203" i="5"/>
  <c r="BD203" i="5"/>
  <c r="BY202" i="5"/>
  <c r="BX202" i="5"/>
  <c r="BT202" i="5"/>
  <c r="BS202" i="5"/>
  <c r="BL202" i="5"/>
  <c r="BK202" i="5"/>
  <c r="BD202" i="5"/>
  <c r="BY201" i="5"/>
  <c r="BX201" i="5"/>
  <c r="BT201" i="5"/>
  <c r="BS201" i="5"/>
  <c r="BL201" i="5"/>
  <c r="BK201" i="5"/>
  <c r="BD201" i="5"/>
  <c r="BY200" i="5"/>
  <c r="BX200" i="5"/>
  <c r="BT200" i="5"/>
  <c r="BS200" i="5"/>
  <c r="BL200" i="5"/>
  <c r="BK200" i="5"/>
  <c r="BD200" i="5"/>
  <c r="BY199" i="5"/>
  <c r="BX199" i="5"/>
  <c r="BT199" i="5"/>
  <c r="BS199" i="5"/>
  <c r="BL199" i="5"/>
  <c r="BK199" i="5"/>
  <c r="BD199" i="5"/>
  <c r="BY198" i="5"/>
  <c r="BX198" i="5"/>
  <c r="BT198" i="5"/>
  <c r="BS198" i="5"/>
  <c r="BL198" i="5"/>
  <c r="BK198" i="5"/>
  <c r="BD198" i="5"/>
  <c r="BY197" i="5"/>
  <c r="BX197" i="5"/>
  <c r="BT197" i="5"/>
  <c r="BS197" i="5"/>
  <c r="BL197" i="5"/>
  <c r="BK197" i="5"/>
  <c r="BD197" i="5"/>
  <c r="BY196" i="5"/>
  <c r="BX196" i="5"/>
  <c r="BT196" i="5"/>
  <c r="BS196" i="5"/>
  <c r="BL196" i="5"/>
  <c r="BK196" i="5"/>
  <c r="BD196" i="5"/>
  <c r="BY195" i="5"/>
  <c r="BX195" i="5"/>
  <c r="BT195" i="5"/>
  <c r="BS195" i="5"/>
  <c r="BL195" i="5"/>
  <c r="BK195" i="5"/>
  <c r="BD195" i="5"/>
  <c r="BY194" i="5"/>
  <c r="BX194" i="5"/>
  <c r="BT194" i="5"/>
  <c r="BS194" i="5"/>
  <c r="BL194" i="5"/>
  <c r="BK194" i="5"/>
  <c r="BD194" i="5"/>
  <c r="BY193" i="5"/>
  <c r="BX193" i="5"/>
  <c r="BT193" i="5"/>
  <c r="BS193" i="5"/>
  <c r="BL193" i="5"/>
  <c r="BK193" i="5"/>
  <c r="BD193" i="5"/>
  <c r="BY192" i="5"/>
  <c r="BX192" i="5"/>
  <c r="BT192" i="5"/>
  <c r="BS192" i="5"/>
  <c r="BL192" i="5"/>
  <c r="BK192" i="5"/>
  <c r="BD192" i="5"/>
  <c r="BY191" i="5"/>
  <c r="BX191" i="5"/>
  <c r="BT191" i="5"/>
  <c r="BS191" i="5"/>
  <c r="BL191" i="5"/>
  <c r="BK191" i="5"/>
  <c r="BD191" i="5"/>
  <c r="BY190" i="5"/>
  <c r="BX190" i="5"/>
  <c r="BT190" i="5"/>
  <c r="BS190" i="5"/>
  <c r="BL190" i="5"/>
  <c r="BK190" i="5"/>
  <c r="BD190" i="5"/>
  <c r="BY189" i="5"/>
  <c r="BX189" i="5"/>
  <c r="BT189" i="5"/>
  <c r="BS189" i="5"/>
  <c r="BL189" i="5"/>
  <c r="BK189" i="5"/>
  <c r="BD189" i="5"/>
  <c r="BY188" i="5"/>
  <c r="BX188" i="5"/>
  <c r="BT188" i="5"/>
  <c r="BS188" i="5"/>
  <c r="BL188" i="5"/>
  <c r="BK188" i="5"/>
  <c r="BD188" i="5"/>
  <c r="BY187" i="5"/>
  <c r="BX187" i="5"/>
  <c r="BT187" i="5"/>
  <c r="BS187" i="5"/>
  <c r="BL187" i="5"/>
  <c r="BK187" i="5"/>
  <c r="BD187" i="5"/>
  <c r="BY186" i="5"/>
  <c r="BX186" i="5"/>
  <c r="BT186" i="5"/>
  <c r="BS186" i="5"/>
  <c r="BL186" i="5"/>
  <c r="BK186" i="5"/>
  <c r="BD186" i="5"/>
  <c r="BY185" i="5"/>
  <c r="BX185" i="5"/>
  <c r="BT185" i="5"/>
  <c r="BS185" i="5"/>
  <c r="BL185" i="5"/>
  <c r="BK185" i="5"/>
  <c r="BD185" i="5"/>
  <c r="BY184" i="5"/>
  <c r="BX184" i="5"/>
  <c r="BT184" i="5"/>
  <c r="BS184" i="5"/>
  <c r="BL184" i="5"/>
  <c r="BK184" i="5"/>
  <c r="BD184" i="5"/>
  <c r="BY183" i="5"/>
  <c r="BX183" i="5"/>
  <c r="BT183" i="5"/>
  <c r="BS183" i="5"/>
  <c r="BL183" i="5"/>
  <c r="BK183" i="5"/>
  <c r="BD183" i="5"/>
  <c r="BY182" i="5"/>
  <c r="BX182" i="5"/>
  <c r="BT182" i="5"/>
  <c r="BS182" i="5"/>
  <c r="BL182" i="5"/>
  <c r="BK182" i="5"/>
  <c r="BD182" i="5"/>
  <c r="BY181" i="5"/>
  <c r="BX181" i="5"/>
  <c r="BT181" i="5"/>
  <c r="BS181" i="5"/>
  <c r="BL181" i="5"/>
  <c r="BK181" i="5"/>
  <c r="BD181" i="5"/>
  <c r="BY180" i="5"/>
  <c r="BX180" i="5"/>
  <c r="BT180" i="5"/>
  <c r="BS180" i="5"/>
  <c r="BL180" i="5"/>
  <c r="BK180" i="5"/>
  <c r="BD180" i="5"/>
  <c r="BY179" i="5"/>
  <c r="BX179" i="5"/>
  <c r="BT179" i="5"/>
  <c r="BS179" i="5"/>
  <c r="BL179" i="5"/>
  <c r="BK179" i="5"/>
  <c r="BD179" i="5"/>
  <c r="BY178" i="5"/>
  <c r="BX178" i="5"/>
  <c r="BT178" i="5"/>
  <c r="BS178" i="5"/>
  <c r="BL178" i="5"/>
  <c r="BK178" i="5"/>
  <c r="BD178" i="5"/>
  <c r="BY177" i="5"/>
  <c r="BX177" i="5"/>
  <c r="BT177" i="5"/>
  <c r="BS177" i="5"/>
  <c r="BL177" i="5"/>
  <c r="BK177" i="5"/>
  <c r="BD177" i="5"/>
  <c r="BY176" i="5"/>
  <c r="BX176" i="5"/>
  <c r="BT176" i="5"/>
  <c r="BS176" i="5"/>
  <c r="BL176" i="5"/>
  <c r="BK176" i="5"/>
  <c r="BD176" i="5"/>
  <c r="BY175" i="5"/>
  <c r="BX175" i="5"/>
  <c r="BT175" i="5"/>
  <c r="BS175" i="5"/>
  <c r="BL175" i="5"/>
  <c r="BK175" i="5"/>
  <c r="BD175" i="5"/>
  <c r="BY174" i="5"/>
  <c r="BX174" i="5"/>
  <c r="BT174" i="5"/>
  <c r="BS174" i="5"/>
  <c r="BL174" i="5"/>
  <c r="BK174" i="5"/>
  <c r="BD174" i="5"/>
  <c r="BY173" i="5"/>
  <c r="BX173" i="5"/>
  <c r="BT173" i="5"/>
  <c r="BS173" i="5"/>
  <c r="BL173" i="5"/>
  <c r="BK173" i="5"/>
  <c r="BD173" i="5"/>
  <c r="BY172" i="5"/>
  <c r="BX172" i="5"/>
  <c r="BT172" i="5"/>
  <c r="BS172" i="5"/>
  <c r="BL172" i="5"/>
  <c r="BK172" i="5"/>
  <c r="BD172" i="5"/>
  <c r="BY171" i="5"/>
  <c r="BX171" i="5"/>
  <c r="BT171" i="5"/>
  <c r="BS171" i="5"/>
  <c r="BL171" i="5"/>
  <c r="BK171" i="5"/>
  <c r="BD171" i="5"/>
  <c r="BY170" i="5"/>
  <c r="BX170" i="5"/>
  <c r="BT170" i="5"/>
  <c r="BS170" i="5"/>
  <c r="BL170" i="5"/>
  <c r="BK170" i="5"/>
  <c r="BD170" i="5"/>
  <c r="BY169" i="5"/>
  <c r="BX169" i="5"/>
  <c r="BT169" i="5"/>
  <c r="BS169" i="5"/>
  <c r="BL169" i="5"/>
  <c r="BK169" i="5"/>
  <c r="BD169" i="5"/>
  <c r="BY168" i="5"/>
  <c r="BX168" i="5"/>
  <c r="BT168" i="5"/>
  <c r="BS168" i="5"/>
  <c r="BL168" i="5"/>
  <c r="BK168" i="5"/>
  <c r="BD168" i="5"/>
  <c r="BY167" i="5"/>
  <c r="BX167" i="5"/>
  <c r="BT167" i="5"/>
  <c r="BS167" i="5"/>
  <c r="BL167" i="5"/>
  <c r="BK167" i="5"/>
  <c r="BD167" i="5"/>
  <c r="BY166" i="5"/>
  <c r="BX166" i="5"/>
  <c r="BT166" i="5"/>
  <c r="BS166" i="5"/>
  <c r="BL166" i="5"/>
  <c r="BK166" i="5"/>
  <c r="BD166" i="5"/>
  <c r="BY165" i="5"/>
  <c r="BX165" i="5"/>
  <c r="BT165" i="5"/>
  <c r="BS165" i="5"/>
  <c r="BL165" i="5"/>
  <c r="BK165" i="5"/>
  <c r="BD165" i="5"/>
  <c r="BY164" i="5"/>
  <c r="BX164" i="5"/>
  <c r="BT164" i="5"/>
  <c r="BS164" i="5"/>
  <c r="BL164" i="5"/>
  <c r="BK164" i="5"/>
  <c r="BD164" i="5"/>
  <c r="BY163" i="5"/>
  <c r="BX163" i="5"/>
  <c r="BT163" i="5"/>
  <c r="BS163" i="5"/>
  <c r="BL163" i="5"/>
  <c r="BK163" i="5"/>
  <c r="BD163" i="5"/>
  <c r="BY162" i="5"/>
  <c r="BX162" i="5"/>
  <c r="BT162" i="5"/>
  <c r="BS162" i="5"/>
  <c r="BL162" i="5"/>
  <c r="BK162" i="5"/>
  <c r="BD162" i="5"/>
  <c r="BY161" i="5"/>
  <c r="BX161" i="5"/>
  <c r="BT161" i="5"/>
  <c r="BS161" i="5"/>
  <c r="BL161" i="5"/>
  <c r="BK161" i="5"/>
  <c r="BD161" i="5"/>
  <c r="BY160" i="5"/>
  <c r="BX160" i="5"/>
  <c r="BT160" i="5"/>
  <c r="BS160" i="5"/>
  <c r="BL160" i="5"/>
  <c r="BK160" i="5"/>
  <c r="BD160" i="5"/>
  <c r="BY159" i="5"/>
  <c r="BX159" i="5"/>
  <c r="BT159" i="5"/>
  <c r="BS159" i="5"/>
  <c r="BL159" i="5"/>
  <c r="BK159" i="5"/>
  <c r="BD159" i="5"/>
  <c r="BY158" i="5"/>
  <c r="BX158" i="5"/>
  <c r="BT158" i="5"/>
  <c r="BS158" i="5"/>
  <c r="BL158" i="5"/>
  <c r="BK158" i="5"/>
  <c r="BD158" i="5"/>
  <c r="BY157" i="5"/>
  <c r="BX157" i="5"/>
  <c r="BT157" i="5"/>
  <c r="BS157" i="5"/>
  <c r="BL157" i="5"/>
  <c r="BK157" i="5"/>
  <c r="BD157" i="5"/>
  <c r="BY156" i="5"/>
  <c r="BX156" i="5"/>
  <c r="BT156" i="5"/>
  <c r="BS156" i="5"/>
  <c r="BL156" i="5"/>
  <c r="BK156" i="5"/>
  <c r="BD156" i="5"/>
  <c r="BY155" i="5"/>
  <c r="BX155" i="5"/>
  <c r="BT155" i="5"/>
  <c r="BS155" i="5"/>
  <c r="BL155" i="5"/>
  <c r="BK155" i="5"/>
  <c r="BD155" i="5"/>
  <c r="BY154" i="5"/>
  <c r="BX154" i="5"/>
  <c r="BT154" i="5"/>
  <c r="BS154" i="5"/>
  <c r="BL154" i="5"/>
  <c r="BK154" i="5"/>
  <c r="BD154" i="5"/>
  <c r="BY153" i="5"/>
  <c r="BX153" i="5"/>
  <c r="BT153" i="5"/>
  <c r="BS153" i="5"/>
  <c r="BL153" i="5"/>
  <c r="BK153" i="5"/>
  <c r="BD153" i="5"/>
  <c r="BY152" i="5"/>
  <c r="BX152" i="5"/>
  <c r="BT152" i="5"/>
  <c r="BS152" i="5"/>
  <c r="BL152" i="5"/>
  <c r="BK152" i="5"/>
  <c r="BD152" i="5"/>
  <c r="BY151" i="5"/>
  <c r="BX151" i="5"/>
  <c r="BT151" i="5"/>
  <c r="BS151" i="5"/>
  <c r="BL151" i="5"/>
  <c r="BK151" i="5"/>
  <c r="BD151" i="5"/>
  <c r="BY150" i="5"/>
  <c r="BX150" i="5"/>
  <c r="BT150" i="5"/>
  <c r="BS150" i="5"/>
  <c r="BL150" i="5"/>
  <c r="BK150" i="5"/>
  <c r="BD150" i="5"/>
  <c r="BY149" i="5"/>
  <c r="BX149" i="5"/>
  <c r="BT149" i="5"/>
  <c r="BS149" i="5"/>
  <c r="BL149" i="5"/>
  <c r="BK149" i="5"/>
  <c r="BD149" i="5"/>
  <c r="BY148" i="5"/>
  <c r="BX148" i="5"/>
  <c r="BT148" i="5"/>
  <c r="BS148" i="5"/>
  <c r="BL148" i="5"/>
  <c r="BK148" i="5"/>
  <c r="BD148" i="5"/>
  <c r="BY147" i="5"/>
  <c r="BX147" i="5"/>
  <c r="BT147" i="5"/>
  <c r="BS147" i="5"/>
  <c r="BL147" i="5"/>
  <c r="BK147" i="5"/>
  <c r="BD147" i="5"/>
  <c r="BY146" i="5"/>
  <c r="BX146" i="5"/>
  <c r="BT146" i="5"/>
  <c r="BS146" i="5"/>
  <c r="BL146" i="5"/>
  <c r="BK146" i="5"/>
  <c r="BD146" i="5"/>
  <c r="BY145" i="5"/>
  <c r="BX145" i="5"/>
  <c r="BT145" i="5"/>
  <c r="BS145" i="5"/>
  <c r="BL145" i="5"/>
  <c r="BK145" i="5"/>
  <c r="BD145" i="5"/>
  <c r="BY144" i="5"/>
  <c r="BX144" i="5"/>
  <c r="BT144" i="5"/>
  <c r="BS144" i="5"/>
  <c r="BL144" i="5"/>
  <c r="BK144" i="5"/>
  <c r="BD144" i="5"/>
  <c r="BY143" i="5"/>
  <c r="BX143" i="5"/>
  <c r="BT143" i="5"/>
  <c r="BS143" i="5"/>
  <c r="BL143" i="5"/>
  <c r="BK143" i="5"/>
  <c r="BD143" i="5"/>
  <c r="BY142" i="5"/>
  <c r="BX142" i="5"/>
  <c r="BT142" i="5"/>
  <c r="BS142" i="5"/>
  <c r="BL142" i="5"/>
  <c r="BK142" i="5"/>
  <c r="BD142" i="5"/>
  <c r="BY141" i="5"/>
  <c r="BX141" i="5"/>
  <c r="BT141" i="5"/>
  <c r="BS141" i="5"/>
  <c r="BL141" i="5"/>
  <c r="BK141" i="5"/>
  <c r="BD141" i="5"/>
  <c r="BY140" i="5"/>
  <c r="BX140" i="5"/>
  <c r="BT140" i="5"/>
  <c r="BS140" i="5"/>
  <c r="BL140" i="5"/>
  <c r="BK140" i="5"/>
  <c r="BD140" i="5"/>
  <c r="BY139" i="5"/>
  <c r="BX139" i="5"/>
  <c r="BT139" i="5"/>
  <c r="BS139" i="5"/>
  <c r="BL139" i="5"/>
  <c r="BK139" i="5"/>
  <c r="BD139" i="5"/>
  <c r="BY138" i="5"/>
  <c r="BX138" i="5"/>
  <c r="BT138" i="5"/>
  <c r="BS138" i="5"/>
  <c r="BL138" i="5"/>
  <c r="BK138" i="5"/>
  <c r="BD138" i="5"/>
  <c r="BY137" i="5"/>
  <c r="BX137" i="5"/>
  <c r="BT137" i="5"/>
  <c r="BS137" i="5"/>
  <c r="BL137" i="5"/>
  <c r="BK137" i="5"/>
  <c r="BD137" i="5"/>
  <c r="BY136" i="5"/>
  <c r="BX136" i="5"/>
  <c r="BT136" i="5"/>
  <c r="BS136" i="5"/>
  <c r="BL136" i="5"/>
  <c r="BK136" i="5"/>
  <c r="BD136" i="5"/>
  <c r="BY135" i="5"/>
  <c r="BX135" i="5"/>
  <c r="BT135" i="5"/>
  <c r="BS135" i="5"/>
  <c r="BL135" i="5"/>
  <c r="BK135" i="5"/>
  <c r="BD135" i="5"/>
  <c r="BY134" i="5"/>
  <c r="BX134" i="5"/>
  <c r="BT134" i="5"/>
  <c r="BS134" i="5"/>
  <c r="BL134" i="5"/>
  <c r="BK134" i="5"/>
  <c r="BD134" i="5"/>
  <c r="BY133" i="5"/>
  <c r="BX133" i="5"/>
  <c r="BT133" i="5"/>
  <c r="BS133" i="5"/>
  <c r="BL133" i="5"/>
  <c r="BK133" i="5"/>
  <c r="BD133" i="5"/>
  <c r="BY132" i="5"/>
  <c r="BX132" i="5"/>
  <c r="BT132" i="5"/>
  <c r="BS132" i="5"/>
  <c r="BL132" i="5"/>
  <c r="BK132" i="5"/>
  <c r="BD132" i="5"/>
  <c r="BY131" i="5"/>
  <c r="BX131" i="5"/>
  <c r="BT131" i="5"/>
  <c r="BS131" i="5"/>
  <c r="BL131" i="5"/>
  <c r="BK131" i="5"/>
  <c r="BD131" i="5"/>
  <c r="BY130" i="5"/>
  <c r="BX130" i="5"/>
  <c r="BT130" i="5"/>
  <c r="BS130" i="5"/>
  <c r="BL130" i="5"/>
  <c r="BK130" i="5"/>
  <c r="BD130" i="5"/>
  <c r="BY129" i="5"/>
  <c r="BX129" i="5"/>
  <c r="BT129" i="5"/>
  <c r="BS129" i="5"/>
  <c r="BL129" i="5"/>
  <c r="BK129" i="5"/>
  <c r="BD129" i="5"/>
  <c r="BY128" i="5"/>
  <c r="BX128" i="5"/>
  <c r="BT128" i="5"/>
  <c r="BS128" i="5"/>
  <c r="BL128" i="5"/>
  <c r="BK128" i="5"/>
  <c r="BD128" i="5"/>
  <c r="BY127" i="5"/>
  <c r="BX127" i="5"/>
  <c r="BT127" i="5"/>
  <c r="BS127" i="5"/>
  <c r="BL127" i="5"/>
  <c r="BK127" i="5"/>
  <c r="BD127" i="5"/>
  <c r="BY126" i="5"/>
  <c r="BX126" i="5"/>
  <c r="BT126" i="5"/>
  <c r="BS126" i="5"/>
  <c r="BL126" i="5"/>
  <c r="BK126" i="5"/>
  <c r="BD126" i="5"/>
  <c r="BY125" i="5"/>
  <c r="BX125" i="5"/>
  <c r="BT125" i="5"/>
  <c r="BS125" i="5"/>
  <c r="BL125" i="5"/>
  <c r="BK125" i="5"/>
  <c r="BD125" i="5"/>
  <c r="BY124" i="5"/>
  <c r="BX124" i="5"/>
  <c r="BT124" i="5"/>
  <c r="BS124" i="5"/>
  <c r="BL124" i="5"/>
  <c r="BK124" i="5"/>
  <c r="BD124" i="5"/>
  <c r="BY123" i="5"/>
  <c r="BX123" i="5"/>
  <c r="BT123" i="5"/>
  <c r="BS123" i="5"/>
  <c r="BL123" i="5"/>
  <c r="BK123" i="5"/>
  <c r="BD123" i="5"/>
  <c r="BY122" i="5"/>
  <c r="BX122" i="5"/>
  <c r="BT122" i="5"/>
  <c r="BS122" i="5"/>
  <c r="BL122" i="5"/>
  <c r="BK122" i="5"/>
  <c r="BD122" i="5"/>
  <c r="BY121" i="5"/>
  <c r="BX121" i="5"/>
  <c r="BT121" i="5"/>
  <c r="BS121" i="5"/>
  <c r="BL121" i="5"/>
  <c r="BK121" i="5"/>
  <c r="BD121" i="5"/>
  <c r="BY120" i="5"/>
  <c r="BX120" i="5"/>
  <c r="BT120" i="5"/>
  <c r="BS120" i="5"/>
  <c r="BL120" i="5"/>
  <c r="BK120" i="5"/>
  <c r="BD120" i="5"/>
  <c r="BY119" i="5"/>
  <c r="BX119" i="5"/>
  <c r="BT119" i="5"/>
  <c r="BS119" i="5"/>
  <c r="BL119" i="5"/>
  <c r="BK119" i="5"/>
  <c r="BD119" i="5"/>
  <c r="BY118" i="5"/>
  <c r="BX118" i="5"/>
  <c r="BT118" i="5"/>
  <c r="BS118" i="5"/>
  <c r="BL118" i="5"/>
  <c r="BK118" i="5"/>
  <c r="BD118" i="5"/>
  <c r="BY117" i="5"/>
  <c r="BX117" i="5"/>
  <c r="BT117" i="5"/>
  <c r="BS117" i="5"/>
  <c r="BL117" i="5"/>
  <c r="BK117" i="5"/>
  <c r="BD117" i="5"/>
  <c r="BY116" i="5"/>
  <c r="BX116" i="5"/>
  <c r="BT116" i="5"/>
  <c r="BS116" i="5"/>
  <c r="BL116" i="5"/>
  <c r="BK116" i="5"/>
  <c r="BD116" i="5"/>
  <c r="BY115" i="5"/>
  <c r="BX115" i="5"/>
  <c r="BT115" i="5"/>
  <c r="BS115" i="5"/>
  <c r="BL115" i="5"/>
  <c r="BK115" i="5"/>
  <c r="BD115" i="5"/>
  <c r="BY114" i="5"/>
  <c r="BX114" i="5"/>
  <c r="BT114" i="5"/>
  <c r="BS114" i="5"/>
  <c r="BL114" i="5"/>
  <c r="BK114" i="5"/>
  <c r="BD114" i="5"/>
  <c r="BY113" i="5"/>
  <c r="BX113" i="5"/>
  <c r="BT113" i="5"/>
  <c r="BS113" i="5"/>
  <c r="BL113" i="5"/>
  <c r="BK113" i="5"/>
  <c r="BD113" i="5"/>
  <c r="BY112" i="5"/>
  <c r="BX112" i="5"/>
  <c r="BT112" i="5"/>
  <c r="BS112" i="5"/>
  <c r="BL112" i="5"/>
  <c r="BK112" i="5"/>
  <c r="BD112" i="5"/>
  <c r="BY111" i="5"/>
  <c r="BX111" i="5"/>
  <c r="BT111" i="5"/>
  <c r="BS111" i="5"/>
  <c r="BL111" i="5"/>
  <c r="BK111" i="5"/>
  <c r="BD111" i="5"/>
  <c r="BY110" i="5"/>
  <c r="BX110" i="5"/>
  <c r="BT110" i="5"/>
  <c r="BS110" i="5"/>
  <c r="BL110" i="5"/>
  <c r="BK110" i="5"/>
  <c r="BD110" i="5"/>
  <c r="BY109" i="5"/>
  <c r="BX109" i="5"/>
  <c r="BT109" i="5"/>
  <c r="BS109" i="5"/>
  <c r="BL109" i="5"/>
  <c r="BK109" i="5"/>
  <c r="BD109" i="5"/>
  <c r="BY108" i="5"/>
  <c r="BX108" i="5"/>
  <c r="BT108" i="5"/>
  <c r="BS108" i="5"/>
  <c r="BL108" i="5"/>
  <c r="BK108" i="5"/>
  <c r="BD108" i="5"/>
  <c r="BY107" i="5"/>
  <c r="BX107" i="5"/>
  <c r="BT107" i="5"/>
  <c r="BS107" i="5"/>
  <c r="BL107" i="5"/>
  <c r="BK107" i="5"/>
  <c r="BD107" i="5"/>
  <c r="BY106" i="5"/>
  <c r="BX106" i="5"/>
  <c r="BT106" i="5"/>
  <c r="BS106" i="5"/>
  <c r="BL106" i="5"/>
  <c r="BK106" i="5"/>
  <c r="BD106" i="5"/>
  <c r="BY105" i="5"/>
  <c r="BX105" i="5"/>
  <c r="BT105" i="5"/>
  <c r="BS105" i="5"/>
  <c r="BL105" i="5"/>
  <c r="BK105" i="5"/>
  <c r="BD105" i="5"/>
  <c r="BY104" i="5"/>
  <c r="BX104" i="5"/>
  <c r="BT104" i="5"/>
  <c r="BS104" i="5"/>
  <c r="BL104" i="5"/>
  <c r="BK104" i="5"/>
  <c r="BD104" i="5"/>
  <c r="BY103" i="5"/>
  <c r="BX103" i="5"/>
  <c r="BT103" i="5"/>
  <c r="BS103" i="5"/>
  <c r="BL103" i="5"/>
  <c r="BK103" i="5"/>
  <c r="BD103" i="5"/>
  <c r="BY102" i="5"/>
  <c r="BX102" i="5"/>
  <c r="BT102" i="5"/>
  <c r="BS102" i="5"/>
  <c r="BL102" i="5"/>
  <c r="BK102" i="5"/>
  <c r="BD102" i="5"/>
  <c r="BY101" i="5"/>
  <c r="BX101" i="5"/>
  <c r="BT101" i="5"/>
  <c r="BS101" i="5"/>
  <c r="BL101" i="5"/>
  <c r="BK101" i="5"/>
  <c r="BD101" i="5"/>
  <c r="BY100" i="5"/>
  <c r="BX100" i="5"/>
  <c r="BT100" i="5"/>
  <c r="BS100" i="5"/>
  <c r="BL100" i="5"/>
  <c r="BK100" i="5"/>
  <c r="BD100" i="5"/>
  <c r="BY99" i="5"/>
  <c r="BX99" i="5"/>
  <c r="BT99" i="5"/>
  <c r="BS99" i="5"/>
  <c r="BL99" i="5"/>
  <c r="BK99" i="5"/>
  <c r="BD99" i="5"/>
  <c r="BY98" i="5"/>
  <c r="BX98" i="5"/>
  <c r="BT98" i="5"/>
  <c r="BS98" i="5"/>
  <c r="BL98" i="5"/>
  <c r="BK98" i="5"/>
  <c r="BD98" i="5"/>
  <c r="BY97" i="5"/>
  <c r="BX97" i="5"/>
  <c r="BT97" i="5"/>
  <c r="BS97" i="5"/>
  <c r="BL97" i="5"/>
  <c r="BK97" i="5"/>
  <c r="BD97" i="5"/>
  <c r="BY96" i="5"/>
  <c r="BX96" i="5"/>
  <c r="BT96" i="5"/>
  <c r="BS96" i="5"/>
  <c r="BL96" i="5"/>
  <c r="BK96" i="5"/>
  <c r="BD96" i="5"/>
  <c r="BY95" i="5"/>
  <c r="BX95" i="5"/>
  <c r="BT95" i="5"/>
  <c r="BS95" i="5"/>
  <c r="BL95" i="5"/>
  <c r="BK95" i="5"/>
  <c r="BD95" i="5"/>
  <c r="BY94" i="5"/>
  <c r="BX94" i="5"/>
  <c r="BT94" i="5"/>
  <c r="BS94" i="5"/>
  <c r="BL94" i="5"/>
  <c r="BK94" i="5"/>
  <c r="BD94" i="5"/>
  <c r="BY93" i="5"/>
  <c r="BX93" i="5"/>
  <c r="BT93" i="5"/>
  <c r="BS93" i="5"/>
  <c r="BL93" i="5"/>
  <c r="BK93" i="5"/>
  <c r="BD93" i="5"/>
  <c r="BY92" i="5"/>
  <c r="BX92" i="5"/>
  <c r="BT92" i="5"/>
  <c r="BS92" i="5"/>
  <c r="BL92" i="5"/>
  <c r="BK92" i="5"/>
  <c r="BD92" i="5"/>
  <c r="BY91" i="5"/>
  <c r="BX91" i="5"/>
  <c r="BT91" i="5"/>
  <c r="BS91" i="5"/>
  <c r="BL91" i="5"/>
  <c r="BK91" i="5"/>
  <c r="BD91" i="5"/>
  <c r="BY90" i="5"/>
  <c r="BX90" i="5"/>
  <c r="BT90" i="5"/>
  <c r="BS90" i="5"/>
  <c r="BL90" i="5"/>
  <c r="BK90" i="5"/>
  <c r="BD90" i="5"/>
  <c r="BY89" i="5"/>
  <c r="BX89" i="5"/>
  <c r="BT89" i="5"/>
  <c r="BS89" i="5"/>
  <c r="BL89" i="5"/>
  <c r="BK89" i="5"/>
  <c r="BD89" i="5"/>
  <c r="BY88" i="5"/>
  <c r="BX88" i="5"/>
  <c r="BT88" i="5"/>
  <c r="BS88" i="5"/>
  <c r="BL88" i="5"/>
  <c r="BK88" i="5"/>
  <c r="BD88" i="5"/>
  <c r="BY87" i="5"/>
  <c r="BX87" i="5"/>
  <c r="BT87" i="5"/>
  <c r="BS87" i="5"/>
  <c r="BL87" i="5"/>
  <c r="BK87" i="5"/>
  <c r="BD87" i="5"/>
  <c r="BY86" i="5"/>
  <c r="BX86" i="5"/>
  <c r="BT86" i="5"/>
  <c r="BS86" i="5"/>
  <c r="BL86" i="5"/>
  <c r="BK86" i="5"/>
  <c r="BD86" i="5"/>
  <c r="BY85" i="5"/>
  <c r="BX85" i="5"/>
  <c r="BT85" i="5"/>
  <c r="BS85" i="5"/>
  <c r="BL85" i="5"/>
  <c r="BK85" i="5"/>
  <c r="BD85" i="5"/>
  <c r="BY84" i="5"/>
  <c r="BX84" i="5"/>
  <c r="BT84" i="5"/>
  <c r="BS84" i="5"/>
  <c r="BL84" i="5"/>
  <c r="BK84" i="5"/>
  <c r="BD84" i="5"/>
  <c r="BY83" i="5"/>
  <c r="BX83" i="5"/>
  <c r="BT83" i="5"/>
  <c r="BS83" i="5"/>
  <c r="BL83" i="5"/>
  <c r="BK83" i="5"/>
  <c r="BD83" i="5"/>
  <c r="BY82" i="5"/>
  <c r="BX82" i="5"/>
  <c r="BT82" i="5"/>
  <c r="BS82" i="5"/>
  <c r="BL82" i="5"/>
  <c r="BK82" i="5"/>
  <c r="BD82" i="5"/>
  <c r="BY81" i="5"/>
  <c r="BX81" i="5"/>
  <c r="BT81" i="5"/>
  <c r="BS81" i="5"/>
  <c r="BL81" i="5"/>
  <c r="BK81" i="5"/>
  <c r="BD81" i="5"/>
  <c r="BY80" i="5"/>
  <c r="BX80" i="5"/>
  <c r="BT80" i="5"/>
  <c r="BS80" i="5"/>
  <c r="BL80" i="5"/>
  <c r="BK80" i="5"/>
  <c r="BD80" i="5"/>
  <c r="BY79" i="5"/>
  <c r="BX79" i="5"/>
  <c r="BT79" i="5"/>
  <c r="BS79" i="5"/>
  <c r="BL79" i="5"/>
  <c r="BK79" i="5"/>
  <c r="BD79" i="5"/>
  <c r="BY78" i="5"/>
  <c r="BX78" i="5"/>
  <c r="BT78" i="5"/>
  <c r="BS78" i="5"/>
  <c r="BL78" i="5"/>
  <c r="BK78" i="5"/>
  <c r="BD78" i="5"/>
  <c r="BY77" i="5"/>
  <c r="BX77" i="5"/>
  <c r="BT77" i="5"/>
  <c r="BS77" i="5"/>
  <c r="BL77" i="5"/>
  <c r="BK77" i="5"/>
  <c r="BD77" i="5"/>
  <c r="BY76" i="5"/>
  <c r="BX76" i="5"/>
  <c r="BT76" i="5"/>
  <c r="BS76" i="5"/>
  <c r="BL76" i="5"/>
  <c r="BK76" i="5"/>
  <c r="BD76" i="5"/>
  <c r="BY75" i="5"/>
  <c r="BX75" i="5"/>
  <c r="BT75" i="5"/>
  <c r="BS75" i="5"/>
  <c r="BL75" i="5"/>
  <c r="BK75" i="5"/>
  <c r="BD75" i="5"/>
  <c r="BY74" i="5"/>
  <c r="BX74" i="5"/>
  <c r="BT74" i="5"/>
  <c r="BS74" i="5"/>
  <c r="BL74" i="5"/>
  <c r="BK74" i="5"/>
  <c r="BD74" i="5"/>
  <c r="BY73" i="5"/>
  <c r="BX73" i="5"/>
  <c r="BT73" i="5"/>
  <c r="BS73" i="5"/>
  <c r="BL73" i="5"/>
  <c r="BK73" i="5"/>
  <c r="BD73" i="5"/>
  <c r="BY72" i="5"/>
  <c r="BX72" i="5"/>
  <c r="BT72" i="5"/>
  <c r="BS72" i="5"/>
  <c r="BL72" i="5"/>
  <c r="BK72" i="5"/>
  <c r="BD72" i="5"/>
  <c r="BY71" i="5"/>
  <c r="BX71" i="5"/>
  <c r="BT71" i="5"/>
  <c r="BS71" i="5"/>
  <c r="BL71" i="5"/>
  <c r="BK71" i="5"/>
  <c r="BD71" i="5"/>
  <c r="BY70" i="5"/>
  <c r="BX70" i="5"/>
  <c r="BT70" i="5"/>
  <c r="BS70" i="5"/>
  <c r="BL70" i="5"/>
  <c r="BK70" i="5"/>
  <c r="BD70" i="5"/>
  <c r="BY69" i="5"/>
  <c r="BX69" i="5"/>
  <c r="BT69" i="5"/>
  <c r="BS69" i="5"/>
  <c r="BL69" i="5"/>
  <c r="BK69" i="5"/>
  <c r="BD69" i="5"/>
  <c r="V69" i="5"/>
  <c r="BY68" i="5"/>
  <c r="BX68" i="5"/>
  <c r="BT68" i="5"/>
  <c r="BS68" i="5"/>
  <c r="BL68" i="5"/>
  <c r="BK68" i="5"/>
  <c r="BD68" i="5"/>
  <c r="V68" i="5"/>
  <c r="BY67" i="5"/>
  <c r="BX67" i="5"/>
  <c r="BT67" i="5"/>
  <c r="BS67" i="5"/>
  <c r="BL67" i="5"/>
  <c r="BK67" i="5"/>
  <c r="BD67" i="5"/>
  <c r="V67" i="5"/>
  <c r="BY66" i="5"/>
  <c r="BX66" i="5"/>
  <c r="BT66" i="5"/>
  <c r="BS66" i="5"/>
  <c r="BL66" i="5"/>
  <c r="BK66" i="5"/>
  <c r="BD66" i="5"/>
  <c r="V66" i="5"/>
  <c r="BY65" i="5"/>
  <c r="BX65" i="5"/>
  <c r="BT65" i="5"/>
  <c r="BS65" i="5"/>
  <c r="BL65" i="5"/>
  <c r="BK65" i="5"/>
  <c r="BD65" i="5"/>
  <c r="V65" i="5"/>
  <c r="BY64" i="5"/>
  <c r="BX64" i="5"/>
  <c r="BT64" i="5"/>
  <c r="BS64" i="5"/>
  <c r="BL64" i="5"/>
  <c r="BK64" i="5"/>
  <c r="BD64" i="5"/>
  <c r="V64" i="5"/>
  <c r="BY63" i="5"/>
  <c r="BX63" i="5"/>
  <c r="BT63" i="5"/>
  <c r="BS63" i="5"/>
  <c r="BL63" i="5"/>
  <c r="BK63" i="5"/>
  <c r="BD63" i="5"/>
  <c r="V63" i="5"/>
  <c r="BY62" i="5"/>
  <c r="BX62" i="5"/>
  <c r="BT62" i="5"/>
  <c r="BS62" i="5"/>
  <c r="BL62" i="5"/>
  <c r="BK62" i="5"/>
  <c r="BD62" i="5"/>
  <c r="V62" i="5"/>
  <c r="BY61" i="5"/>
  <c r="BX61" i="5"/>
  <c r="BT61" i="5"/>
  <c r="BS61" i="5"/>
  <c r="BL61" i="5"/>
  <c r="BK61" i="5"/>
  <c r="BD61" i="5"/>
  <c r="V61" i="5"/>
  <c r="BY60" i="5"/>
  <c r="BX60" i="5"/>
  <c r="BT60" i="5"/>
  <c r="BS60" i="5"/>
  <c r="BL60" i="5"/>
  <c r="BK60" i="5"/>
  <c r="BD60" i="5"/>
  <c r="V60" i="5"/>
  <c r="BY59" i="5"/>
  <c r="BX59" i="5"/>
  <c r="BT59" i="5"/>
  <c r="BS59" i="5"/>
  <c r="BL59" i="5"/>
  <c r="BK59" i="5"/>
  <c r="BD59" i="5"/>
  <c r="V59" i="5"/>
  <c r="BY58" i="5"/>
  <c r="BX58" i="5"/>
  <c r="BT58" i="5"/>
  <c r="BS58" i="5"/>
  <c r="BL58" i="5"/>
  <c r="BK58" i="5"/>
  <c r="BD58" i="5"/>
  <c r="V58" i="5"/>
  <c r="BY57" i="5"/>
  <c r="BX57" i="5"/>
  <c r="BT57" i="5"/>
  <c r="BS57" i="5"/>
  <c r="BL57" i="5"/>
  <c r="BK57" i="5"/>
  <c r="BD57" i="5"/>
  <c r="V57" i="5"/>
  <c r="BY56" i="5"/>
  <c r="BX56" i="5"/>
  <c r="BT56" i="5"/>
  <c r="BS56" i="5"/>
  <c r="BL56" i="5"/>
  <c r="BK56" i="5"/>
  <c r="BD56" i="5"/>
  <c r="V56" i="5"/>
  <c r="BY55" i="5"/>
  <c r="BX55" i="5"/>
  <c r="BT55" i="5"/>
  <c r="BS55" i="5"/>
  <c r="BL55" i="5"/>
  <c r="BK55" i="5"/>
  <c r="BD55" i="5"/>
  <c r="V55" i="5"/>
  <c r="BY54" i="5"/>
  <c r="BX54" i="5"/>
  <c r="BT54" i="5"/>
  <c r="BS54" i="5"/>
  <c r="BL54" i="5"/>
  <c r="BK54" i="5"/>
  <c r="BD54" i="5"/>
  <c r="V54" i="5"/>
  <c r="BY53" i="5"/>
  <c r="BX53" i="5"/>
  <c r="BT53" i="5"/>
  <c r="BS53" i="5"/>
  <c r="BL53" i="5"/>
  <c r="BK53" i="5"/>
  <c r="BD53" i="5"/>
  <c r="V53" i="5"/>
  <c r="BY52" i="5"/>
  <c r="BX52" i="5"/>
  <c r="BT52" i="5"/>
  <c r="BS52" i="5"/>
  <c r="BL52" i="5"/>
  <c r="BK52" i="5"/>
  <c r="BD52" i="5"/>
  <c r="V52" i="5"/>
  <c r="BY51" i="5"/>
  <c r="BX51" i="5"/>
  <c r="BT51" i="5"/>
  <c r="BS51" i="5"/>
  <c r="BL51" i="5"/>
  <c r="BK51" i="5"/>
  <c r="BD51" i="5"/>
  <c r="V51" i="5"/>
  <c r="BY50" i="5"/>
  <c r="BX50" i="5"/>
  <c r="BT50" i="5"/>
  <c r="BS50" i="5"/>
  <c r="BL50" i="5"/>
  <c r="BK50" i="5"/>
  <c r="BD50" i="5"/>
  <c r="V50" i="5"/>
  <c r="BY49" i="5"/>
  <c r="BX49" i="5"/>
  <c r="BT49" i="5"/>
  <c r="BS49" i="5"/>
  <c r="BL49" i="5"/>
  <c r="BK49" i="5"/>
  <c r="BD49" i="5"/>
  <c r="V49" i="5"/>
  <c r="BY48" i="5"/>
  <c r="BX48" i="5"/>
  <c r="BT48" i="5"/>
  <c r="BS48" i="5"/>
  <c r="BL48" i="5"/>
  <c r="BK48" i="5"/>
  <c r="BD48" i="5"/>
  <c r="V48" i="5"/>
  <c r="BY47" i="5"/>
  <c r="BX47" i="5"/>
  <c r="BT47" i="5"/>
  <c r="BS47" i="5"/>
  <c r="BL47" i="5"/>
  <c r="BK47" i="5"/>
  <c r="BD47" i="5"/>
  <c r="V47" i="5"/>
  <c r="BY46" i="5"/>
  <c r="BX46" i="5"/>
  <c r="BT46" i="5"/>
  <c r="BS46" i="5"/>
  <c r="BL46" i="5"/>
  <c r="BK46" i="5"/>
  <c r="BD46" i="5"/>
  <c r="V46" i="5"/>
  <c r="BY45" i="5"/>
  <c r="BX45" i="5"/>
  <c r="BT45" i="5"/>
  <c r="BS45" i="5"/>
  <c r="BL45" i="5"/>
  <c r="BK45" i="5"/>
  <c r="BD45" i="5"/>
  <c r="V45" i="5"/>
  <c r="BY44" i="5"/>
  <c r="BX44" i="5"/>
  <c r="BT44" i="5"/>
  <c r="BS44" i="5"/>
  <c r="BL44" i="5"/>
  <c r="BK44" i="5"/>
  <c r="BD44" i="5"/>
  <c r="V44" i="5"/>
  <c r="BY43" i="5"/>
  <c r="BX43" i="5"/>
  <c r="BT43" i="5"/>
  <c r="BS43" i="5"/>
  <c r="BL43" i="5"/>
  <c r="BK43" i="5"/>
  <c r="BD43" i="5"/>
  <c r="V43" i="5"/>
  <c r="BY42" i="5"/>
  <c r="BX42" i="5"/>
  <c r="BT42" i="5"/>
  <c r="BS42" i="5"/>
  <c r="BL42" i="5"/>
  <c r="BK42" i="5"/>
  <c r="BD42" i="5"/>
  <c r="V42" i="5"/>
  <c r="BY41" i="5"/>
  <c r="BX41" i="5"/>
  <c r="BT41" i="5"/>
  <c r="BS41" i="5"/>
  <c r="BL41" i="5"/>
  <c r="BK41" i="5"/>
  <c r="BD41" i="5"/>
  <c r="V41" i="5"/>
  <c r="BY40" i="5"/>
  <c r="BX40" i="5"/>
  <c r="BT40" i="5"/>
  <c r="BS40" i="5"/>
  <c r="BL40" i="5"/>
  <c r="BK40" i="5"/>
  <c r="BD40" i="5"/>
  <c r="V40" i="5"/>
  <c r="BY39" i="5"/>
  <c r="BX39" i="5"/>
  <c r="BT39" i="5"/>
  <c r="BS39" i="5"/>
  <c r="BL39" i="5"/>
  <c r="BK39" i="5"/>
  <c r="BD39" i="5"/>
  <c r="V39" i="5"/>
  <c r="BY38" i="5"/>
  <c r="BX38" i="5"/>
  <c r="BT38" i="5"/>
  <c r="BS38" i="5"/>
  <c r="BL38" i="5"/>
  <c r="BK38" i="5"/>
  <c r="BD38" i="5"/>
  <c r="V38" i="5"/>
  <c r="BY37" i="5"/>
  <c r="BX37" i="5"/>
  <c r="BT37" i="5"/>
  <c r="BS37" i="5"/>
  <c r="BL37" i="5"/>
  <c r="BK37" i="5"/>
  <c r="BD37" i="5"/>
  <c r="V37" i="5"/>
  <c r="BY36" i="5"/>
  <c r="BX36" i="5"/>
  <c r="BT36" i="5"/>
  <c r="BS36" i="5"/>
  <c r="BL36" i="5"/>
  <c r="BK36" i="5"/>
  <c r="BD36" i="5"/>
  <c r="V36" i="5"/>
  <c r="BY35" i="5"/>
  <c r="BX35" i="5"/>
  <c r="BT35" i="5"/>
  <c r="BS35" i="5"/>
  <c r="BL35" i="5"/>
  <c r="BK35" i="5"/>
  <c r="BD35" i="5"/>
  <c r="V35" i="5"/>
  <c r="BY34" i="5"/>
  <c r="BX34" i="5"/>
  <c r="BT34" i="5"/>
  <c r="BS34" i="5"/>
  <c r="BL34" i="5"/>
  <c r="BK34" i="5"/>
  <c r="BD34" i="5"/>
  <c r="V34" i="5"/>
  <c r="BY33" i="5"/>
  <c r="BX33" i="5"/>
  <c r="BT33" i="5"/>
  <c r="BS33" i="5"/>
  <c r="BL33" i="5"/>
  <c r="BK33" i="5"/>
  <c r="BD33" i="5"/>
  <c r="V33" i="5"/>
  <c r="BY32" i="5"/>
  <c r="BX32" i="5"/>
  <c r="BT32" i="5"/>
  <c r="BS32" i="5"/>
  <c r="BL32" i="5"/>
  <c r="BK32" i="5"/>
  <c r="BD32" i="5"/>
  <c r="V32" i="5"/>
  <c r="BY31" i="5"/>
  <c r="BX31" i="5"/>
  <c r="BT31" i="5"/>
  <c r="BS31" i="5"/>
  <c r="BL31" i="5"/>
  <c r="BK31" i="5"/>
  <c r="BD31" i="5"/>
  <c r="V31" i="5"/>
  <c r="BY30" i="5"/>
  <c r="BX30" i="5"/>
  <c r="BT30" i="5"/>
  <c r="BS30" i="5"/>
  <c r="BL30" i="5"/>
  <c r="BK30" i="5"/>
  <c r="BD30" i="5"/>
  <c r="V30" i="5"/>
  <c r="BY29" i="5"/>
  <c r="BX29" i="5"/>
  <c r="BT29" i="5"/>
  <c r="BS29" i="5"/>
  <c r="BL29" i="5"/>
  <c r="BK29" i="5"/>
  <c r="BD29" i="5"/>
  <c r="V29" i="5"/>
  <c r="BY28" i="5"/>
  <c r="BX28" i="5"/>
  <c r="BT28" i="5"/>
  <c r="BS28" i="5"/>
  <c r="BL28" i="5"/>
  <c r="BK28" i="5"/>
  <c r="BD28" i="5"/>
  <c r="V28" i="5"/>
  <c r="BY27" i="5"/>
  <c r="BX27" i="5"/>
  <c r="BT27" i="5"/>
  <c r="BS27" i="5"/>
  <c r="BL27" i="5"/>
  <c r="BK27" i="5"/>
  <c r="BD27" i="5"/>
  <c r="V27" i="5"/>
  <c r="BY26" i="5"/>
  <c r="BX26" i="5"/>
  <c r="BT26" i="5"/>
  <c r="BS26" i="5"/>
  <c r="BL26" i="5"/>
  <c r="BK26" i="5"/>
  <c r="BD26" i="5"/>
  <c r="V26" i="5"/>
  <c r="BY25" i="5"/>
  <c r="BX25" i="5"/>
  <c r="BT25" i="5"/>
  <c r="BS25" i="5"/>
  <c r="BL25" i="5"/>
  <c r="BK25" i="5"/>
  <c r="BD25" i="5"/>
  <c r="V25" i="5"/>
  <c r="BY24" i="5"/>
  <c r="BX24" i="5"/>
  <c r="BT24" i="5"/>
  <c r="BS24" i="5"/>
  <c r="BL24" i="5"/>
  <c r="BK24" i="5"/>
  <c r="BD24" i="5"/>
  <c r="V24" i="5"/>
  <c r="BY23" i="5"/>
  <c r="BX23" i="5"/>
  <c r="BT23" i="5"/>
  <c r="BS23" i="5"/>
  <c r="BL23" i="5"/>
  <c r="BK23" i="5"/>
  <c r="BD23" i="5"/>
  <c r="V23" i="5"/>
  <c r="BY22" i="5"/>
  <c r="BX22" i="5"/>
  <c r="BT22" i="5"/>
  <c r="BS22" i="5"/>
  <c r="BL22" i="5"/>
  <c r="BK22" i="5"/>
  <c r="BD22" i="5"/>
  <c r="V22" i="5"/>
  <c r="BY21" i="5"/>
  <c r="BX21" i="5"/>
  <c r="BT21" i="5"/>
  <c r="BS21" i="5"/>
  <c r="BL21" i="5"/>
  <c r="BK21" i="5"/>
  <c r="BD21" i="5"/>
  <c r="V21" i="5"/>
  <c r="BY20" i="5"/>
  <c r="BX20" i="5"/>
  <c r="BT20" i="5"/>
  <c r="BS20" i="5"/>
  <c r="BL20" i="5"/>
  <c r="BK20" i="5"/>
  <c r="BD20" i="5"/>
  <c r="V20" i="5"/>
  <c r="BY19" i="5"/>
  <c r="BX19" i="5"/>
  <c r="BT19" i="5"/>
  <c r="BS19" i="5"/>
  <c r="BL19" i="5"/>
  <c r="BK19" i="5"/>
  <c r="BD19" i="5"/>
  <c r="V19" i="5"/>
  <c r="BY18" i="5"/>
  <c r="BX18" i="5"/>
  <c r="BT18" i="5"/>
  <c r="BS18" i="5"/>
  <c r="BL18" i="5"/>
  <c r="BK18" i="5"/>
  <c r="BD18" i="5"/>
  <c r="V18" i="5"/>
  <c r="BY17" i="5"/>
  <c r="BX17" i="5"/>
  <c r="BT17" i="5"/>
  <c r="BS17" i="5"/>
  <c r="BL17" i="5"/>
  <c r="BK17" i="5"/>
  <c r="BD17" i="5"/>
  <c r="V17" i="5"/>
  <c r="BY16" i="5"/>
  <c r="BX16" i="5"/>
  <c r="BT16" i="5"/>
  <c r="BS16" i="5"/>
  <c r="BL16" i="5"/>
  <c r="BK16" i="5"/>
  <c r="BD16" i="5"/>
  <c r="V16" i="5"/>
  <c r="BY15" i="5"/>
  <c r="BX15" i="5"/>
  <c r="BT15" i="5"/>
  <c r="BS15" i="5"/>
  <c r="BL15" i="5"/>
  <c r="BK15" i="5"/>
  <c r="BD15" i="5"/>
  <c r="V15" i="5"/>
  <c r="BY14" i="5"/>
  <c r="BX14" i="5"/>
  <c r="BT14" i="5"/>
  <c r="BS14" i="5"/>
  <c r="BL14" i="5"/>
  <c r="BK14" i="5"/>
  <c r="BD14" i="5"/>
  <c r="V14" i="5"/>
  <c r="BY13" i="5"/>
  <c r="BX13" i="5"/>
  <c r="BT13" i="5"/>
  <c r="BS13" i="5"/>
  <c r="BL13" i="5"/>
  <c r="BK13" i="5"/>
  <c r="BD13" i="5"/>
  <c r="V13" i="5"/>
  <c r="BY12" i="5"/>
  <c r="BX12" i="5"/>
  <c r="BT12" i="5"/>
  <c r="BS12" i="5"/>
  <c r="BL12" i="5"/>
  <c r="BK12" i="5"/>
  <c r="BD12" i="5"/>
  <c r="V12" i="5"/>
  <c r="BY11" i="5"/>
  <c r="BX11" i="5"/>
  <c r="BT11" i="5"/>
  <c r="BS11" i="5"/>
  <c r="BL11" i="5"/>
  <c r="BK11" i="5"/>
  <c r="BD11" i="5"/>
  <c r="V11" i="5"/>
  <c r="BY10" i="5"/>
  <c r="BX10" i="5"/>
  <c r="BT10" i="5"/>
  <c r="BS10" i="5"/>
  <c r="BL10" i="5"/>
  <c r="BK10" i="5"/>
  <c r="BD10" i="5"/>
  <c r="V10" i="5"/>
  <c r="BY9" i="5"/>
  <c r="BX9" i="5"/>
  <c r="BT9" i="5"/>
  <c r="BS9" i="5"/>
  <c r="BL9" i="5"/>
  <c r="BK9" i="5"/>
  <c r="BD9" i="5"/>
  <c r="V9" i="5"/>
  <c r="BY8" i="5"/>
  <c r="BX8" i="5"/>
  <c r="BT8" i="5"/>
  <c r="BS8" i="5"/>
  <c r="BL8" i="5"/>
  <c r="BK8" i="5"/>
  <c r="BD8" i="5"/>
  <c r="V8" i="5"/>
  <c r="BY7" i="5"/>
  <c r="BX7" i="5"/>
  <c r="BT7" i="5"/>
  <c r="BS7" i="5"/>
  <c r="BL7" i="5"/>
  <c r="BK7" i="5"/>
  <c r="BD7" i="5"/>
  <c r="V7" i="5"/>
  <c r="B7" i="5"/>
  <c r="B8" i="5" s="1"/>
  <c r="BY6" i="5"/>
  <c r="BX6" i="5"/>
  <c r="BT6" i="5"/>
  <c r="BS6" i="5"/>
  <c r="BL6" i="5"/>
  <c r="BK6" i="5"/>
  <c r="BD6" i="5"/>
  <c r="V6" i="5"/>
  <c r="B6" i="5"/>
  <c r="BY5" i="5"/>
  <c r="BX5" i="5"/>
  <c r="BT5" i="5"/>
  <c r="BS5" i="5"/>
  <c r="BL5" i="5"/>
  <c r="BK5" i="5"/>
  <c r="BD5" i="5"/>
  <c r="BD2" i="5" s="1"/>
  <c r="V5" i="5"/>
  <c r="V2" i="5" s="1"/>
  <c r="AR4" i="5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Q4" i="5"/>
  <c r="AP4" i="5"/>
  <c r="AO4" i="5"/>
  <c r="Z4" i="5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Y4" i="5"/>
  <c r="AP3" i="5"/>
  <c r="V1" i="5"/>
  <c r="AL10" i="7" l="1"/>
  <c r="AI11" i="7"/>
  <c r="AK12" i="7"/>
  <c r="AJ10" i="7"/>
  <c r="AH9" i="7"/>
  <c r="F8" i="7"/>
  <c r="BN7" i="6"/>
  <c r="BN187" i="6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58" i="6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582" i="6"/>
  <c r="BN583" i="6" s="1"/>
  <c r="BN584" i="6" s="1"/>
  <c r="BN118" i="6"/>
  <c r="BN509" i="6"/>
  <c r="Y44" i="6"/>
  <c r="BN545" i="6"/>
  <c r="BN150" i="6"/>
  <c r="BN151" i="6" s="1"/>
  <c r="BN119" i="6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43" i="6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294" i="6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BN305" i="6" s="1"/>
  <c r="BN306" i="6" s="1"/>
  <c r="BN307" i="6" s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691" i="6"/>
  <c r="BN692" i="6" s="1"/>
  <c r="BN693" i="6" s="1"/>
  <c r="BN694" i="6" s="1"/>
  <c r="BN695" i="6" s="1"/>
  <c r="BN696" i="6" s="1"/>
  <c r="BN697" i="6" s="1"/>
  <c r="BN698" i="6" s="1"/>
  <c r="BN699" i="6" s="1"/>
  <c r="BN700" i="6" s="1"/>
  <c r="BN701" i="6" s="1"/>
  <c r="BN702" i="6" s="1"/>
  <c r="BN703" i="6" s="1"/>
  <c r="BN704" i="6" s="1"/>
  <c r="BN705" i="6" s="1"/>
  <c r="BN706" i="6" s="1"/>
  <c r="BN707" i="6" s="1"/>
  <c r="BN708" i="6" s="1"/>
  <c r="BN709" i="6" s="1"/>
  <c r="BN710" i="6" s="1"/>
  <c r="BN711" i="6" s="1"/>
  <c r="BN712" i="6" s="1"/>
  <c r="BN713" i="6" s="1"/>
  <c r="BN714" i="6" s="1"/>
  <c r="BN715" i="6" s="1"/>
  <c r="BN716" i="6" s="1"/>
  <c r="BN717" i="6" s="1"/>
  <c r="BN718" i="6" s="1"/>
  <c r="BN719" i="6" s="1"/>
  <c r="BN720" i="6" s="1"/>
  <c r="BN721" i="6" s="1"/>
  <c r="BN722" i="6" s="1"/>
  <c r="BN723" i="6" s="1"/>
  <c r="BN724" i="6" s="1"/>
  <c r="BN799" i="6"/>
  <c r="BN800" i="6" s="1"/>
  <c r="BN801" i="6" s="1"/>
  <c r="BN802" i="6" s="1"/>
  <c r="BN803" i="6" s="1"/>
  <c r="BN804" i="6" s="1"/>
  <c r="BN805" i="6" s="1"/>
  <c r="BN806" i="6" s="1"/>
  <c r="BN807" i="6" s="1"/>
  <c r="BN808" i="6" s="1"/>
  <c r="BN809" i="6" s="1"/>
  <c r="BN810" i="6" s="1"/>
  <c r="BN811" i="6" s="1"/>
  <c r="BN812" i="6" s="1"/>
  <c r="BN813" i="6" s="1"/>
  <c r="BN814" i="6" s="1"/>
  <c r="BN815" i="6" s="1"/>
  <c r="BN816" i="6" s="1"/>
  <c r="BN817" i="6" s="1"/>
  <c r="BN818" i="6" s="1"/>
  <c r="BN819" i="6" s="1"/>
  <c r="BN820" i="6" s="1"/>
  <c r="BN821" i="6" s="1"/>
  <c r="BN822" i="6" s="1"/>
  <c r="BN823" i="6" s="1"/>
  <c r="BN824" i="6" s="1"/>
  <c r="BN825" i="6" s="1"/>
  <c r="BN826" i="6" s="1"/>
  <c r="BN827" i="6" s="1"/>
  <c r="BN828" i="6" s="1"/>
  <c r="BN546" i="6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79" i="6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8" i="6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AW11" i="6"/>
  <c r="BN152" i="6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798" i="6"/>
  <c r="U3" i="6"/>
  <c r="Y3" i="6" s="1"/>
  <c r="BN763" i="6"/>
  <c r="BN764" i="6" s="1"/>
  <c r="BN765" i="6" s="1"/>
  <c r="BN766" i="6" s="1"/>
  <c r="BN767" i="6" s="1"/>
  <c r="BN768" i="6" s="1"/>
  <c r="BN769" i="6" s="1"/>
  <c r="BN770" i="6" s="1"/>
  <c r="BN771" i="6" s="1"/>
  <c r="BN772" i="6" s="1"/>
  <c r="BN773" i="6" s="1"/>
  <c r="BN774" i="6" s="1"/>
  <c r="BN775" i="6" s="1"/>
  <c r="BN776" i="6" s="1"/>
  <c r="BN777" i="6" s="1"/>
  <c r="BN778" i="6" s="1"/>
  <c r="BN779" i="6" s="1"/>
  <c r="BN780" i="6" s="1"/>
  <c r="BN781" i="6" s="1"/>
  <c r="BN782" i="6" s="1"/>
  <c r="BN783" i="6" s="1"/>
  <c r="BN784" i="6" s="1"/>
  <c r="BN785" i="6" s="1"/>
  <c r="BN786" i="6" s="1"/>
  <c r="BN787" i="6" s="1"/>
  <c r="BN788" i="6" s="1"/>
  <c r="BN789" i="6" s="1"/>
  <c r="BN790" i="6" s="1"/>
  <c r="BN791" i="6" s="1"/>
  <c r="BN792" i="6" s="1"/>
  <c r="BN793" i="6" s="1"/>
  <c r="BN794" i="6" s="1"/>
  <c r="BN795" i="6" s="1"/>
  <c r="BN796" i="6" s="1"/>
  <c r="BN474" i="6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370" i="6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223" i="6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510" i="6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727" i="6"/>
  <c r="BN728" i="6" s="1"/>
  <c r="BN729" i="6" s="1"/>
  <c r="BN730" i="6" s="1"/>
  <c r="BN731" i="6" s="1"/>
  <c r="BN732" i="6" s="1"/>
  <c r="BN733" i="6" s="1"/>
  <c r="BN734" i="6" s="1"/>
  <c r="BN735" i="6" s="1"/>
  <c r="BN736" i="6" s="1"/>
  <c r="BN737" i="6" s="1"/>
  <c r="BN738" i="6" s="1"/>
  <c r="BN739" i="6" s="1"/>
  <c r="BN740" i="6" s="1"/>
  <c r="BN741" i="6" s="1"/>
  <c r="BN742" i="6" s="1"/>
  <c r="BN743" i="6" s="1"/>
  <c r="BN744" i="6" s="1"/>
  <c r="BN745" i="6" s="1"/>
  <c r="BN746" i="6" s="1"/>
  <c r="BN747" i="6" s="1"/>
  <c r="BN748" i="6" s="1"/>
  <c r="BN749" i="6" s="1"/>
  <c r="BN750" i="6" s="1"/>
  <c r="BN751" i="6" s="1"/>
  <c r="BN752" i="6" s="1"/>
  <c r="BN753" i="6" s="1"/>
  <c r="BN754" i="6" s="1"/>
  <c r="BN755" i="6" s="1"/>
  <c r="BN756" i="6" s="1"/>
  <c r="BN757" i="6" s="1"/>
  <c r="BN758" i="6" s="1"/>
  <c r="BN759" i="6" s="1"/>
  <c r="BN760" i="6" s="1"/>
  <c r="BN653" i="6"/>
  <c r="BN654" i="6" s="1"/>
  <c r="BN655" i="6" s="1"/>
  <c r="BN656" i="6" s="1"/>
  <c r="BN657" i="6" s="1"/>
  <c r="BN658" i="6" s="1"/>
  <c r="BN659" i="6" s="1"/>
  <c r="BN660" i="6" s="1"/>
  <c r="BN661" i="6" s="1"/>
  <c r="BN662" i="6" s="1"/>
  <c r="BN663" i="6" s="1"/>
  <c r="BN664" i="6" s="1"/>
  <c r="BN665" i="6" s="1"/>
  <c r="BN666" i="6" s="1"/>
  <c r="BN667" i="6" s="1"/>
  <c r="BN668" i="6" s="1"/>
  <c r="BN669" i="6" s="1"/>
  <c r="BN670" i="6" s="1"/>
  <c r="BN671" i="6" s="1"/>
  <c r="BN672" i="6" s="1"/>
  <c r="BN673" i="6" s="1"/>
  <c r="BN674" i="6" s="1"/>
  <c r="BN675" i="6" s="1"/>
  <c r="BN676" i="6" s="1"/>
  <c r="BN677" i="6" s="1"/>
  <c r="BN678" i="6" s="1"/>
  <c r="BN679" i="6" s="1"/>
  <c r="BN680" i="6" s="1"/>
  <c r="BN681" i="6" s="1"/>
  <c r="BN682" i="6" s="1"/>
  <c r="BN683" i="6" s="1"/>
  <c r="BN684" i="6" s="1"/>
  <c r="BN685" i="6" s="1"/>
  <c r="BN686" i="6" s="1"/>
  <c r="BN687" i="6" s="1"/>
  <c r="BN688" i="6" s="1"/>
  <c r="BN726" i="6"/>
  <c r="BN329" i="6"/>
  <c r="BN619" i="6"/>
  <c r="BN620" i="6" s="1"/>
  <c r="BN621" i="6" s="1"/>
  <c r="BN622" i="6" s="1"/>
  <c r="BN623" i="6" s="1"/>
  <c r="BN624" i="6" s="1"/>
  <c r="BN625" i="6" s="1"/>
  <c r="BN626" i="6" s="1"/>
  <c r="BN627" i="6" s="1"/>
  <c r="BN628" i="6" s="1"/>
  <c r="BN629" i="6" s="1"/>
  <c r="BN630" i="6" s="1"/>
  <c r="BN631" i="6" s="1"/>
  <c r="BN632" i="6" s="1"/>
  <c r="BN633" i="6" s="1"/>
  <c r="BN634" i="6" s="1"/>
  <c r="BN635" i="6" s="1"/>
  <c r="BN636" i="6" s="1"/>
  <c r="BN637" i="6" s="1"/>
  <c r="BN638" i="6" s="1"/>
  <c r="BN639" i="6" s="1"/>
  <c r="BN640" i="6" s="1"/>
  <c r="BN641" i="6" s="1"/>
  <c r="BN642" i="6" s="1"/>
  <c r="BN643" i="6" s="1"/>
  <c r="BN644" i="6" s="1"/>
  <c r="BN645" i="6" s="1"/>
  <c r="BN646" i="6" s="1"/>
  <c r="BN647" i="6" s="1"/>
  <c r="BN648" i="6" s="1"/>
  <c r="BN649" i="6" s="1"/>
  <c r="BN650" i="6" s="1"/>
  <c r="BN651" i="6" s="1"/>
  <c r="BN652" i="6" s="1"/>
  <c r="BN401" i="6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585" i="6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605" i="6" s="1"/>
  <c r="BN606" i="6" s="1"/>
  <c r="BN607" i="6" s="1"/>
  <c r="BN608" i="6" s="1"/>
  <c r="BN609" i="6" s="1"/>
  <c r="BN610" i="6" s="1"/>
  <c r="BN611" i="6" s="1"/>
  <c r="BN612" i="6" s="1"/>
  <c r="BN613" i="6" s="1"/>
  <c r="BN614" i="6" s="1"/>
  <c r="BN615" i="6" s="1"/>
  <c r="BN616" i="6" s="1"/>
  <c r="BN330" i="6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438" i="6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AL11" i="7" l="1"/>
  <c r="AI12" i="7"/>
  <c r="AI13" i="7"/>
  <c r="AI14" i="7" s="1"/>
  <c r="AI15" i="7" s="1"/>
  <c r="AK13" i="7"/>
  <c r="AJ11" i="7"/>
  <c r="AH10" i="7"/>
  <c r="F9" i="7"/>
  <c r="AW12" i="6"/>
  <c r="B4" i="5"/>
  <c r="AL12" i="7" l="1"/>
  <c r="AL13" i="7" s="1"/>
  <c r="AI16" i="7"/>
  <c r="AI17" i="7" s="1"/>
  <c r="AK14" i="7"/>
  <c r="AJ12" i="7"/>
  <c r="AJ13" i="7" s="1"/>
  <c r="AJ14" i="7" s="1"/>
  <c r="AH11" i="7"/>
  <c r="AH12" i="7" s="1"/>
  <c r="F10" i="7"/>
  <c r="AW13" i="6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AR117" i="4"/>
  <c r="AQ117" i="4"/>
  <c r="AP117" i="4"/>
  <c r="AO117" i="4"/>
  <c r="Z117" i="4"/>
  <c r="AR116" i="4"/>
  <c r="AQ116" i="4"/>
  <c r="AP116" i="4"/>
  <c r="AO116" i="4"/>
  <c r="Z116" i="4"/>
  <c r="AR115" i="4"/>
  <c r="AQ115" i="4"/>
  <c r="AP115" i="4"/>
  <c r="AO115" i="4"/>
  <c r="Z115" i="4"/>
  <c r="AR114" i="4"/>
  <c r="AQ114" i="4"/>
  <c r="AP114" i="4"/>
  <c r="AO114" i="4"/>
  <c r="Z114" i="4"/>
  <c r="AR113" i="4"/>
  <c r="AQ113" i="4"/>
  <c r="AP113" i="4"/>
  <c r="AO113" i="4"/>
  <c r="Z113" i="4"/>
  <c r="AR112" i="4"/>
  <c r="AQ112" i="4"/>
  <c r="AP112" i="4"/>
  <c r="AO112" i="4"/>
  <c r="Z112" i="4"/>
  <c r="AR111" i="4"/>
  <c r="AQ111" i="4"/>
  <c r="AP111" i="4"/>
  <c r="AO111" i="4"/>
  <c r="Z111" i="4"/>
  <c r="AR110" i="4"/>
  <c r="AQ110" i="4"/>
  <c r="AP110" i="4"/>
  <c r="AO110" i="4"/>
  <c r="Z110" i="4"/>
  <c r="AR109" i="4"/>
  <c r="AQ109" i="4"/>
  <c r="AP109" i="4"/>
  <c r="AO109" i="4"/>
  <c r="Z109" i="4"/>
  <c r="AR108" i="4"/>
  <c r="AQ108" i="4"/>
  <c r="AP108" i="4"/>
  <c r="AO108" i="4"/>
  <c r="Z108" i="4"/>
  <c r="AR107" i="4"/>
  <c r="AQ107" i="4"/>
  <c r="AP107" i="4"/>
  <c r="AO107" i="4"/>
  <c r="Z107" i="4"/>
  <c r="AR106" i="4"/>
  <c r="AQ106" i="4"/>
  <c r="AP106" i="4"/>
  <c r="AO106" i="4"/>
  <c r="Z106" i="4"/>
  <c r="AR105" i="4"/>
  <c r="AQ105" i="4"/>
  <c r="AP105" i="4"/>
  <c r="AO105" i="4"/>
  <c r="Z105" i="4"/>
  <c r="AR104" i="4"/>
  <c r="AQ104" i="4"/>
  <c r="AP104" i="4"/>
  <c r="AO104" i="4"/>
  <c r="Z104" i="4"/>
  <c r="AR103" i="4"/>
  <c r="AQ103" i="4"/>
  <c r="AP103" i="4"/>
  <c r="AO103" i="4"/>
  <c r="Z103" i="4"/>
  <c r="AR102" i="4"/>
  <c r="AQ102" i="4"/>
  <c r="AP102" i="4"/>
  <c r="AO102" i="4"/>
  <c r="Z102" i="4"/>
  <c r="AR101" i="4"/>
  <c r="AQ101" i="4"/>
  <c r="AP101" i="4"/>
  <c r="AO101" i="4"/>
  <c r="Z101" i="4"/>
  <c r="AR100" i="4"/>
  <c r="AQ100" i="4"/>
  <c r="AP100" i="4"/>
  <c r="AO100" i="4"/>
  <c r="Z100" i="4"/>
  <c r="AR99" i="4"/>
  <c r="AQ99" i="4"/>
  <c r="AP99" i="4"/>
  <c r="AO99" i="4"/>
  <c r="Z99" i="4"/>
  <c r="AR98" i="4"/>
  <c r="AQ98" i="4"/>
  <c r="AP98" i="4"/>
  <c r="AO98" i="4"/>
  <c r="Z98" i="4"/>
  <c r="AR97" i="4"/>
  <c r="AQ97" i="4"/>
  <c r="AP97" i="4"/>
  <c r="AO97" i="4"/>
  <c r="Z97" i="4"/>
  <c r="AR96" i="4"/>
  <c r="AQ96" i="4"/>
  <c r="AP96" i="4"/>
  <c r="AO96" i="4"/>
  <c r="Z96" i="4"/>
  <c r="AR95" i="4"/>
  <c r="AQ95" i="4"/>
  <c r="AP95" i="4"/>
  <c r="AO95" i="4"/>
  <c r="Z95" i="4"/>
  <c r="AR94" i="4"/>
  <c r="AQ94" i="4"/>
  <c r="AP94" i="4"/>
  <c r="AO94" i="4"/>
  <c r="Z94" i="4"/>
  <c r="AR93" i="4"/>
  <c r="AQ93" i="4"/>
  <c r="AP93" i="4"/>
  <c r="AO93" i="4"/>
  <c r="Z93" i="4"/>
  <c r="AR92" i="4"/>
  <c r="AQ92" i="4"/>
  <c r="AP92" i="4"/>
  <c r="AO92" i="4"/>
  <c r="Z92" i="4"/>
  <c r="B92" i="4"/>
  <c r="AR91" i="4"/>
  <c r="AQ91" i="4"/>
  <c r="AP91" i="4"/>
  <c r="AO91" i="4"/>
  <c r="Z91" i="4"/>
  <c r="B91" i="4"/>
  <c r="AR90" i="4"/>
  <c r="AQ90" i="4"/>
  <c r="AP90" i="4"/>
  <c r="AO90" i="4"/>
  <c r="Z90" i="4"/>
  <c r="B90" i="4"/>
  <c r="AR89" i="4"/>
  <c r="AQ89" i="4"/>
  <c r="AP89" i="4"/>
  <c r="AO89" i="4"/>
  <c r="Z89" i="4"/>
  <c r="B89" i="4"/>
  <c r="AR88" i="4"/>
  <c r="AQ88" i="4"/>
  <c r="AP88" i="4"/>
  <c r="AO88" i="4"/>
  <c r="Z88" i="4"/>
  <c r="B88" i="4"/>
  <c r="AR87" i="4"/>
  <c r="AQ87" i="4"/>
  <c r="AP87" i="4"/>
  <c r="AO87" i="4"/>
  <c r="Z87" i="4"/>
  <c r="N87" i="4"/>
  <c r="B87" i="4"/>
  <c r="AR86" i="4"/>
  <c r="AQ86" i="4"/>
  <c r="AP86" i="4"/>
  <c r="AO86" i="4"/>
  <c r="Z86" i="4"/>
  <c r="B86" i="4"/>
  <c r="AR85" i="4"/>
  <c r="AQ85" i="4"/>
  <c r="AP85" i="4"/>
  <c r="AO85" i="4"/>
  <c r="Z85" i="4"/>
  <c r="B85" i="4"/>
  <c r="AR84" i="4"/>
  <c r="AQ84" i="4"/>
  <c r="AP84" i="4"/>
  <c r="AO84" i="4"/>
  <c r="Z84" i="4"/>
  <c r="B84" i="4"/>
  <c r="AR83" i="4"/>
  <c r="AQ83" i="4"/>
  <c r="AP83" i="4"/>
  <c r="AO83" i="4"/>
  <c r="Z83" i="4"/>
  <c r="N83" i="4"/>
  <c r="N49" i="4" s="1"/>
  <c r="B83" i="4"/>
  <c r="AR82" i="4"/>
  <c r="AQ82" i="4"/>
  <c r="AP82" i="4"/>
  <c r="AO82" i="4"/>
  <c r="Z82" i="4"/>
  <c r="B82" i="4"/>
  <c r="AR81" i="4"/>
  <c r="AQ81" i="4"/>
  <c r="AP81" i="4"/>
  <c r="AO81" i="4"/>
  <c r="Z81" i="4"/>
  <c r="N81" i="4"/>
  <c r="N47" i="4" s="1"/>
  <c r="B81" i="4"/>
  <c r="AR80" i="4"/>
  <c r="AQ80" i="4"/>
  <c r="AP80" i="4"/>
  <c r="AO80" i="4"/>
  <c r="Z80" i="4"/>
  <c r="B80" i="4"/>
  <c r="AR79" i="4"/>
  <c r="AQ79" i="4"/>
  <c r="AP79" i="4"/>
  <c r="AO79" i="4"/>
  <c r="Z79" i="4"/>
  <c r="B79" i="4"/>
  <c r="AR78" i="4"/>
  <c r="AQ78" i="4"/>
  <c r="AP78" i="4"/>
  <c r="AO78" i="4"/>
  <c r="Z78" i="4"/>
  <c r="B78" i="4"/>
  <c r="AR77" i="4"/>
  <c r="AQ77" i="4"/>
  <c r="AP77" i="4"/>
  <c r="AO77" i="4"/>
  <c r="Z77" i="4"/>
  <c r="B77" i="4"/>
  <c r="AR76" i="4"/>
  <c r="AQ76" i="4"/>
  <c r="AP76" i="4"/>
  <c r="AO76" i="4"/>
  <c r="Z76" i="4"/>
  <c r="B76" i="4"/>
  <c r="N76" i="4" s="1"/>
  <c r="N42" i="4" s="1"/>
  <c r="AR75" i="4"/>
  <c r="AQ75" i="4"/>
  <c r="AP75" i="4"/>
  <c r="AO75" i="4"/>
  <c r="Z75" i="4"/>
  <c r="N75" i="4"/>
  <c r="B75" i="4"/>
  <c r="AR74" i="4"/>
  <c r="AQ74" i="4"/>
  <c r="AP74" i="4"/>
  <c r="AO74" i="4"/>
  <c r="Z74" i="4"/>
  <c r="B74" i="4"/>
  <c r="AR73" i="4"/>
  <c r="AQ73" i="4"/>
  <c r="AP73" i="4"/>
  <c r="AO73" i="4"/>
  <c r="Z73" i="4"/>
  <c r="B73" i="4"/>
  <c r="AR72" i="4"/>
  <c r="AQ72" i="4"/>
  <c r="AP72" i="4"/>
  <c r="AO72" i="4"/>
  <c r="Z72" i="4"/>
  <c r="B72" i="4"/>
  <c r="AR71" i="4"/>
  <c r="AQ71" i="4"/>
  <c r="AP71" i="4"/>
  <c r="AO71" i="4"/>
  <c r="Z71" i="4"/>
  <c r="N71" i="4"/>
  <c r="B71" i="4"/>
  <c r="AR70" i="4"/>
  <c r="AQ70" i="4"/>
  <c r="AP70" i="4"/>
  <c r="AO70" i="4"/>
  <c r="Z70" i="4"/>
  <c r="B70" i="4"/>
  <c r="AR69" i="4"/>
  <c r="AQ69" i="4"/>
  <c r="AP69" i="4"/>
  <c r="AO69" i="4"/>
  <c r="Z69" i="4"/>
  <c r="N69" i="4"/>
  <c r="N35" i="4" s="1"/>
  <c r="B69" i="4"/>
  <c r="AR68" i="4"/>
  <c r="AQ68" i="4"/>
  <c r="AP68" i="4"/>
  <c r="AO68" i="4"/>
  <c r="Z68" i="4"/>
  <c r="B68" i="4"/>
  <c r="A68" i="4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R67" i="4"/>
  <c r="AQ67" i="4"/>
  <c r="AP67" i="4"/>
  <c r="AO67" i="4"/>
  <c r="Z67" i="4"/>
  <c r="B67" i="4"/>
  <c r="AR66" i="4"/>
  <c r="AQ66" i="4"/>
  <c r="AP66" i="4"/>
  <c r="AO66" i="4"/>
  <c r="Z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R65" i="4"/>
  <c r="AQ65" i="4"/>
  <c r="AP65" i="4"/>
  <c r="AO65" i="4"/>
  <c r="Z65" i="4"/>
  <c r="F65" i="4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E65" i="4"/>
  <c r="D65" i="4"/>
  <c r="AR64" i="4"/>
  <c r="AQ64" i="4"/>
  <c r="AP64" i="4"/>
  <c r="AO64" i="4"/>
  <c r="Z64" i="4"/>
  <c r="AR63" i="4"/>
  <c r="AQ63" i="4"/>
  <c r="AP63" i="4"/>
  <c r="AO63" i="4"/>
  <c r="Z63" i="4"/>
  <c r="AR62" i="4"/>
  <c r="AQ62" i="4"/>
  <c r="AP62" i="4"/>
  <c r="AO62" i="4"/>
  <c r="Z62" i="4"/>
  <c r="AR61" i="4"/>
  <c r="AQ61" i="4"/>
  <c r="AP61" i="4"/>
  <c r="AO61" i="4"/>
  <c r="Z61" i="4"/>
  <c r="AV60" i="4"/>
  <c r="AW60" i="4" s="1"/>
  <c r="AR60" i="4"/>
  <c r="AQ60" i="4"/>
  <c r="AP60" i="4"/>
  <c r="AO60" i="4"/>
  <c r="Z60" i="4"/>
  <c r="AV59" i="4"/>
  <c r="AW59" i="4" s="1"/>
  <c r="AR59" i="4"/>
  <c r="AQ59" i="4"/>
  <c r="AP59" i="4"/>
  <c r="AO59" i="4"/>
  <c r="Z59" i="4"/>
  <c r="AW58" i="4"/>
  <c r="AV58" i="4"/>
  <c r="AR58" i="4"/>
  <c r="AQ58" i="4"/>
  <c r="AP58" i="4"/>
  <c r="AO58" i="4"/>
  <c r="Z58" i="4"/>
  <c r="AW57" i="4"/>
  <c r="AR57" i="4"/>
  <c r="AQ57" i="4"/>
  <c r="AP57" i="4"/>
  <c r="AO57" i="4"/>
  <c r="Z57" i="4"/>
  <c r="AR56" i="4"/>
  <c r="AQ56" i="4"/>
  <c r="AP56" i="4"/>
  <c r="AO56" i="4"/>
  <c r="Z56" i="4"/>
  <c r="AR55" i="4"/>
  <c r="AQ55" i="4"/>
  <c r="AP55" i="4"/>
  <c r="AO55" i="4"/>
  <c r="Z55" i="4"/>
  <c r="AR54" i="4"/>
  <c r="AQ54" i="4"/>
  <c r="AP54" i="4"/>
  <c r="AO54" i="4"/>
  <c r="Z54" i="4"/>
  <c r="AR53" i="4"/>
  <c r="AQ53" i="4"/>
  <c r="AP53" i="4"/>
  <c r="AO53" i="4"/>
  <c r="Z53" i="4"/>
  <c r="M53" i="4"/>
  <c r="L53" i="4"/>
  <c r="K53" i="4"/>
  <c r="J53" i="4"/>
  <c r="I53" i="4"/>
  <c r="AR52" i="4"/>
  <c r="AQ52" i="4"/>
  <c r="AP52" i="4"/>
  <c r="AO52" i="4"/>
  <c r="Z52" i="4"/>
  <c r="M52" i="4"/>
  <c r="L52" i="4"/>
  <c r="K52" i="4"/>
  <c r="J52" i="4"/>
  <c r="I52" i="4"/>
  <c r="AR51" i="4"/>
  <c r="AQ51" i="4"/>
  <c r="AP51" i="4"/>
  <c r="AO51" i="4"/>
  <c r="Z51" i="4"/>
  <c r="M51" i="4"/>
  <c r="L51" i="4"/>
  <c r="K51" i="4"/>
  <c r="J51" i="4"/>
  <c r="I51" i="4"/>
  <c r="AR50" i="4"/>
  <c r="AQ50" i="4"/>
  <c r="AP50" i="4"/>
  <c r="AO50" i="4"/>
  <c r="Z50" i="4"/>
  <c r="M50" i="4"/>
  <c r="L50" i="4"/>
  <c r="K50" i="4"/>
  <c r="J50" i="4"/>
  <c r="I50" i="4"/>
  <c r="AR49" i="4"/>
  <c r="AQ49" i="4"/>
  <c r="AP49" i="4"/>
  <c r="AO49" i="4"/>
  <c r="Z49" i="4"/>
  <c r="M49" i="4"/>
  <c r="L49" i="4"/>
  <c r="K49" i="4"/>
  <c r="J49" i="4"/>
  <c r="I49" i="4"/>
  <c r="AR48" i="4"/>
  <c r="AQ48" i="4"/>
  <c r="AP48" i="4"/>
  <c r="AO48" i="4"/>
  <c r="Z48" i="4"/>
  <c r="AR47" i="4"/>
  <c r="AQ47" i="4"/>
  <c r="AP47" i="4"/>
  <c r="AO47" i="4"/>
  <c r="Z47" i="4"/>
  <c r="AR46" i="4"/>
  <c r="AQ46" i="4"/>
  <c r="AP46" i="4"/>
  <c r="AO46" i="4"/>
  <c r="Z46" i="4"/>
  <c r="AR45" i="4"/>
  <c r="AQ45" i="4"/>
  <c r="AP45" i="4"/>
  <c r="AO45" i="4"/>
  <c r="Z45" i="4"/>
  <c r="AR44" i="4"/>
  <c r="AQ44" i="4"/>
  <c r="AP44" i="4"/>
  <c r="AO44" i="4"/>
  <c r="Z44" i="4"/>
  <c r="AR43" i="4"/>
  <c r="AQ43" i="4"/>
  <c r="AP43" i="4"/>
  <c r="AO43" i="4"/>
  <c r="Z43" i="4"/>
  <c r="M43" i="4"/>
  <c r="L43" i="4"/>
  <c r="K43" i="4"/>
  <c r="J43" i="4"/>
  <c r="I43" i="4"/>
  <c r="AR42" i="4"/>
  <c r="AQ42" i="4"/>
  <c r="AP42" i="4"/>
  <c r="AO42" i="4"/>
  <c r="Z42" i="4"/>
  <c r="M42" i="4"/>
  <c r="L42" i="4"/>
  <c r="K42" i="4"/>
  <c r="J42" i="4"/>
  <c r="I42" i="4"/>
  <c r="AR41" i="4"/>
  <c r="AQ41" i="4"/>
  <c r="AP41" i="4"/>
  <c r="AO41" i="4"/>
  <c r="Z41" i="4"/>
  <c r="M41" i="4"/>
  <c r="L41" i="4"/>
  <c r="K41" i="4"/>
  <c r="J41" i="4"/>
  <c r="I41" i="4"/>
  <c r="AR40" i="4"/>
  <c r="AQ40" i="4"/>
  <c r="AP40" i="4"/>
  <c r="AO40" i="4"/>
  <c r="Z40" i="4"/>
  <c r="M40" i="4"/>
  <c r="L40" i="4"/>
  <c r="K40" i="4"/>
  <c r="J40" i="4"/>
  <c r="I40" i="4"/>
  <c r="AR39" i="4"/>
  <c r="AQ39" i="4"/>
  <c r="AP39" i="4"/>
  <c r="AO39" i="4"/>
  <c r="Z39" i="4"/>
  <c r="M39" i="4"/>
  <c r="L39" i="4"/>
  <c r="K39" i="4"/>
  <c r="J39" i="4"/>
  <c r="I39" i="4"/>
  <c r="AR38" i="4"/>
  <c r="AQ38" i="4"/>
  <c r="AP38" i="4"/>
  <c r="AO38" i="4"/>
  <c r="Z38" i="4"/>
  <c r="AR37" i="4"/>
  <c r="AQ37" i="4"/>
  <c r="AP37" i="4"/>
  <c r="AO37" i="4"/>
  <c r="Z37" i="4"/>
  <c r="AR36" i="4"/>
  <c r="AQ36" i="4"/>
  <c r="AP36" i="4"/>
  <c r="AO36" i="4"/>
  <c r="Z36" i="4"/>
  <c r="AR35" i="4"/>
  <c r="AQ35" i="4"/>
  <c r="AP35" i="4"/>
  <c r="AO35" i="4"/>
  <c r="Z35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R34" i="4"/>
  <c r="AQ34" i="4"/>
  <c r="AP34" i="4"/>
  <c r="AO34" i="4"/>
  <c r="Z34" i="4"/>
  <c r="B34" i="4"/>
  <c r="AR33" i="4"/>
  <c r="AQ33" i="4"/>
  <c r="AP33" i="4"/>
  <c r="AO33" i="4"/>
  <c r="Z33" i="4"/>
  <c r="AR32" i="4"/>
  <c r="AQ32" i="4"/>
  <c r="AP32" i="4"/>
  <c r="AO32" i="4"/>
  <c r="Z32" i="4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AR31" i="4"/>
  <c r="AQ31" i="4"/>
  <c r="AP31" i="4"/>
  <c r="AO31" i="4"/>
  <c r="Z31" i="4"/>
  <c r="AR30" i="4"/>
  <c r="AQ30" i="4"/>
  <c r="AP30" i="4"/>
  <c r="AO30" i="4"/>
  <c r="Z30" i="4"/>
  <c r="AR29" i="4"/>
  <c r="AQ29" i="4"/>
  <c r="AP29" i="4"/>
  <c r="AO29" i="4"/>
  <c r="Z29" i="4"/>
  <c r="AR28" i="4"/>
  <c r="AQ28" i="4"/>
  <c r="AP28" i="4"/>
  <c r="AO28" i="4"/>
  <c r="Z28" i="4"/>
  <c r="AR27" i="4"/>
  <c r="AQ27" i="4"/>
  <c r="AP27" i="4"/>
  <c r="AO27" i="4"/>
  <c r="Z27" i="4"/>
  <c r="AR26" i="4"/>
  <c r="AQ26" i="4"/>
  <c r="AP26" i="4"/>
  <c r="AO26" i="4"/>
  <c r="Z26" i="4"/>
  <c r="BP25" i="4"/>
  <c r="AR25" i="4"/>
  <c r="AQ25" i="4"/>
  <c r="AP25" i="4"/>
  <c r="AO25" i="4"/>
  <c r="Z25" i="4"/>
  <c r="BP24" i="4"/>
  <c r="AR24" i="4"/>
  <c r="AQ24" i="4"/>
  <c r="AP24" i="4"/>
  <c r="AO24" i="4"/>
  <c r="Z24" i="4"/>
  <c r="BP23" i="4"/>
  <c r="AR23" i="4"/>
  <c r="AQ23" i="4"/>
  <c r="AP23" i="4"/>
  <c r="AO23" i="4"/>
  <c r="Z23" i="4"/>
  <c r="BP22" i="4"/>
  <c r="AR22" i="4"/>
  <c r="AQ22" i="4"/>
  <c r="AP22" i="4"/>
  <c r="AO22" i="4"/>
  <c r="Z22" i="4"/>
  <c r="BP21" i="4"/>
  <c r="AR21" i="4"/>
  <c r="AQ21" i="4"/>
  <c r="AP21" i="4"/>
  <c r="AO21" i="4"/>
  <c r="Z21" i="4"/>
  <c r="BP20" i="4"/>
  <c r="AR20" i="4"/>
  <c r="AQ20" i="4"/>
  <c r="AP20" i="4"/>
  <c r="AO20" i="4"/>
  <c r="Z20" i="4"/>
  <c r="BP19" i="4"/>
  <c r="AR19" i="4"/>
  <c r="AQ19" i="4"/>
  <c r="AP19" i="4"/>
  <c r="AO19" i="4"/>
  <c r="Z19" i="4"/>
  <c r="BP18" i="4"/>
  <c r="AR18" i="4"/>
  <c r="AQ18" i="4"/>
  <c r="AP18" i="4"/>
  <c r="AO18" i="4"/>
  <c r="Z18" i="4"/>
  <c r="BP17" i="4"/>
  <c r="AR17" i="4"/>
  <c r="AQ17" i="4"/>
  <c r="AP17" i="4"/>
  <c r="AO17" i="4"/>
  <c r="Z17" i="4"/>
  <c r="BP16" i="4"/>
  <c r="AR16" i="4"/>
  <c r="AQ16" i="4"/>
  <c r="AP16" i="4"/>
  <c r="AO16" i="4"/>
  <c r="Z16" i="4"/>
  <c r="BP15" i="4"/>
  <c r="AR15" i="4"/>
  <c r="AQ15" i="4"/>
  <c r="AP15" i="4"/>
  <c r="AO15" i="4"/>
  <c r="Z15" i="4"/>
  <c r="BP14" i="4"/>
  <c r="AR14" i="4"/>
  <c r="AQ14" i="4"/>
  <c r="AP14" i="4"/>
  <c r="AO14" i="4"/>
  <c r="Z14" i="4"/>
  <c r="BP13" i="4"/>
  <c r="AR13" i="4"/>
  <c r="AQ13" i="4"/>
  <c r="AP13" i="4"/>
  <c r="AO13" i="4"/>
  <c r="Z13" i="4"/>
  <c r="BP12" i="4"/>
  <c r="AR12" i="4"/>
  <c r="AQ12" i="4"/>
  <c r="AP12" i="4"/>
  <c r="AO12" i="4"/>
  <c r="Z12" i="4"/>
  <c r="BP11" i="4"/>
  <c r="AR11" i="4"/>
  <c r="AQ11" i="4"/>
  <c r="AP11" i="4"/>
  <c r="AO11" i="4"/>
  <c r="Z11" i="4"/>
  <c r="BP10" i="4"/>
  <c r="AR10" i="4"/>
  <c r="AQ10" i="4"/>
  <c r="AP10" i="4"/>
  <c r="AO10" i="4"/>
  <c r="Z10" i="4"/>
  <c r="BP9" i="4"/>
  <c r="AR9" i="4"/>
  <c r="AQ9" i="4"/>
  <c r="AP9" i="4"/>
  <c r="AO9" i="4"/>
  <c r="Z9" i="4"/>
  <c r="BP8" i="4"/>
  <c r="AW8" i="4"/>
  <c r="AX8" i="4" s="1"/>
  <c r="AU8" i="4"/>
  <c r="AR8" i="4"/>
  <c r="AQ8" i="4"/>
  <c r="AP8" i="4"/>
  <c r="AO8" i="4"/>
  <c r="Z8" i="4"/>
  <c r="BP7" i="4"/>
  <c r="AW7" i="4"/>
  <c r="AX7" i="4" s="1"/>
  <c r="AU7" i="4"/>
  <c r="AV8" i="4" s="1"/>
  <c r="AR7" i="4"/>
  <c r="AQ7" i="4"/>
  <c r="AP7" i="4"/>
  <c r="AO7" i="4"/>
  <c r="Z7" i="4"/>
  <c r="BP6" i="4"/>
  <c r="AW6" i="4"/>
  <c r="AV6" i="4"/>
  <c r="AU6" i="4"/>
  <c r="AR6" i="4"/>
  <c r="AQ6" i="4"/>
  <c r="AP6" i="4"/>
  <c r="AO6" i="4"/>
  <c r="Z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P5" i="4"/>
  <c r="AY5" i="4"/>
  <c r="AY6" i="4" s="1"/>
  <c r="AY7" i="4" s="1"/>
  <c r="AY8" i="4" s="1"/>
  <c r="AW5" i="4"/>
  <c r="AX5" i="4" s="1"/>
  <c r="AU5" i="4"/>
  <c r="AV5" i="4" s="1"/>
  <c r="AR5" i="4"/>
  <c r="AQ5" i="4"/>
  <c r="AP5" i="4"/>
  <c r="AO5" i="4"/>
  <c r="Z5" i="4"/>
  <c r="B5" i="4"/>
  <c r="BP4" i="4"/>
  <c r="AZ4" i="4"/>
  <c r="AZ5" i="4" s="1"/>
  <c r="AZ6" i="4" s="1"/>
  <c r="AZ7" i="4" s="1"/>
  <c r="AZ8" i="4" s="1"/>
  <c r="AW4" i="4"/>
  <c r="AX6" i="4" s="1"/>
  <c r="AU4" i="4"/>
  <c r="AV4" i="4" s="1"/>
  <c r="AR4" i="4"/>
  <c r="AQ4" i="4"/>
  <c r="AP4" i="4"/>
  <c r="AO4" i="4"/>
  <c r="Z4" i="4"/>
  <c r="N37" i="4" s="1"/>
  <c r="AT3" i="4"/>
  <c r="AN2" i="4"/>
  <c r="AH2" i="4"/>
  <c r="AH1" i="4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AR60" i="3"/>
  <c r="AQ60" i="3"/>
  <c r="AP60" i="3"/>
  <c r="AO60" i="3"/>
  <c r="Z60" i="3"/>
  <c r="AR59" i="3"/>
  <c r="AQ59" i="3"/>
  <c r="AP59" i="3"/>
  <c r="AO59" i="3"/>
  <c r="Z59" i="3"/>
  <c r="P59" i="3"/>
  <c r="O59" i="3"/>
  <c r="D59" i="3"/>
  <c r="C59" i="3"/>
  <c r="B59" i="3"/>
  <c r="N59" i="3" s="1"/>
  <c r="AR58" i="3"/>
  <c r="AQ58" i="3"/>
  <c r="AP58" i="3"/>
  <c r="AO58" i="3"/>
  <c r="Z58" i="3"/>
  <c r="Q58" i="3"/>
  <c r="P58" i="3"/>
  <c r="I58" i="3"/>
  <c r="E58" i="3"/>
  <c r="D58" i="3"/>
  <c r="B58" i="3"/>
  <c r="N58" i="3" s="1"/>
  <c r="AR57" i="3"/>
  <c r="AQ57" i="3"/>
  <c r="AP57" i="3"/>
  <c r="AO57" i="3"/>
  <c r="Z57" i="3"/>
  <c r="R57" i="3"/>
  <c r="Q57" i="3"/>
  <c r="J57" i="3"/>
  <c r="F57" i="3"/>
  <c r="E57" i="3"/>
  <c r="B57" i="3"/>
  <c r="O57" i="3" s="1"/>
  <c r="AR56" i="3"/>
  <c r="AQ56" i="3"/>
  <c r="AP56" i="3"/>
  <c r="AO56" i="3"/>
  <c r="Z56" i="3"/>
  <c r="S56" i="3"/>
  <c r="R56" i="3"/>
  <c r="K56" i="3"/>
  <c r="G56" i="3"/>
  <c r="F56" i="3"/>
  <c r="B56" i="3"/>
  <c r="N56" i="3" s="1"/>
  <c r="AR55" i="3"/>
  <c r="AQ55" i="3"/>
  <c r="AP55" i="3"/>
  <c r="AO55" i="3"/>
  <c r="Z55" i="3"/>
  <c r="B55" i="3"/>
  <c r="R55" i="3" s="1"/>
  <c r="AR54" i="3"/>
  <c r="AQ54" i="3"/>
  <c r="AP54" i="3"/>
  <c r="AO54" i="3"/>
  <c r="Z54" i="3"/>
  <c r="M54" i="3"/>
  <c r="K54" i="3"/>
  <c r="I54" i="3"/>
  <c r="B54" i="3"/>
  <c r="R54" i="3" s="1"/>
  <c r="AR53" i="3"/>
  <c r="AQ53" i="3"/>
  <c r="AP53" i="3"/>
  <c r="AO53" i="3"/>
  <c r="Z53" i="3"/>
  <c r="J53" i="3"/>
  <c r="B53" i="3"/>
  <c r="AR52" i="3"/>
  <c r="AQ52" i="3"/>
  <c r="AP52" i="3"/>
  <c r="AO52" i="3"/>
  <c r="Z52" i="3"/>
  <c r="O52" i="3"/>
  <c r="M52" i="3"/>
  <c r="K52" i="3"/>
  <c r="J52" i="3"/>
  <c r="C52" i="3"/>
  <c r="B52" i="3"/>
  <c r="AR51" i="3"/>
  <c r="AQ51" i="3"/>
  <c r="AP51" i="3"/>
  <c r="AO51" i="3"/>
  <c r="Z51" i="3"/>
  <c r="P51" i="3"/>
  <c r="L51" i="3"/>
  <c r="K51" i="3"/>
  <c r="D51" i="3"/>
  <c r="B51" i="3"/>
  <c r="J51" i="3" s="1"/>
  <c r="AR50" i="3"/>
  <c r="AQ50" i="3"/>
  <c r="AP50" i="3"/>
  <c r="AO50" i="3"/>
  <c r="Z50" i="3"/>
  <c r="Q50" i="3"/>
  <c r="O50" i="3"/>
  <c r="M50" i="3"/>
  <c r="K50" i="3"/>
  <c r="E50" i="3"/>
  <c r="C50" i="3"/>
  <c r="B50" i="3"/>
  <c r="J50" i="3" s="1"/>
  <c r="AR49" i="3"/>
  <c r="AQ49" i="3"/>
  <c r="AP49" i="3"/>
  <c r="AO49" i="3"/>
  <c r="Z49" i="3"/>
  <c r="B49" i="3"/>
  <c r="AR48" i="3"/>
  <c r="AQ48" i="3"/>
  <c r="AP48" i="3"/>
  <c r="AO48" i="3"/>
  <c r="Z48" i="3"/>
  <c r="S48" i="3"/>
  <c r="O48" i="3"/>
  <c r="G48" i="3"/>
  <c r="C48" i="3"/>
  <c r="B48" i="3"/>
  <c r="M48" i="3" s="1"/>
  <c r="AR47" i="3"/>
  <c r="AQ47" i="3"/>
  <c r="AP47" i="3"/>
  <c r="AO47" i="3"/>
  <c r="Z47" i="3"/>
  <c r="P47" i="3"/>
  <c r="P27" i="3" s="1"/>
  <c r="O47" i="3"/>
  <c r="D47" i="3"/>
  <c r="C47" i="3"/>
  <c r="B47" i="3"/>
  <c r="N47" i="3" s="1"/>
  <c r="AR46" i="3"/>
  <c r="AQ46" i="3"/>
  <c r="AP46" i="3"/>
  <c r="AO46" i="3"/>
  <c r="Z46" i="3"/>
  <c r="Q46" i="3"/>
  <c r="P46" i="3"/>
  <c r="O46" i="3"/>
  <c r="M46" i="3"/>
  <c r="K46" i="3"/>
  <c r="I46" i="3"/>
  <c r="E46" i="3"/>
  <c r="D46" i="3"/>
  <c r="C46" i="3"/>
  <c r="B46" i="3"/>
  <c r="N46" i="3" s="1"/>
  <c r="AR45" i="3"/>
  <c r="AQ45" i="3"/>
  <c r="AP45" i="3"/>
  <c r="AO45" i="3"/>
  <c r="Z45" i="3"/>
  <c r="R45" i="3"/>
  <c r="Q45" i="3"/>
  <c r="P45" i="3"/>
  <c r="J45" i="3"/>
  <c r="F45" i="3"/>
  <c r="E45" i="3"/>
  <c r="D45" i="3"/>
  <c r="B45" i="3"/>
  <c r="O45" i="3" s="1"/>
  <c r="AR44" i="3"/>
  <c r="AQ44" i="3"/>
  <c r="AP44" i="3"/>
  <c r="AO44" i="3"/>
  <c r="Z44" i="3"/>
  <c r="S44" i="3"/>
  <c r="R44" i="3"/>
  <c r="Q44" i="3"/>
  <c r="O44" i="3"/>
  <c r="M44" i="3"/>
  <c r="K44" i="3"/>
  <c r="I44" i="3"/>
  <c r="G44" i="3"/>
  <c r="F44" i="3"/>
  <c r="E44" i="3"/>
  <c r="C44" i="3"/>
  <c r="B44" i="3"/>
  <c r="N44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R43" i="3"/>
  <c r="AQ43" i="3"/>
  <c r="AP43" i="3"/>
  <c r="AO43" i="3"/>
  <c r="Z43" i="3"/>
  <c r="H43" i="3"/>
  <c r="B43" i="3"/>
  <c r="Q43" i="3" s="1"/>
  <c r="AR42" i="3"/>
  <c r="AQ42" i="3"/>
  <c r="AP42" i="3"/>
  <c r="AO42" i="3"/>
  <c r="Z42" i="3"/>
  <c r="S42" i="3"/>
  <c r="S54" i="3" s="1"/>
  <c r="R42" i="3"/>
  <c r="R43" i="3" s="1"/>
  <c r="Q42" i="3"/>
  <c r="Q56" i="3" s="1"/>
  <c r="P42" i="3"/>
  <c r="P57" i="3" s="1"/>
  <c r="O42" i="3"/>
  <c r="O58" i="3" s="1"/>
  <c r="N42" i="3"/>
  <c r="M42" i="3"/>
  <c r="M58" i="3" s="1"/>
  <c r="L42" i="3"/>
  <c r="L43" i="3" s="1"/>
  <c r="K42" i="3"/>
  <c r="K58" i="3" s="1"/>
  <c r="J42" i="3"/>
  <c r="J58" i="3" s="1"/>
  <c r="I42" i="3"/>
  <c r="I52" i="3" s="1"/>
  <c r="H42" i="3"/>
  <c r="G42" i="3"/>
  <c r="G54" i="3" s="1"/>
  <c r="F42" i="3"/>
  <c r="F43" i="3" s="1"/>
  <c r="E42" i="3"/>
  <c r="E56" i="3" s="1"/>
  <c r="D42" i="3"/>
  <c r="D57" i="3" s="1"/>
  <c r="C42" i="3"/>
  <c r="C58" i="3" s="1"/>
  <c r="AV41" i="3"/>
  <c r="AW41" i="3" s="1"/>
  <c r="AR41" i="3"/>
  <c r="AQ41" i="3"/>
  <c r="AP41" i="3"/>
  <c r="AO41" i="3"/>
  <c r="Z41" i="3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E41" i="3"/>
  <c r="F41" i="3" s="1"/>
  <c r="G41" i="3" s="1"/>
  <c r="H41" i="3" s="1"/>
  <c r="D41" i="3"/>
  <c r="AV40" i="3"/>
  <c r="AW40" i="3" s="1"/>
  <c r="AR40" i="3"/>
  <c r="AQ40" i="3"/>
  <c r="AP40" i="3"/>
  <c r="AO40" i="3"/>
  <c r="Z40" i="3"/>
  <c r="AV39" i="3"/>
  <c r="AW39" i="3" s="1"/>
  <c r="AR39" i="3"/>
  <c r="AQ39" i="3"/>
  <c r="AP39" i="3"/>
  <c r="AO39" i="3"/>
  <c r="Z39" i="3"/>
  <c r="AW38" i="3"/>
  <c r="AR38" i="3"/>
  <c r="AQ38" i="3"/>
  <c r="AP38" i="3"/>
  <c r="AO38" i="3"/>
  <c r="Z38" i="3"/>
  <c r="AR37" i="3"/>
  <c r="AQ37" i="3"/>
  <c r="AP37" i="3"/>
  <c r="AO37" i="3"/>
  <c r="Z37" i="3"/>
  <c r="AR36" i="3"/>
  <c r="AQ36" i="3"/>
  <c r="AP36" i="3"/>
  <c r="AO36" i="3"/>
  <c r="Z36" i="3"/>
  <c r="AR35" i="3"/>
  <c r="AQ35" i="3"/>
  <c r="AP35" i="3"/>
  <c r="AO35" i="3"/>
  <c r="Z35" i="3"/>
  <c r="AR34" i="3"/>
  <c r="AQ34" i="3"/>
  <c r="AP34" i="3"/>
  <c r="AO34" i="3"/>
  <c r="Z34" i="3"/>
  <c r="AR33" i="3"/>
  <c r="AQ33" i="3"/>
  <c r="AP33" i="3"/>
  <c r="AO33" i="3"/>
  <c r="Z33" i="3"/>
  <c r="M33" i="3"/>
  <c r="L33" i="3"/>
  <c r="K33" i="3"/>
  <c r="J33" i="3"/>
  <c r="I33" i="3"/>
  <c r="AR32" i="3"/>
  <c r="AQ32" i="3"/>
  <c r="AP32" i="3"/>
  <c r="AO32" i="3"/>
  <c r="Z32" i="3"/>
  <c r="M32" i="3"/>
  <c r="L32" i="3"/>
  <c r="K32" i="3"/>
  <c r="J32" i="3"/>
  <c r="I32" i="3"/>
  <c r="AR31" i="3"/>
  <c r="AQ31" i="3"/>
  <c r="AP31" i="3"/>
  <c r="AO31" i="3"/>
  <c r="Z31" i="3"/>
  <c r="M31" i="3"/>
  <c r="L31" i="3"/>
  <c r="K31" i="3"/>
  <c r="J31" i="3"/>
  <c r="I31" i="3"/>
  <c r="AR30" i="3"/>
  <c r="AQ30" i="3"/>
  <c r="AP30" i="3"/>
  <c r="AO30" i="3"/>
  <c r="Z30" i="3"/>
  <c r="M30" i="3"/>
  <c r="L30" i="3"/>
  <c r="K30" i="3"/>
  <c r="J30" i="3"/>
  <c r="I30" i="3"/>
  <c r="AR29" i="3"/>
  <c r="AQ29" i="3"/>
  <c r="AP29" i="3"/>
  <c r="AO29" i="3"/>
  <c r="Z29" i="3"/>
  <c r="M29" i="3"/>
  <c r="L29" i="3"/>
  <c r="K29" i="3"/>
  <c r="J29" i="3"/>
  <c r="I29" i="3"/>
  <c r="AR28" i="3"/>
  <c r="AQ28" i="3"/>
  <c r="AP28" i="3"/>
  <c r="AO28" i="3"/>
  <c r="Z28" i="3"/>
  <c r="AR27" i="3"/>
  <c r="AQ27" i="3"/>
  <c r="AP27" i="3"/>
  <c r="AO27" i="3"/>
  <c r="Z27" i="3"/>
  <c r="AR26" i="3"/>
  <c r="AQ26" i="3"/>
  <c r="AP26" i="3"/>
  <c r="AO26" i="3"/>
  <c r="Z26" i="3"/>
  <c r="AR25" i="3"/>
  <c r="AQ25" i="3"/>
  <c r="AP25" i="3"/>
  <c r="AO25" i="3"/>
  <c r="Z25" i="3"/>
  <c r="AR24" i="3"/>
  <c r="AQ24" i="3"/>
  <c r="AP24" i="3"/>
  <c r="AO24" i="3"/>
  <c r="Z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R23" i="3"/>
  <c r="AQ23" i="3"/>
  <c r="AP23" i="3"/>
  <c r="AO23" i="3"/>
  <c r="Z23" i="3"/>
  <c r="AR22" i="3"/>
  <c r="AQ22" i="3"/>
  <c r="AP22" i="3"/>
  <c r="AO22" i="3"/>
  <c r="Z2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D22" i="3"/>
  <c r="AR21" i="3"/>
  <c r="AQ21" i="3"/>
  <c r="AP21" i="3"/>
  <c r="AO21" i="3"/>
  <c r="Z21" i="3"/>
  <c r="AR20" i="3"/>
  <c r="AQ20" i="3"/>
  <c r="AP20" i="3"/>
  <c r="AO20" i="3"/>
  <c r="Z20" i="3"/>
  <c r="AR19" i="3"/>
  <c r="AQ19" i="3"/>
  <c r="AP19" i="3"/>
  <c r="AO19" i="3"/>
  <c r="Z19" i="3"/>
  <c r="AR18" i="3"/>
  <c r="AQ18" i="3"/>
  <c r="AP18" i="3"/>
  <c r="AO18" i="3"/>
  <c r="Z18" i="3"/>
  <c r="AR17" i="3"/>
  <c r="AQ17" i="3"/>
  <c r="AP17" i="3"/>
  <c r="AO17" i="3"/>
  <c r="Z17" i="3"/>
  <c r="AR16" i="3"/>
  <c r="AQ16" i="3"/>
  <c r="AP16" i="3"/>
  <c r="AO16" i="3"/>
  <c r="Z16" i="3"/>
  <c r="AR15" i="3"/>
  <c r="AQ15" i="3"/>
  <c r="AP15" i="3"/>
  <c r="AO15" i="3"/>
  <c r="Z15" i="3"/>
  <c r="AR14" i="3"/>
  <c r="AQ14" i="3"/>
  <c r="AP14" i="3"/>
  <c r="AO14" i="3"/>
  <c r="Z14" i="3"/>
  <c r="AR13" i="3"/>
  <c r="AQ13" i="3"/>
  <c r="AP13" i="3"/>
  <c r="AO13" i="3"/>
  <c r="Z13" i="3"/>
  <c r="AR12" i="3"/>
  <c r="AQ12" i="3"/>
  <c r="AP12" i="3"/>
  <c r="AO12" i="3"/>
  <c r="Z12" i="3"/>
  <c r="AR11" i="3"/>
  <c r="AQ11" i="3"/>
  <c r="AP11" i="3"/>
  <c r="AO11" i="3"/>
  <c r="Z11" i="3"/>
  <c r="AR10" i="3"/>
  <c r="AQ10" i="3"/>
  <c r="AP10" i="3"/>
  <c r="AO10" i="3"/>
  <c r="Z10" i="3"/>
  <c r="BB9" i="3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AR9" i="3"/>
  <c r="AQ9" i="3"/>
  <c r="AP9" i="3"/>
  <c r="AO9" i="3"/>
  <c r="Z9" i="3"/>
  <c r="AW8" i="3"/>
  <c r="AV8" i="3"/>
  <c r="AR8" i="3"/>
  <c r="AQ8" i="3"/>
  <c r="AP8" i="3"/>
  <c r="AO8" i="3"/>
  <c r="Z8" i="3"/>
  <c r="BB7" i="3"/>
  <c r="BB8" i="3" s="1"/>
  <c r="AW7" i="3"/>
  <c r="AV7" i="3"/>
  <c r="AR7" i="3"/>
  <c r="AQ7" i="3"/>
  <c r="AP7" i="3"/>
  <c r="AO7" i="3"/>
  <c r="Z7" i="3"/>
  <c r="BB6" i="3"/>
  <c r="AZ6" i="3"/>
  <c r="AZ7" i="3" s="1"/>
  <c r="AZ8" i="3" s="1"/>
  <c r="AW6" i="3"/>
  <c r="AV6" i="3"/>
  <c r="AR6" i="3"/>
  <c r="AQ6" i="3"/>
  <c r="AP6" i="3"/>
  <c r="AO6" i="3"/>
  <c r="Z6" i="3"/>
  <c r="BB5" i="3"/>
  <c r="AZ5" i="3"/>
  <c r="AY5" i="3"/>
  <c r="AY6" i="3" s="1"/>
  <c r="AY7" i="3" s="1"/>
  <c r="AY8" i="3" s="1"/>
  <c r="AW5" i="3"/>
  <c r="AX5" i="3" s="1"/>
  <c r="AV5" i="3"/>
  <c r="AR5" i="3"/>
  <c r="AQ5" i="3"/>
  <c r="AP5" i="3"/>
  <c r="AO5" i="3"/>
  <c r="Z5" i="3"/>
  <c r="BE4" i="3"/>
  <c r="AZ4" i="3"/>
  <c r="AW4" i="3"/>
  <c r="AV4" i="3"/>
  <c r="AR4" i="3"/>
  <c r="AQ4" i="3"/>
  <c r="AP4" i="3"/>
  <c r="AO4" i="3"/>
  <c r="Z4" i="3"/>
  <c r="F36" i="3" s="1"/>
  <c r="BD3" i="3"/>
  <c r="BC3" i="3"/>
  <c r="BB3" i="3"/>
  <c r="AT3" i="3"/>
  <c r="AN2" i="3"/>
  <c r="AH2" i="3"/>
  <c r="AH1" i="3"/>
  <c r="AL14" i="7" l="1"/>
  <c r="AL15" i="7"/>
  <c r="AL16" i="7" s="1"/>
  <c r="AL17" i="7" s="1"/>
  <c r="AI18" i="7"/>
  <c r="AK15" i="7"/>
  <c r="AK16" i="7" s="1"/>
  <c r="AJ15" i="7"/>
  <c r="AH13" i="7"/>
  <c r="F11" i="7"/>
  <c r="AW14" i="6"/>
  <c r="AX9" i="4"/>
  <c r="M88" i="4"/>
  <c r="M54" i="4" s="1"/>
  <c r="L88" i="4"/>
  <c r="L54" i="4" s="1"/>
  <c r="K88" i="4"/>
  <c r="K54" i="4" s="1"/>
  <c r="J88" i="4"/>
  <c r="J54" i="4" s="1"/>
  <c r="I88" i="4"/>
  <c r="I54" i="4" s="1"/>
  <c r="H88" i="4"/>
  <c r="H54" i="4" s="1"/>
  <c r="S88" i="4"/>
  <c r="S54" i="4" s="1"/>
  <c r="G88" i="4"/>
  <c r="G54" i="4" s="1"/>
  <c r="R88" i="4"/>
  <c r="R54" i="4" s="1"/>
  <c r="F88" i="4"/>
  <c r="F54" i="4" s="1"/>
  <c r="Q88" i="4"/>
  <c r="Q54" i="4" s="1"/>
  <c r="E88" i="4"/>
  <c r="E54" i="4" s="1"/>
  <c r="P88" i="4"/>
  <c r="P54" i="4" s="1"/>
  <c r="D88" i="4"/>
  <c r="D54" i="4" s="1"/>
  <c r="O88" i="4"/>
  <c r="O54" i="4" s="1"/>
  <c r="C88" i="4"/>
  <c r="C54" i="4" s="1"/>
  <c r="AX4" i="4"/>
  <c r="AV7" i="4"/>
  <c r="M71" i="4"/>
  <c r="M37" i="4" s="1"/>
  <c r="L71" i="4"/>
  <c r="L37" i="4" s="1"/>
  <c r="K71" i="4"/>
  <c r="K37" i="4" s="1"/>
  <c r="J71" i="4"/>
  <c r="J37" i="4" s="1"/>
  <c r="I71" i="4"/>
  <c r="I37" i="4" s="1"/>
  <c r="H71" i="4"/>
  <c r="H37" i="4" s="1"/>
  <c r="S71" i="4"/>
  <c r="S37" i="4" s="1"/>
  <c r="G71" i="4"/>
  <c r="G37" i="4" s="1"/>
  <c r="R71" i="4"/>
  <c r="R37" i="4" s="1"/>
  <c r="F71" i="4"/>
  <c r="F37" i="4" s="1"/>
  <c r="Q71" i="4"/>
  <c r="Q37" i="4" s="1"/>
  <c r="E71" i="4"/>
  <c r="E37" i="4" s="1"/>
  <c r="P71" i="4"/>
  <c r="P37" i="4" s="1"/>
  <c r="D71" i="4"/>
  <c r="D37" i="4" s="1"/>
  <c r="O71" i="4"/>
  <c r="O37" i="4" s="1"/>
  <c r="C71" i="4"/>
  <c r="C37" i="4" s="1"/>
  <c r="M83" i="4"/>
  <c r="L83" i="4"/>
  <c r="K83" i="4"/>
  <c r="J83" i="4"/>
  <c r="I83" i="4"/>
  <c r="H83" i="4"/>
  <c r="H49" i="4" s="1"/>
  <c r="S83" i="4"/>
  <c r="S49" i="4" s="1"/>
  <c r="G83" i="4"/>
  <c r="G49" i="4" s="1"/>
  <c r="R83" i="4"/>
  <c r="R49" i="4" s="1"/>
  <c r="F83" i="4"/>
  <c r="F49" i="4" s="1"/>
  <c r="Q83" i="4"/>
  <c r="Q49" i="4" s="1"/>
  <c r="E83" i="4"/>
  <c r="E49" i="4" s="1"/>
  <c r="P83" i="4"/>
  <c r="P49" i="4" s="1"/>
  <c r="D83" i="4"/>
  <c r="D49" i="4" s="1"/>
  <c r="O83" i="4"/>
  <c r="O49" i="4" s="1"/>
  <c r="C83" i="4"/>
  <c r="C49" i="4" s="1"/>
  <c r="N88" i="4"/>
  <c r="N54" i="4" s="1"/>
  <c r="N41" i="4"/>
  <c r="M78" i="4"/>
  <c r="M44" i="4" s="1"/>
  <c r="L78" i="4"/>
  <c r="L44" i="4" s="1"/>
  <c r="K78" i="4"/>
  <c r="K44" i="4" s="1"/>
  <c r="J78" i="4"/>
  <c r="J44" i="4" s="1"/>
  <c r="I78" i="4"/>
  <c r="I44" i="4" s="1"/>
  <c r="H78" i="4"/>
  <c r="H44" i="4" s="1"/>
  <c r="S78" i="4"/>
  <c r="S44" i="4" s="1"/>
  <c r="G78" i="4"/>
  <c r="G44" i="4" s="1"/>
  <c r="R78" i="4"/>
  <c r="R44" i="4" s="1"/>
  <c r="F78" i="4"/>
  <c r="F44" i="4" s="1"/>
  <c r="Q78" i="4"/>
  <c r="Q44" i="4" s="1"/>
  <c r="E78" i="4"/>
  <c r="E44" i="4" s="1"/>
  <c r="P78" i="4"/>
  <c r="P44" i="4" s="1"/>
  <c r="D78" i="4"/>
  <c r="D44" i="4" s="1"/>
  <c r="O78" i="4"/>
  <c r="O44" i="4" s="1"/>
  <c r="C78" i="4"/>
  <c r="C44" i="4" s="1"/>
  <c r="M90" i="4"/>
  <c r="M56" i="4" s="1"/>
  <c r="L90" i="4"/>
  <c r="L56" i="4" s="1"/>
  <c r="K90" i="4"/>
  <c r="K56" i="4" s="1"/>
  <c r="J90" i="4"/>
  <c r="J56" i="4" s="1"/>
  <c r="I90" i="4"/>
  <c r="I56" i="4" s="1"/>
  <c r="H90" i="4"/>
  <c r="H56" i="4" s="1"/>
  <c r="S90" i="4"/>
  <c r="S56" i="4" s="1"/>
  <c r="G90" i="4"/>
  <c r="G56" i="4" s="1"/>
  <c r="R90" i="4"/>
  <c r="R56" i="4" s="1"/>
  <c r="F90" i="4"/>
  <c r="F56" i="4" s="1"/>
  <c r="Q90" i="4"/>
  <c r="Q56" i="4" s="1"/>
  <c r="E90" i="4"/>
  <c r="E56" i="4" s="1"/>
  <c r="P90" i="4"/>
  <c r="P56" i="4" s="1"/>
  <c r="D90" i="4"/>
  <c r="D56" i="4" s="1"/>
  <c r="O90" i="4"/>
  <c r="O56" i="4" s="1"/>
  <c r="C90" i="4"/>
  <c r="C56" i="4" s="1"/>
  <c r="M68" i="4"/>
  <c r="M34" i="4" s="1"/>
  <c r="L68" i="4"/>
  <c r="L34" i="4" s="1"/>
  <c r="K68" i="4"/>
  <c r="K34" i="4" s="1"/>
  <c r="J68" i="4"/>
  <c r="J34" i="4" s="1"/>
  <c r="H68" i="4"/>
  <c r="H34" i="4" s="1"/>
  <c r="S68" i="4"/>
  <c r="S34" i="4" s="1"/>
  <c r="G68" i="4"/>
  <c r="G34" i="4" s="1"/>
  <c r="R68" i="4"/>
  <c r="R34" i="4" s="1"/>
  <c r="F68" i="4"/>
  <c r="F34" i="4" s="1"/>
  <c r="Q68" i="4"/>
  <c r="Q34" i="4" s="1"/>
  <c r="E68" i="4"/>
  <c r="E34" i="4" s="1"/>
  <c r="P68" i="4"/>
  <c r="P34" i="4" s="1"/>
  <c r="D68" i="4"/>
  <c r="D34" i="4" s="1"/>
  <c r="O68" i="4"/>
  <c r="O34" i="4" s="1"/>
  <c r="C68" i="4"/>
  <c r="C34" i="4" s="1"/>
  <c r="M73" i="4"/>
  <c r="L73" i="4"/>
  <c r="K73" i="4"/>
  <c r="J73" i="4"/>
  <c r="I73" i="4"/>
  <c r="H73" i="4"/>
  <c r="H39" i="4" s="1"/>
  <c r="S73" i="4"/>
  <c r="S39" i="4" s="1"/>
  <c r="G73" i="4"/>
  <c r="G39" i="4" s="1"/>
  <c r="R73" i="4"/>
  <c r="R39" i="4" s="1"/>
  <c r="F73" i="4"/>
  <c r="F39" i="4" s="1"/>
  <c r="Q73" i="4"/>
  <c r="Q39" i="4" s="1"/>
  <c r="E73" i="4"/>
  <c r="E39" i="4" s="1"/>
  <c r="P73" i="4"/>
  <c r="P39" i="4" s="1"/>
  <c r="D73" i="4"/>
  <c r="D39" i="4" s="1"/>
  <c r="O73" i="4"/>
  <c r="O39" i="4" s="1"/>
  <c r="C73" i="4"/>
  <c r="C39" i="4" s="1"/>
  <c r="N78" i="4"/>
  <c r="N44" i="4" s="1"/>
  <c r="M85" i="4"/>
  <c r="L85" i="4"/>
  <c r="K85" i="4"/>
  <c r="J85" i="4"/>
  <c r="I85" i="4"/>
  <c r="H85" i="4"/>
  <c r="H51" i="4" s="1"/>
  <c r="S85" i="4"/>
  <c r="S51" i="4" s="1"/>
  <c r="G85" i="4"/>
  <c r="G51" i="4" s="1"/>
  <c r="R85" i="4"/>
  <c r="R51" i="4" s="1"/>
  <c r="F85" i="4"/>
  <c r="F51" i="4" s="1"/>
  <c r="Q85" i="4"/>
  <c r="Q51" i="4" s="1"/>
  <c r="E85" i="4"/>
  <c r="E51" i="4" s="1"/>
  <c r="P85" i="4"/>
  <c r="P51" i="4" s="1"/>
  <c r="D85" i="4"/>
  <c r="D51" i="4" s="1"/>
  <c r="O85" i="4"/>
  <c r="O51" i="4" s="1"/>
  <c r="C85" i="4"/>
  <c r="C51" i="4" s="1"/>
  <c r="N90" i="4"/>
  <c r="N56" i="4" s="1"/>
  <c r="I68" i="4"/>
  <c r="I34" i="4" s="1"/>
  <c r="N73" i="4"/>
  <c r="N39" i="4" s="1"/>
  <c r="M80" i="4"/>
  <c r="M46" i="4" s="1"/>
  <c r="L80" i="4"/>
  <c r="L46" i="4" s="1"/>
  <c r="K80" i="4"/>
  <c r="K46" i="4" s="1"/>
  <c r="J80" i="4"/>
  <c r="J46" i="4" s="1"/>
  <c r="I80" i="4"/>
  <c r="I46" i="4" s="1"/>
  <c r="H80" i="4"/>
  <c r="H46" i="4" s="1"/>
  <c r="S80" i="4"/>
  <c r="S46" i="4" s="1"/>
  <c r="G80" i="4"/>
  <c r="G46" i="4" s="1"/>
  <c r="R80" i="4"/>
  <c r="R46" i="4" s="1"/>
  <c r="F80" i="4"/>
  <c r="F46" i="4" s="1"/>
  <c r="Q80" i="4"/>
  <c r="Q46" i="4" s="1"/>
  <c r="E80" i="4"/>
  <c r="E46" i="4" s="1"/>
  <c r="P80" i="4"/>
  <c r="P46" i="4" s="1"/>
  <c r="D80" i="4"/>
  <c r="D46" i="4" s="1"/>
  <c r="O80" i="4"/>
  <c r="O46" i="4" s="1"/>
  <c r="C80" i="4"/>
  <c r="C46" i="4" s="1"/>
  <c r="N85" i="4"/>
  <c r="N51" i="4" s="1"/>
  <c r="M92" i="4"/>
  <c r="M58" i="4" s="1"/>
  <c r="L92" i="4"/>
  <c r="L58" i="4" s="1"/>
  <c r="K92" i="4"/>
  <c r="K58" i="4" s="1"/>
  <c r="J92" i="4"/>
  <c r="J58" i="4" s="1"/>
  <c r="I92" i="4"/>
  <c r="I58" i="4" s="1"/>
  <c r="H92" i="4"/>
  <c r="H58" i="4" s="1"/>
  <c r="S92" i="4"/>
  <c r="S58" i="4" s="1"/>
  <c r="G92" i="4"/>
  <c r="G58" i="4" s="1"/>
  <c r="R92" i="4"/>
  <c r="R58" i="4" s="1"/>
  <c r="F92" i="4"/>
  <c r="F58" i="4" s="1"/>
  <c r="Q92" i="4"/>
  <c r="Q58" i="4" s="1"/>
  <c r="E92" i="4"/>
  <c r="E58" i="4" s="1"/>
  <c r="P92" i="4"/>
  <c r="P58" i="4" s="1"/>
  <c r="D92" i="4"/>
  <c r="D58" i="4" s="1"/>
  <c r="O92" i="4"/>
  <c r="O58" i="4" s="1"/>
  <c r="C92" i="4"/>
  <c r="C58" i="4" s="1"/>
  <c r="N68" i="4"/>
  <c r="N34" i="4" s="1"/>
  <c r="M75" i="4"/>
  <c r="L75" i="4"/>
  <c r="K75" i="4"/>
  <c r="J75" i="4"/>
  <c r="I75" i="4"/>
  <c r="H75" i="4"/>
  <c r="H41" i="4" s="1"/>
  <c r="S75" i="4"/>
  <c r="S41" i="4" s="1"/>
  <c r="G75" i="4"/>
  <c r="G41" i="4" s="1"/>
  <c r="R75" i="4"/>
  <c r="R41" i="4" s="1"/>
  <c r="F75" i="4"/>
  <c r="F41" i="4" s="1"/>
  <c r="Q75" i="4"/>
  <c r="Q41" i="4" s="1"/>
  <c r="E75" i="4"/>
  <c r="E41" i="4" s="1"/>
  <c r="P75" i="4"/>
  <c r="P41" i="4" s="1"/>
  <c r="D75" i="4"/>
  <c r="D41" i="4" s="1"/>
  <c r="O75" i="4"/>
  <c r="O41" i="4" s="1"/>
  <c r="C75" i="4"/>
  <c r="C41" i="4" s="1"/>
  <c r="N80" i="4"/>
  <c r="N46" i="4" s="1"/>
  <c r="M87" i="4"/>
  <c r="L87" i="4"/>
  <c r="K87" i="4"/>
  <c r="J87" i="4"/>
  <c r="I87" i="4"/>
  <c r="H87" i="4"/>
  <c r="H53" i="4" s="1"/>
  <c r="S87" i="4"/>
  <c r="S53" i="4" s="1"/>
  <c r="G87" i="4"/>
  <c r="G53" i="4" s="1"/>
  <c r="R87" i="4"/>
  <c r="R53" i="4" s="1"/>
  <c r="F87" i="4"/>
  <c r="F53" i="4" s="1"/>
  <c r="Q87" i="4"/>
  <c r="Q53" i="4" s="1"/>
  <c r="E87" i="4"/>
  <c r="E53" i="4" s="1"/>
  <c r="P87" i="4"/>
  <c r="P53" i="4" s="1"/>
  <c r="D87" i="4"/>
  <c r="D53" i="4" s="1"/>
  <c r="O87" i="4"/>
  <c r="O53" i="4" s="1"/>
  <c r="C87" i="4"/>
  <c r="C53" i="4" s="1"/>
  <c r="N92" i="4"/>
  <c r="N58" i="4" s="1"/>
  <c r="M67" i="4"/>
  <c r="M33" i="4" s="1"/>
  <c r="L67" i="4"/>
  <c r="L33" i="4" s="1"/>
  <c r="K67" i="4"/>
  <c r="K33" i="4" s="1"/>
  <c r="J67" i="4"/>
  <c r="J33" i="4" s="1"/>
  <c r="H67" i="4"/>
  <c r="H33" i="4" s="1"/>
  <c r="S67" i="4"/>
  <c r="S33" i="4" s="1"/>
  <c r="G67" i="4"/>
  <c r="G33" i="4" s="1"/>
  <c r="R67" i="4"/>
  <c r="R33" i="4" s="1"/>
  <c r="F67" i="4"/>
  <c r="F33" i="4" s="1"/>
  <c r="Q67" i="4"/>
  <c r="Q33" i="4" s="1"/>
  <c r="E67" i="4"/>
  <c r="E33" i="4" s="1"/>
  <c r="P67" i="4"/>
  <c r="P33" i="4" s="1"/>
  <c r="D67" i="4"/>
  <c r="D33" i="4" s="1"/>
  <c r="O67" i="4"/>
  <c r="O33" i="4" s="1"/>
  <c r="C67" i="4"/>
  <c r="C33" i="4" s="1"/>
  <c r="M70" i="4"/>
  <c r="M36" i="4" s="1"/>
  <c r="L70" i="4"/>
  <c r="L36" i="4" s="1"/>
  <c r="K70" i="4"/>
  <c r="K36" i="4" s="1"/>
  <c r="J70" i="4"/>
  <c r="J36" i="4" s="1"/>
  <c r="I70" i="4"/>
  <c r="I36" i="4" s="1"/>
  <c r="H70" i="4"/>
  <c r="H36" i="4" s="1"/>
  <c r="S70" i="4"/>
  <c r="S36" i="4" s="1"/>
  <c r="G70" i="4"/>
  <c r="G36" i="4" s="1"/>
  <c r="R70" i="4"/>
  <c r="R36" i="4" s="1"/>
  <c r="F70" i="4"/>
  <c r="F36" i="4" s="1"/>
  <c r="Q70" i="4"/>
  <c r="Q36" i="4" s="1"/>
  <c r="E70" i="4"/>
  <c r="E36" i="4" s="1"/>
  <c r="P70" i="4"/>
  <c r="P36" i="4" s="1"/>
  <c r="D70" i="4"/>
  <c r="D36" i="4" s="1"/>
  <c r="O70" i="4"/>
  <c r="O36" i="4" s="1"/>
  <c r="C70" i="4"/>
  <c r="C36" i="4" s="1"/>
  <c r="M82" i="4"/>
  <c r="M48" i="4" s="1"/>
  <c r="L82" i="4"/>
  <c r="L48" i="4" s="1"/>
  <c r="K82" i="4"/>
  <c r="K48" i="4" s="1"/>
  <c r="J82" i="4"/>
  <c r="J48" i="4" s="1"/>
  <c r="I82" i="4"/>
  <c r="I48" i="4" s="1"/>
  <c r="H82" i="4"/>
  <c r="H48" i="4" s="1"/>
  <c r="S82" i="4"/>
  <c r="S48" i="4" s="1"/>
  <c r="G82" i="4"/>
  <c r="G48" i="4" s="1"/>
  <c r="R82" i="4"/>
  <c r="R48" i="4" s="1"/>
  <c r="F82" i="4"/>
  <c r="F48" i="4" s="1"/>
  <c r="Q82" i="4"/>
  <c r="Q48" i="4" s="1"/>
  <c r="E82" i="4"/>
  <c r="E48" i="4" s="1"/>
  <c r="P82" i="4"/>
  <c r="P48" i="4" s="1"/>
  <c r="D82" i="4"/>
  <c r="D48" i="4" s="1"/>
  <c r="O82" i="4"/>
  <c r="O48" i="4" s="1"/>
  <c r="C82" i="4"/>
  <c r="C48" i="4" s="1"/>
  <c r="N53" i="4"/>
  <c r="I67" i="4"/>
  <c r="I33" i="4" s="1"/>
  <c r="N70" i="4"/>
  <c r="N36" i="4" s="1"/>
  <c r="M77" i="4"/>
  <c r="L77" i="4"/>
  <c r="K77" i="4"/>
  <c r="J77" i="4"/>
  <c r="I77" i="4"/>
  <c r="H77" i="4"/>
  <c r="H43" i="4" s="1"/>
  <c r="S77" i="4"/>
  <c r="S43" i="4" s="1"/>
  <c r="G77" i="4"/>
  <c r="G43" i="4" s="1"/>
  <c r="R77" i="4"/>
  <c r="R43" i="4" s="1"/>
  <c r="F77" i="4"/>
  <c r="F43" i="4" s="1"/>
  <c r="Q77" i="4"/>
  <c r="Q43" i="4" s="1"/>
  <c r="E77" i="4"/>
  <c r="E43" i="4" s="1"/>
  <c r="P77" i="4"/>
  <c r="P43" i="4" s="1"/>
  <c r="D77" i="4"/>
  <c r="D43" i="4" s="1"/>
  <c r="O77" i="4"/>
  <c r="O43" i="4" s="1"/>
  <c r="C77" i="4"/>
  <c r="C43" i="4" s="1"/>
  <c r="N82" i="4"/>
  <c r="N48" i="4" s="1"/>
  <c r="M89" i="4"/>
  <c r="M55" i="4" s="1"/>
  <c r="L89" i="4"/>
  <c r="L55" i="4" s="1"/>
  <c r="K89" i="4"/>
  <c r="K55" i="4" s="1"/>
  <c r="J89" i="4"/>
  <c r="J55" i="4" s="1"/>
  <c r="I89" i="4"/>
  <c r="I55" i="4" s="1"/>
  <c r="H89" i="4"/>
  <c r="H55" i="4" s="1"/>
  <c r="S89" i="4"/>
  <c r="S55" i="4" s="1"/>
  <c r="G89" i="4"/>
  <c r="G55" i="4" s="1"/>
  <c r="R89" i="4"/>
  <c r="R55" i="4" s="1"/>
  <c r="F89" i="4"/>
  <c r="F55" i="4" s="1"/>
  <c r="Q89" i="4"/>
  <c r="Q55" i="4" s="1"/>
  <c r="E89" i="4"/>
  <c r="E55" i="4" s="1"/>
  <c r="P89" i="4"/>
  <c r="P55" i="4" s="1"/>
  <c r="D89" i="4"/>
  <c r="D55" i="4" s="1"/>
  <c r="O89" i="4"/>
  <c r="O55" i="4" s="1"/>
  <c r="C89" i="4"/>
  <c r="C55" i="4" s="1"/>
  <c r="M76" i="4"/>
  <c r="L76" i="4"/>
  <c r="K76" i="4"/>
  <c r="J76" i="4"/>
  <c r="I76" i="4"/>
  <c r="H76" i="4"/>
  <c r="H42" i="4" s="1"/>
  <c r="S76" i="4"/>
  <c r="S42" i="4" s="1"/>
  <c r="G76" i="4"/>
  <c r="G42" i="4" s="1"/>
  <c r="R76" i="4"/>
  <c r="R42" i="4" s="1"/>
  <c r="F76" i="4"/>
  <c r="F42" i="4" s="1"/>
  <c r="Q76" i="4"/>
  <c r="Q42" i="4" s="1"/>
  <c r="E76" i="4"/>
  <c r="E42" i="4" s="1"/>
  <c r="P76" i="4"/>
  <c r="P42" i="4" s="1"/>
  <c r="D76" i="4"/>
  <c r="D42" i="4" s="1"/>
  <c r="O76" i="4"/>
  <c r="O42" i="4" s="1"/>
  <c r="C76" i="4"/>
  <c r="C42" i="4" s="1"/>
  <c r="N67" i="4"/>
  <c r="N33" i="4" s="1"/>
  <c r="M72" i="4"/>
  <c r="M38" i="4" s="1"/>
  <c r="L72" i="4"/>
  <c r="L38" i="4" s="1"/>
  <c r="K72" i="4"/>
  <c r="K38" i="4" s="1"/>
  <c r="J72" i="4"/>
  <c r="J38" i="4" s="1"/>
  <c r="I72" i="4"/>
  <c r="I38" i="4" s="1"/>
  <c r="H72" i="4"/>
  <c r="H38" i="4" s="1"/>
  <c r="S72" i="4"/>
  <c r="S38" i="4" s="1"/>
  <c r="G72" i="4"/>
  <c r="G38" i="4" s="1"/>
  <c r="R72" i="4"/>
  <c r="R38" i="4" s="1"/>
  <c r="F72" i="4"/>
  <c r="F38" i="4" s="1"/>
  <c r="Q72" i="4"/>
  <c r="Q38" i="4" s="1"/>
  <c r="E72" i="4"/>
  <c r="E38" i="4" s="1"/>
  <c r="P72" i="4"/>
  <c r="P38" i="4" s="1"/>
  <c r="D72" i="4"/>
  <c r="D38" i="4" s="1"/>
  <c r="O72" i="4"/>
  <c r="O38" i="4" s="1"/>
  <c r="C72" i="4"/>
  <c r="C38" i="4" s="1"/>
  <c r="N77" i="4"/>
  <c r="N43" i="4" s="1"/>
  <c r="M84" i="4"/>
  <c r="L84" i="4"/>
  <c r="K84" i="4"/>
  <c r="J84" i="4"/>
  <c r="I84" i="4"/>
  <c r="H84" i="4"/>
  <c r="H50" i="4" s="1"/>
  <c r="S84" i="4"/>
  <c r="S50" i="4" s="1"/>
  <c r="G84" i="4"/>
  <c r="G50" i="4" s="1"/>
  <c r="R84" i="4"/>
  <c r="R50" i="4" s="1"/>
  <c r="F84" i="4"/>
  <c r="F50" i="4" s="1"/>
  <c r="Q84" i="4"/>
  <c r="Q50" i="4" s="1"/>
  <c r="E84" i="4"/>
  <c r="E50" i="4" s="1"/>
  <c r="P84" i="4"/>
  <c r="P50" i="4" s="1"/>
  <c r="D84" i="4"/>
  <c r="D50" i="4" s="1"/>
  <c r="O84" i="4"/>
  <c r="O50" i="4" s="1"/>
  <c r="C84" i="4"/>
  <c r="C50" i="4" s="1"/>
  <c r="N89" i="4"/>
  <c r="N55" i="4" s="1"/>
  <c r="N72" i="4"/>
  <c r="N38" i="4" s="1"/>
  <c r="M79" i="4"/>
  <c r="M45" i="4" s="1"/>
  <c r="L79" i="4"/>
  <c r="L45" i="4" s="1"/>
  <c r="K79" i="4"/>
  <c r="K45" i="4" s="1"/>
  <c r="J79" i="4"/>
  <c r="J45" i="4" s="1"/>
  <c r="I79" i="4"/>
  <c r="I45" i="4" s="1"/>
  <c r="H79" i="4"/>
  <c r="H45" i="4" s="1"/>
  <c r="S79" i="4"/>
  <c r="S45" i="4" s="1"/>
  <c r="G79" i="4"/>
  <c r="G45" i="4" s="1"/>
  <c r="R79" i="4"/>
  <c r="R45" i="4" s="1"/>
  <c r="F79" i="4"/>
  <c r="F45" i="4" s="1"/>
  <c r="Q79" i="4"/>
  <c r="Q45" i="4" s="1"/>
  <c r="E79" i="4"/>
  <c r="E45" i="4" s="1"/>
  <c r="P79" i="4"/>
  <c r="P45" i="4" s="1"/>
  <c r="D79" i="4"/>
  <c r="D45" i="4" s="1"/>
  <c r="O79" i="4"/>
  <c r="O45" i="4" s="1"/>
  <c r="C79" i="4"/>
  <c r="C45" i="4" s="1"/>
  <c r="N84" i="4"/>
  <c r="N50" i="4" s="1"/>
  <c r="M91" i="4"/>
  <c r="M57" i="4" s="1"/>
  <c r="L91" i="4"/>
  <c r="L57" i="4" s="1"/>
  <c r="K91" i="4"/>
  <c r="K57" i="4" s="1"/>
  <c r="J91" i="4"/>
  <c r="J57" i="4" s="1"/>
  <c r="I91" i="4"/>
  <c r="I57" i="4" s="1"/>
  <c r="H91" i="4"/>
  <c r="H57" i="4" s="1"/>
  <c r="S91" i="4"/>
  <c r="S57" i="4" s="1"/>
  <c r="G91" i="4"/>
  <c r="G57" i="4" s="1"/>
  <c r="R91" i="4"/>
  <c r="R57" i="4" s="1"/>
  <c r="F91" i="4"/>
  <c r="F57" i="4" s="1"/>
  <c r="Q91" i="4"/>
  <c r="Q57" i="4" s="1"/>
  <c r="E91" i="4"/>
  <c r="E57" i="4" s="1"/>
  <c r="P91" i="4"/>
  <c r="P57" i="4" s="1"/>
  <c r="D91" i="4"/>
  <c r="D57" i="4" s="1"/>
  <c r="O91" i="4"/>
  <c r="O57" i="4" s="1"/>
  <c r="C91" i="4"/>
  <c r="C57" i="4" s="1"/>
  <c r="M74" i="4"/>
  <c r="L74" i="4"/>
  <c r="K74" i="4"/>
  <c r="J74" i="4"/>
  <c r="I74" i="4"/>
  <c r="H74" i="4"/>
  <c r="H40" i="4" s="1"/>
  <c r="S74" i="4"/>
  <c r="S40" i="4" s="1"/>
  <c r="G74" i="4"/>
  <c r="G40" i="4" s="1"/>
  <c r="R74" i="4"/>
  <c r="R40" i="4" s="1"/>
  <c r="F74" i="4"/>
  <c r="F40" i="4" s="1"/>
  <c r="Q74" i="4"/>
  <c r="Q40" i="4" s="1"/>
  <c r="E74" i="4"/>
  <c r="E40" i="4" s="1"/>
  <c r="P74" i="4"/>
  <c r="P40" i="4" s="1"/>
  <c r="D74" i="4"/>
  <c r="D40" i="4" s="1"/>
  <c r="O74" i="4"/>
  <c r="O40" i="4" s="1"/>
  <c r="C74" i="4"/>
  <c r="C40" i="4" s="1"/>
  <c r="N79" i="4"/>
  <c r="N45" i="4" s="1"/>
  <c r="M86" i="4"/>
  <c r="L86" i="4"/>
  <c r="K86" i="4"/>
  <c r="J86" i="4"/>
  <c r="I86" i="4"/>
  <c r="H86" i="4"/>
  <c r="H52" i="4" s="1"/>
  <c r="S86" i="4"/>
  <c r="S52" i="4" s="1"/>
  <c r="G86" i="4"/>
  <c r="G52" i="4" s="1"/>
  <c r="R86" i="4"/>
  <c r="R52" i="4" s="1"/>
  <c r="F86" i="4"/>
  <c r="F52" i="4" s="1"/>
  <c r="Q86" i="4"/>
  <c r="Q52" i="4" s="1"/>
  <c r="E86" i="4"/>
  <c r="E52" i="4" s="1"/>
  <c r="P86" i="4"/>
  <c r="P52" i="4" s="1"/>
  <c r="D86" i="4"/>
  <c r="D52" i="4" s="1"/>
  <c r="O86" i="4"/>
  <c r="O52" i="4" s="1"/>
  <c r="C86" i="4"/>
  <c r="C52" i="4" s="1"/>
  <c r="N91" i="4"/>
  <c r="N57" i="4" s="1"/>
  <c r="M69" i="4"/>
  <c r="M35" i="4" s="1"/>
  <c r="L69" i="4"/>
  <c r="L35" i="4" s="1"/>
  <c r="K69" i="4"/>
  <c r="K35" i="4" s="1"/>
  <c r="J69" i="4"/>
  <c r="J35" i="4" s="1"/>
  <c r="I69" i="4"/>
  <c r="I35" i="4" s="1"/>
  <c r="H69" i="4"/>
  <c r="H35" i="4" s="1"/>
  <c r="S69" i="4"/>
  <c r="S35" i="4" s="1"/>
  <c r="G69" i="4"/>
  <c r="G35" i="4" s="1"/>
  <c r="R69" i="4"/>
  <c r="R35" i="4" s="1"/>
  <c r="F69" i="4"/>
  <c r="F35" i="4" s="1"/>
  <c r="Q69" i="4"/>
  <c r="Q35" i="4" s="1"/>
  <c r="E69" i="4"/>
  <c r="E35" i="4" s="1"/>
  <c r="P69" i="4"/>
  <c r="P35" i="4" s="1"/>
  <c r="D69" i="4"/>
  <c r="D35" i="4" s="1"/>
  <c r="O69" i="4"/>
  <c r="O35" i="4" s="1"/>
  <c r="C69" i="4"/>
  <c r="C35" i="4" s="1"/>
  <c r="N74" i="4"/>
  <c r="N40" i="4" s="1"/>
  <c r="M81" i="4"/>
  <c r="M47" i="4" s="1"/>
  <c r="L81" i="4"/>
  <c r="L47" i="4" s="1"/>
  <c r="K81" i="4"/>
  <c r="K47" i="4" s="1"/>
  <c r="J81" i="4"/>
  <c r="J47" i="4" s="1"/>
  <c r="I81" i="4"/>
  <c r="I47" i="4" s="1"/>
  <c r="H81" i="4"/>
  <c r="H47" i="4" s="1"/>
  <c r="S81" i="4"/>
  <c r="S47" i="4" s="1"/>
  <c r="G81" i="4"/>
  <c r="G47" i="4" s="1"/>
  <c r="R81" i="4"/>
  <c r="R47" i="4" s="1"/>
  <c r="F81" i="4"/>
  <c r="F47" i="4" s="1"/>
  <c r="Q81" i="4"/>
  <c r="Q47" i="4" s="1"/>
  <c r="E81" i="4"/>
  <c r="E47" i="4" s="1"/>
  <c r="P81" i="4"/>
  <c r="P47" i="4" s="1"/>
  <c r="D81" i="4"/>
  <c r="D47" i="4" s="1"/>
  <c r="O81" i="4"/>
  <c r="O47" i="4" s="1"/>
  <c r="C81" i="4"/>
  <c r="C47" i="4" s="1"/>
  <c r="N86" i="4"/>
  <c r="N52" i="4" s="1"/>
  <c r="P25" i="3"/>
  <c r="S36" i="3"/>
  <c r="F23" i="3"/>
  <c r="R25" i="3"/>
  <c r="K38" i="3"/>
  <c r="F24" i="3"/>
  <c r="J38" i="3"/>
  <c r="R35" i="3"/>
  <c r="L23" i="3"/>
  <c r="Q26" i="3"/>
  <c r="E30" i="3"/>
  <c r="R24" i="3"/>
  <c r="F37" i="3"/>
  <c r="M38" i="3"/>
  <c r="Q23" i="3"/>
  <c r="G24" i="3"/>
  <c r="O32" i="3"/>
  <c r="R23" i="3"/>
  <c r="R37" i="3"/>
  <c r="H23" i="3"/>
  <c r="O25" i="3"/>
  <c r="L49" i="3"/>
  <c r="K49" i="3"/>
  <c r="J49" i="3"/>
  <c r="F49" i="3"/>
  <c r="F29" i="3" s="1"/>
  <c r="I49" i="3"/>
  <c r="H49" i="3"/>
  <c r="H29" i="3" s="1"/>
  <c r="R49" i="3"/>
  <c r="R29" i="3" s="1"/>
  <c r="S49" i="3"/>
  <c r="S29" i="3" s="1"/>
  <c r="G49" i="3"/>
  <c r="G29" i="3" s="1"/>
  <c r="Q49" i="3"/>
  <c r="Q29" i="3" s="1"/>
  <c r="E49" i="3"/>
  <c r="E29" i="3" s="1"/>
  <c r="P49" i="3"/>
  <c r="P29" i="3" s="1"/>
  <c r="D49" i="3"/>
  <c r="D29" i="3" s="1"/>
  <c r="O49" i="3"/>
  <c r="O29" i="3" s="1"/>
  <c r="C49" i="3"/>
  <c r="C29" i="3" s="1"/>
  <c r="M49" i="3"/>
  <c r="N39" i="3"/>
  <c r="D27" i="3"/>
  <c r="D31" i="3"/>
  <c r="C38" i="3"/>
  <c r="O38" i="3"/>
  <c r="K24" i="3"/>
  <c r="N26" i="3"/>
  <c r="N49" i="3"/>
  <c r="N29" i="3" s="1"/>
  <c r="I34" i="3"/>
  <c r="N38" i="3"/>
  <c r="AX4" i="3"/>
  <c r="AX9" i="3" s="1"/>
  <c r="AX6" i="3"/>
  <c r="D37" i="3"/>
  <c r="P37" i="3"/>
  <c r="M28" i="3"/>
  <c r="Q30" i="3"/>
  <c r="O37" i="3"/>
  <c r="D39" i="3"/>
  <c r="AX8" i="3"/>
  <c r="D26" i="3"/>
  <c r="R34" i="3"/>
  <c r="E36" i="3"/>
  <c r="Q36" i="3"/>
  <c r="C28" i="3"/>
  <c r="M34" i="3"/>
  <c r="N36" i="3"/>
  <c r="E38" i="3"/>
  <c r="E26" i="3"/>
  <c r="N27" i="3"/>
  <c r="G28" i="3"/>
  <c r="I38" i="3"/>
  <c r="P39" i="3"/>
  <c r="O39" i="3"/>
  <c r="C39" i="3"/>
  <c r="P38" i="3"/>
  <c r="D38" i="3"/>
  <c r="O30" i="3"/>
  <c r="C30" i="3"/>
  <c r="O26" i="3"/>
  <c r="C26" i="3"/>
  <c r="O24" i="3"/>
  <c r="C24" i="3"/>
  <c r="J37" i="3"/>
  <c r="M26" i="3"/>
  <c r="M24" i="3"/>
  <c r="K34" i="3"/>
  <c r="K26" i="3"/>
  <c r="I24" i="3"/>
  <c r="Q37" i="3"/>
  <c r="E37" i="3"/>
  <c r="Q25" i="3"/>
  <c r="E25" i="3"/>
  <c r="Q24" i="3"/>
  <c r="E24" i="3"/>
  <c r="P31" i="3"/>
  <c r="D25" i="3"/>
  <c r="R36" i="3"/>
  <c r="G34" i="3"/>
  <c r="S34" i="3"/>
  <c r="I26" i="3"/>
  <c r="C27" i="3"/>
  <c r="O28" i="3"/>
  <c r="H53" i="3"/>
  <c r="H33" i="3" s="1"/>
  <c r="G36" i="3"/>
  <c r="AX7" i="3"/>
  <c r="F25" i="3"/>
  <c r="P26" i="3"/>
  <c r="H59" i="3"/>
  <c r="H39" i="3" s="1"/>
  <c r="H47" i="3"/>
  <c r="H27" i="3" s="1"/>
  <c r="H46" i="3"/>
  <c r="H26" i="3" s="1"/>
  <c r="H57" i="3"/>
  <c r="H37" i="3" s="1"/>
  <c r="H45" i="3"/>
  <c r="H25" i="3" s="1"/>
  <c r="H56" i="3"/>
  <c r="H36" i="3" s="1"/>
  <c r="H44" i="3"/>
  <c r="H24" i="3" s="1"/>
  <c r="H55" i="3"/>
  <c r="H35" i="3" s="1"/>
  <c r="H54" i="3"/>
  <c r="H34" i="3" s="1"/>
  <c r="S24" i="3"/>
  <c r="S28" i="3"/>
  <c r="H52" i="3"/>
  <c r="H32" i="3" s="1"/>
  <c r="K36" i="3"/>
  <c r="Q38" i="3"/>
  <c r="J25" i="3"/>
  <c r="N24" i="3"/>
  <c r="O27" i="3"/>
  <c r="C32" i="3"/>
  <c r="G43" i="3"/>
  <c r="G23" i="3" s="1"/>
  <c r="S43" i="3"/>
  <c r="S23" i="3" s="1"/>
  <c r="N48" i="3"/>
  <c r="N28" i="3" s="1"/>
  <c r="L50" i="3"/>
  <c r="I53" i="3"/>
  <c r="G55" i="3"/>
  <c r="G35" i="3" s="1"/>
  <c r="S55" i="3"/>
  <c r="S35" i="3" s="1"/>
  <c r="I43" i="3"/>
  <c r="I23" i="3" s="1"/>
  <c r="G45" i="3"/>
  <c r="G25" i="3" s="1"/>
  <c r="S45" i="3"/>
  <c r="S25" i="3" s="1"/>
  <c r="F46" i="3"/>
  <c r="F26" i="3" s="1"/>
  <c r="R46" i="3"/>
  <c r="R26" i="3" s="1"/>
  <c r="E47" i="3"/>
  <c r="E27" i="3" s="1"/>
  <c r="Q47" i="3"/>
  <c r="Q27" i="3" s="1"/>
  <c r="D48" i="3"/>
  <c r="D28" i="3" s="1"/>
  <c r="P48" i="3"/>
  <c r="P28" i="3" s="1"/>
  <c r="N50" i="3"/>
  <c r="N30" i="3" s="1"/>
  <c r="M51" i="3"/>
  <c r="L52" i="3"/>
  <c r="K53" i="3"/>
  <c r="J54" i="3"/>
  <c r="J34" i="3" s="1"/>
  <c r="I55" i="3"/>
  <c r="I35" i="3" s="1"/>
  <c r="G57" i="3"/>
  <c r="G37" i="3" s="1"/>
  <c r="S57" i="3"/>
  <c r="S37" i="3" s="1"/>
  <c r="F58" i="3"/>
  <c r="F38" i="3" s="1"/>
  <c r="R58" i="3"/>
  <c r="R38" i="3" s="1"/>
  <c r="E59" i="3"/>
  <c r="E39" i="3" s="1"/>
  <c r="Q59" i="3"/>
  <c r="Q39" i="3" s="1"/>
  <c r="J43" i="3"/>
  <c r="J23" i="3" s="1"/>
  <c r="G46" i="3"/>
  <c r="G26" i="3" s="1"/>
  <c r="S46" i="3"/>
  <c r="S26" i="3" s="1"/>
  <c r="F47" i="3"/>
  <c r="F27" i="3" s="1"/>
  <c r="R47" i="3"/>
  <c r="R27" i="3" s="1"/>
  <c r="E48" i="3"/>
  <c r="E28" i="3" s="1"/>
  <c r="Q48" i="3"/>
  <c r="Q28" i="3" s="1"/>
  <c r="N51" i="3"/>
  <c r="N31" i="3" s="1"/>
  <c r="L53" i="3"/>
  <c r="J55" i="3"/>
  <c r="J35" i="3" s="1"/>
  <c r="I56" i="3"/>
  <c r="I36" i="3" s="1"/>
  <c r="G58" i="3"/>
  <c r="G38" i="3" s="1"/>
  <c r="S58" i="3"/>
  <c r="S38" i="3" s="1"/>
  <c r="F59" i="3"/>
  <c r="F39" i="3" s="1"/>
  <c r="R59" i="3"/>
  <c r="R39" i="3" s="1"/>
  <c r="K43" i="3"/>
  <c r="K23" i="3" s="1"/>
  <c r="J44" i="3"/>
  <c r="J24" i="3" s="1"/>
  <c r="I45" i="3"/>
  <c r="I25" i="3" s="1"/>
  <c r="G47" i="3"/>
  <c r="G27" i="3" s="1"/>
  <c r="S47" i="3"/>
  <c r="S27" i="3" s="1"/>
  <c r="F48" i="3"/>
  <c r="F28" i="3" s="1"/>
  <c r="R48" i="3"/>
  <c r="R28" i="3" s="1"/>
  <c r="D50" i="3"/>
  <c r="D30" i="3" s="1"/>
  <c r="P50" i="3"/>
  <c r="P30" i="3" s="1"/>
  <c r="C51" i="3"/>
  <c r="C31" i="3" s="1"/>
  <c r="O51" i="3"/>
  <c r="O31" i="3" s="1"/>
  <c r="N52" i="3"/>
  <c r="N32" i="3" s="1"/>
  <c r="M53" i="3"/>
  <c r="L54" i="3"/>
  <c r="L34" i="3" s="1"/>
  <c r="K55" i="3"/>
  <c r="K35" i="3" s="1"/>
  <c r="J56" i="3"/>
  <c r="J36" i="3" s="1"/>
  <c r="I57" i="3"/>
  <c r="I37" i="3" s="1"/>
  <c r="H58" i="3"/>
  <c r="H38" i="3" s="1"/>
  <c r="G59" i="3"/>
  <c r="G39" i="3" s="1"/>
  <c r="S59" i="3"/>
  <c r="S39" i="3" s="1"/>
  <c r="N53" i="3"/>
  <c r="N33" i="3" s="1"/>
  <c r="M43" i="3"/>
  <c r="M23" i="3" s="1"/>
  <c r="L44" i="3"/>
  <c r="L24" i="3" s="1"/>
  <c r="K45" i="3"/>
  <c r="K25" i="3" s="1"/>
  <c r="J46" i="3"/>
  <c r="J26" i="3" s="1"/>
  <c r="I47" i="3"/>
  <c r="I27" i="3" s="1"/>
  <c r="H48" i="3"/>
  <c r="H28" i="3" s="1"/>
  <c r="F50" i="3"/>
  <c r="F30" i="3" s="1"/>
  <c r="R50" i="3"/>
  <c r="R30" i="3" s="1"/>
  <c r="E51" i="3"/>
  <c r="E31" i="3" s="1"/>
  <c r="Q51" i="3"/>
  <c r="Q31" i="3" s="1"/>
  <c r="D52" i="3"/>
  <c r="D32" i="3" s="1"/>
  <c r="P52" i="3"/>
  <c r="P32" i="3" s="1"/>
  <c r="C53" i="3"/>
  <c r="C33" i="3" s="1"/>
  <c r="O53" i="3"/>
  <c r="O33" i="3" s="1"/>
  <c r="N54" i="3"/>
  <c r="N34" i="3" s="1"/>
  <c r="M55" i="3"/>
  <c r="M35" i="3" s="1"/>
  <c r="L56" i="3"/>
  <c r="L36" i="3" s="1"/>
  <c r="K57" i="3"/>
  <c r="K37" i="3" s="1"/>
  <c r="I59" i="3"/>
  <c r="I39" i="3" s="1"/>
  <c r="L55" i="3"/>
  <c r="L35" i="3" s="1"/>
  <c r="N43" i="3"/>
  <c r="N23" i="3" s="1"/>
  <c r="L45" i="3"/>
  <c r="L25" i="3" s="1"/>
  <c r="J47" i="3"/>
  <c r="J27" i="3" s="1"/>
  <c r="I48" i="3"/>
  <c r="I28" i="3" s="1"/>
  <c r="G50" i="3"/>
  <c r="G30" i="3" s="1"/>
  <c r="S50" i="3"/>
  <c r="S30" i="3" s="1"/>
  <c r="F51" i="3"/>
  <c r="F31" i="3" s="1"/>
  <c r="R51" i="3"/>
  <c r="R31" i="3" s="1"/>
  <c r="E52" i="3"/>
  <c r="E32" i="3" s="1"/>
  <c r="Q52" i="3"/>
  <c r="Q32" i="3" s="1"/>
  <c r="D53" i="3"/>
  <c r="D33" i="3" s="1"/>
  <c r="P53" i="3"/>
  <c r="P33" i="3" s="1"/>
  <c r="C54" i="3"/>
  <c r="C34" i="3" s="1"/>
  <c r="O54" i="3"/>
  <c r="O34" i="3" s="1"/>
  <c r="N55" i="3"/>
  <c r="N35" i="3" s="1"/>
  <c r="M56" i="3"/>
  <c r="M36" i="3" s="1"/>
  <c r="L57" i="3"/>
  <c r="L37" i="3" s="1"/>
  <c r="J59" i="3"/>
  <c r="J39" i="3" s="1"/>
  <c r="C43" i="3"/>
  <c r="C23" i="3" s="1"/>
  <c r="O43" i="3"/>
  <c r="O23" i="3" s="1"/>
  <c r="M45" i="3"/>
  <c r="M25" i="3" s="1"/>
  <c r="L46" i="3"/>
  <c r="L26" i="3" s="1"/>
  <c r="K47" i="3"/>
  <c r="K27" i="3" s="1"/>
  <c r="J48" i="3"/>
  <c r="J28" i="3" s="1"/>
  <c r="H50" i="3"/>
  <c r="H30" i="3" s="1"/>
  <c r="G51" i="3"/>
  <c r="G31" i="3" s="1"/>
  <c r="S51" i="3"/>
  <c r="S31" i="3" s="1"/>
  <c r="F52" i="3"/>
  <c r="F32" i="3" s="1"/>
  <c r="R52" i="3"/>
  <c r="R32" i="3" s="1"/>
  <c r="E53" i="3"/>
  <c r="E33" i="3" s="1"/>
  <c r="Q53" i="3"/>
  <c r="Q33" i="3" s="1"/>
  <c r="D54" i="3"/>
  <c r="D34" i="3" s="1"/>
  <c r="P54" i="3"/>
  <c r="P34" i="3" s="1"/>
  <c r="C55" i="3"/>
  <c r="C35" i="3" s="1"/>
  <c r="O55" i="3"/>
  <c r="O35" i="3" s="1"/>
  <c r="M57" i="3"/>
  <c r="M37" i="3" s="1"/>
  <c r="L58" i="3"/>
  <c r="L38" i="3" s="1"/>
  <c r="K59" i="3"/>
  <c r="K39" i="3" s="1"/>
  <c r="D43" i="3"/>
  <c r="D23" i="3" s="1"/>
  <c r="P43" i="3"/>
  <c r="P23" i="3" s="1"/>
  <c r="N45" i="3"/>
  <c r="N25" i="3" s="1"/>
  <c r="L47" i="3"/>
  <c r="L27" i="3" s="1"/>
  <c r="K48" i="3"/>
  <c r="K28" i="3" s="1"/>
  <c r="I50" i="3"/>
  <c r="H51" i="3"/>
  <c r="H31" i="3" s="1"/>
  <c r="G52" i="3"/>
  <c r="G32" i="3" s="1"/>
  <c r="S52" i="3"/>
  <c r="S32" i="3" s="1"/>
  <c r="F53" i="3"/>
  <c r="F33" i="3" s="1"/>
  <c r="R53" i="3"/>
  <c r="R33" i="3" s="1"/>
  <c r="E54" i="3"/>
  <c r="E34" i="3" s="1"/>
  <c r="Q54" i="3"/>
  <c r="Q34" i="3" s="1"/>
  <c r="D55" i="3"/>
  <c r="D35" i="3" s="1"/>
  <c r="P55" i="3"/>
  <c r="P35" i="3" s="1"/>
  <c r="C56" i="3"/>
  <c r="C36" i="3" s="1"/>
  <c r="O56" i="3"/>
  <c r="O36" i="3" s="1"/>
  <c r="N57" i="3"/>
  <c r="N37" i="3" s="1"/>
  <c r="L59" i="3"/>
  <c r="L39" i="3" s="1"/>
  <c r="E43" i="3"/>
  <c r="E23" i="3" s="1"/>
  <c r="D44" i="3"/>
  <c r="D24" i="3" s="1"/>
  <c r="P44" i="3"/>
  <c r="P24" i="3" s="1"/>
  <c r="C45" i="3"/>
  <c r="C25" i="3" s="1"/>
  <c r="M47" i="3"/>
  <c r="M27" i="3" s="1"/>
  <c r="L48" i="3"/>
  <c r="L28" i="3" s="1"/>
  <c r="I51" i="3"/>
  <c r="G53" i="3"/>
  <c r="G33" i="3" s="1"/>
  <c r="S53" i="3"/>
  <c r="S33" i="3" s="1"/>
  <c r="F54" i="3"/>
  <c r="F34" i="3" s="1"/>
  <c r="E55" i="3"/>
  <c r="E35" i="3" s="1"/>
  <c r="Q55" i="3"/>
  <c r="Q35" i="3" s="1"/>
  <c r="D56" i="3"/>
  <c r="D36" i="3" s="1"/>
  <c r="P56" i="3"/>
  <c r="P36" i="3" s="1"/>
  <c r="C57" i="3"/>
  <c r="C37" i="3" s="1"/>
  <c r="M59" i="3"/>
  <c r="M39" i="3" s="1"/>
  <c r="F55" i="3"/>
  <c r="F35" i="3" s="1"/>
  <c r="AL18" i="7" l="1"/>
  <c r="AL19" i="7" s="1"/>
  <c r="AL20" i="7" s="1"/>
  <c r="AK17" i="7"/>
  <c r="AK18" i="7" s="1"/>
  <c r="AI19" i="7"/>
  <c r="AH14" i="7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J16" i="7"/>
  <c r="F12" i="7"/>
  <c r="F13" i="7" s="1"/>
  <c r="AW15" i="6"/>
  <c r="BQ207" i="2"/>
  <c r="AD205" i="2"/>
  <c r="AC205" i="2"/>
  <c r="AD204" i="2"/>
  <c r="AC204" i="2"/>
  <c r="AD203" i="2"/>
  <c r="AC203" i="2"/>
  <c r="AD202" i="2"/>
  <c r="AC202" i="2"/>
  <c r="AD201" i="2"/>
  <c r="AC201" i="2"/>
  <c r="AD200" i="2"/>
  <c r="AC200" i="2"/>
  <c r="AD199" i="2"/>
  <c r="AC199" i="2"/>
  <c r="AD198" i="2"/>
  <c r="AC198" i="2"/>
  <c r="AD197" i="2"/>
  <c r="AC197" i="2"/>
  <c r="AD196" i="2"/>
  <c r="AC196" i="2"/>
  <c r="AD195" i="2"/>
  <c r="AC195" i="2"/>
  <c r="AD194" i="2"/>
  <c r="AC194" i="2"/>
  <c r="AD193" i="2"/>
  <c r="AC193" i="2"/>
  <c r="AD192" i="2"/>
  <c r="AC192" i="2"/>
  <c r="AD191" i="2"/>
  <c r="AC191" i="2"/>
  <c r="K191" i="2"/>
  <c r="B191" i="2"/>
  <c r="J191" i="2" s="1"/>
  <c r="AD190" i="2"/>
  <c r="AC190" i="2"/>
  <c r="C190" i="2"/>
  <c r="B190" i="2"/>
  <c r="L190" i="2" s="1"/>
  <c r="AD189" i="2"/>
  <c r="AC189" i="2"/>
  <c r="E189" i="2"/>
  <c r="C189" i="2"/>
  <c r="B189" i="2"/>
  <c r="L189" i="2" s="1"/>
  <c r="AD188" i="2"/>
  <c r="AC188" i="2"/>
  <c r="E188" i="2"/>
  <c r="B188" i="2"/>
  <c r="C188" i="2" s="1"/>
  <c r="AD187" i="2"/>
  <c r="AC187" i="2"/>
  <c r="G187" i="2"/>
  <c r="C187" i="2"/>
  <c r="B187" i="2"/>
  <c r="AD186" i="2"/>
  <c r="AC186" i="2"/>
  <c r="K186" i="2"/>
  <c r="I186" i="2"/>
  <c r="E186" i="2"/>
  <c r="B186" i="2"/>
  <c r="H186" i="2" s="1"/>
  <c r="AD185" i="2"/>
  <c r="AC185" i="2"/>
  <c r="K185" i="2"/>
  <c r="B185" i="2"/>
  <c r="J185" i="2" s="1"/>
  <c r="AD184" i="2"/>
  <c r="AC184" i="2"/>
  <c r="D184" i="2"/>
  <c r="C184" i="2"/>
  <c r="B184" i="2"/>
  <c r="L184" i="2" s="1"/>
  <c r="AD183" i="2"/>
  <c r="AC183" i="2"/>
  <c r="K183" i="2"/>
  <c r="E183" i="2"/>
  <c r="C183" i="2"/>
  <c r="B183" i="2"/>
  <c r="L183" i="2" s="1"/>
  <c r="AD182" i="2"/>
  <c r="AC182" i="2"/>
  <c r="G182" i="2"/>
  <c r="E182" i="2"/>
  <c r="B182" i="2"/>
  <c r="L182" i="2" s="1"/>
  <c r="AD181" i="2"/>
  <c r="AC181" i="2"/>
  <c r="J181" i="2"/>
  <c r="I181" i="2"/>
  <c r="G181" i="2"/>
  <c r="C181" i="2"/>
  <c r="B181" i="2"/>
  <c r="AD180" i="2"/>
  <c r="AC180" i="2"/>
  <c r="L180" i="2"/>
  <c r="K180" i="2"/>
  <c r="I180" i="2"/>
  <c r="E180" i="2"/>
  <c r="C180" i="2"/>
  <c r="B180" i="2"/>
  <c r="H180" i="2" s="1"/>
  <c r="AD179" i="2"/>
  <c r="AC179" i="2"/>
  <c r="K179" i="2"/>
  <c r="G179" i="2"/>
  <c r="B179" i="2"/>
  <c r="J179" i="2" s="1"/>
  <c r="AD178" i="2"/>
  <c r="AC178" i="2"/>
  <c r="I178" i="2"/>
  <c r="D178" i="2"/>
  <c r="C178" i="2"/>
  <c r="B178" i="2"/>
  <c r="L178" i="2" s="1"/>
  <c r="AD177" i="2"/>
  <c r="AC177" i="2"/>
  <c r="K177" i="2"/>
  <c r="E177" i="2"/>
  <c r="D177" i="2"/>
  <c r="C177" i="2"/>
  <c r="B177" i="2"/>
  <c r="L177" i="2" s="1"/>
  <c r="AD176" i="2"/>
  <c r="AC176" i="2"/>
  <c r="L176" i="2"/>
  <c r="L187" i="2" s="1"/>
  <c r="K176" i="2"/>
  <c r="K189" i="2" s="1"/>
  <c r="J176" i="2"/>
  <c r="J188" i="2" s="1"/>
  <c r="I176" i="2"/>
  <c r="I190" i="2" s="1"/>
  <c r="H176" i="2"/>
  <c r="G176" i="2"/>
  <c r="F176" i="2"/>
  <c r="E176" i="2"/>
  <c r="E187" i="2" s="1"/>
  <c r="D176" i="2"/>
  <c r="D188" i="2" s="1"/>
  <c r="C176" i="2"/>
  <c r="C182" i="2" s="1"/>
  <c r="AD175" i="2"/>
  <c r="AC175" i="2"/>
  <c r="AD174" i="2"/>
  <c r="AC174" i="2"/>
  <c r="J174" i="2"/>
  <c r="I174" i="2"/>
  <c r="H174" i="2"/>
  <c r="G174" i="2"/>
  <c r="F174" i="2"/>
  <c r="E174" i="2"/>
  <c r="D174" i="2"/>
  <c r="C174" i="2"/>
  <c r="AD173" i="2"/>
  <c r="AC173" i="2"/>
  <c r="J173" i="2"/>
  <c r="I173" i="2"/>
  <c r="H173" i="2"/>
  <c r="G173" i="2"/>
  <c r="F173" i="2"/>
  <c r="E173" i="2"/>
  <c r="D173" i="2"/>
  <c r="C173" i="2"/>
  <c r="AD172" i="2"/>
  <c r="AC172" i="2"/>
  <c r="J172" i="2"/>
  <c r="I172" i="2"/>
  <c r="H172" i="2"/>
  <c r="G172" i="2"/>
  <c r="F172" i="2"/>
  <c r="E172" i="2"/>
  <c r="D172" i="2"/>
  <c r="C172" i="2"/>
  <c r="AD171" i="2"/>
  <c r="AC171" i="2"/>
  <c r="J171" i="2"/>
  <c r="I171" i="2"/>
  <c r="H171" i="2"/>
  <c r="G171" i="2"/>
  <c r="F171" i="2"/>
  <c r="E171" i="2"/>
  <c r="D171" i="2"/>
  <c r="C171" i="2"/>
  <c r="AD170" i="2"/>
  <c r="AC170" i="2"/>
  <c r="J170" i="2"/>
  <c r="I170" i="2"/>
  <c r="H170" i="2"/>
  <c r="G170" i="2"/>
  <c r="F170" i="2"/>
  <c r="E170" i="2"/>
  <c r="D170" i="2"/>
  <c r="C170" i="2"/>
  <c r="AD169" i="2"/>
  <c r="AC169" i="2"/>
  <c r="J169" i="2"/>
  <c r="I169" i="2"/>
  <c r="H169" i="2"/>
  <c r="G169" i="2"/>
  <c r="F169" i="2"/>
  <c r="E169" i="2"/>
  <c r="D169" i="2"/>
  <c r="C169" i="2"/>
  <c r="AD168" i="2"/>
  <c r="AC168" i="2"/>
  <c r="J168" i="2"/>
  <c r="I168" i="2"/>
  <c r="H168" i="2"/>
  <c r="G168" i="2"/>
  <c r="F168" i="2"/>
  <c r="E168" i="2"/>
  <c r="D168" i="2"/>
  <c r="C168" i="2"/>
  <c r="AD167" i="2"/>
  <c r="AC167" i="2"/>
  <c r="J167" i="2"/>
  <c r="I167" i="2"/>
  <c r="H167" i="2"/>
  <c r="G167" i="2"/>
  <c r="F167" i="2"/>
  <c r="E167" i="2"/>
  <c r="D167" i="2"/>
  <c r="C167" i="2"/>
  <c r="AD166" i="2"/>
  <c r="AC166" i="2"/>
  <c r="J166" i="2"/>
  <c r="I166" i="2"/>
  <c r="H166" i="2"/>
  <c r="G166" i="2"/>
  <c r="F166" i="2"/>
  <c r="E166" i="2"/>
  <c r="D166" i="2"/>
  <c r="C166" i="2"/>
  <c r="AD165" i="2"/>
  <c r="AC165" i="2"/>
  <c r="AD164" i="2"/>
  <c r="AC164" i="2"/>
  <c r="AD163" i="2"/>
  <c r="AC163" i="2"/>
  <c r="AD162" i="2"/>
  <c r="AC162" i="2"/>
  <c r="AD161" i="2"/>
  <c r="AC161" i="2"/>
  <c r="AD160" i="2"/>
  <c r="AC160" i="2"/>
  <c r="AD159" i="2"/>
  <c r="AC159" i="2"/>
  <c r="AD158" i="2"/>
  <c r="AC158" i="2"/>
  <c r="AD157" i="2"/>
  <c r="AC157" i="2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BQ68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BA46" i="2"/>
  <c r="BA48" i="2" s="1"/>
  <c r="BA50" i="2" s="1"/>
  <c r="BA52" i="2" s="1"/>
  <c r="BA54" i="2" s="1"/>
  <c r="AD46" i="2"/>
  <c r="AC46" i="2"/>
  <c r="AD45" i="2"/>
  <c r="AC45" i="2"/>
  <c r="BA44" i="2"/>
  <c r="AD44" i="2"/>
  <c r="AC44" i="2"/>
  <c r="BA43" i="2"/>
  <c r="BA45" i="2" s="1"/>
  <c r="BA47" i="2" s="1"/>
  <c r="BA49" i="2" s="1"/>
  <c r="BA51" i="2" s="1"/>
  <c r="BA53" i="2" s="1"/>
  <c r="AD43" i="2"/>
  <c r="AC43" i="2"/>
  <c r="AD42" i="2"/>
  <c r="AC42" i="2"/>
  <c r="AD41" i="2"/>
  <c r="AC41" i="2"/>
  <c r="J41" i="2"/>
  <c r="I41" i="2"/>
  <c r="H41" i="2"/>
  <c r="G41" i="2"/>
  <c r="F41" i="2"/>
  <c r="E41" i="2"/>
  <c r="D41" i="2"/>
  <c r="C41" i="2"/>
  <c r="C59" i="2" s="1"/>
  <c r="AZ40" i="2"/>
  <c r="AZ41" i="2" s="1"/>
  <c r="AD40" i="2"/>
  <c r="AC40" i="2"/>
  <c r="AV45" i="2"/>
  <c r="AV39" i="2" a="1"/>
  <c r="AV51" i="2" s="1"/>
  <c r="AD39" i="2"/>
  <c r="AC39" i="2"/>
  <c r="AD38" i="2"/>
  <c r="AC38" i="2"/>
  <c r="AD37" i="2"/>
  <c r="AC37" i="2"/>
  <c r="AT36" i="2"/>
  <c r="AD36" i="2"/>
  <c r="AC36" i="2"/>
  <c r="AT35" i="2"/>
  <c r="AD35" i="2"/>
  <c r="AC35" i="2"/>
  <c r="BQ34" i="2"/>
  <c r="AT34" i="2"/>
  <c r="AD34" i="2"/>
  <c r="AC34" i="2"/>
  <c r="AT33" i="2"/>
  <c r="AD33" i="2"/>
  <c r="AC33" i="2"/>
  <c r="AT32" i="2"/>
  <c r="AD32" i="2"/>
  <c r="AC32" i="2"/>
  <c r="AT31" i="2"/>
  <c r="AD31" i="2"/>
  <c r="AC31" i="2"/>
  <c r="BQ30" i="2"/>
  <c r="AT30" i="2"/>
  <c r="AD30" i="2"/>
  <c r="AC30" i="2"/>
  <c r="AT29" i="2"/>
  <c r="AD29" i="2"/>
  <c r="AC29" i="2"/>
  <c r="AT28" i="2"/>
  <c r="AD28" i="2"/>
  <c r="AC28" i="2"/>
  <c r="AT27" i="2"/>
  <c r="AD27" i="2"/>
  <c r="AC27" i="2"/>
  <c r="AT26" i="2"/>
  <c r="AD26" i="2"/>
  <c r="AC26" i="2"/>
  <c r="AT25" i="2"/>
  <c r="AD25" i="2"/>
  <c r="AC25" i="2"/>
  <c r="AT24" i="2"/>
  <c r="AD24" i="2"/>
  <c r="AC24" i="2"/>
  <c r="AT23" i="2"/>
  <c r="AD23" i="2"/>
  <c r="AC23" i="2"/>
  <c r="AT22" i="2"/>
  <c r="AD22" i="2"/>
  <c r="AC22" i="2"/>
  <c r="AT21" i="2"/>
  <c r="AD21" i="2"/>
  <c r="AC21" i="2"/>
  <c r="BQ20" i="2"/>
  <c r="AT20" i="2"/>
  <c r="AD20" i="2"/>
  <c r="AC20" i="2"/>
  <c r="AT19" i="2"/>
  <c r="AD19" i="2"/>
  <c r="AC19" i="2"/>
  <c r="G19" i="2"/>
  <c r="F19" i="2"/>
  <c r="E19" i="2"/>
  <c r="AT18" i="2"/>
  <c r="AD18" i="2"/>
  <c r="AC18" i="2"/>
  <c r="G18" i="2"/>
  <c r="F18" i="2"/>
  <c r="E18" i="2"/>
  <c r="BQ17" i="2"/>
  <c r="AT17" i="2"/>
  <c r="AD17" i="2"/>
  <c r="AC17" i="2"/>
  <c r="G17" i="2"/>
  <c r="F17" i="2"/>
  <c r="E17" i="2"/>
  <c r="AT16" i="2"/>
  <c r="AD16" i="2"/>
  <c r="AC16" i="2"/>
  <c r="J16" i="2"/>
  <c r="I16" i="2"/>
  <c r="G16" i="2"/>
  <c r="F16" i="2"/>
  <c r="E16" i="2"/>
  <c r="AT15" i="2"/>
  <c r="AD15" i="2"/>
  <c r="AC15" i="2"/>
  <c r="J15" i="2"/>
  <c r="I15" i="2"/>
  <c r="BQ14" i="2"/>
  <c r="AT14" i="2"/>
  <c r="AD14" i="2"/>
  <c r="AC14" i="2"/>
  <c r="AT13" i="2"/>
  <c r="AD13" i="2"/>
  <c r="AC13" i="2"/>
  <c r="AT12" i="2"/>
  <c r="AD12" i="2"/>
  <c r="AC12" i="2"/>
  <c r="BQ11" i="2"/>
  <c r="AT11" i="2"/>
  <c r="AD11" i="2"/>
  <c r="AC11" i="2"/>
  <c r="AT10" i="2"/>
  <c r="AD10" i="2"/>
  <c r="AC10" i="2"/>
  <c r="AT9" i="2"/>
  <c r="AD9" i="2"/>
  <c r="AC9" i="2"/>
  <c r="AT8" i="2"/>
  <c r="AD8" i="2"/>
  <c r="AC8" i="2"/>
  <c r="BQ7" i="2"/>
  <c r="AT7" i="2"/>
  <c r="AD7" i="2"/>
  <c r="C6" i="2" s="1"/>
  <c r="AC7" i="2"/>
  <c r="B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T6" i="2"/>
  <c r="AD6" i="2"/>
  <c r="AC6" i="2"/>
  <c r="C5" i="2"/>
  <c r="BQ4" i="2"/>
  <c r="BQ327" i="2" s="1"/>
  <c r="BR3" i="2"/>
  <c r="BC2" i="2"/>
  <c r="AM72" i="1"/>
  <c r="AF72" i="1"/>
  <c r="AL72" i="1" s="1"/>
  <c r="AN71" i="1"/>
  <c r="AF71" i="1"/>
  <c r="AM71" i="1" s="1"/>
  <c r="AO70" i="1"/>
  <c r="AF70" i="1"/>
  <c r="AN70" i="1" s="1"/>
  <c r="AP69" i="1"/>
  <c r="AF69" i="1"/>
  <c r="AO69" i="1" s="1"/>
  <c r="AF68" i="1"/>
  <c r="AP68" i="1" s="1"/>
  <c r="AF67" i="1"/>
  <c r="AG66" i="1"/>
  <c r="AF66" i="1"/>
  <c r="AP66" i="1" s="1"/>
  <c r="AH65" i="1"/>
  <c r="AF65" i="1"/>
  <c r="AG65" i="1" s="1"/>
  <c r="AF64" i="1"/>
  <c r="AH64" i="1" s="1"/>
  <c r="AJ63" i="1"/>
  <c r="AF63" i="1"/>
  <c r="AP63" i="1" s="1"/>
  <c r="AK62" i="1"/>
  <c r="AF62" i="1"/>
  <c r="AJ62" i="1" s="1"/>
  <c r="AL61" i="1"/>
  <c r="AF61" i="1"/>
  <c r="AK61" i="1" s="1"/>
  <c r="AM60" i="1"/>
  <c r="AG60" i="1"/>
  <c r="AF60" i="1"/>
  <c r="AL60" i="1" s="1"/>
  <c r="AN59" i="1"/>
  <c r="AH59" i="1"/>
  <c r="AF59" i="1"/>
  <c r="AM59" i="1" s="1"/>
  <c r="AO58" i="1"/>
  <c r="AI58" i="1"/>
  <c r="AG58" i="1"/>
  <c r="AF58" i="1"/>
  <c r="AN58" i="1" s="1"/>
  <c r="AP57" i="1"/>
  <c r="AP72" i="1" s="1"/>
  <c r="AO57" i="1"/>
  <c r="AO63" i="1" s="1"/>
  <c r="AN57" i="1"/>
  <c r="AN63" i="1" s="1"/>
  <c r="AM57" i="1"/>
  <c r="AM64" i="1" s="1"/>
  <c r="AL57" i="1"/>
  <c r="AL66" i="1" s="1"/>
  <c r="AK57" i="1"/>
  <c r="AJ57" i="1"/>
  <c r="AJ58" i="1" s="1"/>
  <c r="AI57" i="1"/>
  <c r="AH57" i="1"/>
  <c r="AH63" i="1" s="1"/>
  <c r="AG57" i="1"/>
  <c r="AG63" i="1" s="1"/>
  <c r="AH56" i="1"/>
  <c r="CA50" i="1"/>
  <c r="BZ50" i="1"/>
  <c r="BY50" i="1"/>
  <c r="BX50" i="1"/>
  <c r="BP50" i="1"/>
  <c r="BO50" i="1"/>
  <c r="BN50" i="1"/>
  <c r="BM50" i="1"/>
  <c r="BE50" i="1"/>
  <c r="BD50" i="1"/>
  <c r="BC50" i="1"/>
  <c r="BB50" i="1"/>
  <c r="CD49" i="1"/>
  <c r="CC49" i="1"/>
  <c r="CB49" i="1"/>
  <c r="CA49" i="1"/>
  <c r="BZ49" i="1"/>
  <c r="BY49" i="1"/>
  <c r="BX49" i="1"/>
  <c r="BW49" i="1"/>
  <c r="BS49" i="1"/>
  <c r="BR49" i="1"/>
  <c r="BQ49" i="1"/>
  <c r="BP49" i="1"/>
  <c r="BO49" i="1"/>
  <c r="BN49" i="1"/>
  <c r="BM49" i="1"/>
  <c r="BL49" i="1"/>
  <c r="BH49" i="1"/>
  <c r="BG49" i="1"/>
  <c r="BF49" i="1"/>
  <c r="BE49" i="1"/>
  <c r="BD49" i="1"/>
  <c r="BC49" i="1"/>
  <c r="BB49" i="1"/>
  <c r="BA49" i="1"/>
  <c r="CD48" i="1"/>
  <c r="CC48" i="1"/>
  <c r="CB48" i="1"/>
  <c r="CA48" i="1"/>
  <c r="BZ48" i="1"/>
  <c r="BY48" i="1"/>
  <c r="BX48" i="1"/>
  <c r="BW48" i="1"/>
  <c r="BV48" i="1"/>
  <c r="BS48" i="1"/>
  <c r="BR48" i="1"/>
  <c r="BQ48" i="1"/>
  <c r="BP48" i="1"/>
  <c r="BO48" i="1"/>
  <c r="BN48" i="1"/>
  <c r="BM48" i="1"/>
  <c r="BL48" i="1"/>
  <c r="BK48" i="1"/>
  <c r="BH48" i="1"/>
  <c r="BG48" i="1"/>
  <c r="BF48" i="1"/>
  <c r="BE48" i="1"/>
  <c r="BD48" i="1"/>
  <c r="BC48" i="1"/>
  <c r="BB48" i="1"/>
  <c r="BA48" i="1"/>
  <c r="AZ48" i="1"/>
  <c r="R48" i="1"/>
  <c r="CD47" i="1"/>
  <c r="CC47" i="1"/>
  <c r="CB47" i="1"/>
  <c r="CA47" i="1"/>
  <c r="BZ47" i="1"/>
  <c r="BY47" i="1"/>
  <c r="BX47" i="1"/>
  <c r="BW47" i="1"/>
  <c r="BV47" i="1"/>
  <c r="BS47" i="1"/>
  <c r="BR47" i="1"/>
  <c r="BQ47" i="1"/>
  <c r="BP47" i="1"/>
  <c r="BO47" i="1"/>
  <c r="BN47" i="1"/>
  <c r="BM47" i="1"/>
  <c r="BL47" i="1"/>
  <c r="BK47" i="1"/>
  <c r="BH47" i="1"/>
  <c r="BG47" i="1"/>
  <c r="BF47" i="1"/>
  <c r="BE47" i="1"/>
  <c r="BD47" i="1"/>
  <c r="BC47" i="1"/>
  <c r="BB47" i="1"/>
  <c r="BA47" i="1"/>
  <c r="AZ47" i="1"/>
  <c r="AX47" i="1"/>
  <c r="AW47" i="1"/>
  <c r="CD46" i="1"/>
  <c r="CC46" i="1"/>
  <c r="CB46" i="1"/>
  <c r="CA46" i="1"/>
  <c r="BZ46" i="1"/>
  <c r="BY46" i="1"/>
  <c r="BX46" i="1"/>
  <c r="BW46" i="1"/>
  <c r="BS46" i="1"/>
  <c r="BR46" i="1"/>
  <c r="BQ46" i="1"/>
  <c r="BP46" i="1"/>
  <c r="BO46" i="1"/>
  <c r="BN46" i="1"/>
  <c r="BM46" i="1"/>
  <c r="BL46" i="1"/>
  <c r="BH46" i="1"/>
  <c r="BG46" i="1"/>
  <c r="BF46" i="1"/>
  <c r="BE46" i="1"/>
  <c r="BD46" i="1"/>
  <c r="BC46" i="1"/>
  <c r="BB46" i="1"/>
  <c r="BA46" i="1"/>
  <c r="AX46" i="1"/>
  <c r="AW46" i="1"/>
  <c r="CE45" i="1"/>
  <c r="CD45" i="1"/>
  <c r="CC45" i="1"/>
  <c r="CB45" i="1"/>
  <c r="CA45" i="1"/>
  <c r="BZ45" i="1"/>
  <c r="BY45" i="1"/>
  <c r="BX45" i="1"/>
  <c r="BW45" i="1"/>
  <c r="BT45" i="1"/>
  <c r="BS45" i="1"/>
  <c r="BR45" i="1"/>
  <c r="BQ45" i="1"/>
  <c r="BP45" i="1"/>
  <c r="BO45" i="1"/>
  <c r="BN45" i="1"/>
  <c r="BM45" i="1"/>
  <c r="BL45" i="1"/>
  <c r="BI45" i="1"/>
  <c r="BH45" i="1"/>
  <c r="BG45" i="1"/>
  <c r="BF45" i="1"/>
  <c r="BE45" i="1"/>
  <c r="BD45" i="1"/>
  <c r="BC45" i="1"/>
  <c r="BB45" i="1"/>
  <c r="BA45" i="1"/>
  <c r="AX45" i="1"/>
  <c r="AW45" i="1"/>
  <c r="CD44" i="1"/>
  <c r="CC44" i="1"/>
  <c r="CB44" i="1"/>
  <c r="CA44" i="1"/>
  <c r="BZ44" i="1"/>
  <c r="BY44" i="1"/>
  <c r="BX44" i="1"/>
  <c r="BW44" i="1"/>
  <c r="BS44" i="1"/>
  <c r="BR44" i="1"/>
  <c r="BQ44" i="1"/>
  <c r="BP44" i="1"/>
  <c r="BO44" i="1"/>
  <c r="BN44" i="1"/>
  <c r="BM44" i="1"/>
  <c r="BL44" i="1"/>
  <c r="BH44" i="1"/>
  <c r="BG44" i="1"/>
  <c r="BF44" i="1"/>
  <c r="BE44" i="1"/>
  <c r="BD44" i="1"/>
  <c r="BC44" i="1"/>
  <c r="BB44" i="1"/>
  <c r="BA44" i="1"/>
  <c r="AX44" i="1"/>
  <c r="AW44" i="1"/>
  <c r="CD43" i="1"/>
  <c r="CC43" i="1"/>
  <c r="CB43" i="1"/>
  <c r="CA43" i="1"/>
  <c r="BZ43" i="1"/>
  <c r="BY43" i="1"/>
  <c r="BX43" i="1"/>
  <c r="BW43" i="1"/>
  <c r="BS43" i="1"/>
  <c r="BR43" i="1"/>
  <c r="BQ43" i="1"/>
  <c r="BP43" i="1"/>
  <c r="BO43" i="1"/>
  <c r="BN43" i="1"/>
  <c r="BM43" i="1"/>
  <c r="BL43" i="1"/>
  <c r="BH43" i="1"/>
  <c r="BG43" i="1"/>
  <c r="BF43" i="1"/>
  <c r="BE43" i="1"/>
  <c r="BD43" i="1"/>
  <c r="BC43" i="1"/>
  <c r="BB43" i="1"/>
  <c r="BA43" i="1"/>
  <c r="AW43" i="1"/>
  <c r="CD42" i="1"/>
  <c r="CC42" i="1"/>
  <c r="CB42" i="1"/>
  <c r="CA42" i="1"/>
  <c r="BZ42" i="1"/>
  <c r="BY42" i="1"/>
  <c r="BX42" i="1"/>
  <c r="BW42" i="1"/>
  <c r="BV42" i="1"/>
  <c r="BS42" i="1"/>
  <c r="BR42" i="1"/>
  <c r="BQ42" i="1"/>
  <c r="BP42" i="1"/>
  <c r="BO42" i="1"/>
  <c r="BN42" i="1"/>
  <c r="BM42" i="1"/>
  <c r="BL42" i="1"/>
  <c r="BK42" i="1"/>
  <c r="BH42" i="1"/>
  <c r="BG42" i="1"/>
  <c r="BF42" i="1"/>
  <c r="BE42" i="1"/>
  <c r="BD42" i="1"/>
  <c r="BC42" i="1"/>
  <c r="BB42" i="1"/>
  <c r="BA42" i="1"/>
  <c r="AZ42" i="1"/>
  <c r="AW42" i="1"/>
  <c r="CE41" i="1"/>
  <c r="CD41" i="1"/>
  <c r="CC41" i="1"/>
  <c r="CB41" i="1"/>
  <c r="CA41" i="1"/>
  <c r="BZ41" i="1"/>
  <c r="BY41" i="1"/>
  <c r="BX41" i="1"/>
  <c r="BW41" i="1"/>
  <c r="BV41" i="1"/>
  <c r="BT41" i="1"/>
  <c r="BS41" i="1"/>
  <c r="BR41" i="1"/>
  <c r="BQ41" i="1"/>
  <c r="BP41" i="1"/>
  <c r="BO41" i="1"/>
  <c r="BN41" i="1"/>
  <c r="BM41" i="1"/>
  <c r="BL41" i="1"/>
  <c r="BK41" i="1"/>
  <c r="BI41" i="1"/>
  <c r="BH41" i="1"/>
  <c r="BG41" i="1"/>
  <c r="BF41" i="1"/>
  <c r="BE41" i="1"/>
  <c r="BD41" i="1"/>
  <c r="BC41" i="1"/>
  <c r="BB41" i="1"/>
  <c r="BA41" i="1"/>
  <c r="AZ41" i="1"/>
  <c r="AW41" i="1"/>
  <c r="AE41" i="1"/>
  <c r="CE40" i="1"/>
  <c r="CD40" i="1"/>
  <c r="CC40" i="1"/>
  <c r="CB40" i="1"/>
  <c r="CA40" i="1"/>
  <c r="BZ40" i="1"/>
  <c r="BY40" i="1"/>
  <c r="BX40" i="1"/>
  <c r="BW40" i="1"/>
  <c r="BV40" i="1"/>
  <c r="BT40" i="1"/>
  <c r="BS40" i="1"/>
  <c r="BR40" i="1"/>
  <c r="BQ40" i="1"/>
  <c r="BP40" i="1"/>
  <c r="BO40" i="1"/>
  <c r="BN40" i="1"/>
  <c r="BM40" i="1"/>
  <c r="BL40" i="1"/>
  <c r="BK40" i="1"/>
  <c r="BI40" i="1"/>
  <c r="BH40" i="1"/>
  <c r="BG40" i="1"/>
  <c r="BF40" i="1"/>
  <c r="BE40" i="1"/>
  <c r="BD40" i="1"/>
  <c r="BC40" i="1"/>
  <c r="BB40" i="1"/>
  <c r="BA40" i="1"/>
  <c r="AZ40" i="1"/>
  <c r="AW40" i="1"/>
  <c r="AE40" i="1"/>
  <c r="P40" i="1"/>
  <c r="CD39" i="1"/>
  <c r="CC39" i="1"/>
  <c r="CB39" i="1"/>
  <c r="CA39" i="1"/>
  <c r="BZ39" i="1"/>
  <c r="BY39" i="1"/>
  <c r="BX39" i="1"/>
  <c r="BW39" i="1"/>
  <c r="BV39" i="1"/>
  <c r="BS39" i="1"/>
  <c r="BR39" i="1"/>
  <c r="BQ39" i="1"/>
  <c r="BP39" i="1"/>
  <c r="BO39" i="1"/>
  <c r="BN39" i="1"/>
  <c r="BM39" i="1"/>
  <c r="BL39" i="1"/>
  <c r="BK39" i="1"/>
  <c r="BH39" i="1"/>
  <c r="BG39" i="1"/>
  <c r="BF39" i="1"/>
  <c r="BE39" i="1"/>
  <c r="BD39" i="1"/>
  <c r="BC39" i="1"/>
  <c r="BB39" i="1"/>
  <c r="BA39" i="1"/>
  <c r="AZ39" i="1"/>
  <c r="AS39" i="1"/>
  <c r="AE39" i="1"/>
  <c r="P39" i="1"/>
  <c r="CC38" i="1"/>
  <c r="CB38" i="1"/>
  <c r="CA38" i="1"/>
  <c r="BZ38" i="1"/>
  <c r="BY38" i="1"/>
  <c r="BX38" i="1"/>
  <c r="BW38" i="1"/>
  <c r="BR38" i="1"/>
  <c r="BQ38" i="1"/>
  <c r="BP38" i="1"/>
  <c r="BO38" i="1"/>
  <c r="BN38" i="1"/>
  <c r="BM38" i="1"/>
  <c r="BL38" i="1"/>
  <c r="BG38" i="1"/>
  <c r="BF38" i="1"/>
  <c r="BE38" i="1"/>
  <c r="BD38" i="1"/>
  <c r="BC38" i="1"/>
  <c r="BB38" i="1"/>
  <c r="BA38" i="1"/>
  <c r="AX38" i="1"/>
  <c r="AE38" i="1"/>
  <c r="P38" i="1"/>
  <c r="CC37" i="1"/>
  <c r="CB37" i="1"/>
  <c r="CA37" i="1"/>
  <c r="BX37" i="1"/>
  <c r="BW37" i="1"/>
  <c r="BV37" i="1"/>
  <c r="BR37" i="1"/>
  <c r="BQ37" i="1"/>
  <c r="BP37" i="1"/>
  <c r="BM37" i="1"/>
  <c r="BL37" i="1"/>
  <c r="BK37" i="1"/>
  <c r="BG37" i="1"/>
  <c r="BF37" i="1"/>
  <c r="BE37" i="1"/>
  <c r="BB37" i="1"/>
  <c r="BA37" i="1"/>
  <c r="AZ37" i="1"/>
  <c r="AX37" i="1"/>
  <c r="AE37" i="1"/>
  <c r="BW36" i="1"/>
  <c r="BV36" i="1"/>
  <c r="BL36" i="1"/>
  <c r="BK36" i="1"/>
  <c r="BA36" i="1"/>
  <c r="AZ36" i="1"/>
  <c r="AX36" i="1"/>
  <c r="AE36" i="1"/>
  <c r="P36" i="1"/>
  <c r="AX35" i="1"/>
  <c r="AE35" i="1"/>
  <c r="P35" i="1"/>
  <c r="AX34" i="1"/>
  <c r="AE34" i="1"/>
  <c r="P34" i="1"/>
  <c r="AX33" i="1"/>
  <c r="AE33" i="1"/>
  <c r="AX32" i="1"/>
  <c r="AE32" i="1"/>
  <c r="P32" i="1"/>
  <c r="AX31" i="1"/>
  <c r="AE31" i="1"/>
  <c r="P31" i="1"/>
  <c r="AX30" i="1"/>
  <c r="AE30" i="1"/>
  <c r="P30" i="1"/>
  <c r="AX29" i="1"/>
  <c r="AE29" i="1"/>
  <c r="AS28" i="1"/>
  <c r="AE28" i="1"/>
  <c r="P28" i="1"/>
  <c r="AX27" i="1"/>
  <c r="AF27" i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E27" i="1"/>
  <c r="P27" i="1"/>
  <c r="AX26" i="1"/>
  <c r="AE26" i="1"/>
  <c r="P26" i="1"/>
  <c r="AS25" i="1"/>
  <c r="AH25" i="1"/>
  <c r="AI25" i="1" s="1"/>
  <c r="AJ25" i="1" s="1"/>
  <c r="AK25" i="1" s="1"/>
  <c r="AL25" i="1" s="1"/>
  <c r="AM25" i="1" s="1"/>
  <c r="AN25" i="1" s="1"/>
  <c r="AO25" i="1" s="1"/>
  <c r="AP25" i="1" s="1"/>
  <c r="AE25" i="1"/>
  <c r="AE24" i="1"/>
  <c r="P24" i="1"/>
  <c r="AE23" i="1"/>
  <c r="P23" i="1"/>
  <c r="AE22" i="1"/>
  <c r="P22" i="1"/>
  <c r="AE21" i="1"/>
  <c r="AE20" i="1"/>
  <c r="P20" i="1"/>
  <c r="BV19" i="1"/>
  <c r="BV46" i="1" s="1"/>
  <c r="BK19" i="1"/>
  <c r="BT37" i="1" s="1"/>
  <c r="AZ19" i="1"/>
  <c r="BI39" i="1" s="1"/>
  <c r="AE19" i="1"/>
  <c r="P19" i="1"/>
  <c r="CR18" i="1"/>
  <c r="CH18" i="1"/>
  <c r="CF18" i="1"/>
  <c r="BT18" i="1"/>
  <c r="BS18" i="1"/>
  <c r="BR18" i="1"/>
  <c r="BQ18" i="1"/>
  <c r="BP18" i="1"/>
  <c r="BO18" i="1"/>
  <c r="BN18" i="1"/>
  <c r="BM18" i="1"/>
  <c r="BL18" i="1"/>
  <c r="BK18" i="1"/>
  <c r="AE18" i="1"/>
  <c r="P18" i="1"/>
  <c r="CR17" i="1"/>
  <c r="CH17" i="1"/>
  <c r="CF17" i="1"/>
  <c r="BT17" i="1"/>
  <c r="BS17" i="1"/>
  <c r="BR17" i="1"/>
  <c r="BQ17" i="1"/>
  <c r="BP17" i="1"/>
  <c r="BO17" i="1"/>
  <c r="BN17" i="1"/>
  <c r="BM17" i="1"/>
  <c r="BL17" i="1"/>
  <c r="BK17" i="1"/>
  <c r="AE17" i="1"/>
  <c r="P17" i="1"/>
  <c r="CR16" i="1"/>
  <c r="CH16" i="1"/>
  <c r="BT16" i="1"/>
  <c r="BS16" i="1"/>
  <c r="BR16" i="1"/>
  <c r="BQ16" i="1"/>
  <c r="BP16" i="1"/>
  <c r="BO16" i="1"/>
  <c r="BN16" i="1"/>
  <c r="BM16" i="1"/>
  <c r="BL16" i="1"/>
  <c r="BK16" i="1"/>
  <c r="AE16" i="1"/>
  <c r="P16" i="1"/>
  <c r="BT15" i="1"/>
  <c r="BS15" i="1"/>
  <c r="BR15" i="1"/>
  <c r="BQ15" i="1"/>
  <c r="BP15" i="1"/>
  <c r="BO15" i="1"/>
  <c r="BN15" i="1"/>
  <c r="BM15" i="1"/>
  <c r="BL15" i="1"/>
  <c r="BK15" i="1"/>
  <c r="AE15" i="1"/>
  <c r="BT14" i="1"/>
  <c r="BS14" i="1"/>
  <c r="BR14" i="1"/>
  <c r="BQ14" i="1"/>
  <c r="BP14" i="1"/>
  <c r="BO14" i="1"/>
  <c r="BN14" i="1"/>
  <c r="BM14" i="1"/>
  <c r="BL14" i="1"/>
  <c r="BK14" i="1"/>
  <c r="AE14" i="1"/>
  <c r="P14" i="1"/>
  <c r="BT13" i="1"/>
  <c r="BS13" i="1"/>
  <c r="BR13" i="1"/>
  <c r="BQ13" i="1"/>
  <c r="BP13" i="1"/>
  <c r="BO13" i="1"/>
  <c r="BN13" i="1"/>
  <c r="BM13" i="1"/>
  <c r="BL13" i="1"/>
  <c r="BK13" i="1"/>
  <c r="AE13" i="1"/>
  <c r="P13" i="1"/>
  <c r="CR12" i="1"/>
  <c r="BT12" i="1"/>
  <c r="BS12" i="1"/>
  <c r="BR12" i="1"/>
  <c r="BQ12" i="1"/>
  <c r="BP12" i="1"/>
  <c r="BO12" i="1"/>
  <c r="BN12" i="1"/>
  <c r="BM12" i="1"/>
  <c r="BL12" i="1"/>
  <c r="BK12" i="1"/>
  <c r="AJ12" i="1"/>
  <c r="AJ31" i="1" s="1"/>
  <c r="AE12" i="1"/>
  <c r="P12" i="1"/>
  <c r="CR11" i="1"/>
  <c r="CH11" i="1"/>
  <c r="BT11" i="1"/>
  <c r="BS11" i="1"/>
  <c r="BR11" i="1"/>
  <c r="BQ11" i="1"/>
  <c r="BP11" i="1"/>
  <c r="BO11" i="1"/>
  <c r="BN11" i="1"/>
  <c r="BM11" i="1"/>
  <c r="BL11" i="1"/>
  <c r="BK11" i="1"/>
  <c r="AE11" i="1"/>
  <c r="P11" i="1"/>
  <c r="CR10" i="1"/>
  <c r="BT10" i="1"/>
  <c r="BS10" i="1"/>
  <c r="BR10" i="1"/>
  <c r="BQ10" i="1"/>
  <c r="BP10" i="1"/>
  <c r="BO10" i="1"/>
  <c r="BN10" i="1"/>
  <c r="BM10" i="1"/>
  <c r="BL10" i="1"/>
  <c r="BK10" i="1"/>
  <c r="AE10" i="1"/>
  <c r="CR9" i="1"/>
  <c r="BT9" i="1"/>
  <c r="BS9" i="1"/>
  <c r="BR9" i="1"/>
  <c r="BQ9" i="1"/>
  <c r="BP9" i="1"/>
  <c r="BO9" i="1"/>
  <c r="BN9" i="1"/>
  <c r="BM9" i="1"/>
  <c r="BL9" i="1"/>
  <c r="BK9" i="1"/>
  <c r="AE9" i="1"/>
  <c r="P9" i="1"/>
  <c r="CH8" i="1"/>
  <c r="BT8" i="1"/>
  <c r="BS8" i="1"/>
  <c r="BR8" i="1"/>
  <c r="BQ8" i="1"/>
  <c r="BP8" i="1"/>
  <c r="BO8" i="1"/>
  <c r="BN8" i="1"/>
  <c r="BM8" i="1"/>
  <c r="BL8" i="1"/>
  <c r="BK8" i="1"/>
  <c r="AF8" i="1"/>
  <c r="AE8" i="1"/>
  <c r="P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CR7" i="1"/>
  <c r="BT7" i="1"/>
  <c r="BS7" i="1"/>
  <c r="BR7" i="1"/>
  <c r="BQ7" i="1"/>
  <c r="BP7" i="1"/>
  <c r="BO7" i="1"/>
  <c r="BN7" i="1"/>
  <c r="BM7" i="1"/>
  <c r="BL7" i="1"/>
  <c r="BK7" i="1"/>
  <c r="AJ7" i="1"/>
  <c r="AJ26" i="1" s="1"/>
  <c r="AG7" i="1"/>
  <c r="AG26" i="1" s="1"/>
  <c r="AE7" i="1"/>
  <c r="AO18" i="1" s="1"/>
  <c r="AO37" i="1" s="1"/>
  <c r="P7" i="1"/>
  <c r="A7" i="1"/>
  <c r="CR6" i="1"/>
  <c r="CH6" i="1"/>
  <c r="BT6" i="1"/>
  <c r="BS6" i="1"/>
  <c r="BR6" i="1"/>
  <c r="BQ6" i="1"/>
  <c r="BP6" i="1"/>
  <c r="BO6" i="1"/>
  <c r="BN6" i="1"/>
  <c r="BM6" i="1"/>
  <c r="BL6" i="1"/>
  <c r="BK6" i="1"/>
  <c r="AH6" i="1"/>
  <c r="AG6" i="1"/>
  <c r="AE6" i="1"/>
  <c r="P6" i="1"/>
  <c r="CR5" i="1"/>
  <c r="BT5" i="1"/>
  <c r="BS5" i="1"/>
  <c r="BR5" i="1"/>
  <c r="BQ5" i="1"/>
  <c r="BP5" i="1"/>
  <c r="BO5" i="1"/>
  <c r="BN5" i="1"/>
  <c r="BM5" i="1"/>
  <c r="BL5" i="1"/>
  <c r="BK5" i="1"/>
  <c r="R5" i="1"/>
  <c r="CR4" i="1"/>
  <c r="CR28" i="1" s="1"/>
  <c r="BT4" i="1"/>
  <c r="BS4" i="1"/>
  <c r="BR4" i="1"/>
  <c r="BQ4" i="1"/>
  <c r="BP4" i="1"/>
  <c r="BO4" i="1"/>
  <c r="BN4" i="1"/>
  <c r="BM4" i="1"/>
  <c r="BL4" i="1"/>
  <c r="BK4" i="1"/>
  <c r="S4" i="1"/>
  <c r="S48" i="1" s="1"/>
  <c r="CI3" i="1"/>
  <c r="CH52" i="1" s="1"/>
  <c r="AI20" i="7" l="1"/>
  <c r="AK19" i="7"/>
  <c r="AK20" i="7" s="1"/>
  <c r="AK21" i="7" s="1"/>
  <c r="AK22" i="7" s="1"/>
  <c r="AK23" i="7" s="1"/>
  <c r="AL21" i="7"/>
  <c r="AL22" i="7" s="1"/>
  <c r="AL23" i="7" s="1"/>
  <c r="AL24" i="7" s="1"/>
  <c r="AI21" i="7"/>
  <c r="AJ17" i="7"/>
  <c r="AJ18" i="7" s="1"/>
  <c r="AJ19" i="7" s="1"/>
  <c r="AJ20" i="7" s="1"/>
  <c r="AJ21" i="7" s="1"/>
  <c r="AK47" i="7"/>
  <c r="AK48" i="7" s="1"/>
  <c r="AK49" i="7" s="1"/>
  <c r="AK50" i="7" s="1"/>
  <c r="AH30" i="7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F14" i="7"/>
  <c r="AW16" i="6"/>
  <c r="D59" i="2"/>
  <c r="C42" i="2"/>
  <c r="BQ6" i="2"/>
  <c r="G8" i="2"/>
  <c r="BQ25" i="2"/>
  <c r="AV46" i="2"/>
  <c r="BQ41" i="2"/>
  <c r="AZ42" i="2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BQ61" i="2"/>
  <c r="BQ219" i="2"/>
  <c r="J10" i="2"/>
  <c r="BQ28" i="2"/>
  <c r="BQ33" i="2"/>
  <c r="BQ38" i="2"/>
  <c r="AV47" i="2"/>
  <c r="BQ40" i="2"/>
  <c r="BQ42" i="2"/>
  <c r="BQ71" i="2"/>
  <c r="BQ231" i="2"/>
  <c r="G11" i="2"/>
  <c r="C18" i="2"/>
  <c r="BQ23" i="2"/>
  <c r="AV49" i="2"/>
  <c r="BQ44" i="2"/>
  <c r="BQ48" i="2"/>
  <c r="BQ52" i="2"/>
  <c r="BQ55" i="2"/>
  <c r="BQ57" i="2"/>
  <c r="BQ60" i="2"/>
  <c r="BQ177" i="2"/>
  <c r="BQ243" i="2"/>
  <c r="BQ9" i="2"/>
  <c r="BQ12" i="2"/>
  <c r="BQ15" i="2"/>
  <c r="BQ18" i="2"/>
  <c r="BQ36" i="2"/>
  <c r="AV50" i="2"/>
  <c r="BQ46" i="2"/>
  <c r="BQ50" i="2"/>
  <c r="BQ54" i="2"/>
  <c r="BQ59" i="2"/>
  <c r="BQ255" i="2"/>
  <c r="D7" i="2"/>
  <c r="BQ21" i="2"/>
  <c r="BQ31" i="2"/>
  <c r="BQ65" i="2"/>
  <c r="BQ183" i="2"/>
  <c r="BQ267" i="2"/>
  <c r="AV48" i="2"/>
  <c r="AV54" i="2"/>
  <c r="AV42" i="2"/>
  <c r="AV52" i="2"/>
  <c r="BQ167" i="2"/>
  <c r="BQ279" i="2"/>
  <c r="BQ29" i="2"/>
  <c r="AV39" i="2"/>
  <c r="AV53" i="2"/>
  <c r="BQ291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Q10" i="2"/>
  <c r="BQ13" i="2"/>
  <c r="BQ16" i="2"/>
  <c r="BQ19" i="2"/>
  <c r="BQ24" i="2"/>
  <c r="AV40" i="2"/>
  <c r="AV55" i="2"/>
  <c r="BQ303" i="2"/>
  <c r="AV41" i="2"/>
  <c r="BQ39" i="2"/>
  <c r="BQ63" i="2"/>
  <c r="BQ315" i="2"/>
  <c r="BQ5" i="2"/>
  <c r="BQ22" i="2"/>
  <c r="BQ27" i="2"/>
  <c r="AV43" i="2"/>
  <c r="BQ350" i="2"/>
  <c r="BQ338" i="2"/>
  <c r="BQ326" i="2"/>
  <c r="BQ314" i="2"/>
  <c r="BQ302" i="2"/>
  <c r="BQ290" i="2"/>
  <c r="BQ278" i="2"/>
  <c r="BQ266" i="2"/>
  <c r="BQ254" i="2"/>
  <c r="BQ242" i="2"/>
  <c r="BQ230" i="2"/>
  <c r="BQ218" i="2"/>
  <c r="BQ206" i="2"/>
  <c r="BQ168" i="2"/>
  <c r="BQ164" i="2"/>
  <c r="BQ160" i="2"/>
  <c r="BQ156" i="2"/>
  <c r="BQ152" i="2"/>
  <c r="BQ148" i="2"/>
  <c r="BQ144" i="2"/>
  <c r="BQ140" i="2"/>
  <c r="BQ136" i="2"/>
  <c r="BQ132" i="2"/>
  <c r="BQ128" i="2"/>
  <c r="BQ124" i="2"/>
  <c r="BQ120" i="2"/>
  <c r="BQ116" i="2"/>
  <c r="BQ112" i="2"/>
  <c r="BQ108" i="2"/>
  <c r="BQ104" i="2"/>
  <c r="BQ100" i="2"/>
  <c r="BQ96" i="2"/>
  <c r="BQ92" i="2"/>
  <c r="BQ88" i="2"/>
  <c r="BQ84" i="2"/>
  <c r="BQ80" i="2"/>
  <c r="BQ76" i="2"/>
  <c r="BQ70" i="2"/>
  <c r="BQ58" i="2"/>
  <c r="BQ53" i="2"/>
  <c r="BQ49" i="2"/>
  <c r="BQ45" i="2"/>
  <c r="BQ37" i="2"/>
  <c r="BQ32" i="2"/>
  <c r="BQ349" i="2"/>
  <c r="BQ337" i="2"/>
  <c r="BQ325" i="2"/>
  <c r="BQ313" i="2"/>
  <c r="BQ301" i="2"/>
  <c r="BQ289" i="2"/>
  <c r="BQ277" i="2"/>
  <c r="BQ265" i="2"/>
  <c r="BQ253" i="2"/>
  <c r="BQ241" i="2"/>
  <c r="BQ229" i="2"/>
  <c r="BQ217" i="2"/>
  <c r="BQ205" i="2"/>
  <c r="BQ201" i="2"/>
  <c r="BQ197" i="2"/>
  <c r="BQ193" i="2"/>
  <c r="BQ188" i="2"/>
  <c r="BQ182" i="2"/>
  <c r="BQ176" i="2"/>
  <c r="BQ169" i="2"/>
  <c r="BQ69" i="2"/>
  <c r="BQ348" i="2"/>
  <c r="BQ336" i="2"/>
  <c r="BQ324" i="2"/>
  <c r="BQ312" i="2"/>
  <c r="BQ300" i="2"/>
  <c r="BQ288" i="2"/>
  <c r="BQ276" i="2"/>
  <c r="BQ264" i="2"/>
  <c r="BQ252" i="2"/>
  <c r="BQ240" i="2"/>
  <c r="BQ228" i="2"/>
  <c r="BQ216" i="2"/>
  <c r="BQ170" i="2"/>
  <c r="BQ347" i="2"/>
  <c r="BQ335" i="2"/>
  <c r="BQ323" i="2"/>
  <c r="BQ311" i="2"/>
  <c r="BQ299" i="2"/>
  <c r="BQ287" i="2"/>
  <c r="BQ275" i="2"/>
  <c r="BQ263" i="2"/>
  <c r="BQ251" i="2"/>
  <c r="BQ239" i="2"/>
  <c r="BQ227" i="2"/>
  <c r="BQ215" i="2"/>
  <c r="BQ187" i="2"/>
  <c r="BQ181" i="2"/>
  <c r="BQ171" i="2"/>
  <c r="BQ163" i="2"/>
  <c r="BQ159" i="2"/>
  <c r="BQ155" i="2"/>
  <c r="BQ151" i="2"/>
  <c r="BQ147" i="2"/>
  <c r="BQ143" i="2"/>
  <c r="BQ139" i="2"/>
  <c r="BQ135" i="2"/>
  <c r="BQ131" i="2"/>
  <c r="BQ127" i="2"/>
  <c r="BQ123" i="2"/>
  <c r="BQ119" i="2"/>
  <c r="BQ115" i="2"/>
  <c r="BQ111" i="2"/>
  <c r="BQ107" i="2"/>
  <c r="BQ103" i="2"/>
  <c r="BQ99" i="2"/>
  <c r="BQ95" i="2"/>
  <c r="BQ91" i="2"/>
  <c r="BQ87" i="2"/>
  <c r="BQ83" i="2"/>
  <c r="BQ79" i="2"/>
  <c r="BQ75" i="2"/>
  <c r="BQ67" i="2"/>
  <c r="BQ346" i="2"/>
  <c r="BQ334" i="2"/>
  <c r="BQ322" i="2"/>
  <c r="BQ310" i="2"/>
  <c r="BQ298" i="2"/>
  <c r="BQ286" i="2"/>
  <c r="BQ274" i="2"/>
  <c r="BQ262" i="2"/>
  <c r="BQ250" i="2"/>
  <c r="BQ238" i="2"/>
  <c r="BQ226" i="2"/>
  <c r="BQ214" i="2"/>
  <c r="BQ204" i="2"/>
  <c r="BQ200" i="2"/>
  <c r="BQ196" i="2"/>
  <c r="BQ192" i="2"/>
  <c r="BQ175" i="2"/>
  <c r="BQ172" i="2"/>
  <c r="BQ66" i="2"/>
  <c r="BQ345" i="2"/>
  <c r="BQ333" i="2"/>
  <c r="BQ321" i="2"/>
  <c r="BQ309" i="2"/>
  <c r="BQ297" i="2"/>
  <c r="BQ285" i="2"/>
  <c r="BQ273" i="2"/>
  <c r="BQ261" i="2"/>
  <c r="BQ249" i="2"/>
  <c r="BQ237" i="2"/>
  <c r="BQ225" i="2"/>
  <c r="BQ213" i="2"/>
  <c r="BQ186" i="2"/>
  <c r="BQ180" i="2"/>
  <c r="BQ173" i="2"/>
  <c r="BQ344" i="2"/>
  <c r="BQ332" i="2"/>
  <c r="BQ320" i="2"/>
  <c r="BQ308" i="2"/>
  <c r="BQ296" i="2"/>
  <c r="BQ284" i="2"/>
  <c r="BQ272" i="2"/>
  <c r="BQ260" i="2"/>
  <c r="BQ248" i="2"/>
  <c r="BQ236" i="2"/>
  <c r="BQ224" i="2"/>
  <c r="BQ212" i="2"/>
  <c r="BQ174" i="2"/>
  <c r="BQ162" i="2"/>
  <c r="BQ158" i="2"/>
  <c r="BQ154" i="2"/>
  <c r="BQ150" i="2"/>
  <c r="BQ146" i="2"/>
  <c r="BQ142" i="2"/>
  <c r="BQ138" i="2"/>
  <c r="BQ134" i="2"/>
  <c r="BQ130" i="2"/>
  <c r="BQ126" i="2"/>
  <c r="BQ122" i="2"/>
  <c r="BQ118" i="2"/>
  <c r="BQ114" i="2"/>
  <c r="BQ110" i="2"/>
  <c r="BQ106" i="2"/>
  <c r="BQ102" i="2"/>
  <c r="BQ98" i="2"/>
  <c r="BQ94" i="2"/>
  <c r="BQ90" i="2"/>
  <c r="BQ86" i="2"/>
  <c r="BQ82" i="2"/>
  <c r="BQ78" i="2"/>
  <c r="BQ74" i="2"/>
  <c r="BQ64" i="2"/>
  <c r="BQ56" i="2"/>
  <c r="BQ51" i="2"/>
  <c r="BQ47" i="2"/>
  <c r="BQ43" i="2"/>
  <c r="BQ26" i="2"/>
  <c r="BQ343" i="2"/>
  <c r="BQ331" i="2"/>
  <c r="BQ319" i="2"/>
  <c r="BQ307" i="2"/>
  <c r="BQ295" i="2"/>
  <c r="BQ283" i="2"/>
  <c r="BQ271" i="2"/>
  <c r="BQ259" i="2"/>
  <c r="BQ247" i="2"/>
  <c r="BQ235" i="2"/>
  <c r="BQ223" i="2"/>
  <c r="BQ211" i="2"/>
  <c r="BQ203" i="2"/>
  <c r="BQ199" i="2"/>
  <c r="BQ195" i="2"/>
  <c r="BQ191" i="2"/>
  <c r="BQ185" i="2"/>
  <c r="BQ179" i="2"/>
  <c r="BQ342" i="2"/>
  <c r="BQ330" i="2"/>
  <c r="BQ318" i="2"/>
  <c r="BQ306" i="2"/>
  <c r="BQ294" i="2"/>
  <c r="BQ282" i="2"/>
  <c r="BQ270" i="2"/>
  <c r="BQ258" i="2"/>
  <c r="BQ246" i="2"/>
  <c r="BQ234" i="2"/>
  <c r="BQ222" i="2"/>
  <c r="BQ210" i="2"/>
  <c r="BQ341" i="2"/>
  <c r="BQ329" i="2"/>
  <c r="BQ317" i="2"/>
  <c r="BQ305" i="2"/>
  <c r="BQ293" i="2"/>
  <c r="BQ281" i="2"/>
  <c r="BQ269" i="2"/>
  <c r="BQ257" i="2"/>
  <c r="BQ245" i="2"/>
  <c r="BQ233" i="2"/>
  <c r="BQ221" i="2"/>
  <c r="BQ209" i="2"/>
  <c r="BQ190" i="2"/>
  <c r="BQ184" i="2"/>
  <c r="BQ178" i="2"/>
  <c r="BQ165" i="2"/>
  <c r="BQ161" i="2"/>
  <c r="BQ157" i="2"/>
  <c r="BQ153" i="2"/>
  <c r="BQ149" i="2"/>
  <c r="BQ145" i="2"/>
  <c r="BQ141" i="2"/>
  <c r="BQ137" i="2"/>
  <c r="BQ133" i="2"/>
  <c r="BQ129" i="2"/>
  <c r="BQ125" i="2"/>
  <c r="BQ121" i="2"/>
  <c r="BQ117" i="2"/>
  <c r="BQ113" i="2"/>
  <c r="BQ109" i="2"/>
  <c r="BQ105" i="2"/>
  <c r="BQ101" i="2"/>
  <c r="BQ97" i="2"/>
  <c r="BQ93" i="2"/>
  <c r="BQ89" i="2"/>
  <c r="BQ85" i="2"/>
  <c r="BQ81" i="2"/>
  <c r="BQ77" i="2"/>
  <c r="BQ73" i="2"/>
  <c r="BQ340" i="2"/>
  <c r="BQ328" i="2"/>
  <c r="BQ316" i="2"/>
  <c r="BQ304" i="2"/>
  <c r="BQ292" i="2"/>
  <c r="BQ280" i="2"/>
  <c r="BQ268" i="2"/>
  <c r="BQ256" i="2"/>
  <c r="BQ244" i="2"/>
  <c r="BQ232" i="2"/>
  <c r="BQ220" i="2"/>
  <c r="BQ208" i="2"/>
  <c r="BQ202" i="2"/>
  <c r="BQ198" i="2"/>
  <c r="BQ194" i="2"/>
  <c r="BQ166" i="2"/>
  <c r="BQ8" i="2"/>
  <c r="BQ35" i="2"/>
  <c r="AV44" i="2"/>
  <c r="BQ62" i="2"/>
  <c r="BQ72" i="2"/>
  <c r="F187" i="2"/>
  <c r="F181" i="2"/>
  <c r="F189" i="2"/>
  <c r="F183" i="2"/>
  <c r="F12" i="2" s="1"/>
  <c r="F177" i="2"/>
  <c r="F188" i="2"/>
  <c r="F182" i="2"/>
  <c r="F11" i="2" s="1"/>
  <c r="BQ189" i="2"/>
  <c r="BQ339" i="2"/>
  <c r="L179" i="2"/>
  <c r="J180" i="2"/>
  <c r="J9" i="2" s="1"/>
  <c r="H181" i="2"/>
  <c r="H10" i="2" s="1"/>
  <c r="D183" i="2"/>
  <c r="L185" i="2"/>
  <c r="J186" i="2"/>
  <c r="H187" i="2"/>
  <c r="D189" i="2"/>
  <c r="D18" i="2" s="1"/>
  <c r="L191" i="2"/>
  <c r="I187" i="2"/>
  <c r="G188" i="2"/>
  <c r="H182" i="2"/>
  <c r="H11" i="2" s="1"/>
  <c r="L186" i="2"/>
  <c r="J187" i="2"/>
  <c r="H188" i="2"/>
  <c r="D190" i="2"/>
  <c r="G177" i="2"/>
  <c r="E178" i="2"/>
  <c r="C179" i="2"/>
  <c r="K181" i="2"/>
  <c r="K10" i="2" s="1"/>
  <c r="I182" i="2"/>
  <c r="G183" i="2"/>
  <c r="G12" i="2" s="1"/>
  <c r="E184" i="2"/>
  <c r="C185" i="2"/>
  <c r="K187" i="2"/>
  <c r="I188" i="2"/>
  <c r="I17" i="2" s="1"/>
  <c r="G189" i="2"/>
  <c r="E190" i="2"/>
  <c r="C191" i="2"/>
  <c r="H177" i="2"/>
  <c r="F178" i="2"/>
  <c r="D179" i="2"/>
  <c r="L181" i="2"/>
  <c r="L10" i="2" s="1"/>
  <c r="J182" i="2"/>
  <c r="J11" i="2" s="1"/>
  <c r="H183" i="2"/>
  <c r="H12" i="2" s="1"/>
  <c r="F184" i="2"/>
  <c r="F13" i="2" s="1"/>
  <c r="D185" i="2"/>
  <c r="H189" i="2"/>
  <c r="H18" i="2" s="1"/>
  <c r="F190" i="2"/>
  <c r="D191" i="2"/>
  <c r="I177" i="2"/>
  <c r="G178" i="2"/>
  <c r="E179" i="2"/>
  <c r="E8" i="2" s="1"/>
  <c r="K182" i="2"/>
  <c r="I183" i="2"/>
  <c r="I12" i="2" s="1"/>
  <c r="G184" i="2"/>
  <c r="G13" i="2" s="1"/>
  <c r="E185" i="2"/>
  <c r="C186" i="2"/>
  <c r="K188" i="2"/>
  <c r="I189" i="2"/>
  <c r="I18" i="2" s="1"/>
  <c r="G190" i="2"/>
  <c r="E191" i="2"/>
  <c r="D175" i="2"/>
  <c r="M176" i="2"/>
  <c r="J177" i="2"/>
  <c r="H178" i="2"/>
  <c r="F179" i="2"/>
  <c r="F8" i="2" s="1"/>
  <c r="D180" i="2"/>
  <c r="J183" i="2"/>
  <c r="H184" i="2"/>
  <c r="H13" i="2" s="1"/>
  <c r="F185" i="2"/>
  <c r="F14" i="2" s="1"/>
  <c r="D186" i="2"/>
  <c r="L188" i="2"/>
  <c r="J189" i="2"/>
  <c r="J18" i="2" s="1"/>
  <c r="H190" i="2"/>
  <c r="F191" i="2"/>
  <c r="I184" i="2"/>
  <c r="I13" i="2" s="1"/>
  <c r="G185" i="2"/>
  <c r="G14" i="2" s="1"/>
  <c r="G191" i="2"/>
  <c r="J178" i="2"/>
  <c r="H179" i="2"/>
  <c r="H8" i="2" s="1"/>
  <c r="F180" i="2"/>
  <c r="D181" i="2"/>
  <c r="J184" i="2"/>
  <c r="H185" i="2"/>
  <c r="H14" i="2" s="1"/>
  <c r="F186" i="2"/>
  <c r="F15" i="2" s="1"/>
  <c r="D187" i="2"/>
  <c r="J190" i="2"/>
  <c r="H191" i="2"/>
  <c r="K178" i="2"/>
  <c r="I179" i="2"/>
  <c r="I8" i="2" s="1"/>
  <c r="G180" i="2"/>
  <c r="G9" i="2" s="1"/>
  <c r="E181" i="2"/>
  <c r="K184" i="2"/>
  <c r="I185" i="2"/>
  <c r="G186" i="2"/>
  <c r="G15" i="2" s="1"/>
  <c r="K190" i="2"/>
  <c r="K19" i="2" s="1"/>
  <c r="I191" i="2"/>
  <c r="D182" i="2"/>
  <c r="Q6" i="1"/>
  <c r="P10" i="1"/>
  <c r="AN19" i="1"/>
  <c r="AG12" i="1"/>
  <c r="AG31" i="1" s="1"/>
  <c r="AN7" i="1"/>
  <c r="AN26" i="1" s="1"/>
  <c r="AM9" i="1"/>
  <c r="AL21" i="1"/>
  <c r="AL40" i="1" s="1"/>
  <c r="AH14" i="1"/>
  <c r="AH33" i="1" s="1"/>
  <c r="AN8" i="1"/>
  <c r="AN27" i="1" s="1"/>
  <c r="AG14" i="1"/>
  <c r="AG33" i="1" s="1"/>
  <c r="AM8" i="1"/>
  <c r="AM27" i="1" s="1"/>
  <c r="AP12" i="1"/>
  <c r="AP31" i="1" s="1"/>
  <c r="AG15" i="1"/>
  <c r="AG34" i="1" s="1"/>
  <c r="AO12" i="1"/>
  <c r="AO31" i="1" s="1"/>
  <c r="AN12" i="1"/>
  <c r="AL10" i="1"/>
  <c r="AL29" i="1" s="1"/>
  <c r="AI7" i="1"/>
  <c r="AI26" i="1" s="1"/>
  <c r="AK11" i="1"/>
  <c r="AK30" i="1" s="1"/>
  <c r="AM13" i="1"/>
  <c r="AH8" i="1"/>
  <c r="AH27" i="1" s="1"/>
  <c r="AP18" i="1"/>
  <c r="AP37" i="1" s="1"/>
  <c r="AH13" i="1"/>
  <c r="AH32" i="1" s="1"/>
  <c r="AG9" i="1"/>
  <c r="AG28" i="1" s="1"/>
  <c r="AJ11" i="1"/>
  <c r="AJ30" i="1" s="1"/>
  <c r="AP21" i="1"/>
  <c r="AP40" i="1" s="1"/>
  <c r="AL9" i="1"/>
  <c r="AM21" i="1"/>
  <c r="AM40" i="1" s="1"/>
  <c r="Q7" i="1"/>
  <c r="AP17" i="1"/>
  <c r="AP36" i="1" s="1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Q8" i="1"/>
  <c r="AL15" i="1"/>
  <c r="AN20" i="1"/>
  <c r="AN39" i="1" s="1"/>
  <c r="CR25" i="1"/>
  <c r="CH31" i="1"/>
  <c r="CR34" i="1"/>
  <c r="BT36" i="1"/>
  <c r="BS37" i="1"/>
  <c r="CR37" i="1"/>
  <c r="CD38" i="1"/>
  <c r="BK43" i="1"/>
  <c r="CH45" i="1"/>
  <c r="AP67" i="1"/>
  <c r="AP16" i="1" s="1"/>
  <c r="AP35" i="1" s="1"/>
  <c r="AO67" i="1"/>
  <c r="AO16" i="1" s="1"/>
  <c r="AO35" i="1" s="1"/>
  <c r="AN67" i="1"/>
  <c r="AN16" i="1" s="1"/>
  <c r="AN35" i="1" s="1"/>
  <c r="AM67" i="1"/>
  <c r="AM16" i="1" s="1"/>
  <c r="AL67" i="1"/>
  <c r="AL16" i="1" s="1"/>
  <c r="AL35" i="1" s="1"/>
  <c r="AK67" i="1"/>
  <c r="AK16" i="1" s="1"/>
  <c r="AK35" i="1" s="1"/>
  <c r="AJ67" i="1"/>
  <c r="AJ16" i="1" s="1"/>
  <c r="AJ35" i="1" s="1"/>
  <c r="AI67" i="1"/>
  <c r="AI16" i="1" s="1"/>
  <c r="AI35" i="1" s="1"/>
  <c r="AH67" i="1"/>
  <c r="AH16" i="1" s="1"/>
  <c r="AH35" i="1" s="1"/>
  <c r="AG67" i="1"/>
  <c r="AG16" i="1" s="1"/>
  <c r="AG35" i="1" s="1"/>
  <c r="BI48" i="1"/>
  <c r="BI43" i="1"/>
  <c r="AZ49" i="1"/>
  <c r="BI42" i="1"/>
  <c r="BI38" i="1"/>
  <c r="BI37" i="1"/>
  <c r="BD36" i="1"/>
  <c r="AZ46" i="1"/>
  <c r="BH38" i="1"/>
  <c r="BH37" i="1"/>
  <c r="BC36" i="1"/>
  <c r="BA50" i="1"/>
  <c r="BI49" i="1"/>
  <c r="BI47" i="1"/>
  <c r="BI46" i="1"/>
  <c r="BI50" i="1"/>
  <c r="BC37" i="1"/>
  <c r="BH50" i="1"/>
  <c r="AZ43" i="1"/>
  <c r="BG50" i="1"/>
  <c r="BI44" i="1"/>
  <c r="BH36" i="1"/>
  <c r="CR31" i="1"/>
  <c r="BB36" i="1"/>
  <c r="BD37" i="1"/>
  <c r="CH38" i="1"/>
  <c r="AQ57" i="1"/>
  <c r="CR67" i="1"/>
  <c r="BR50" i="1"/>
  <c r="BT44" i="1"/>
  <c r="BQ50" i="1"/>
  <c r="BT48" i="1"/>
  <c r="BT43" i="1"/>
  <c r="BQ36" i="1"/>
  <c r="BK49" i="1"/>
  <c r="BT42" i="1"/>
  <c r="BP36" i="1"/>
  <c r="BL50" i="1"/>
  <c r="BT49" i="1"/>
  <c r="BT47" i="1"/>
  <c r="BM36" i="1"/>
  <c r="BT46" i="1"/>
  <c r="BK44" i="1"/>
  <c r="BT50" i="1"/>
  <c r="BN37" i="1"/>
  <c r="CH28" i="1"/>
  <c r="BE36" i="1"/>
  <c r="CR38" i="1"/>
  <c r="CR40" i="1"/>
  <c r="CH41" i="1"/>
  <c r="CH49" i="1"/>
  <c r="BS50" i="1"/>
  <c r="CR56" i="1"/>
  <c r="CE50" i="1"/>
  <c r="CD50" i="1"/>
  <c r="BV43" i="1"/>
  <c r="CC50" i="1"/>
  <c r="CE44" i="1"/>
  <c r="CD36" i="1"/>
  <c r="CB50" i="1"/>
  <c r="BV38" i="1"/>
  <c r="CC36" i="1"/>
  <c r="CE48" i="1"/>
  <c r="CE43" i="1"/>
  <c r="CE38" i="1"/>
  <c r="CE37" i="1"/>
  <c r="BZ36" i="1"/>
  <c r="BW50" i="1"/>
  <c r="CE49" i="1"/>
  <c r="CE47" i="1"/>
  <c r="BX36" i="1"/>
  <c r="BV50" i="1"/>
  <c r="BV45" i="1"/>
  <c r="CE46" i="1"/>
  <c r="CH20" i="1"/>
  <c r="CR21" i="1"/>
  <c r="CH22" i="1"/>
  <c r="CH23" i="1"/>
  <c r="CH24" i="1"/>
  <c r="BF36" i="1"/>
  <c r="BY36" i="1"/>
  <c r="BS38" i="1"/>
  <c r="BK46" i="1"/>
  <c r="AZ50" i="1"/>
  <c r="CH68" i="1"/>
  <c r="CH15" i="1"/>
  <c r="CR105" i="1"/>
  <c r="CR99" i="1"/>
  <c r="CR93" i="1"/>
  <c r="CR87" i="1"/>
  <c r="CR81" i="1"/>
  <c r="CR75" i="1"/>
  <c r="CR66" i="1"/>
  <c r="CR55" i="1"/>
  <c r="CR44" i="1"/>
  <c r="CR65" i="1"/>
  <c r="CR104" i="1"/>
  <c r="CR98" i="1"/>
  <c r="CR92" i="1"/>
  <c r="CR86" i="1"/>
  <c r="CR80" i="1"/>
  <c r="CR74" i="1"/>
  <c r="CR64" i="1"/>
  <c r="CR54" i="1"/>
  <c r="CR48" i="1"/>
  <c r="CR43" i="1"/>
  <c r="CR63" i="1"/>
  <c r="CR42" i="1"/>
  <c r="CR20" i="1"/>
  <c r="CR103" i="1"/>
  <c r="CR97" i="1"/>
  <c r="CR91" i="1"/>
  <c r="CR85" i="1"/>
  <c r="CR79" i="1"/>
  <c r="CR73" i="1"/>
  <c r="CR62" i="1"/>
  <c r="CR53" i="1"/>
  <c r="CR41" i="1"/>
  <c r="CR61" i="1"/>
  <c r="CR102" i="1"/>
  <c r="CR96" i="1"/>
  <c r="CR90" i="1"/>
  <c r="CR84" i="1"/>
  <c r="CR78" i="1"/>
  <c r="CR72" i="1"/>
  <c r="CR60" i="1"/>
  <c r="CR52" i="1"/>
  <c r="CR49" i="1"/>
  <c r="CR47" i="1"/>
  <c r="CR71" i="1"/>
  <c r="CR59" i="1"/>
  <c r="CR101" i="1"/>
  <c r="CR95" i="1"/>
  <c r="CR89" i="1"/>
  <c r="CR83" i="1"/>
  <c r="CR77" i="1"/>
  <c r="CR70" i="1"/>
  <c r="CR58" i="1"/>
  <c r="CR51" i="1"/>
  <c r="CR46" i="1"/>
  <c r="CR69" i="1"/>
  <c r="CR57" i="1"/>
  <c r="CR100" i="1"/>
  <c r="CR94" i="1"/>
  <c r="CR88" i="1"/>
  <c r="CR82" i="1"/>
  <c r="CR76" i="1"/>
  <c r="CR68" i="1"/>
  <c r="CR50" i="1"/>
  <c r="CR45" i="1"/>
  <c r="CH5" i="1"/>
  <c r="AK10" i="1"/>
  <c r="CH14" i="1"/>
  <c r="AP15" i="1"/>
  <c r="AP34" i="1" s="1"/>
  <c r="CR15" i="1"/>
  <c r="CH19" i="1"/>
  <c r="CR22" i="1"/>
  <c r="CR23" i="1"/>
  <c r="CR24" i="1"/>
  <c r="CH30" i="1"/>
  <c r="CH33" i="1"/>
  <c r="BG36" i="1"/>
  <c r="CA36" i="1"/>
  <c r="BT38" i="1"/>
  <c r="BV44" i="1"/>
  <c r="CH13" i="1"/>
  <c r="CR14" i="1"/>
  <c r="CR19" i="1"/>
  <c r="CR30" i="1"/>
  <c r="CR33" i="1"/>
  <c r="BI36" i="1"/>
  <c r="CB36" i="1"/>
  <c r="BY37" i="1"/>
  <c r="BK45" i="1"/>
  <c r="BV49" i="1"/>
  <c r="AI63" i="1"/>
  <c r="AI12" i="1" s="1"/>
  <c r="AI31" i="1" s="1"/>
  <c r="AI66" i="1"/>
  <c r="AI15" i="1" s="1"/>
  <c r="AI34" i="1" s="1"/>
  <c r="AI56" i="1"/>
  <c r="AI6" i="1" s="1"/>
  <c r="AI65" i="1"/>
  <c r="AI14" i="1" s="1"/>
  <c r="AI33" i="1" s="1"/>
  <c r="CH12" i="1"/>
  <c r="CR13" i="1"/>
  <c r="CH27" i="1"/>
  <c r="CH35" i="1"/>
  <c r="CE36" i="1"/>
  <c r="BZ37" i="1"/>
  <c r="CR27" i="1"/>
  <c r="CR35" i="1"/>
  <c r="CH36" i="1"/>
  <c r="BK38" i="1"/>
  <c r="AZ45" i="1"/>
  <c r="CH47" i="1"/>
  <c r="CH50" i="1"/>
  <c r="AK66" i="1"/>
  <c r="AK15" i="1" s="1"/>
  <c r="AK34" i="1" s="1"/>
  <c r="AK65" i="1"/>
  <c r="AK14" i="1" s="1"/>
  <c r="AK33" i="1" s="1"/>
  <c r="AK64" i="1"/>
  <c r="AK13" i="1" s="1"/>
  <c r="AK32" i="1" s="1"/>
  <c r="AK63" i="1"/>
  <c r="AK12" i="1" s="1"/>
  <c r="AK31" i="1" s="1"/>
  <c r="AI64" i="1"/>
  <c r="AI13" i="1" s="1"/>
  <c r="AI32" i="1" s="1"/>
  <c r="CH10" i="1"/>
  <c r="CH26" i="1"/>
  <c r="CH32" i="1"/>
  <c r="BN36" i="1"/>
  <c r="CR36" i="1"/>
  <c r="BO37" i="1"/>
  <c r="CE39" i="1"/>
  <c r="BF50" i="1"/>
  <c r="CH67" i="1"/>
  <c r="CH56" i="1"/>
  <c r="CH105" i="1"/>
  <c r="CH99" i="1"/>
  <c r="CH93" i="1"/>
  <c r="CH87" i="1"/>
  <c r="CH81" i="1"/>
  <c r="CH75" i="1"/>
  <c r="CH66" i="1"/>
  <c r="CH55" i="1"/>
  <c r="CH44" i="1"/>
  <c r="CH65" i="1"/>
  <c r="CH40" i="1"/>
  <c r="CH104" i="1"/>
  <c r="CH98" i="1"/>
  <c r="CH92" i="1"/>
  <c r="CH86" i="1"/>
  <c r="CH80" i="1"/>
  <c r="CH74" i="1"/>
  <c r="CH64" i="1"/>
  <c r="CH54" i="1"/>
  <c r="CH48" i="1"/>
  <c r="CH43" i="1"/>
  <c r="CH21" i="1"/>
  <c r="CH63" i="1"/>
  <c r="CH42" i="1"/>
  <c r="CH103" i="1"/>
  <c r="CH97" i="1"/>
  <c r="CH91" i="1"/>
  <c r="CH85" i="1"/>
  <c r="CH79" i="1"/>
  <c r="CH73" i="1"/>
  <c r="CH62" i="1"/>
  <c r="CH61" i="1"/>
  <c r="CH102" i="1"/>
  <c r="CH96" i="1"/>
  <c r="CH90" i="1"/>
  <c r="CH84" i="1"/>
  <c r="CH78" i="1"/>
  <c r="CH72" i="1"/>
  <c r="CH60" i="1"/>
  <c r="CH71" i="1"/>
  <c r="CH59" i="1"/>
  <c r="CH101" i="1"/>
  <c r="CH95" i="1"/>
  <c r="CH89" i="1"/>
  <c r="CH83" i="1"/>
  <c r="CH77" i="1"/>
  <c r="CH70" i="1"/>
  <c r="CH58" i="1"/>
  <c r="CH51" i="1"/>
  <c r="CH46" i="1"/>
  <c r="CH69" i="1"/>
  <c r="CH57" i="1"/>
  <c r="CH39" i="1"/>
  <c r="CH100" i="1"/>
  <c r="CH94" i="1"/>
  <c r="CH88" i="1"/>
  <c r="CH82" i="1"/>
  <c r="CH76" i="1"/>
  <c r="CH9" i="1"/>
  <c r="CR26" i="1"/>
  <c r="CR32" i="1"/>
  <c r="BO36" i="1"/>
  <c r="CR39" i="1"/>
  <c r="BK50" i="1"/>
  <c r="CH53" i="1"/>
  <c r="CH29" i="1"/>
  <c r="BR36" i="1"/>
  <c r="CD37" i="1"/>
  <c r="BT39" i="1"/>
  <c r="CE42" i="1"/>
  <c r="T4" i="1"/>
  <c r="AO7" i="1"/>
  <c r="AO26" i="1" s="1"/>
  <c r="CH7" i="1"/>
  <c r="CR8" i="1"/>
  <c r="AH12" i="1"/>
  <c r="AH31" i="1" s="1"/>
  <c r="AO19" i="1"/>
  <c r="AO38" i="1" s="1"/>
  <c r="AM20" i="1"/>
  <c r="AM39" i="1" s="1"/>
  <c r="CH25" i="1"/>
  <c r="CR29" i="1"/>
  <c r="CH34" i="1"/>
  <c r="BS36" i="1"/>
  <c r="CH37" i="1"/>
  <c r="AZ38" i="1"/>
  <c r="AZ44" i="1"/>
  <c r="AP58" i="1"/>
  <c r="AP7" i="1" s="1"/>
  <c r="AP26" i="1" s="1"/>
  <c r="AO59" i="1"/>
  <c r="AO8" i="1" s="1"/>
  <c r="AO27" i="1" s="1"/>
  <c r="AN60" i="1"/>
  <c r="AN9" i="1" s="1"/>
  <c r="AN28" i="1" s="1"/>
  <c r="AM61" i="1"/>
  <c r="AM10" i="1" s="1"/>
  <c r="AM29" i="1" s="1"/>
  <c r="AL62" i="1"/>
  <c r="AL11" i="1" s="1"/>
  <c r="AJ64" i="1"/>
  <c r="AJ13" i="1" s="1"/>
  <c r="AJ32" i="1" s="1"/>
  <c r="AH66" i="1"/>
  <c r="AH15" i="1" s="1"/>
  <c r="AH34" i="1" s="1"/>
  <c r="AP70" i="1"/>
  <c r="AP19" i="1" s="1"/>
  <c r="AP38" i="1" s="1"/>
  <c r="AO71" i="1"/>
  <c r="AO20" i="1" s="1"/>
  <c r="AN72" i="1"/>
  <c r="AN21" i="1" s="1"/>
  <c r="AN40" i="1" s="1"/>
  <c r="AP59" i="1"/>
  <c r="AP8" i="1" s="1"/>
  <c r="AP27" i="1" s="1"/>
  <c r="AO60" i="1"/>
  <c r="AO9" i="1" s="1"/>
  <c r="AO28" i="1" s="1"/>
  <c r="AN61" i="1"/>
  <c r="AN10" i="1" s="1"/>
  <c r="AM62" i="1"/>
  <c r="AM11" i="1" s="1"/>
  <c r="AM30" i="1" s="1"/>
  <c r="AL63" i="1"/>
  <c r="AL12" i="1" s="1"/>
  <c r="AJ65" i="1"/>
  <c r="AJ14" i="1" s="1"/>
  <c r="AJ33" i="1" s="1"/>
  <c r="AG68" i="1"/>
  <c r="AG17" i="1" s="1"/>
  <c r="AG36" i="1" s="1"/>
  <c r="AP71" i="1"/>
  <c r="AP20" i="1" s="1"/>
  <c r="AP39" i="1" s="1"/>
  <c r="AO72" i="1"/>
  <c r="AO21" i="1" s="1"/>
  <c r="AO40" i="1" s="1"/>
  <c r="AJ56" i="1"/>
  <c r="AP60" i="1"/>
  <c r="AP9" i="1" s="1"/>
  <c r="AP28" i="1" s="1"/>
  <c r="AO61" i="1"/>
  <c r="AO10" i="1" s="1"/>
  <c r="AO29" i="1" s="1"/>
  <c r="AN62" i="1"/>
  <c r="AN11" i="1" s="1"/>
  <c r="AM63" i="1"/>
  <c r="AM12" i="1" s="1"/>
  <c r="AM31" i="1" s="1"/>
  <c r="AL64" i="1"/>
  <c r="AL13" i="1" s="1"/>
  <c r="AJ66" i="1"/>
  <c r="AJ15" i="1" s="1"/>
  <c r="AJ34" i="1" s="1"/>
  <c r="AH68" i="1"/>
  <c r="AH17" i="1" s="1"/>
  <c r="AH36" i="1" s="1"/>
  <c r="AG69" i="1"/>
  <c r="AG18" i="1" s="1"/>
  <c r="AG37" i="1" s="1"/>
  <c r="AP61" i="1"/>
  <c r="AP10" i="1" s="1"/>
  <c r="AP29" i="1" s="1"/>
  <c r="AO62" i="1"/>
  <c r="AO11" i="1" s="1"/>
  <c r="AL65" i="1"/>
  <c r="AL14" i="1" s="1"/>
  <c r="AI68" i="1"/>
  <c r="AI17" i="1" s="1"/>
  <c r="AI36" i="1" s="1"/>
  <c r="AH69" i="1"/>
  <c r="AH18" i="1" s="1"/>
  <c r="AH37" i="1" s="1"/>
  <c r="AG70" i="1"/>
  <c r="AG19" i="1" s="1"/>
  <c r="AH58" i="1"/>
  <c r="AH7" i="1" s="1"/>
  <c r="AH26" i="1" s="1"/>
  <c r="AG59" i="1"/>
  <c r="AG8" i="1" s="1"/>
  <c r="AG27" i="1" s="1"/>
  <c r="AP62" i="1"/>
  <c r="AP11" i="1" s="1"/>
  <c r="AN64" i="1"/>
  <c r="AN13" i="1" s="1"/>
  <c r="AN32" i="1" s="1"/>
  <c r="AM65" i="1"/>
  <c r="AM14" i="1" s="1"/>
  <c r="AJ68" i="1"/>
  <c r="AJ17" i="1" s="1"/>
  <c r="AJ36" i="1" s="1"/>
  <c r="AI69" i="1"/>
  <c r="AI18" i="1" s="1"/>
  <c r="AI37" i="1" s="1"/>
  <c r="AH70" i="1"/>
  <c r="AH19" i="1" s="1"/>
  <c r="AG71" i="1"/>
  <c r="AG20" i="1" s="1"/>
  <c r="AG39" i="1" s="1"/>
  <c r="AO64" i="1"/>
  <c r="AO13" i="1" s="1"/>
  <c r="AO32" i="1" s="1"/>
  <c r="AN65" i="1"/>
  <c r="AN14" i="1" s="1"/>
  <c r="AN33" i="1" s="1"/>
  <c r="AM66" i="1"/>
  <c r="AM15" i="1" s="1"/>
  <c r="AM34" i="1" s="1"/>
  <c r="AK68" i="1"/>
  <c r="AK17" i="1" s="1"/>
  <c r="AK36" i="1" s="1"/>
  <c r="AJ69" i="1"/>
  <c r="AJ18" i="1" s="1"/>
  <c r="AJ37" i="1" s="1"/>
  <c r="AI70" i="1"/>
  <c r="AI19" i="1" s="1"/>
  <c r="AH71" i="1"/>
  <c r="AH20" i="1" s="1"/>
  <c r="AH39" i="1" s="1"/>
  <c r="AG72" i="1"/>
  <c r="AG21" i="1" s="1"/>
  <c r="AG40" i="1" s="1"/>
  <c r="AI59" i="1"/>
  <c r="AI8" i="1" s="1"/>
  <c r="AI27" i="1" s="1"/>
  <c r="AH60" i="1"/>
  <c r="AH9" i="1" s="1"/>
  <c r="AH28" i="1" s="1"/>
  <c r="AG61" i="1"/>
  <c r="AG10" i="1" s="1"/>
  <c r="AG29" i="1" s="1"/>
  <c r="AP64" i="1"/>
  <c r="AP13" i="1" s="1"/>
  <c r="AP32" i="1" s="1"/>
  <c r="AO65" i="1"/>
  <c r="AO14" i="1" s="1"/>
  <c r="AO33" i="1" s="1"/>
  <c r="AN66" i="1"/>
  <c r="AN15" i="1" s="1"/>
  <c r="AN34" i="1" s="1"/>
  <c r="AL68" i="1"/>
  <c r="AL17" i="1" s="1"/>
  <c r="AL36" i="1" s="1"/>
  <c r="AK69" i="1"/>
  <c r="AK18" i="1" s="1"/>
  <c r="AK37" i="1" s="1"/>
  <c r="AJ70" i="1"/>
  <c r="AJ19" i="1" s="1"/>
  <c r="AI71" i="1"/>
  <c r="AI20" i="1" s="1"/>
  <c r="AI39" i="1" s="1"/>
  <c r="AH72" i="1"/>
  <c r="AH21" i="1" s="1"/>
  <c r="AH40" i="1" s="1"/>
  <c r="AK58" i="1"/>
  <c r="AK7" i="1" s="1"/>
  <c r="AK26" i="1" s="1"/>
  <c r="AJ59" i="1"/>
  <c r="AJ8" i="1" s="1"/>
  <c r="AJ27" i="1" s="1"/>
  <c r="AI60" i="1"/>
  <c r="AI9" i="1" s="1"/>
  <c r="AI28" i="1" s="1"/>
  <c r="AH61" i="1"/>
  <c r="AH10" i="1" s="1"/>
  <c r="AH29" i="1" s="1"/>
  <c r="AG62" i="1"/>
  <c r="AG11" i="1" s="1"/>
  <c r="AG30" i="1" s="1"/>
  <c r="AP65" i="1"/>
  <c r="AP14" i="1" s="1"/>
  <c r="AP33" i="1" s="1"/>
  <c r="AO66" i="1"/>
  <c r="AO15" i="1" s="1"/>
  <c r="AO34" i="1" s="1"/>
  <c r="AM68" i="1"/>
  <c r="AM17" i="1" s="1"/>
  <c r="AL69" i="1"/>
  <c r="AL18" i="1" s="1"/>
  <c r="AL37" i="1" s="1"/>
  <c r="AK70" i="1"/>
  <c r="AK19" i="1" s="1"/>
  <c r="AJ71" i="1"/>
  <c r="AJ20" i="1" s="1"/>
  <c r="AJ39" i="1" s="1"/>
  <c r="AI72" i="1"/>
  <c r="AI21" i="1" s="1"/>
  <c r="AI40" i="1" s="1"/>
  <c r="AL58" i="1"/>
  <c r="AL7" i="1" s="1"/>
  <c r="AL26" i="1" s="1"/>
  <c r="AK59" i="1"/>
  <c r="AK8" i="1" s="1"/>
  <c r="AK27" i="1" s="1"/>
  <c r="AJ60" i="1"/>
  <c r="AJ9" i="1" s="1"/>
  <c r="AJ28" i="1" s="1"/>
  <c r="AI61" i="1"/>
  <c r="AI10" i="1" s="1"/>
  <c r="AI29" i="1" s="1"/>
  <c r="AH62" i="1"/>
  <c r="AH11" i="1" s="1"/>
  <c r="AH30" i="1" s="1"/>
  <c r="AN68" i="1"/>
  <c r="AN17" i="1" s="1"/>
  <c r="AN36" i="1" s="1"/>
  <c r="AM69" i="1"/>
  <c r="AM18" i="1" s="1"/>
  <c r="AL70" i="1"/>
  <c r="AL19" i="1" s="1"/>
  <c r="AK71" i="1"/>
  <c r="AK20" i="1" s="1"/>
  <c r="AK39" i="1" s="1"/>
  <c r="AJ72" i="1"/>
  <c r="AJ21" i="1" s="1"/>
  <c r="AJ40" i="1" s="1"/>
  <c r="AM58" i="1"/>
  <c r="AM7" i="1" s="1"/>
  <c r="AM26" i="1" s="1"/>
  <c r="AL59" i="1"/>
  <c r="AL8" i="1" s="1"/>
  <c r="AL27" i="1" s="1"/>
  <c r="AK60" i="1"/>
  <c r="AK9" i="1" s="1"/>
  <c r="AJ61" i="1"/>
  <c r="AJ10" i="1" s="1"/>
  <c r="AJ29" i="1" s="1"/>
  <c r="AI62" i="1"/>
  <c r="AI11" i="1" s="1"/>
  <c r="AI30" i="1" s="1"/>
  <c r="AG64" i="1"/>
  <c r="AG13" i="1" s="1"/>
  <c r="AG32" i="1" s="1"/>
  <c r="AO68" i="1"/>
  <c r="AO17" i="1" s="1"/>
  <c r="AO36" i="1" s="1"/>
  <c r="AN69" i="1"/>
  <c r="AN18" i="1" s="1"/>
  <c r="AN37" i="1" s="1"/>
  <c r="AM70" i="1"/>
  <c r="AM19" i="1" s="1"/>
  <c r="AL71" i="1"/>
  <c r="AL20" i="1" s="1"/>
  <c r="AL39" i="1" s="1"/>
  <c r="AK72" i="1"/>
  <c r="AK21" i="1" s="1"/>
  <c r="AK40" i="1" s="1"/>
  <c r="AL25" i="7" l="1"/>
  <c r="AL26" i="7" s="1"/>
  <c r="AL27" i="7" s="1"/>
  <c r="AL29" i="7" s="1"/>
  <c r="AL30" i="7" s="1"/>
  <c r="AL31" i="7" s="1"/>
  <c r="AL32" i="7" s="1"/>
  <c r="AL33" i="7" s="1"/>
  <c r="AL34" i="7" s="1"/>
  <c r="AL35" i="7" s="1"/>
  <c r="AL36" i="7" s="1"/>
  <c r="AI22" i="7"/>
  <c r="AK24" i="7"/>
  <c r="AJ22" i="7"/>
  <c r="AJ23" i="7" s="1"/>
  <c r="AH41" i="7"/>
  <c r="AH42" i="7" s="1"/>
  <c r="AH43" i="7" s="1"/>
  <c r="AH44" i="7" s="1"/>
  <c r="AH45" i="7" s="1"/>
  <c r="AH46" i="7" s="1"/>
  <c r="F15" i="7"/>
  <c r="F16" i="7" s="1"/>
  <c r="AW17" i="6"/>
  <c r="M7" i="2"/>
  <c r="M9" i="2" s="1"/>
  <c r="BQ3" i="2"/>
  <c r="E59" i="2"/>
  <c r="D42" i="2"/>
  <c r="AE38" i="2" a="1"/>
  <c r="E175" i="2"/>
  <c r="D5" i="2"/>
  <c r="B176" i="2"/>
  <c r="Q10" i="1"/>
  <c r="Q9" i="1"/>
  <c r="CH4" i="1"/>
  <c r="U8" i="1"/>
  <c r="S8" i="1"/>
  <c r="R8" i="1"/>
  <c r="T8" i="1"/>
  <c r="AF57" i="1"/>
  <c r="P15" i="1"/>
  <c r="T48" i="1"/>
  <c r="U4" i="1"/>
  <c r="U7" i="1"/>
  <c r="S7" i="1"/>
  <c r="T7" i="1"/>
  <c r="R7" i="1"/>
  <c r="S6" i="1"/>
  <c r="R6" i="1"/>
  <c r="T6" i="1"/>
  <c r="AJ6" i="1"/>
  <c r="AK56" i="1"/>
  <c r="AI23" i="7" l="1"/>
  <c r="AI24" i="7" s="1"/>
  <c r="AL41" i="7"/>
  <c r="AL46" i="7" s="1"/>
  <c r="AL47" i="7" s="1"/>
  <c r="AL48" i="7" s="1"/>
  <c r="AL49" i="7" s="1"/>
  <c r="AL50" i="7" s="1"/>
  <c r="AK25" i="7"/>
  <c r="AH47" i="7"/>
  <c r="AJ24" i="7"/>
  <c r="F17" i="7"/>
  <c r="AW18" i="6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F59" i="2"/>
  <c r="E42" i="2"/>
  <c r="AL38" i="2"/>
  <c r="AR38" i="2"/>
  <c r="AF38" i="2"/>
  <c r="AS38" i="2"/>
  <c r="AT38" i="2"/>
  <c r="AQ38" i="2"/>
  <c r="AP38" i="2"/>
  <c r="AE38" i="2"/>
  <c r="AO38" i="2"/>
  <c r="AN38" i="2"/>
  <c r="AM38" i="2"/>
  <c r="AK38" i="2"/>
  <c r="AJ38" i="2"/>
  <c r="AI38" i="2"/>
  <c r="AH38" i="2"/>
  <c r="AU38" i="2"/>
  <c r="AG38" i="2"/>
  <c r="E5" i="2"/>
  <c r="F175" i="2"/>
  <c r="U48" i="1"/>
  <c r="V4" i="1"/>
  <c r="Q15" i="1"/>
  <c r="P21" i="1"/>
  <c r="U6" i="1"/>
  <c r="AK6" i="1"/>
  <c r="AL56" i="1"/>
  <c r="V9" i="1"/>
  <c r="T9" i="1"/>
  <c r="S9" i="1"/>
  <c r="R9" i="1"/>
  <c r="U9" i="1"/>
  <c r="U10" i="1"/>
  <c r="T10" i="1"/>
  <c r="S10" i="1"/>
  <c r="V10" i="1"/>
  <c r="R10" i="1"/>
  <c r="Q11" i="1"/>
  <c r="AI25" i="7" l="1"/>
  <c r="AI26" i="7" s="1"/>
  <c r="AK26" i="7"/>
  <c r="AL3" i="7"/>
  <c r="AK27" i="7"/>
  <c r="AJ25" i="7"/>
  <c r="AH48" i="7"/>
  <c r="AH49" i="7" s="1"/>
  <c r="AH50" i="7" s="1"/>
  <c r="F18" i="7"/>
  <c r="F19" i="7" s="1"/>
  <c r="F5" i="2"/>
  <c r="G175" i="2"/>
  <c r="D6" i="2"/>
  <c r="D17" i="2"/>
  <c r="L12" i="2"/>
  <c r="L18" i="2"/>
  <c r="H9" i="2"/>
  <c r="I9" i="2"/>
  <c r="C12" i="2"/>
  <c r="E6" i="2"/>
  <c r="C10" i="2"/>
  <c r="L9" i="2"/>
  <c r="C7" i="2"/>
  <c r="C13" i="2"/>
  <c r="L11" i="2"/>
  <c r="G10" i="2"/>
  <c r="L7" i="2"/>
  <c r="C9" i="2"/>
  <c r="J8" i="2"/>
  <c r="J14" i="2"/>
  <c r="C16" i="2"/>
  <c r="D13" i="2"/>
  <c r="C11" i="2"/>
  <c r="E9" i="2"/>
  <c r="J17" i="2"/>
  <c r="C19" i="2"/>
  <c r="K12" i="2"/>
  <c r="I10" i="2"/>
  <c r="K20" i="2"/>
  <c r="H15" i="2"/>
  <c r="I7" i="2"/>
  <c r="K15" i="2"/>
  <c r="K14" i="2"/>
  <c r="E11" i="2"/>
  <c r="K9" i="2"/>
  <c r="C17" i="2"/>
  <c r="K18" i="2"/>
  <c r="I19" i="2"/>
  <c r="L13" i="2"/>
  <c r="K8" i="2"/>
  <c r="E12" i="2"/>
  <c r="L19" i="2"/>
  <c r="L16" i="2"/>
  <c r="E15" i="2"/>
  <c r="K6" i="2"/>
  <c r="J20" i="2"/>
  <c r="L6" i="2"/>
  <c r="L17" i="2"/>
  <c r="F9" i="2"/>
  <c r="L20" i="2"/>
  <c r="J6" i="2"/>
  <c r="F10" i="2"/>
  <c r="J13" i="2"/>
  <c r="C15" i="2"/>
  <c r="H7" i="2"/>
  <c r="J19" i="2"/>
  <c r="D15" i="2"/>
  <c r="C14" i="2"/>
  <c r="K11" i="2"/>
  <c r="F20" i="2"/>
  <c r="I6" i="2"/>
  <c r="I14" i="2"/>
  <c r="E10" i="2"/>
  <c r="D8" i="2"/>
  <c r="G7" i="2"/>
  <c r="C20" i="2"/>
  <c r="D10" i="2"/>
  <c r="J12" i="2"/>
  <c r="F6" i="2"/>
  <c r="H6" i="2"/>
  <c r="G6" i="2"/>
  <c r="K17" i="2"/>
  <c r="E14" i="2"/>
  <c r="E7" i="2"/>
  <c r="L14" i="2"/>
  <c r="D14" i="2"/>
  <c r="E13" i="2"/>
  <c r="F7" i="2"/>
  <c r="K16" i="2"/>
  <c r="H17" i="2"/>
  <c r="C8" i="2"/>
  <c r="H20" i="2"/>
  <c r="I20" i="2"/>
  <c r="D12" i="2"/>
  <c r="L15" i="2"/>
  <c r="J7" i="2"/>
  <c r="H16" i="2"/>
  <c r="D11" i="2"/>
  <c r="E20" i="2"/>
  <c r="K7" i="2"/>
  <c r="L8" i="2"/>
  <c r="D9" i="2"/>
  <c r="D16" i="2"/>
  <c r="D20" i="2"/>
  <c r="K13" i="2"/>
  <c r="G20" i="2"/>
  <c r="H19" i="2"/>
  <c r="D19" i="2"/>
  <c r="I11" i="2"/>
  <c r="G59" i="2"/>
  <c r="F42" i="2"/>
  <c r="T15" i="1"/>
  <c r="R15" i="1"/>
  <c r="U15" i="1"/>
  <c r="S15" i="1"/>
  <c r="W15" i="1"/>
  <c r="V15" i="1"/>
  <c r="Q16" i="1"/>
  <c r="V11" i="1"/>
  <c r="U11" i="1"/>
  <c r="T11" i="1"/>
  <c r="R11" i="1"/>
  <c r="S11" i="1"/>
  <c r="Q12" i="1"/>
  <c r="AM56" i="1"/>
  <c r="AL6" i="1"/>
  <c r="Q21" i="1"/>
  <c r="P25" i="1"/>
  <c r="V48" i="1"/>
  <c r="W4" i="1"/>
  <c r="V7" i="1"/>
  <c r="V8" i="1"/>
  <c r="V6" i="1"/>
  <c r="P29" i="1"/>
  <c r="AI27" i="7" l="1"/>
  <c r="AI28" i="7" s="1"/>
  <c r="AI29" i="7" s="1"/>
  <c r="AI30" i="7" s="1"/>
  <c r="AI33" i="7"/>
  <c r="AJ26" i="7"/>
  <c r="AJ27" i="7" s="1"/>
  <c r="AJ28" i="7" s="1"/>
  <c r="AK29" i="7"/>
  <c r="AK28" i="7"/>
  <c r="AH3" i="7"/>
  <c r="W181" i="7"/>
  <c r="AE181" i="7" s="1"/>
  <c r="W171" i="7"/>
  <c r="AE171" i="7" s="1"/>
  <c r="W159" i="7"/>
  <c r="AE159" i="7" s="1"/>
  <c r="W145" i="7"/>
  <c r="AE145" i="7" s="1"/>
  <c r="W128" i="7"/>
  <c r="AE128" i="7" s="1"/>
  <c r="W179" i="7"/>
  <c r="AE179" i="7" s="1"/>
  <c r="W174" i="7"/>
  <c r="AE174" i="7" s="1"/>
  <c r="W157" i="7"/>
  <c r="AE157" i="7" s="1"/>
  <c r="W140" i="7"/>
  <c r="AE140" i="7" s="1"/>
  <c r="W131" i="7"/>
  <c r="AE131" i="7" s="1"/>
  <c r="W126" i="7"/>
  <c r="AE126" i="7" s="1"/>
  <c r="W169" i="7"/>
  <c r="AE169" i="7" s="1"/>
  <c r="W152" i="7"/>
  <c r="AE152" i="7" s="1"/>
  <c r="W177" i="7"/>
  <c r="AE177" i="7" s="1"/>
  <c r="W164" i="7"/>
  <c r="AE164" i="7" s="1"/>
  <c r="W155" i="7"/>
  <c r="AE155" i="7" s="1"/>
  <c r="W150" i="7"/>
  <c r="AE150" i="7" s="1"/>
  <c r="W167" i="7"/>
  <c r="AE167" i="7" s="1"/>
  <c r="W162" i="7"/>
  <c r="AE162" i="7" s="1"/>
  <c r="W136" i="7"/>
  <c r="AE136" i="7" s="1"/>
  <c r="W134" i="7"/>
  <c r="AE134" i="7" s="1"/>
  <c r="W129" i="7"/>
  <c r="AE129" i="7" s="1"/>
  <c r="W172" i="7"/>
  <c r="AE172" i="7" s="1"/>
  <c r="W148" i="7"/>
  <c r="AE148" i="7" s="1"/>
  <c r="W146" i="7"/>
  <c r="AE146" i="7" s="1"/>
  <c r="W141" i="7"/>
  <c r="AE141" i="7" s="1"/>
  <c r="W175" i="7"/>
  <c r="AE175" i="7" s="1"/>
  <c r="W160" i="7"/>
  <c r="AE160" i="7" s="1"/>
  <c r="W158" i="7"/>
  <c r="AE158" i="7" s="1"/>
  <c r="W153" i="7"/>
  <c r="AE153" i="7" s="1"/>
  <c r="W132" i="7"/>
  <c r="AE132" i="7" s="1"/>
  <c r="W180" i="7"/>
  <c r="AE180" i="7" s="1"/>
  <c r="W178" i="7"/>
  <c r="AE178" i="7" s="1"/>
  <c r="W170" i="7"/>
  <c r="AE170" i="7" s="1"/>
  <c r="W165" i="7"/>
  <c r="AE165" i="7" s="1"/>
  <c r="W156" i="7"/>
  <c r="AE156" i="7" s="1"/>
  <c r="W173" i="7"/>
  <c r="AE173" i="7" s="1"/>
  <c r="W168" i="7"/>
  <c r="AE168" i="7" s="1"/>
  <c r="W151" i="7"/>
  <c r="AE151" i="7" s="1"/>
  <c r="W142" i="7"/>
  <c r="AE142" i="7" s="1"/>
  <c r="W137" i="7"/>
  <c r="AE137" i="7" s="1"/>
  <c r="W176" i="7"/>
  <c r="AE176" i="7" s="1"/>
  <c r="W166" i="7"/>
  <c r="AE166" i="7" s="1"/>
  <c r="W161" i="7"/>
  <c r="AE161" i="7" s="1"/>
  <c r="W147" i="7"/>
  <c r="AE147" i="7" s="1"/>
  <c r="W120" i="7"/>
  <c r="AE120" i="7" s="1"/>
  <c r="W103" i="7"/>
  <c r="AE103" i="7" s="1"/>
  <c r="W94" i="7"/>
  <c r="AE94" i="7" s="1"/>
  <c r="W89" i="7"/>
  <c r="AE89" i="7" s="1"/>
  <c r="W144" i="7"/>
  <c r="AE144" i="7" s="1"/>
  <c r="W115" i="7"/>
  <c r="AE115" i="7" s="1"/>
  <c r="W106" i="7"/>
  <c r="AE106" i="7" s="1"/>
  <c r="W101" i="7"/>
  <c r="AE101" i="7" s="1"/>
  <c r="W124" i="7"/>
  <c r="AE124" i="7" s="1"/>
  <c r="W118" i="7"/>
  <c r="AE118" i="7" s="1"/>
  <c r="W113" i="7"/>
  <c r="AE113" i="7" s="1"/>
  <c r="W99" i="7"/>
  <c r="AE99" i="7" s="1"/>
  <c r="W149" i="7"/>
  <c r="AE149" i="7" s="1"/>
  <c r="W127" i="7"/>
  <c r="AE127" i="7" s="1"/>
  <c r="W111" i="7"/>
  <c r="AE111" i="7" s="1"/>
  <c r="W97" i="7"/>
  <c r="AE97" i="7" s="1"/>
  <c r="W163" i="7"/>
  <c r="AE163" i="7" s="1"/>
  <c r="W133" i="7"/>
  <c r="AE133" i="7" s="1"/>
  <c r="W130" i="7"/>
  <c r="AE130" i="7" s="1"/>
  <c r="W109" i="7"/>
  <c r="AE109" i="7" s="1"/>
  <c r="W92" i="7"/>
  <c r="AE92" i="7" s="1"/>
  <c r="W121" i="7"/>
  <c r="AE121" i="7" s="1"/>
  <c r="W104" i="7"/>
  <c r="AE104" i="7" s="1"/>
  <c r="W95" i="7"/>
  <c r="AE95" i="7" s="1"/>
  <c r="W90" i="7"/>
  <c r="AE90" i="7" s="1"/>
  <c r="W123" i="7"/>
  <c r="AE123" i="7" s="1"/>
  <c r="W116" i="7"/>
  <c r="AE116" i="7" s="1"/>
  <c r="W107" i="7"/>
  <c r="AE107" i="7" s="1"/>
  <c r="W102" i="7"/>
  <c r="AE102" i="7" s="1"/>
  <c r="W138" i="7"/>
  <c r="AE138" i="7" s="1"/>
  <c r="W119" i="7"/>
  <c r="AE119" i="7" s="1"/>
  <c r="W114" i="7"/>
  <c r="AE114" i="7" s="1"/>
  <c r="W125" i="7"/>
  <c r="AE125" i="7" s="1"/>
  <c r="W100" i="7"/>
  <c r="AE100" i="7" s="1"/>
  <c r="W135" i="7"/>
  <c r="AE135" i="7" s="1"/>
  <c r="W112" i="7"/>
  <c r="AE112" i="7" s="1"/>
  <c r="W110" i="7"/>
  <c r="AE110" i="7" s="1"/>
  <c r="W105" i="7"/>
  <c r="AE105" i="7" s="1"/>
  <c r="W154" i="7"/>
  <c r="AE154" i="7" s="1"/>
  <c r="W143" i="7"/>
  <c r="AE143" i="7" s="1"/>
  <c r="W139" i="7"/>
  <c r="AE139" i="7" s="1"/>
  <c r="W117" i="7"/>
  <c r="AE117" i="7" s="1"/>
  <c r="W96" i="7"/>
  <c r="AE96" i="7" s="1"/>
  <c r="W60" i="7"/>
  <c r="AE60" i="7" s="1"/>
  <c r="W72" i="7"/>
  <c r="AE72" i="7" s="1"/>
  <c r="W55" i="7"/>
  <c r="AE55" i="7" s="1"/>
  <c r="W93" i="7"/>
  <c r="AE93" i="7" s="1"/>
  <c r="W86" i="7"/>
  <c r="AE86" i="7" s="1"/>
  <c r="W83" i="7"/>
  <c r="AE83" i="7" s="1"/>
  <c r="W67" i="7"/>
  <c r="AE67" i="7" s="1"/>
  <c r="W58" i="7"/>
  <c r="AE58" i="7" s="1"/>
  <c r="W53" i="7"/>
  <c r="AE53" i="7" s="1"/>
  <c r="W70" i="7"/>
  <c r="AE70" i="7" s="1"/>
  <c r="W65" i="7"/>
  <c r="AE65" i="7" s="1"/>
  <c r="W51" i="7"/>
  <c r="AE51" i="7" s="1"/>
  <c r="W80" i="7"/>
  <c r="AE80" i="7" s="1"/>
  <c r="W77" i="7"/>
  <c r="AE77" i="7" s="1"/>
  <c r="W63" i="7"/>
  <c r="AE63" i="7" s="1"/>
  <c r="W49" i="7"/>
  <c r="AE49" i="7" s="1"/>
  <c r="W75" i="7"/>
  <c r="AE75" i="7" s="1"/>
  <c r="W61" i="7"/>
  <c r="AE61" i="7" s="1"/>
  <c r="W41" i="7"/>
  <c r="AE41" i="7" s="1"/>
  <c r="W85" i="7"/>
  <c r="AE85" i="7" s="1"/>
  <c r="W82" i="7"/>
  <c r="AE82" i="7" s="1"/>
  <c r="W73" i="7"/>
  <c r="AE73" i="7" s="1"/>
  <c r="W56" i="7"/>
  <c r="AE56" i="7" s="1"/>
  <c r="W47" i="7"/>
  <c r="AE47" i="7" s="1"/>
  <c r="W46" i="7"/>
  <c r="AE46" i="7" s="1"/>
  <c r="W68" i="7"/>
  <c r="AE68" i="7" s="1"/>
  <c r="W59" i="7"/>
  <c r="AE59" i="7" s="1"/>
  <c r="W54" i="7"/>
  <c r="AE54" i="7" s="1"/>
  <c r="W45" i="7"/>
  <c r="AE45" i="7" s="1"/>
  <c r="W44" i="7"/>
  <c r="AE44" i="7" s="1"/>
  <c r="W88" i="7"/>
  <c r="AE88" i="7" s="1"/>
  <c r="W79" i="7"/>
  <c r="AE79" i="7" s="1"/>
  <c r="W71" i="7"/>
  <c r="AE71" i="7" s="1"/>
  <c r="W66" i="7"/>
  <c r="AE66" i="7" s="1"/>
  <c r="W98" i="7"/>
  <c r="AE98" i="7" s="1"/>
  <c r="W52" i="7"/>
  <c r="AE52" i="7" s="1"/>
  <c r="W50" i="7"/>
  <c r="AE50" i="7" s="1"/>
  <c r="W43" i="7"/>
  <c r="AE43" i="7" s="1"/>
  <c r="W91" i="7"/>
  <c r="AE91" i="7" s="1"/>
  <c r="W87" i="7"/>
  <c r="AE87" i="7" s="1"/>
  <c r="W122" i="7"/>
  <c r="AE122" i="7" s="1"/>
  <c r="W108" i="7"/>
  <c r="AE108" i="7" s="1"/>
  <c r="W84" i="7"/>
  <c r="AE84" i="7" s="1"/>
  <c r="W64" i="7"/>
  <c r="AE64" i="7" s="1"/>
  <c r="W62" i="7"/>
  <c r="AE62" i="7" s="1"/>
  <c r="W57" i="7"/>
  <c r="AE57" i="7" s="1"/>
  <c r="W42" i="7"/>
  <c r="AE42" i="7" s="1"/>
  <c r="W78" i="7"/>
  <c r="AE78" i="7" s="1"/>
  <c r="W74" i="7"/>
  <c r="AE74" i="7" s="1"/>
  <c r="W81" i="7"/>
  <c r="AE81" i="7" s="1"/>
  <c r="W76" i="7"/>
  <c r="AE76" i="7" s="1"/>
  <c r="W69" i="7"/>
  <c r="AE69" i="7" s="1"/>
  <c r="W48" i="7"/>
  <c r="AE48" i="7" s="1"/>
  <c r="F20" i="7"/>
  <c r="W22" i="7"/>
  <c r="AE22" i="7" s="1"/>
  <c r="W5" i="7"/>
  <c r="W6" i="7"/>
  <c r="AE6" i="7" s="1"/>
  <c r="W38" i="7"/>
  <c r="AE38" i="7" s="1"/>
  <c r="W34" i="7"/>
  <c r="AE34" i="7" s="1"/>
  <c r="W18" i="7"/>
  <c r="AE18" i="7" s="1"/>
  <c r="W9" i="7"/>
  <c r="AE9" i="7" s="1"/>
  <c r="W7" i="7"/>
  <c r="AE7" i="7" s="1"/>
  <c r="W8" i="7"/>
  <c r="AE8" i="7" s="1"/>
  <c r="W19" i="7"/>
  <c r="AE19" i="7" s="1"/>
  <c r="W17" i="7"/>
  <c r="AE17" i="7" s="1"/>
  <c r="W32" i="7"/>
  <c r="AE32" i="7" s="1"/>
  <c r="W37" i="7"/>
  <c r="AE37" i="7" s="1"/>
  <c r="W21" i="7"/>
  <c r="AE21" i="7" s="1"/>
  <c r="W25" i="7"/>
  <c r="AE25" i="7" s="1"/>
  <c r="W35" i="7"/>
  <c r="AE35" i="7" s="1"/>
  <c r="W27" i="7"/>
  <c r="AE27" i="7" s="1"/>
  <c r="W20" i="7"/>
  <c r="AE20" i="7" s="1"/>
  <c r="W11" i="7"/>
  <c r="AE11" i="7" s="1"/>
  <c r="W29" i="7"/>
  <c r="AE29" i="7" s="1"/>
  <c r="W39" i="7"/>
  <c r="AE39" i="7" s="1"/>
  <c r="W31" i="7"/>
  <c r="AE31" i="7" s="1"/>
  <c r="W23" i="7"/>
  <c r="AE23" i="7" s="1"/>
  <c r="W14" i="7"/>
  <c r="AE14" i="7" s="1"/>
  <c r="W10" i="7"/>
  <c r="AE10" i="7" s="1"/>
  <c r="W33" i="7"/>
  <c r="AE33" i="7" s="1"/>
  <c r="W12" i="7"/>
  <c r="AE12" i="7" s="1"/>
  <c r="W13" i="7"/>
  <c r="AE13" i="7" s="1"/>
  <c r="W40" i="7"/>
  <c r="AE40" i="7" s="1"/>
  <c r="W28" i="7"/>
  <c r="AE28" i="7" s="1"/>
  <c r="W36" i="7"/>
  <c r="AE36" i="7" s="1"/>
  <c r="W15" i="7"/>
  <c r="AE15" i="7" s="1"/>
  <c r="W16" i="7"/>
  <c r="AE16" i="7" s="1"/>
  <c r="W26" i="7"/>
  <c r="AE26" i="7" s="1"/>
  <c r="W24" i="7"/>
  <c r="AE24" i="7" s="1"/>
  <c r="W30" i="7"/>
  <c r="AE30" i="7" s="1"/>
  <c r="H59" i="2"/>
  <c r="G42" i="2"/>
  <c r="M6" i="2"/>
  <c r="M8" i="2" s="1"/>
  <c r="G5" i="2"/>
  <c r="H175" i="2"/>
  <c r="P37" i="1"/>
  <c r="W48" i="1"/>
  <c r="X4" i="1"/>
  <c r="W8" i="1"/>
  <c r="W6" i="1"/>
  <c r="W7" i="1"/>
  <c r="W10" i="1"/>
  <c r="W9" i="1"/>
  <c r="V21" i="1"/>
  <c r="U21" i="1"/>
  <c r="T21" i="1"/>
  <c r="S21" i="1"/>
  <c r="R21" i="1"/>
  <c r="Q22" i="1"/>
  <c r="X21" i="1"/>
  <c r="W21" i="1"/>
  <c r="Q13" i="1"/>
  <c r="W12" i="1"/>
  <c r="U12" i="1"/>
  <c r="V12" i="1"/>
  <c r="R12" i="1"/>
  <c r="T12" i="1"/>
  <c r="S12" i="1"/>
  <c r="W11" i="1"/>
  <c r="Q29" i="1"/>
  <c r="Q25" i="1"/>
  <c r="P33" i="1"/>
  <c r="AN56" i="1"/>
  <c r="AM6" i="1"/>
  <c r="U16" i="1"/>
  <c r="T16" i="1"/>
  <c r="S16" i="1"/>
  <c r="R16" i="1"/>
  <c r="Q17" i="1"/>
  <c r="V16" i="1"/>
  <c r="W16" i="1"/>
  <c r="AI31" i="7" l="1"/>
  <c r="AI36" i="7"/>
  <c r="AJ30" i="7"/>
  <c r="AJ31" i="7" s="1"/>
  <c r="AJ41" i="7" s="1"/>
  <c r="AJ42" i="7" s="1"/>
  <c r="AJ43" i="7" s="1"/>
  <c r="AJ44" i="7" s="1"/>
  <c r="AJ45" i="7" s="1"/>
  <c r="AJ46" i="7" s="1"/>
  <c r="AK30" i="7"/>
  <c r="AK31" i="7"/>
  <c r="AK32" i="7" s="1"/>
  <c r="AK33" i="7" s="1"/>
  <c r="AK34" i="7" s="1"/>
  <c r="AK35" i="7" s="1"/>
  <c r="AK36" i="7" s="1"/>
  <c r="AK41" i="7" s="1"/>
  <c r="V176" i="7"/>
  <c r="AD176" i="7" s="1"/>
  <c r="V166" i="7"/>
  <c r="AD166" i="7" s="1"/>
  <c r="V161" i="7"/>
  <c r="AD161" i="7" s="1"/>
  <c r="V147" i="7"/>
  <c r="AD147" i="7" s="1"/>
  <c r="V133" i="7"/>
  <c r="AD133" i="7" s="1"/>
  <c r="V181" i="7"/>
  <c r="AD181" i="7" s="1"/>
  <c r="V171" i="7"/>
  <c r="AD171" i="7" s="1"/>
  <c r="V159" i="7"/>
  <c r="AD159" i="7" s="1"/>
  <c r="V145" i="7"/>
  <c r="AD145" i="7" s="1"/>
  <c r="V128" i="7"/>
  <c r="AD128" i="7" s="1"/>
  <c r="V179" i="7"/>
  <c r="AD179" i="7" s="1"/>
  <c r="V174" i="7"/>
  <c r="AD174" i="7" s="1"/>
  <c r="V157" i="7"/>
  <c r="AD157" i="7" s="1"/>
  <c r="V169" i="7"/>
  <c r="AD169" i="7" s="1"/>
  <c r="V152" i="7"/>
  <c r="AD152" i="7" s="1"/>
  <c r="V143" i="7"/>
  <c r="AD143" i="7" s="1"/>
  <c r="V138" i="7"/>
  <c r="AD138" i="7" s="1"/>
  <c r="V177" i="7"/>
  <c r="AD177" i="7" s="1"/>
  <c r="V164" i="7"/>
  <c r="AD164" i="7" s="1"/>
  <c r="V155" i="7"/>
  <c r="AD155" i="7" s="1"/>
  <c r="V150" i="7"/>
  <c r="AD150" i="7" s="1"/>
  <c r="V167" i="7"/>
  <c r="AD167" i="7" s="1"/>
  <c r="V162" i="7"/>
  <c r="AD162" i="7" s="1"/>
  <c r="V136" i="7"/>
  <c r="AD136" i="7" s="1"/>
  <c r="V134" i="7"/>
  <c r="AD134" i="7" s="1"/>
  <c r="V129" i="7"/>
  <c r="AD129" i="7" s="1"/>
  <c r="V172" i="7"/>
  <c r="AD172" i="7" s="1"/>
  <c r="V148" i="7"/>
  <c r="AD148" i="7" s="1"/>
  <c r="V146" i="7"/>
  <c r="AD146" i="7" s="1"/>
  <c r="V141" i="7"/>
  <c r="AD141" i="7" s="1"/>
  <c r="V175" i="7"/>
  <c r="AD175" i="7" s="1"/>
  <c r="V160" i="7"/>
  <c r="AD160" i="7" s="1"/>
  <c r="V158" i="7"/>
  <c r="AD158" i="7" s="1"/>
  <c r="V153" i="7"/>
  <c r="AD153" i="7" s="1"/>
  <c r="V180" i="7"/>
  <c r="AD180" i="7" s="1"/>
  <c r="V178" i="7"/>
  <c r="AD178" i="7" s="1"/>
  <c r="V170" i="7"/>
  <c r="AD170" i="7" s="1"/>
  <c r="V165" i="7"/>
  <c r="AD165" i="7" s="1"/>
  <c r="V144" i="7"/>
  <c r="AD144" i="7" s="1"/>
  <c r="V156" i="7"/>
  <c r="AD156" i="7" s="1"/>
  <c r="V139" i="7"/>
  <c r="AD139" i="7" s="1"/>
  <c r="V163" i="7"/>
  <c r="AD163" i="7" s="1"/>
  <c r="V154" i="7"/>
  <c r="AD154" i="7" s="1"/>
  <c r="V149" i="7"/>
  <c r="AD149" i="7" s="1"/>
  <c r="V168" i="7"/>
  <c r="AD168" i="7" s="1"/>
  <c r="V122" i="7"/>
  <c r="AD122" i="7" s="1"/>
  <c r="V108" i="7"/>
  <c r="AD108" i="7" s="1"/>
  <c r="V91" i="7"/>
  <c r="AD91" i="7" s="1"/>
  <c r="V82" i="7"/>
  <c r="AD82" i="7" s="1"/>
  <c r="V120" i="7"/>
  <c r="AD120" i="7" s="1"/>
  <c r="V103" i="7"/>
  <c r="AD103" i="7" s="1"/>
  <c r="V115" i="7"/>
  <c r="AD115" i="7" s="1"/>
  <c r="V106" i="7"/>
  <c r="AD106" i="7" s="1"/>
  <c r="V101" i="7"/>
  <c r="AD101" i="7" s="1"/>
  <c r="V140" i="7"/>
  <c r="AD140" i="7" s="1"/>
  <c r="V124" i="7"/>
  <c r="AD124" i="7" s="1"/>
  <c r="V118" i="7"/>
  <c r="AD118" i="7" s="1"/>
  <c r="V113" i="7"/>
  <c r="AD113" i="7" s="1"/>
  <c r="V99" i="7"/>
  <c r="AD99" i="7" s="1"/>
  <c r="V137" i="7"/>
  <c r="AD137" i="7" s="1"/>
  <c r="V132" i="7"/>
  <c r="AD132" i="7" s="1"/>
  <c r="V127" i="7"/>
  <c r="AD127" i="7" s="1"/>
  <c r="V111" i="7"/>
  <c r="AD111" i="7" s="1"/>
  <c r="V97" i="7"/>
  <c r="AD97" i="7" s="1"/>
  <c r="V130" i="7"/>
  <c r="AD130" i="7" s="1"/>
  <c r="V126" i="7"/>
  <c r="AD126" i="7" s="1"/>
  <c r="V109" i="7"/>
  <c r="AD109" i="7" s="1"/>
  <c r="V92" i="7"/>
  <c r="AD92" i="7" s="1"/>
  <c r="V173" i="7"/>
  <c r="AD173" i="7" s="1"/>
  <c r="V131" i="7"/>
  <c r="AD131" i="7" s="1"/>
  <c r="V121" i="7"/>
  <c r="AD121" i="7" s="1"/>
  <c r="V104" i="7"/>
  <c r="AD104" i="7" s="1"/>
  <c r="V95" i="7"/>
  <c r="AD95" i="7" s="1"/>
  <c r="V90" i="7"/>
  <c r="AD90" i="7" s="1"/>
  <c r="V142" i="7"/>
  <c r="AD142" i="7" s="1"/>
  <c r="V123" i="7"/>
  <c r="AD123" i="7" s="1"/>
  <c r="V116" i="7"/>
  <c r="AD116" i="7" s="1"/>
  <c r="V107" i="7"/>
  <c r="AD107" i="7" s="1"/>
  <c r="V102" i="7"/>
  <c r="AD102" i="7" s="1"/>
  <c r="V119" i="7"/>
  <c r="AD119" i="7" s="1"/>
  <c r="V114" i="7"/>
  <c r="AD114" i="7" s="1"/>
  <c r="V151" i="7"/>
  <c r="AD151" i="7" s="1"/>
  <c r="V125" i="7"/>
  <c r="AD125" i="7" s="1"/>
  <c r="V100" i="7"/>
  <c r="AD100" i="7" s="1"/>
  <c r="V98" i="7"/>
  <c r="AD98" i="7" s="1"/>
  <c r="V93" i="7"/>
  <c r="AD93" i="7" s="1"/>
  <c r="V135" i="7"/>
  <c r="AD135" i="7" s="1"/>
  <c r="V112" i="7"/>
  <c r="AD112" i="7" s="1"/>
  <c r="V110" i="7"/>
  <c r="AD110" i="7" s="1"/>
  <c r="V105" i="7"/>
  <c r="AD105" i="7" s="1"/>
  <c r="V87" i="7"/>
  <c r="AD87" i="7" s="1"/>
  <c r="V81" i="7"/>
  <c r="AD81" i="7" s="1"/>
  <c r="V78" i="7"/>
  <c r="AD78" i="7" s="1"/>
  <c r="V76" i="7"/>
  <c r="AD76" i="7" s="1"/>
  <c r="V74" i="7"/>
  <c r="AD74" i="7" s="1"/>
  <c r="V69" i="7"/>
  <c r="AD69" i="7" s="1"/>
  <c r="V48" i="7"/>
  <c r="AD48" i="7" s="1"/>
  <c r="V60" i="7"/>
  <c r="AD60" i="7" s="1"/>
  <c r="V72" i="7"/>
  <c r="AD72" i="7" s="1"/>
  <c r="V55" i="7"/>
  <c r="AD55" i="7" s="1"/>
  <c r="V117" i="7"/>
  <c r="AD117" i="7" s="1"/>
  <c r="V86" i="7"/>
  <c r="AD86" i="7" s="1"/>
  <c r="V83" i="7"/>
  <c r="AD83" i="7" s="1"/>
  <c r="V67" i="7"/>
  <c r="AD67" i="7" s="1"/>
  <c r="V58" i="7"/>
  <c r="AD58" i="7" s="1"/>
  <c r="V53" i="7"/>
  <c r="AD53" i="7" s="1"/>
  <c r="V70" i="7"/>
  <c r="AD70" i="7" s="1"/>
  <c r="V65" i="7"/>
  <c r="AD65" i="7" s="1"/>
  <c r="V51" i="7"/>
  <c r="AD51" i="7" s="1"/>
  <c r="V94" i="7"/>
  <c r="AD94" i="7" s="1"/>
  <c r="V89" i="7"/>
  <c r="AD89" i="7" s="1"/>
  <c r="V80" i="7"/>
  <c r="AD80" i="7" s="1"/>
  <c r="V77" i="7"/>
  <c r="AD77" i="7" s="1"/>
  <c r="V63" i="7"/>
  <c r="AD63" i="7" s="1"/>
  <c r="V49" i="7"/>
  <c r="AD49" i="7" s="1"/>
  <c r="V75" i="7"/>
  <c r="AD75" i="7" s="1"/>
  <c r="V61" i="7"/>
  <c r="AD61" i="7" s="1"/>
  <c r="V41" i="7"/>
  <c r="AD41" i="7" s="1"/>
  <c r="V85" i="7"/>
  <c r="AD85" i="7" s="1"/>
  <c r="V73" i="7"/>
  <c r="AD73" i="7" s="1"/>
  <c r="V56" i="7"/>
  <c r="AD56" i="7" s="1"/>
  <c r="V47" i="7"/>
  <c r="AD47" i="7" s="1"/>
  <c r="V46" i="7"/>
  <c r="AD46" i="7" s="1"/>
  <c r="V68" i="7"/>
  <c r="AD68" i="7" s="1"/>
  <c r="V59" i="7"/>
  <c r="AD59" i="7" s="1"/>
  <c r="V54" i="7"/>
  <c r="AD54" i="7" s="1"/>
  <c r="V45" i="7"/>
  <c r="AD45" i="7" s="1"/>
  <c r="V44" i="7"/>
  <c r="AD44" i="7" s="1"/>
  <c r="V88" i="7"/>
  <c r="AD88" i="7" s="1"/>
  <c r="V79" i="7"/>
  <c r="AD79" i="7" s="1"/>
  <c r="V71" i="7"/>
  <c r="AD71" i="7" s="1"/>
  <c r="V66" i="7"/>
  <c r="AD66" i="7" s="1"/>
  <c r="V52" i="7"/>
  <c r="AD52" i="7" s="1"/>
  <c r="V50" i="7"/>
  <c r="AD50" i="7" s="1"/>
  <c r="V43" i="7"/>
  <c r="AD43" i="7" s="1"/>
  <c r="V96" i="7"/>
  <c r="AD96" i="7" s="1"/>
  <c r="V57" i="7"/>
  <c r="AD57" i="7" s="1"/>
  <c r="V64" i="7"/>
  <c r="AD64" i="7" s="1"/>
  <c r="V84" i="7"/>
  <c r="AD84" i="7" s="1"/>
  <c r="V62" i="7"/>
  <c r="AD62" i="7" s="1"/>
  <c r="V42" i="7"/>
  <c r="AD42" i="7" s="1"/>
  <c r="F21" i="7"/>
  <c r="AE5" i="7"/>
  <c r="V27" i="7"/>
  <c r="AD27" i="7" s="1"/>
  <c r="V32" i="7"/>
  <c r="AD32" i="7" s="1"/>
  <c r="V13" i="7"/>
  <c r="AD13" i="7" s="1"/>
  <c r="V18" i="7"/>
  <c r="AD18" i="7" s="1"/>
  <c r="V9" i="7"/>
  <c r="AD9" i="7" s="1"/>
  <c r="V12" i="7"/>
  <c r="AD12" i="7" s="1"/>
  <c r="V36" i="7"/>
  <c r="AD36" i="7" s="1"/>
  <c r="V20" i="7"/>
  <c r="AD20" i="7" s="1"/>
  <c r="V30" i="7"/>
  <c r="AD30" i="7" s="1"/>
  <c r="V21" i="7"/>
  <c r="AD21" i="7" s="1"/>
  <c r="V8" i="7"/>
  <c r="AD8" i="7" s="1"/>
  <c r="V34" i="7"/>
  <c r="AD34" i="7" s="1"/>
  <c r="V25" i="7"/>
  <c r="AD25" i="7" s="1"/>
  <c r="V22" i="7"/>
  <c r="AD22" i="7" s="1"/>
  <c r="V24" i="7"/>
  <c r="AD24" i="7" s="1"/>
  <c r="V10" i="7"/>
  <c r="AD10" i="7" s="1"/>
  <c r="V26" i="7"/>
  <c r="AD26" i="7" s="1"/>
  <c r="V31" i="7"/>
  <c r="AD31" i="7" s="1"/>
  <c r="V17" i="7"/>
  <c r="AD17" i="7" s="1"/>
  <c r="V38" i="7"/>
  <c r="AD38" i="7" s="1"/>
  <c r="V7" i="7"/>
  <c r="AD7" i="7" s="1"/>
  <c r="V5" i="7"/>
  <c r="V6" i="7"/>
  <c r="AD6" i="7" s="1"/>
  <c r="V14" i="7"/>
  <c r="AD14" i="7" s="1"/>
  <c r="V35" i="7"/>
  <c r="AD35" i="7" s="1"/>
  <c r="V37" i="7"/>
  <c r="AD37" i="7" s="1"/>
  <c r="V23" i="7"/>
  <c r="AD23" i="7" s="1"/>
  <c r="V28" i="7"/>
  <c r="AD28" i="7" s="1"/>
  <c r="V19" i="7"/>
  <c r="AD19" i="7" s="1"/>
  <c r="V15" i="7"/>
  <c r="AD15" i="7" s="1"/>
  <c r="V11" i="7"/>
  <c r="AD11" i="7" s="1"/>
  <c r="V33" i="7"/>
  <c r="AD33" i="7" s="1"/>
  <c r="V40" i="7"/>
  <c r="AD40" i="7" s="1"/>
  <c r="V39" i="7"/>
  <c r="AD39" i="7" s="1"/>
  <c r="V16" i="7"/>
  <c r="AD16" i="7" s="1"/>
  <c r="V29" i="7"/>
  <c r="AD29" i="7" s="1"/>
  <c r="I175" i="2"/>
  <c r="H5" i="2"/>
  <c r="I59" i="2"/>
  <c r="H42" i="2"/>
  <c r="V17" i="1"/>
  <c r="T17" i="1"/>
  <c r="S17" i="1"/>
  <c r="R17" i="1"/>
  <c r="Q18" i="1"/>
  <c r="W17" i="1"/>
  <c r="U17" i="1"/>
  <c r="Y17" i="1"/>
  <c r="X17" i="1"/>
  <c r="Q37" i="1"/>
  <c r="X48" i="1"/>
  <c r="Y4" i="1"/>
  <c r="X8" i="1"/>
  <c r="X7" i="1"/>
  <c r="X6" i="1"/>
  <c r="X10" i="1"/>
  <c r="X9" i="1"/>
  <c r="X15" i="1"/>
  <c r="X11" i="1"/>
  <c r="V22" i="1"/>
  <c r="U22" i="1"/>
  <c r="T22" i="1"/>
  <c r="S22" i="1"/>
  <c r="R22" i="1"/>
  <c r="X22" i="1"/>
  <c r="W22" i="1"/>
  <c r="Q23" i="1"/>
  <c r="R29" i="1"/>
  <c r="X29" i="1"/>
  <c r="W29" i="1"/>
  <c r="V29" i="1"/>
  <c r="U29" i="1"/>
  <c r="T29" i="1"/>
  <c r="S29" i="1"/>
  <c r="Y29" i="1"/>
  <c r="Q30" i="1"/>
  <c r="X12" i="1"/>
  <c r="AO56" i="1"/>
  <c r="AN6" i="1"/>
  <c r="X16" i="1"/>
  <c r="P41" i="1"/>
  <c r="Q33" i="1"/>
  <c r="T25" i="1"/>
  <c r="S25" i="1"/>
  <c r="W25" i="1"/>
  <c r="V25" i="1"/>
  <c r="U25" i="1"/>
  <c r="R25" i="1"/>
  <c r="Y25" i="1"/>
  <c r="X25" i="1"/>
  <c r="Q26" i="1"/>
  <c r="R13" i="1"/>
  <c r="X13" i="1"/>
  <c r="V13" i="1"/>
  <c r="W13" i="1"/>
  <c r="S13" i="1"/>
  <c r="T13" i="1"/>
  <c r="U13" i="1"/>
  <c r="Q14" i="1"/>
  <c r="AI32" i="7" l="1"/>
  <c r="AI34" i="7"/>
  <c r="AI35" i="7" s="1"/>
  <c r="AK46" i="7"/>
  <c r="AK42" i="7"/>
  <c r="AK43" i="7" s="1"/>
  <c r="AK44" i="7" s="1"/>
  <c r="AK45" i="7" s="1"/>
  <c r="AJ3" i="7"/>
  <c r="F22" i="7"/>
  <c r="F23" i="7" s="1"/>
  <c r="BC14" i="7"/>
  <c r="BC129" i="7"/>
  <c r="BC117" i="7"/>
  <c r="BC105" i="7"/>
  <c r="BC93" i="7"/>
  <c r="BC81" i="7"/>
  <c r="BC69" i="7"/>
  <c r="BC57" i="7"/>
  <c r="BC45" i="7"/>
  <c r="BC71" i="7"/>
  <c r="BC59" i="7"/>
  <c r="BC134" i="7"/>
  <c r="BC122" i="7"/>
  <c r="BC110" i="7"/>
  <c r="BC98" i="7"/>
  <c r="BC86" i="7"/>
  <c r="BC74" i="7"/>
  <c r="BC62" i="7"/>
  <c r="BC50" i="7"/>
  <c r="BC126" i="7"/>
  <c r="BC83" i="7"/>
  <c r="BC127" i="7"/>
  <c r="BC115" i="7"/>
  <c r="BC103" i="7"/>
  <c r="BC91" i="7"/>
  <c r="BC79" i="7"/>
  <c r="BC67" i="7"/>
  <c r="BC55" i="7"/>
  <c r="BC43" i="7"/>
  <c r="BC132" i="7"/>
  <c r="BC120" i="7"/>
  <c r="BC108" i="7"/>
  <c r="BC96" i="7"/>
  <c r="BC84" i="7"/>
  <c r="BC72" i="7"/>
  <c r="BC60" i="7"/>
  <c r="BC48" i="7"/>
  <c r="BC125" i="7"/>
  <c r="BC113" i="7"/>
  <c r="BC101" i="7"/>
  <c r="BC89" i="7"/>
  <c r="BC77" i="7"/>
  <c r="BC65" i="7"/>
  <c r="BC53" i="7"/>
  <c r="BC41" i="7"/>
  <c r="BC131" i="7"/>
  <c r="BC130" i="7"/>
  <c r="BC118" i="7"/>
  <c r="BC106" i="7"/>
  <c r="BC94" i="7"/>
  <c r="BC82" i="7"/>
  <c r="BC70" i="7"/>
  <c r="BC58" i="7"/>
  <c r="BC46" i="7"/>
  <c r="BC119" i="7"/>
  <c r="BC123" i="7"/>
  <c r="BC111" i="7"/>
  <c r="BC99" i="7"/>
  <c r="BC87" i="7"/>
  <c r="BC75" i="7"/>
  <c r="BC63" i="7"/>
  <c r="BC51" i="7"/>
  <c r="BC66" i="7"/>
  <c r="BC42" i="7"/>
  <c r="BC95" i="7"/>
  <c r="BC128" i="7"/>
  <c r="BC116" i="7"/>
  <c r="BC104" i="7"/>
  <c r="BC92" i="7"/>
  <c r="BC80" i="7"/>
  <c r="BC68" i="7"/>
  <c r="BC56" i="7"/>
  <c r="BC44" i="7"/>
  <c r="BC90" i="7"/>
  <c r="BC78" i="7"/>
  <c r="BC47" i="7"/>
  <c r="BC133" i="7"/>
  <c r="BC121" i="7"/>
  <c r="BC109" i="7"/>
  <c r="BC97" i="7"/>
  <c r="BC85" i="7"/>
  <c r="BC73" i="7"/>
  <c r="BC61" i="7"/>
  <c r="BC49" i="7"/>
  <c r="BC114" i="7"/>
  <c r="BC102" i="7"/>
  <c r="BC124" i="7"/>
  <c r="BC112" i="7"/>
  <c r="BC100" i="7"/>
  <c r="BC88" i="7"/>
  <c r="BC76" i="7"/>
  <c r="BC64" i="7"/>
  <c r="BC52" i="7"/>
  <c r="BC54" i="7"/>
  <c r="BC107" i="7"/>
  <c r="BC5" i="7"/>
  <c r="BC21" i="7"/>
  <c r="BC13" i="7"/>
  <c r="BC40" i="7"/>
  <c r="BC18" i="7"/>
  <c r="BC10" i="7"/>
  <c r="BC26" i="7"/>
  <c r="BC17" i="7"/>
  <c r="BC30" i="7"/>
  <c r="BC22" i="7"/>
  <c r="BC38" i="7"/>
  <c r="BC25" i="7"/>
  <c r="BC37" i="7"/>
  <c r="BC7" i="7"/>
  <c r="BC34" i="7"/>
  <c r="BC15" i="7"/>
  <c r="BC19" i="7"/>
  <c r="BC11" i="7"/>
  <c r="BC27" i="7"/>
  <c r="BC6" i="7"/>
  <c r="BC31" i="7"/>
  <c r="BC23" i="7"/>
  <c r="BC39" i="7"/>
  <c r="BC8" i="7"/>
  <c r="BC35" i="7"/>
  <c r="BC16" i="7"/>
  <c r="BC33" i="7"/>
  <c r="BC29" i="7"/>
  <c r="BC20" i="7"/>
  <c r="BC12" i="7"/>
  <c r="BC28" i="7"/>
  <c r="BC32" i="7"/>
  <c r="BC24" i="7"/>
  <c r="BC9" i="7"/>
  <c r="BC36" i="7"/>
  <c r="AD5" i="7"/>
  <c r="J59" i="2"/>
  <c r="I42" i="2"/>
  <c r="J175" i="2"/>
  <c r="I5" i="2"/>
  <c r="AP56" i="1"/>
  <c r="AO6" i="1"/>
  <c r="X23" i="1"/>
  <c r="W23" i="1"/>
  <c r="U23" i="1"/>
  <c r="T23" i="1"/>
  <c r="S23" i="1"/>
  <c r="R23" i="1"/>
  <c r="Y23" i="1"/>
  <c r="V23" i="1"/>
  <c r="Q24" i="1"/>
  <c r="S14" i="1"/>
  <c r="Y14" i="1"/>
  <c r="X14" i="1"/>
  <c r="W14" i="1"/>
  <c r="T14" i="1"/>
  <c r="R14" i="1"/>
  <c r="V14" i="1"/>
  <c r="U14" i="1"/>
  <c r="R30" i="1"/>
  <c r="Y30" i="1"/>
  <c r="X30" i="1"/>
  <c r="W30" i="1"/>
  <c r="V30" i="1"/>
  <c r="U30" i="1"/>
  <c r="T30" i="1"/>
  <c r="S30" i="1"/>
  <c r="Q31" i="1"/>
  <c r="V18" i="1"/>
  <c r="T18" i="1"/>
  <c r="S18" i="1"/>
  <c r="R18" i="1"/>
  <c r="Q19" i="1"/>
  <c r="W18" i="1"/>
  <c r="U18" i="1"/>
  <c r="X18" i="1"/>
  <c r="Y18" i="1"/>
  <c r="Y48" i="1"/>
  <c r="Y7" i="1"/>
  <c r="Y8" i="1"/>
  <c r="Y6" i="1"/>
  <c r="Y9" i="1"/>
  <c r="Y10" i="1"/>
  <c r="Y11" i="1"/>
  <c r="Y15" i="1"/>
  <c r="Y12" i="1"/>
  <c r="Y21" i="1"/>
  <c r="Y16" i="1"/>
  <c r="Y13" i="1"/>
  <c r="T33" i="1"/>
  <c r="S33" i="1"/>
  <c r="Y33" i="1"/>
  <c r="X33" i="1"/>
  <c r="W33" i="1"/>
  <c r="V33" i="1"/>
  <c r="U33" i="1"/>
  <c r="R33" i="1"/>
  <c r="Q34" i="1"/>
  <c r="T26" i="1"/>
  <c r="S26" i="1"/>
  <c r="Y26" i="1"/>
  <c r="X26" i="1"/>
  <c r="W26" i="1"/>
  <c r="V26" i="1"/>
  <c r="U26" i="1"/>
  <c r="R26" i="1"/>
  <c r="Q27" i="1"/>
  <c r="Y22" i="1"/>
  <c r="W37" i="1"/>
  <c r="V37" i="1"/>
  <c r="S37" i="1"/>
  <c r="T37" i="1"/>
  <c r="R37" i="1"/>
  <c r="Q38" i="1"/>
  <c r="Y37" i="1"/>
  <c r="X37" i="1"/>
  <c r="U37" i="1"/>
  <c r="AI37" i="7" l="1"/>
  <c r="T11" i="7"/>
  <c r="AB11" i="7" s="1"/>
  <c r="T161" i="7"/>
  <c r="AB161" i="7" s="1"/>
  <c r="T127" i="7"/>
  <c r="AB127" i="7" s="1"/>
  <c r="T44" i="7"/>
  <c r="AB44" i="7" s="1"/>
  <c r="T53" i="7"/>
  <c r="AB53" i="7" s="1"/>
  <c r="T164" i="7"/>
  <c r="AB164" i="7" s="1"/>
  <c r="T86" i="7"/>
  <c r="AB86" i="7" s="1"/>
  <c r="T180" i="7"/>
  <c r="AB180" i="7" s="1"/>
  <c r="T95" i="7"/>
  <c r="AB95" i="7" s="1"/>
  <c r="T14" i="7"/>
  <c r="AB14" i="7" s="1"/>
  <c r="T123" i="7"/>
  <c r="AB123" i="7" s="1"/>
  <c r="T40" i="7"/>
  <c r="AB40" i="7" s="1"/>
  <c r="T8" i="7"/>
  <c r="AB8" i="7" s="1"/>
  <c r="T122" i="7"/>
  <c r="AB122" i="7" s="1"/>
  <c r="T15" i="7"/>
  <c r="AB15" i="7" s="1"/>
  <c r="T110" i="7"/>
  <c r="AB110" i="7" s="1"/>
  <c r="T154" i="7"/>
  <c r="AB154" i="7" s="1"/>
  <c r="T119" i="7"/>
  <c r="AB119" i="7" s="1"/>
  <c r="T51" i="7"/>
  <c r="AB51" i="7" s="1"/>
  <c r="T93" i="7"/>
  <c r="AB93" i="7" s="1"/>
  <c r="T159" i="7"/>
  <c r="AB159" i="7" s="1"/>
  <c r="T114" i="7"/>
  <c r="AB114" i="7" s="1"/>
  <c r="T104" i="7"/>
  <c r="AB104" i="7" s="1"/>
  <c r="T18" i="7"/>
  <c r="AB18" i="7" s="1"/>
  <c r="T24" i="7"/>
  <c r="AB24" i="7" s="1"/>
  <c r="T65" i="7"/>
  <c r="AB65" i="7" s="1"/>
  <c r="T82" i="7"/>
  <c r="AB82" i="7" s="1"/>
  <c r="T139" i="7"/>
  <c r="AB139" i="7" s="1"/>
  <c r="T162" i="7"/>
  <c r="AB162" i="7" s="1"/>
  <c r="T118" i="7"/>
  <c r="AB118" i="7" s="1"/>
  <c r="T134" i="7"/>
  <c r="AB134" i="7" s="1"/>
  <c r="T121" i="7"/>
  <c r="AB121" i="7" s="1"/>
  <c r="T16" i="7"/>
  <c r="AB16" i="7" s="1"/>
  <c r="T98" i="7"/>
  <c r="AB98" i="7" s="1"/>
  <c r="T156" i="7"/>
  <c r="AB156" i="7" s="1"/>
  <c r="T32" i="7"/>
  <c r="AB32" i="7" s="1"/>
  <c r="T163" i="7"/>
  <c r="AB163" i="7" s="1"/>
  <c r="T157" i="7"/>
  <c r="AB157" i="7" s="1"/>
  <c r="T103" i="7"/>
  <c r="AB103" i="7" s="1"/>
  <c r="T165" i="7"/>
  <c r="AB165" i="7" s="1"/>
  <c r="T71" i="7"/>
  <c r="AB71" i="7" s="1"/>
  <c r="T63" i="7"/>
  <c r="AB63" i="7" s="1"/>
  <c r="T81" i="7"/>
  <c r="AB81" i="7" s="1"/>
  <c r="T66" i="7"/>
  <c r="AB66" i="7" s="1"/>
  <c r="T143" i="7"/>
  <c r="AB143" i="7" s="1"/>
  <c r="T6" i="7"/>
  <c r="AB6" i="7" s="1"/>
  <c r="T36" i="7"/>
  <c r="AB36" i="7" s="1"/>
  <c r="T144" i="7"/>
  <c r="AB144" i="7" s="1"/>
  <c r="T83" i="7"/>
  <c r="AB83" i="7" s="1"/>
  <c r="T133" i="7"/>
  <c r="AB133" i="7" s="1"/>
  <c r="T94" i="7"/>
  <c r="AB94" i="7" s="1"/>
  <c r="T96" i="7"/>
  <c r="AB96" i="7" s="1"/>
  <c r="T29" i="7"/>
  <c r="AB29" i="7" s="1"/>
  <c r="T42" i="7"/>
  <c r="AB42" i="7" s="1"/>
  <c r="T49" i="7"/>
  <c r="AB49" i="7" s="1"/>
  <c r="T25" i="7"/>
  <c r="AB25" i="7" s="1"/>
  <c r="T39" i="7"/>
  <c r="AB39" i="7" s="1"/>
  <c r="T177" i="7"/>
  <c r="AB177" i="7" s="1"/>
  <c r="T75" i="7"/>
  <c r="AB75" i="7" s="1"/>
  <c r="T120" i="7"/>
  <c r="AB120" i="7" s="1"/>
  <c r="T12" i="7"/>
  <c r="AB12" i="7" s="1"/>
  <c r="T13" i="7"/>
  <c r="AB13" i="7" s="1"/>
  <c r="T79" i="7"/>
  <c r="AB79" i="7" s="1"/>
  <c r="T73" i="7"/>
  <c r="AB73" i="7" s="1"/>
  <c r="T88" i="7"/>
  <c r="AB88" i="7" s="1"/>
  <c r="T20" i="7"/>
  <c r="AB20" i="7" s="1"/>
  <c r="T178" i="7"/>
  <c r="AB178" i="7" s="1"/>
  <c r="T5" i="7"/>
  <c r="AB5" i="7" s="1"/>
  <c r="T137" i="7"/>
  <c r="AB137" i="7" s="1"/>
  <c r="T68" i="7"/>
  <c r="AB68" i="7" s="1"/>
  <c r="T69" i="7"/>
  <c r="AB69" i="7" s="1"/>
  <c r="T113" i="7"/>
  <c r="AB113" i="7" s="1"/>
  <c r="T158" i="7"/>
  <c r="AB158" i="7" s="1"/>
  <c r="T150" i="7"/>
  <c r="AB150" i="7" s="1"/>
  <c r="T10" i="7"/>
  <c r="AB10" i="7" s="1"/>
  <c r="T112" i="7"/>
  <c r="AB112" i="7" s="1"/>
  <c r="T90" i="7"/>
  <c r="AB90" i="7" s="1"/>
  <c r="T172" i="7"/>
  <c r="AB172" i="7" s="1"/>
  <c r="T130" i="7"/>
  <c r="AB130" i="7" s="1"/>
  <c r="T99" i="7"/>
  <c r="AB99" i="7" s="1"/>
  <c r="T136" i="7"/>
  <c r="AB136" i="7" s="1"/>
  <c r="T174" i="7"/>
  <c r="AB174" i="7" s="1"/>
  <c r="T91" i="7"/>
  <c r="AB91" i="7" s="1"/>
  <c r="T128" i="7"/>
  <c r="AB128" i="7" s="1"/>
  <c r="T54" i="7"/>
  <c r="AB54" i="7" s="1"/>
  <c r="T176" i="7"/>
  <c r="AB176" i="7" s="1"/>
  <c r="T56" i="7"/>
  <c r="AB56" i="7" s="1"/>
  <c r="T87" i="7"/>
  <c r="AB87" i="7" s="1"/>
  <c r="T170" i="7"/>
  <c r="AB170" i="7" s="1"/>
  <c r="T109" i="7"/>
  <c r="AB109" i="7" s="1"/>
  <c r="T108" i="7"/>
  <c r="AB108" i="7" s="1"/>
  <c r="T101" i="7"/>
  <c r="AB101" i="7" s="1"/>
  <c r="T141" i="7"/>
  <c r="AB141" i="7" s="1"/>
  <c r="T117" i="7"/>
  <c r="AB117" i="7" s="1"/>
  <c r="T167" i="7"/>
  <c r="AB167" i="7" s="1"/>
  <c r="T148" i="7"/>
  <c r="AB148" i="7" s="1"/>
  <c r="T27" i="7"/>
  <c r="AB27" i="7" s="1"/>
  <c r="T175" i="7"/>
  <c r="AB175" i="7" s="1"/>
  <c r="T125" i="7"/>
  <c r="AB125" i="7" s="1"/>
  <c r="T106" i="7"/>
  <c r="AB106" i="7" s="1"/>
  <c r="T17" i="7"/>
  <c r="AB17" i="7" s="1"/>
  <c r="T142" i="7"/>
  <c r="AB142" i="7" s="1"/>
  <c r="T181" i="7"/>
  <c r="AB181" i="7" s="1"/>
  <c r="T37" i="7"/>
  <c r="AB37" i="7" s="1"/>
  <c r="T35" i="7"/>
  <c r="AB35" i="7" s="1"/>
  <c r="T52" i="7"/>
  <c r="AB52" i="7" s="1"/>
  <c r="T140" i="7"/>
  <c r="AB140" i="7" s="1"/>
  <c r="T74" i="7"/>
  <c r="AB74" i="7" s="1"/>
  <c r="T111" i="7"/>
  <c r="AB111" i="7" s="1"/>
  <c r="T57" i="7"/>
  <c r="AB57" i="7" s="1"/>
  <c r="T153" i="7"/>
  <c r="AB153" i="7" s="1"/>
  <c r="T48" i="7"/>
  <c r="AB48" i="7" s="1"/>
  <c r="T46" i="7"/>
  <c r="AB46" i="7" s="1"/>
  <c r="T155" i="7"/>
  <c r="AB155" i="7" s="1"/>
  <c r="T85" i="7"/>
  <c r="AB85" i="7" s="1"/>
  <c r="T168" i="7"/>
  <c r="AB168" i="7" s="1"/>
  <c r="T173" i="7"/>
  <c r="AB173" i="7" s="1"/>
  <c r="T100" i="7"/>
  <c r="AB100" i="7" s="1"/>
  <c r="T50" i="7"/>
  <c r="AB50" i="7" s="1"/>
  <c r="T59" i="7"/>
  <c r="AB59" i="7" s="1"/>
  <c r="T169" i="7"/>
  <c r="AB169" i="7" s="1"/>
  <c r="T45" i="7"/>
  <c r="AB45" i="7" s="1"/>
  <c r="T9" i="7"/>
  <c r="AB9" i="7" s="1"/>
  <c r="T67" i="7"/>
  <c r="AB67" i="7" s="1"/>
  <c r="T47" i="7"/>
  <c r="AB47" i="7" s="1"/>
  <c r="T7" i="7"/>
  <c r="AB7" i="7" s="1"/>
  <c r="T19" i="7"/>
  <c r="AB19" i="7" s="1"/>
  <c r="T129" i="7"/>
  <c r="AB129" i="7" s="1"/>
  <c r="T30" i="7"/>
  <c r="AB30" i="7" s="1"/>
  <c r="T23" i="7"/>
  <c r="AB23" i="7" s="1"/>
  <c r="T92" i="7"/>
  <c r="AB92" i="7" s="1"/>
  <c r="T72" i="7"/>
  <c r="AB72" i="7" s="1"/>
  <c r="T105" i="7"/>
  <c r="AB105" i="7" s="1"/>
  <c r="T149" i="7"/>
  <c r="AB149" i="7" s="1"/>
  <c r="T84" i="7"/>
  <c r="AB84" i="7" s="1"/>
  <c r="T135" i="7"/>
  <c r="AB135" i="7" s="1"/>
  <c r="T26" i="7"/>
  <c r="AB26" i="7" s="1"/>
  <c r="T132" i="7"/>
  <c r="AB132" i="7" s="1"/>
  <c r="T97" i="7"/>
  <c r="AB97" i="7" s="1"/>
  <c r="T107" i="7"/>
  <c r="AB107" i="7" s="1"/>
  <c r="T166" i="7"/>
  <c r="AB166" i="7" s="1"/>
  <c r="T131" i="7"/>
  <c r="AB131" i="7" s="1"/>
  <c r="T60" i="7"/>
  <c r="AB60" i="7" s="1"/>
  <c r="T151" i="7"/>
  <c r="AB151" i="7" s="1"/>
  <c r="T43" i="7"/>
  <c r="AB43" i="7" s="1"/>
  <c r="T62" i="7"/>
  <c r="AB62" i="7" s="1"/>
  <c r="T126" i="7"/>
  <c r="AB126" i="7" s="1"/>
  <c r="T61" i="7"/>
  <c r="AB61" i="7" s="1"/>
  <c r="T138" i="7"/>
  <c r="AB138" i="7" s="1"/>
  <c r="T21" i="7"/>
  <c r="AB21" i="7" s="1"/>
  <c r="T22" i="7"/>
  <c r="AB22" i="7" s="1"/>
  <c r="T38" i="7"/>
  <c r="AB38" i="7" s="1"/>
  <c r="T58" i="7"/>
  <c r="AB58" i="7" s="1"/>
  <c r="T76" i="7"/>
  <c r="AB76" i="7" s="1"/>
  <c r="T55" i="7"/>
  <c r="AB55" i="7" s="1"/>
  <c r="T160" i="7"/>
  <c r="AB160" i="7" s="1"/>
  <c r="T152" i="7"/>
  <c r="AB152" i="7" s="1"/>
  <c r="T41" i="7"/>
  <c r="AB41" i="7" s="1"/>
  <c r="T146" i="7"/>
  <c r="AB146" i="7" s="1"/>
  <c r="T115" i="7"/>
  <c r="AB115" i="7" s="1"/>
  <c r="T124" i="7"/>
  <c r="AB124" i="7" s="1"/>
  <c r="T171" i="7"/>
  <c r="AB171" i="7" s="1"/>
  <c r="T28" i="7"/>
  <c r="AB28" i="7" s="1"/>
  <c r="T80" i="7"/>
  <c r="AB80" i="7" s="1"/>
  <c r="T116" i="7"/>
  <c r="AB116" i="7" s="1"/>
  <c r="T89" i="7"/>
  <c r="AB89" i="7" s="1"/>
  <c r="T31" i="7"/>
  <c r="AB31" i="7" s="1"/>
  <c r="T179" i="7"/>
  <c r="AB179" i="7" s="1"/>
  <c r="T147" i="7"/>
  <c r="AB147" i="7" s="1"/>
  <c r="T78" i="7"/>
  <c r="AB78" i="7" s="1"/>
  <c r="T34" i="7"/>
  <c r="AB34" i="7" s="1"/>
  <c r="T70" i="7"/>
  <c r="AB70" i="7" s="1"/>
  <c r="T64" i="7"/>
  <c r="AB64" i="7" s="1"/>
  <c r="T77" i="7"/>
  <c r="AB77" i="7" s="1"/>
  <c r="T145" i="7"/>
  <c r="AB145" i="7" s="1"/>
  <c r="T33" i="7"/>
  <c r="AB33" i="7" s="1"/>
  <c r="T102" i="7"/>
  <c r="AB102" i="7" s="1"/>
  <c r="AK3" i="7"/>
  <c r="AZ13" i="7"/>
  <c r="F24" i="7"/>
  <c r="F25" i="7" s="1"/>
  <c r="F26" i="7" s="1"/>
  <c r="BB22" i="7"/>
  <c r="BB124" i="7"/>
  <c r="BB112" i="7"/>
  <c r="BB100" i="7"/>
  <c r="BB88" i="7"/>
  <c r="BB76" i="7"/>
  <c r="BB64" i="7"/>
  <c r="BB52" i="7"/>
  <c r="BB49" i="7"/>
  <c r="BB114" i="7"/>
  <c r="BB129" i="7"/>
  <c r="BB117" i="7"/>
  <c r="BB105" i="7"/>
  <c r="BB93" i="7"/>
  <c r="BB81" i="7"/>
  <c r="BB69" i="7"/>
  <c r="BB57" i="7"/>
  <c r="BB45" i="7"/>
  <c r="BB54" i="7"/>
  <c r="BB134" i="7"/>
  <c r="BB122" i="7"/>
  <c r="BB110" i="7"/>
  <c r="BB98" i="7"/>
  <c r="BB86" i="7"/>
  <c r="BB74" i="7"/>
  <c r="BB62" i="7"/>
  <c r="BB50" i="7"/>
  <c r="BB85" i="7"/>
  <c r="BB127" i="7"/>
  <c r="BB115" i="7"/>
  <c r="BB103" i="7"/>
  <c r="BB91" i="7"/>
  <c r="BB79" i="7"/>
  <c r="BB67" i="7"/>
  <c r="BB55" i="7"/>
  <c r="BB43" i="7"/>
  <c r="BB132" i="7"/>
  <c r="BB120" i="7"/>
  <c r="BB108" i="7"/>
  <c r="BB96" i="7"/>
  <c r="BB84" i="7"/>
  <c r="BB72" i="7"/>
  <c r="BB60" i="7"/>
  <c r="BB48" i="7"/>
  <c r="BB73" i="7"/>
  <c r="BB102" i="7"/>
  <c r="BB66" i="7"/>
  <c r="BB125" i="7"/>
  <c r="BB113" i="7"/>
  <c r="BB101" i="7"/>
  <c r="BB89" i="7"/>
  <c r="BB77" i="7"/>
  <c r="BB65" i="7"/>
  <c r="BB53" i="7"/>
  <c r="BB41" i="7"/>
  <c r="BB130" i="7"/>
  <c r="BB118" i="7"/>
  <c r="BB106" i="7"/>
  <c r="BB94" i="7"/>
  <c r="BB82" i="7"/>
  <c r="BB70" i="7"/>
  <c r="BB58" i="7"/>
  <c r="BB46" i="7"/>
  <c r="BB123" i="7"/>
  <c r="BB111" i="7"/>
  <c r="BB99" i="7"/>
  <c r="BB87" i="7"/>
  <c r="BB75" i="7"/>
  <c r="BB63" i="7"/>
  <c r="BB51" i="7"/>
  <c r="BB61" i="7"/>
  <c r="BB128" i="7"/>
  <c r="BB116" i="7"/>
  <c r="BB104" i="7"/>
  <c r="BB92" i="7"/>
  <c r="BB80" i="7"/>
  <c r="BB68" i="7"/>
  <c r="BB56" i="7"/>
  <c r="BB44" i="7"/>
  <c r="BB133" i="7"/>
  <c r="BB109" i="7"/>
  <c r="BB97" i="7"/>
  <c r="BB126" i="7"/>
  <c r="BB78" i="7"/>
  <c r="BB131" i="7"/>
  <c r="BB119" i="7"/>
  <c r="BB107" i="7"/>
  <c r="BB95" i="7"/>
  <c r="BB83" i="7"/>
  <c r="BB71" i="7"/>
  <c r="BB59" i="7"/>
  <c r="BB47" i="7"/>
  <c r="BB121" i="7"/>
  <c r="BB90" i="7"/>
  <c r="BB42" i="7"/>
  <c r="BB36" i="7"/>
  <c r="BB7" i="7"/>
  <c r="BB15" i="7"/>
  <c r="BB27" i="7"/>
  <c r="BB19" i="7"/>
  <c r="BB31" i="7"/>
  <c r="BB28" i="7"/>
  <c r="BB23" i="7"/>
  <c r="BB34" i="7"/>
  <c r="BB32" i="7"/>
  <c r="BB38" i="7"/>
  <c r="BB11" i="7"/>
  <c r="BB24" i="7"/>
  <c r="BB40" i="7"/>
  <c r="BB30" i="7"/>
  <c r="BB5" i="7"/>
  <c r="BB13" i="7"/>
  <c r="BB9" i="7"/>
  <c r="BB17" i="7"/>
  <c r="BB25" i="7"/>
  <c r="BB21" i="7"/>
  <c r="BB29" i="7"/>
  <c r="BB37" i="7"/>
  <c r="BB33" i="7"/>
  <c r="BB35" i="7"/>
  <c r="BB8" i="7"/>
  <c r="BB39" i="7"/>
  <c r="BB6" i="7"/>
  <c r="BB14" i="7"/>
  <c r="BB10" i="7"/>
  <c r="BB12" i="7"/>
  <c r="BB20" i="7"/>
  <c r="BB16" i="7"/>
  <c r="BB18" i="7"/>
  <c r="BB26" i="7"/>
  <c r="K175" i="2"/>
  <c r="J5" i="2"/>
  <c r="J42" i="2"/>
  <c r="K59" i="2"/>
  <c r="S19" i="1"/>
  <c r="W19" i="1"/>
  <c r="V19" i="1"/>
  <c r="U19" i="1"/>
  <c r="T19" i="1"/>
  <c r="R19" i="1"/>
  <c r="X19" i="1"/>
  <c r="Y19" i="1"/>
  <c r="Q20" i="1"/>
  <c r="T31" i="1"/>
  <c r="S31" i="1"/>
  <c r="V31" i="1"/>
  <c r="U31" i="1"/>
  <c r="R31" i="1"/>
  <c r="Y31" i="1"/>
  <c r="X31" i="1"/>
  <c r="W31" i="1"/>
  <c r="Q32" i="1"/>
  <c r="T34" i="1"/>
  <c r="S34" i="1"/>
  <c r="X34" i="1"/>
  <c r="V34" i="1"/>
  <c r="U34" i="1"/>
  <c r="R34" i="1"/>
  <c r="Y34" i="1"/>
  <c r="W34" i="1"/>
  <c r="Q35" i="1"/>
  <c r="V24" i="1"/>
  <c r="U24" i="1"/>
  <c r="W24" i="1"/>
  <c r="T24" i="1"/>
  <c r="S24" i="1"/>
  <c r="R24" i="1"/>
  <c r="Y24" i="1"/>
  <c r="X24" i="1"/>
  <c r="AP6" i="1"/>
  <c r="AF56" i="1" s="1"/>
  <c r="AQ56" i="1"/>
  <c r="X38" i="1"/>
  <c r="V38" i="1"/>
  <c r="T38" i="1"/>
  <c r="Y38" i="1"/>
  <c r="W38" i="1"/>
  <c r="U38" i="1"/>
  <c r="Q39" i="1"/>
  <c r="S38" i="1"/>
  <c r="R38" i="1"/>
  <c r="S27" i="1"/>
  <c r="R27" i="1"/>
  <c r="Y27" i="1"/>
  <c r="X27" i="1"/>
  <c r="W27" i="1"/>
  <c r="V27" i="1"/>
  <c r="U27" i="1"/>
  <c r="T27" i="1"/>
  <c r="Q28" i="1"/>
  <c r="AZ15" i="7" l="1"/>
  <c r="AZ14" i="7"/>
  <c r="AZ12" i="7"/>
  <c r="AZ18" i="7"/>
  <c r="AZ94" i="7"/>
  <c r="AZ10" i="7"/>
  <c r="AZ9" i="7"/>
  <c r="AZ33" i="7"/>
  <c r="AZ6" i="7"/>
  <c r="AZ20" i="7"/>
  <c r="AZ25" i="7"/>
  <c r="AZ11" i="7"/>
  <c r="AZ7" i="7"/>
  <c r="AZ5" i="7"/>
  <c r="AZ54" i="7"/>
  <c r="AZ24" i="7"/>
  <c r="AZ67" i="7"/>
  <c r="AZ120" i="7"/>
  <c r="AZ37" i="7"/>
  <c r="AZ19" i="7"/>
  <c r="AZ80" i="7"/>
  <c r="AI38" i="7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AZ63" i="7"/>
  <c r="AZ113" i="7"/>
  <c r="AZ99" i="7"/>
  <c r="AZ49" i="7"/>
  <c r="AZ116" i="7"/>
  <c r="AZ32" i="7"/>
  <c r="AZ39" i="7"/>
  <c r="AZ105" i="7"/>
  <c r="AZ97" i="7"/>
  <c r="AZ43" i="7"/>
  <c r="AZ34" i="7"/>
  <c r="AZ38" i="7"/>
  <c r="AZ128" i="7"/>
  <c r="AZ62" i="7"/>
  <c r="AZ60" i="7"/>
  <c r="AZ111" i="7"/>
  <c r="AZ81" i="7"/>
  <c r="AZ29" i="7"/>
  <c r="AZ57" i="7"/>
  <c r="AZ124" i="7"/>
  <c r="AZ82" i="7"/>
  <c r="AZ86" i="7"/>
  <c r="AZ134" i="7"/>
  <c r="AZ83" i="7"/>
  <c r="AZ16" i="7"/>
  <c r="AZ103" i="7"/>
  <c r="AZ53" i="7"/>
  <c r="AZ100" i="7"/>
  <c r="AZ35" i="7"/>
  <c r="AZ36" i="7"/>
  <c r="AZ66" i="7"/>
  <c r="AZ101" i="7"/>
  <c r="AZ129" i="7"/>
  <c r="AZ121" i="7"/>
  <c r="AZ17" i="7"/>
  <c r="AZ114" i="7"/>
  <c r="AZ45" i="7"/>
  <c r="AZ84" i="7"/>
  <c r="AZ42" i="7"/>
  <c r="AZ73" i="7"/>
  <c r="AZ46" i="7"/>
  <c r="AZ40" i="7"/>
  <c r="AZ132" i="7"/>
  <c r="AZ59" i="7"/>
  <c r="AZ106" i="7"/>
  <c r="AZ131" i="7"/>
  <c r="AZ123" i="7"/>
  <c r="AZ110" i="7"/>
  <c r="AZ64" i="7"/>
  <c r="AZ127" i="7"/>
  <c r="AZ56" i="7"/>
  <c r="AZ58" i="7"/>
  <c r="AZ27" i="7"/>
  <c r="AZ79" i="7"/>
  <c r="AZ74" i="7"/>
  <c r="AZ90" i="7"/>
  <c r="AZ125" i="7"/>
  <c r="AZ61" i="7"/>
  <c r="AZ119" i="7"/>
  <c r="AZ69" i="7"/>
  <c r="AZ95" i="7"/>
  <c r="AZ77" i="7"/>
  <c r="AZ117" i="7"/>
  <c r="AZ23" i="7"/>
  <c r="AZ55" i="7"/>
  <c r="AZ30" i="7"/>
  <c r="AZ96" i="7"/>
  <c r="AZ126" i="7"/>
  <c r="AZ21" i="7"/>
  <c r="AZ52" i="7"/>
  <c r="AZ88" i="7"/>
  <c r="AZ8" i="7"/>
  <c r="AZ108" i="7"/>
  <c r="AZ41" i="7"/>
  <c r="AZ47" i="7"/>
  <c r="AZ51" i="7"/>
  <c r="AZ98" i="7"/>
  <c r="AZ107" i="7"/>
  <c r="AZ115" i="7"/>
  <c r="AZ44" i="7"/>
  <c r="AZ92" i="7"/>
  <c r="AZ50" i="7"/>
  <c r="AZ85" i="7"/>
  <c r="AZ26" i="7"/>
  <c r="AZ78" i="7"/>
  <c r="AZ48" i="7"/>
  <c r="AZ104" i="7"/>
  <c r="AZ133" i="7"/>
  <c r="AZ31" i="7"/>
  <c r="AZ130" i="7"/>
  <c r="AZ122" i="7"/>
  <c r="AZ87" i="7"/>
  <c r="AZ93" i="7"/>
  <c r="AZ70" i="7"/>
  <c r="AZ65" i="7"/>
  <c r="AZ75" i="7"/>
  <c r="AZ71" i="7"/>
  <c r="AZ118" i="7"/>
  <c r="AZ28" i="7"/>
  <c r="AZ68" i="7"/>
  <c r="AZ91" i="7"/>
  <c r="AZ76" i="7"/>
  <c r="AZ112" i="7"/>
  <c r="AZ89" i="7"/>
  <c r="AZ22" i="7"/>
  <c r="AZ109" i="7"/>
  <c r="AZ72" i="7"/>
  <c r="AZ102" i="7"/>
  <c r="F27" i="7"/>
  <c r="F28" i="7" s="1"/>
  <c r="F29" i="7" s="1"/>
  <c r="U163" i="7"/>
  <c r="AC163" i="7" s="1"/>
  <c r="U154" i="7"/>
  <c r="AC154" i="7" s="1"/>
  <c r="U149" i="7"/>
  <c r="AC149" i="7" s="1"/>
  <c r="U135" i="7"/>
  <c r="AC135" i="7" s="1"/>
  <c r="U176" i="7"/>
  <c r="AC176" i="7" s="1"/>
  <c r="U166" i="7"/>
  <c r="AC166" i="7" s="1"/>
  <c r="U161" i="7"/>
  <c r="AC161" i="7" s="1"/>
  <c r="U147" i="7"/>
  <c r="AC147" i="7" s="1"/>
  <c r="U133" i="7"/>
  <c r="AC133" i="7" s="1"/>
  <c r="U181" i="7"/>
  <c r="AC181" i="7" s="1"/>
  <c r="U171" i="7"/>
  <c r="AC171" i="7" s="1"/>
  <c r="U159" i="7"/>
  <c r="AC159" i="7" s="1"/>
  <c r="U179" i="7"/>
  <c r="AC179" i="7" s="1"/>
  <c r="U174" i="7"/>
  <c r="AC174" i="7" s="1"/>
  <c r="U157" i="7"/>
  <c r="AC157" i="7" s="1"/>
  <c r="U140" i="7"/>
  <c r="AC140" i="7" s="1"/>
  <c r="U169" i="7"/>
  <c r="AC169" i="7" s="1"/>
  <c r="U152" i="7"/>
  <c r="AC152" i="7" s="1"/>
  <c r="U143" i="7"/>
  <c r="AC143" i="7" s="1"/>
  <c r="U138" i="7"/>
  <c r="AC138" i="7" s="1"/>
  <c r="U177" i="7"/>
  <c r="AC177" i="7" s="1"/>
  <c r="U164" i="7"/>
  <c r="AC164" i="7" s="1"/>
  <c r="U155" i="7"/>
  <c r="AC155" i="7" s="1"/>
  <c r="U150" i="7"/>
  <c r="AC150" i="7" s="1"/>
  <c r="U167" i="7"/>
  <c r="AC167" i="7" s="1"/>
  <c r="U162" i="7"/>
  <c r="AC162" i="7" s="1"/>
  <c r="U136" i="7"/>
  <c r="AC136" i="7" s="1"/>
  <c r="U134" i="7"/>
  <c r="AC134" i="7" s="1"/>
  <c r="U129" i="7"/>
  <c r="AC129" i="7" s="1"/>
  <c r="U172" i="7"/>
  <c r="AC172" i="7" s="1"/>
  <c r="U148" i="7"/>
  <c r="AC148" i="7" s="1"/>
  <c r="U146" i="7"/>
  <c r="AC146" i="7" s="1"/>
  <c r="U175" i="7"/>
  <c r="AC175" i="7" s="1"/>
  <c r="U160" i="7"/>
  <c r="AC160" i="7" s="1"/>
  <c r="U158" i="7"/>
  <c r="AC158" i="7" s="1"/>
  <c r="U153" i="7"/>
  <c r="AC153" i="7" s="1"/>
  <c r="U180" i="7"/>
  <c r="AC180" i="7" s="1"/>
  <c r="U178" i="7"/>
  <c r="AC178" i="7" s="1"/>
  <c r="U170" i="7"/>
  <c r="AC170" i="7" s="1"/>
  <c r="U165" i="7"/>
  <c r="AC165" i="7" s="1"/>
  <c r="U144" i="7"/>
  <c r="AC144" i="7" s="1"/>
  <c r="U173" i="7"/>
  <c r="AC173" i="7" s="1"/>
  <c r="U168" i="7"/>
  <c r="AC168" i="7" s="1"/>
  <c r="U151" i="7"/>
  <c r="AC151" i="7" s="1"/>
  <c r="U117" i="7"/>
  <c r="AC117" i="7" s="1"/>
  <c r="U96" i="7"/>
  <c r="AC96" i="7" s="1"/>
  <c r="U79" i="7"/>
  <c r="AC79" i="7" s="1"/>
  <c r="U122" i="7"/>
  <c r="AC122" i="7" s="1"/>
  <c r="U108" i="7"/>
  <c r="AC108" i="7" s="1"/>
  <c r="U120" i="7"/>
  <c r="AC120" i="7" s="1"/>
  <c r="U103" i="7"/>
  <c r="AC103" i="7" s="1"/>
  <c r="U115" i="7"/>
  <c r="AC115" i="7" s="1"/>
  <c r="U106" i="7"/>
  <c r="AC106" i="7" s="1"/>
  <c r="U101" i="7"/>
  <c r="AC101" i="7" s="1"/>
  <c r="U156" i="7"/>
  <c r="AC156" i="7" s="1"/>
  <c r="U124" i="7"/>
  <c r="AC124" i="7" s="1"/>
  <c r="U118" i="7"/>
  <c r="AC118" i="7" s="1"/>
  <c r="U113" i="7"/>
  <c r="AC113" i="7" s="1"/>
  <c r="U99" i="7"/>
  <c r="AC99" i="7" s="1"/>
  <c r="U141" i="7"/>
  <c r="AC141" i="7" s="1"/>
  <c r="U137" i="7"/>
  <c r="AC137" i="7" s="1"/>
  <c r="U132" i="7"/>
  <c r="AC132" i="7" s="1"/>
  <c r="U128" i="7"/>
  <c r="AC128" i="7" s="1"/>
  <c r="U127" i="7"/>
  <c r="AC127" i="7" s="1"/>
  <c r="U111" i="7"/>
  <c r="AC111" i="7" s="1"/>
  <c r="U97" i="7"/>
  <c r="AC97" i="7" s="1"/>
  <c r="U130" i="7"/>
  <c r="AC130" i="7" s="1"/>
  <c r="U126" i="7"/>
  <c r="AC126" i="7" s="1"/>
  <c r="U109" i="7"/>
  <c r="AC109" i="7" s="1"/>
  <c r="U92" i="7"/>
  <c r="AC92" i="7" s="1"/>
  <c r="U83" i="7"/>
  <c r="AC83" i="7" s="1"/>
  <c r="U78" i="7"/>
  <c r="AC78" i="7" s="1"/>
  <c r="U131" i="7"/>
  <c r="AC131" i="7" s="1"/>
  <c r="U121" i="7"/>
  <c r="AC121" i="7" s="1"/>
  <c r="U104" i="7"/>
  <c r="AC104" i="7" s="1"/>
  <c r="U145" i="7"/>
  <c r="AC145" i="7" s="1"/>
  <c r="U142" i="7"/>
  <c r="AC142" i="7" s="1"/>
  <c r="U123" i="7"/>
  <c r="AC123" i="7" s="1"/>
  <c r="U116" i="7"/>
  <c r="AC116" i="7" s="1"/>
  <c r="U107" i="7"/>
  <c r="AC107" i="7" s="1"/>
  <c r="U102" i="7"/>
  <c r="AC102" i="7" s="1"/>
  <c r="U119" i="7"/>
  <c r="AC119" i="7" s="1"/>
  <c r="U114" i="7"/>
  <c r="AC114" i="7" s="1"/>
  <c r="U125" i="7"/>
  <c r="AC125" i="7" s="1"/>
  <c r="U100" i="7"/>
  <c r="AC100" i="7" s="1"/>
  <c r="U98" i="7"/>
  <c r="AC98" i="7" s="1"/>
  <c r="U93" i="7"/>
  <c r="AC93" i="7" s="1"/>
  <c r="U91" i="7"/>
  <c r="AC91" i="7" s="1"/>
  <c r="U84" i="7"/>
  <c r="AC84" i="7" s="1"/>
  <c r="U64" i="7"/>
  <c r="AC64" i="7" s="1"/>
  <c r="U62" i="7"/>
  <c r="AC62" i="7" s="1"/>
  <c r="U57" i="7"/>
  <c r="AC57" i="7" s="1"/>
  <c r="U42" i="7"/>
  <c r="AC42" i="7" s="1"/>
  <c r="U87" i="7"/>
  <c r="AC87" i="7" s="1"/>
  <c r="U81" i="7"/>
  <c r="AC81" i="7" s="1"/>
  <c r="U76" i="7"/>
  <c r="AC76" i="7" s="1"/>
  <c r="U74" i="7"/>
  <c r="AC74" i="7" s="1"/>
  <c r="U69" i="7"/>
  <c r="AC69" i="7" s="1"/>
  <c r="U48" i="7"/>
  <c r="AC48" i="7" s="1"/>
  <c r="U90" i="7"/>
  <c r="AC90" i="7" s="1"/>
  <c r="U60" i="7"/>
  <c r="AC60" i="7" s="1"/>
  <c r="U72" i="7"/>
  <c r="AC72" i="7" s="1"/>
  <c r="U55" i="7"/>
  <c r="AC55" i="7" s="1"/>
  <c r="U110" i="7"/>
  <c r="AC110" i="7" s="1"/>
  <c r="U86" i="7"/>
  <c r="AC86" i="7" s="1"/>
  <c r="U67" i="7"/>
  <c r="AC67" i="7" s="1"/>
  <c r="U58" i="7"/>
  <c r="AC58" i="7" s="1"/>
  <c r="U53" i="7"/>
  <c r="AC53" i="7" s="1"/>
  <c r="U70" i="7"/>
  <c r="AC70" i="7" s="1"/>
  <c r="U65" i="7"/>
  <c r="AC65" i="7" s="1"/>
  <c r="U51" i="7"/>
  <c r="AC51" i="7" s="1"/>
  <c r="U94" i="7"/>
  <c r="AC94" i="7" s="1"/>
  <c r="U89" i="7"/>
  <c r="AC89" i="7" s="1"/>
  <c r="U80" i="7"/>
  <c r="AC80" i="7" s="1"/>
  <c r="U77" i="7"/>
  <c r="AC77" i="7" s="1"/>
  <c r="U63" i="7"/>
  <c r="AC63" i="7" s="1"/>
  <c r="U49" i="7"/>
  <c r="AC49" i="7" s="1"/>
  <c r="U139" i="7"/>
  <c r="AC139" i="7" s="1"/>
  <c r="U82" i="7"/>
  <c r="AC82" i="7" s="1"/>
  <c r="U75" i="7"/>
  <c r="AC75" i="7" s="1"/>
  <c r="U61" i="7"/>
  <c r="AC61" i="7" s="1"/>
  <c r="U41" i="7"/>
  <c r="AC41" i="7" s="1"/>
  <c r="U95" i="7"/>
  <c r="AC95" i="7" s="1"/>
  <c r="U85" i="7"/>
  <c r="AC85" i="7" s="1"/>
  <c r="U73" i="7"/>
  <c r="AC73" i="7" s="1"/>
  <c r="U56" i="7"/>
  <c r="AC56" i="7" s="1"/>
  <c r="U47" i="7"/>
  <c r="AC47" i="7" s="1"/>
  <c r="U46" i="7"/>
  <c r="AC46" i="7" s="1"/>
  <c r="U112" i="7"/>
  <c r="AC112" i="7" s="1"/>
  <c r="U105" i="7"/>
  <c r="AC105" i="7" s="1"/>
  <c r="U68" i="7"/>
  <c r="AC68" i="7" s="1"/>
  <c r="U59" i="7"/>
  <c r="AC59" i="7" s="1"/>
  <c r="U54" i="7"/>
  <c r="AC54" i="7" s="1"/>
  <c r="U45" i="7"/>
  <c r="AC45" i="7" s="1"/>
  <c r="U44" i="7"/>
  <c r="AC44" i="7" s="1"/>
  <c r="U88" i="7"/>
  <c r="AC88" i="7" s="1"/>
  <c r="U71" i="7"/>
  <c r="AC71" i="7" s="1"/>
  <c r="U66" i="7"/>
  <c r="AC66" i="7" s="1"/>
  <c r="U43" i="7"/>
  <c r="AC43" i="7" s="1"/>
  <c r="U50" i="7"/>
  <c r="AC50" i="7" s="1"/>
  <c r="U52" i="7"/>
  <c r="AC52" i="7" s="1"/>
  <c r="F30" i="7"/>
  <c r="U20" i="7"/>
  <c r="AC20" i="7" s="1"/>
  <c r="U39" i="7"/>
  <c r="AC39" i="7" s="1"/>
  <c r="U16" i="7"/>
  <c r="AC16" i="7" s="1"/>
  <c r="U7" i="7"/>
  <c r="AC7" i="7" s="1"/>
  <c r="U6" i="7"/>
  <c r="AC6" i="7" s="1"/>
  <c r="U17" i="7"/>
  <c r="AC17" i="7" s="1"/>
  <c r="U15" i="7"/>
  <c r="AC15" i="7" s="1"/>
  <c r="U35" i="7"/>
  <c r="AC35" i="7" s="1"/>
  <c r="U37" i="7"/>
  <c r="AC37" i="7" s="1"/>
  <c r="U33" i="7"/>
  <c r="AC33" i="7" s="1"/>
  <c r="U28" i="7"/>
  <c r="AC28" i="7" s="1"/>
  <c r="U19" i="7"/>
  <c r="AC19" i="7" s="1"/>
  <c r="U32" i="7"/>
  <c r="AC32" i="7" s="1"/>
  <c r="U40" i="7"/>
  <c r="AC40" i="7" s="1"/>
  <c r="U18" i="7"/>
  <c r="AC18" i="7" s="1"/>
  <c r="U9" i="7"/>
  <c r="AC9" i="7" s="1"/>
  <c r="U27" i="7"/>
  <c r="AC27" i="7" s="1"/>
  <c r="U31" i="7"/>
  <c r="AC31" i="7" s="1"/>
  <c r="U36" i="7"/>
  <c r="AC36" i="7" s="1"/>
  <c r="U29" i="7"/>
  <c r="AC29" i="7" s="1"/>
  <c r="U34" i="7"/>
  <c r="AC34" i="7" s="1"/>
  <c r="U13" i="7"/>
  <c r="AC13" i="7" s="1"/>
  <c r="U21" i="7"/>
  <c r="AC21" i="7" s="1"/>
  <c r="U12" i="7"/>
  <c r="AC12" i="7" s="1"/>
  <c r="U8" i="7"/>
  <c r="AC8" i="7" s="1"/>
  <c r="U24" i="7"/>
  <c r="AC24" i="7" s="1"/>
  <c r="U38" i="7"/>
  <c r="AC38" i="7" s="1"/>
  <c r="U30" i="7"/>
  <c r="AC30" i="7" s="1"/>
  <c r="U25" i="7"/>
  <c r="AC25" i="7" s="1"/>
  <c r="U10" i="7"/>
  <c r="AC10" i="7" s="1"/>
  <c r="U14" i="7"/>
  <c r="AC14" i="7" s="1"/>
  <c r="U11" i="7"/>
  <c r="AC11" i="7" s="1"/>
  <c r="U23" i="7"/>
  <c r="AC23" i="7" s="1"/>
  <c r="U22" i="7"/>
  <c r="AC22" i="7" s="1"/>
  <c r="U26" i="7"/>
  <c r="AC26" i="7" s="1"/>
  <c r="U5" i="7"/>
  <c r="K42" i="2"/>
  <c r="L59" i="2"/>
  <c r="L42" i="2" s="1"/>
  <c r="C60" i="2"/>
  <c r="L175" i="2"/>
  <c r="L5" i="2" s="1"/>
  <c r="K5" i="2"/>
  <c r="M175" i="2"/>
  <c r="T32" i="1"/>
  <c r="S32" i="1"/>
  <c r="Y32" i="1"/>
  <c r="X32" i="1"/>
  <c r="W32" i="1"/>
  <c r="V32" i="1"/>
  <c r="U32" i="1"/>
  <c r="R32" i="1"/>
  <c r="S28" i="1"/>
  <c r="R28" i="1"/>
  <c r="Y28" i="1"/>
  <c r="X28" i="1"/>
  <c r="W28" i="1"/>
  <c r="V28" i="1"/>
  <c r="U28" i="1"/>
  <c r="T28" i="1"/>
  <c r="R39" i="1"/>
  <c r="X39" i="1"/>
  <c r="V39" i="1"/>
  <c r="T39" i="1"/>
  <c r="Y39" i="1"/>
  <c r="W39" i="1"/>
  <c r="U39" i="1"/>
  <c r="S39" i="1"/>
  <c r="Q40" i="1"/>
  <c r="U20" i="1"/>
  <c r="T20" i="1"/>
  <c r="S20" i="1"/>
  <c r="R20" i="1"/>
  <c r="Y20" i="1"/>
  <c r="X20" i="1"/>
  <c r="W20" i="1"/>
  <c r="V20" i="1"/>
  <c r="S35" i="1"/>
  <c r="R35" i="1"/>
  <c r="W35" i="1"/>
  <c r="Y35" i="1"/>
  <c r="X35" i="1"/>
  <c r="V35" i="1"/>
  <c r="U35" i="1"/>
  <c r="T35" i="1"/>
  <c r="Q36" i="1"/>
  <c r="AI3" i="7" l="1"/>
  <c r="X179" i="7"/>
  <c r="AF179" i="7" s="1"/>
  <c r="X174" i="7"/>
  <c r="AF174" i="7" s="1"/>
  <c r="X157" i="7"/>
  <c r="AF157" i="7" s="1"/>
  <c r="X140" i="7"/>
  <c r="AF140" i="7" s="1"/>
  <c r="X131" i="7"/>
  <c r="AF131" i="7" s="1"/>
  <c r="X126" i="7"/>
  <c r="AF126" i="7" s="1"/>
  <c r="X169" i="7"/>
  <c r="AF169" i="7" s="1"/>
  <c r="X152" i="7"/>
  <c r="AF152" i="7" s="1"/>
  <c r="X143" i="7"/>
  <c r="AF143" i="7" s="1"/>
  <c r="X138" i="7"/>
  <c r="AF138" i="7" s="1"/>
  <c r="X177" i="7"/>
  <c r="AF177" i="7" s="1"/>
  <c r="X164" i="7"/>
  <c r="AF164" i="7" s="1"/>
  <c r="X155" i="7"/>
  <c r="AF155" i="7" s="1"/>
  <c r="X150" i="7"/>
  <c r="AF150" i="7" s="1"/>
  <c r="X167" i="7"/>
  <c r="AF167" i="7" s="1"/>
  <c r="X162" i="7"/>
  <c r="AF162" i="7" s="1"/>
  <c r="X136" i="7"/>
  <c r="AF136" i="7" s="1"/>
  <c r="X134" i="7"/>
  <c r="AF134" i="7" s="1"/>
  <c r="X172" i="7"/>
  <c r="AF172" i="7" s="1"/>
  <c r="X148" i="7"/>
  <c r="AF148" i="7" s="1"/>
  <c r="X146" i="7"/>
  <c r="AF146" i="7" s="1"/>
  <c r="X141" i="7"/>
  <c r="AF141" i="7" s="1"/>
  <c r="X175" i="7"/>
  <c r="AF175" i="7" s="1"/>
  <c r="X160" i="7"/>
  <c r="AF160" i="7" s="1"/>
  <c r="X158" i="7"/>
  <c r="AF158" i="7" s="1"/>
  <c r="X153" i="7"/>
  <c r="AF153" i="7" s="1"/>
  <c r="X132" i="7"/>
  <c r="AF132" i="7" s="1"/>
  <c r="X180" i="7"/>
  <c r="AF180" i="7" s="1"/>
  <c r="X178" i="7"/>
  <c r="AF178" i="7" s="1"/>
  <c r="X170" i="7"/>
  <c r="AF170" i="7" s="1"/>
  <c r="X165" i="7"/>
  <c r="AF165" i="7" s="1"/>
  <c r="X144" i="7"/>
  <c r="AF144" i="7" s="1"/>
  <c r="X127" i="7"/>
  <c r="AF127" i="7" s="1"/>
  <c r="X156" i="7"/>
  <c r="AF156" i="7" s="1"/>
  <c r="X173" i="7"/>
  <c r="AF173" i="7" s="1"/>
  <c r="X168" i="7"/>
  <c r="AF168" i="7" s="1"/>
  <c r="X151" i="7"/>
  <c r="AF151" i="7" s="1"/>
  <c r="X163" i="7"/>
  <c r="AF163" i="7" s="1"/>
  <c r="X154" i="7"/>
  <c r="AF154" i="7" s="1"/>
  <c r="X149" i="7"/>
  <c r="AF149" i="7" s="1"/>
  <c r="X135" i="7"/>
  <c r="AF135" i="7" s="1"/>
  <c r="X181" i="7"/>
  <c r="AF181" i="7" s="1"/>
  <c r="X171" i="7"/>
  <c r="AF171" i="7" s="1"/>
  <c r="X159" i="7"/>
  <c r="AF159" i="7" s="1"/>
  <c r="X145" i="7"/>
  <c r="AF145" i="7" s="1"/>
  <c r="X115" i="7"/>
  <c r="AF115" i="7" s="1"/>
  <c r="X106" i="7"/>
  <c r="AF106" i="7" s="1"/>
  <c r="X101" i="7"/>
  <c r="AF101" i="7" s="1"/>
  <c r="X87" i="7"/>
  <c r="AF87" i="7" s="1"/>
  <c r="X124" i="7"/>
  <c r="AF124" i="7" s="1"/>
  <c r="X118" i="7"/>
  <c r="AF118" i="7" s="1"/>
  <c r="X113" i="7"/>
  <c r="AF113" i="7" s="1"/>
  <c r="X99" i="7"/>
  <c r="AF99" i="7" s="1"/>
  <c r="X111" i="7"/>
  <c r="AF111" i="7" s="1"/>
  <c r="X97" i="7"/>
  <c r="AF97" i="7" s="1"/>
  <c r="X137" i="7"/>
  <c r="AF137" i="7" s="1"/>
  <c r="X133" i="7"/>
  <c r="AF133" i="7" s="1"/>
  <c r="X130" i="7"/>
  <c r="AF130" i="7" s="1"/>
  <c r="X109" i="7"/>
  <c r="AF109" i="7" s="1"/>
  <c r="X92" i="7"/>
  <c r="AF92" i="7" s="1"/>
  <c r="X129" i="7"/>
  <c r="AF129" i="7" s="1"/>
  <c r="X128" i="7"/>
  <c r="AF128" i="7" s="1"/>
  <c r="X121" i="7"/>
  <c r="AF121" i="7" s="1"/>
  <c r="X104" i="7"/>
  <c r="AF104" i="7" s="1"/>
  <c r="X95" i="7"/>
  <c r="AF95" i="7" s="1"/>
  <c r="X123" i="7"/>
  <c r="AF123" i="7" s="1"/>
  <c r="X116" i="7"/>
  <c r="AF116" i="7" s="1"/>
  <c r="X107" i="7"/>
  <c r="AF107" i="7" s="1"/>
  <c r="X102" i="7"/>
  <c r="AF102" i="7" s="1"/>
  <c r="X166" i="7"/>
  <c r="AF166" i="7" s="1"/>
  <c r="X142" i="7"/>
  <c r="AF142" i="7" s="1"/>
  <c r="X119" i="7"/>
  <c r="AF119" i="7" s="1"/>
  <c r="X114" i="7"/>
  <c r="AF114" i="7" s="1"/>
  <c r="X88" i="7"/>
  <c r="AF88" i="7" s="1"/>
  <c r="X86" i="7"/>
  <c r="AF86" i="7" s="1"/>
  <c r="X81" i="7"/>
  <c r="AF81" i="7" s="1"/>
  <c r="X176" i="7"/>
  <c r="AF176" i="7" s="1"/>
  <c r="X125" i="7"/>
  <c r="AF125" i="7" s="1"/>
  <c r="X100" i="7"/>
  <c r="AF100" i="7" s="1"/>
  <c r="X98" i="7"/>
  <c r="AF98" i="7" s="1"/>
  <c r="X112" i="7"/>
  <c r="AF112" i="7" s="1"/>
  <c r="X110" i="7"/>
  <c r="AF110" i="7" s="1"/>
  <c r="X105" i="7"/>
  <c r="AF105" i="7" s="1"/>
  <c r="X139" i="7"/>
  <c r="AF139" i="7" s="1"/>
  <c r="X117" i="7"/>
  <c r="AF117" i="7" s="1"/>
  <c r="X96" i="7"/>
  <c r="AF96" i="7" s="1"/>
  <c r="X161" i="7"/>
  <c r="AF161" i="7" s="1"/>
  <c r="X147" i="7"/>
  <c r="AF147" i="7" s="1"/>
  <c r="X122" i="7"/>
  <c r="AF122" i="7" s="1"/>
  <c r="X108" i="7"/>
  <c r="AF108" i="7" s="1"/>
  <c r="X72" i="7"/>
  <c r="AF72" i="7" s="1"/>
  <c r="X55" i="7"/>
  <c r="AF55" i="7" s="1"/>
  <c r="X93" i="7"/>
  <c r="AF93" i="7" s="1"/>
  <c r="X90" i="7"/>
  <c r="AF90" i="7" s="1"/>
  <c r="X83" i="7"/>
  <c r="AF83" i="7" s="1"/>
  <c r="X67" i="7"/>
  <c r="AF67" i="7" s="1"/>
  <c r="X58" i="7"/>
  <c r="AF58" i="7" s="1"/>
  <c r="X53" i="7"/>
  <c r="AF53" i="7" s="1"/>
  <c r="X70" i="7"/>
  <c r="AF70" i="7" s="1"/>
  <c r="X65" i="7"/>
  <c r="AF65" i="7" s="1"/>
  <c r="X51" i="7"/>
  <c r="AF51" i="7" s="1"/>
  <c r="X103" i="7"/>
  <c r="AF103" i="7" s="1"/>
  <c r="X80" i="7"/>
  <c r="AF80" i="7" s="1"/>
  <c r="X77" i="7"/>
  <c r="AF77" i="7" s="1"/>
  <c r="X63" i="7"/>
  <c r="AF63" i="7" s="1"/>
  <c r="X49" i="7"/>
  <c r="AF49" i="7" s="1"/>
  <c r="X120" i="7"/>
  <c r="AF120" i="7" s="1"/>
  <c r="X94" i="7"/>
  <c r="AF94" i="7" s="1"/>
  <c r="X89" i="7"/>
  <c r="AF89" i="7" s="1"/>
  <c r="X75" i="7"/>
  <c r="AF75" i="7" s="1"/>
  <c r="X61" i="7"/>
  <c r="AF61" i="7" s="1"/>
  <c r="X41" i="7"/>
  <c r="AF41" i="7" s="1"/>
  <c r="X85" i="7"/>
  <c r="AF85" i="7" s="1"/>
  <c r="X82" i="7"/>
  <c r="AF82" i="7" s="1"/>
  <c r="X73" i="7"/>
  <c r="AF73" i="7" s="1"/>
  <c r="X56" i="7"/>
  <c r="AF56" i="7" s="1"/>
  <c r="X47" i="7"/>
  <c r="AF47" i="7" s="1"/>
  <c r="X46" i="7"/>
  <c r="AF46" i="7" s="1"/>
  <c r="X68" i="7"/>
  <c r="AF68" i="7" s="1"/>
  <c r="X59" i="7"/>
  <c r="AF59" i="7" s="1"/>
  <c r="X54" i="7"/>
  <c r="AF54" i="7" s="1"/>
  <c r="X45" i="7"/>
  <c r="AF45" i="7" s="1"/>
  <c r="X44" i="7"/>
  <c r="AF44" i="7" s="1"/>
  <c r="X79" i="7"/>
  <c r="AF79" i="7" s="1"/>
  <c r="X71" i="7"/>
  <c r="AF71" i="7" s="1"/>
  <c r="X66" i="7"/>
  <c r="AF66" i="7" s="1"/>
  <c r="X52" i="7"/>
  <c r="AF52" i="7" s="1"/>
  <c r="X50" i="7"/>
  <c r="AF50" i="7" s="1"/>
  <c r="X43" i="7"/>
  <c r="AF43" i="7" s="1"/>
  <c r="X84" i="7"/>
  <c r="AF84" i="7" s="1"/>
  <c r="X64" i="7"/>
  <c r="AF64" i="7" s="1"/>
  <c r="X62" i="7"/>
  <c r="AF62" i="7" s="1"/>
  <c r="X57" i="7"/>
  <c r="AF57" i="7" s="1"/>
  <c r="X42" i="7"/>
  <c r="AF42" i="7" s="1"/>
  <c r="X91" i="7"/>
  <c r="AF91" i="7" s="1"/>
  <c r="X78" i="7"/>
  <c r="AF78" i="7" s="1"/>
  <c r="X76" i="7"/>
  <c r="AF76" i="7" s="1"/>
  <c r="X74" i="7"/>
  <c r="AF74" i="7" s="1"/>
  <c r="X69" i="7"/>
  <c r="AF69" i="7" s="1"/>
  <c r="X48" i="7"/>
  <c r="AF48" i="7" s="1"/>
  <c r="X60" i="7"/>
  <c r="AF60" i="7" s="1"/>
  <c r="F31" i="7"/>
  <c r="AC5" i="7"/>
  <c r="X29" i="7"/>
  <c r="AF29" i="7" s="1"/>
  <c r="X37" i="7"/>
  <c r="AF37" i="7" s="1"/>
  <c r="X23" i="7"/>
  <c r="AF23" i="7" s="1"/>
  <c r="X22" i="7"/>
  <c r="AF22" i="7" s="1"/>
  <c r="X38" i="7"/>
  <c r="AF38" i="7" s="1"/>
  <c r="X35" i="7"/>
  <c r="AF35" i="7" s="1"/>
  <c r="X6" i="7"/>
  <c r="AF6" i="7" s="1"/>
  <c r="X21" i="7"/>
  <c r="AF21" i="7" s="1"/>
  <c r="X20" i="7"/>
  <c r="AF20" i="7" s="1"/>
  <c r="X25" i="7"/>
  <c r="AF25" i="7" s="1"/>
  <c r="X5" i="7"/>
  <c r="X16" i="7"/>
  <c r="AF16" i="7" s="1"/>
  <c r="X34" i="7"/>
  <c r="AF34" i="7" s="1"/>
  <c r="X36" i="7"/>
  <c r="AF36" i="7" s="1"/>
  <c r="X18" i="7"/>
  <c r="AF18" i="7" s="1"/>
  <c r="X9" i="7"/>
  <c r="AF9" i="7" s="1"/>
  <c r="X32" i="7"/>
  <c r="AF32" i="7" s="1"/>
  <c r="X30" i="7"/>
  <c r="AF30" i="7" s="1"/>
  <c r="X19" i="7"/>
  <c r="AF19" i="7" s="1"/>
  <c r="X8" i="7"/>
  <c r="AF8" i="7" s="1"/>
  <c r="X27" i="7"/>
  <c r="AF27" i="7" s="1"/>
  <c r="X15" i="7"/>
  <c r="AF15" i="7" s="1"/>
  <c r="X11" i="7"/>
  <c r="AF11" i="7" s="1"/>
  <c r="X14" i="7"/>
  <c r="AF14" i="7" s="1"/>
  <c r="X39" i="7"/>
  <c r="AF39" i="7" s="1"/>
  <c r="X40" i="7"/>
  <c r="AF40" i="7" s="1"/>
  <c r="X10" i="7"/>
  <c r="AF10" i="7" s="1"/>
  <c r="X31" i="7"/>
  <c r="AF31" i="7" s="1"/>
  <c r="X33" i="7"/>
  <c r="AF33" i="7" s="1"/>
  <c r="X7" i="7"/>
  <c r="AF7" i="7" s="1"/>
  <c r="X26" i="7"/>
  <c r="AF26" i="7" s="1"/>
  <c r="X28" i="7"/>
  <c r="AF28" i="7" s="1"/>
  <c r="X17" i="7"/>
  <c r="AF17" i="7" s="1"/>
  <c r="X24" i="7"/>
  <c r="AF24" i="7" s="1"/>
  <c r="X13" i="7"/>
  <c r="AF13" i="7" s="1"/>
  <c r="X12" i="7"/>
  <c r="AF12" i="7" s="1"/>
  <c r="B175" i="2"/>
  <c r="D60" i="2"/>
  <c r="C43" i="2"/>
  <c r="R36" i="1"/>
  <c r="X36" i="1"/>
  <c r="V36" i="1"/>
  <c r="T36" i="1"/>
  <c r="S36" i="1"/>
  <c r="Y36" i="1"/>
  <c r="W36" i="1"/>
  <c r="U36" i="1"/>
  <c r="W40" i="1"/>
  <c r="U40" i="1"/>
  <c r="T40" i="1"/>
  <c r="S40" i="1"/>
  <c r="Q41" i="1"/>
  <c r="Y40" i="1"/>
  <c r="R40" i="1"/>
  <c r="X40" i="1"/>
  <c r="V40" i="1"/>
  <c r="S173" i="7" l="1"/>
  <c r="AA173" i="7" s="1"/>
  <c r="S24" i="7"/>
  <c r="AA24" i="7" s="1"/>
  <c r="S133" i="7"/>
  <c r="AA133" i="7" s="1"/>
  <c r="S151" i="7"/>
  <c r="AA151" i="7" s="1"/>
  <c r="S88" i="7"/>
  <c r="AA88" i="7" s="1"/>
  <c r="S150" i="7"/>
  <c r="AA150" i="7" s="1"/>
  <c r="S165" i="7"/>
  <c r="AA165" i="7" s="1"/>
  <c r="S119" i="7"/>
  <c r="AA119" i="7" s="1"/>
  <c r="S101" i="7"/>
  <c r="AA101" i="7" s="1"/>
  <c r="S62" i="7"/>
  <c r="AA62" i="7" s="1"/>
  <c r="S111" i="7"/>
  <c r="AA111" i="7" s="1"/>
  <c r="S38" i="7"/>
  <c r="AA38" i="7" s="1"/>
  <c r="S34" i="7"/>
  <c r="AA34" i="7" s="1"/>
  <c r="S51" i="7"/>
  <c r="AA51" i="7" s="1"/>
  <c r="S167" i="7"/>
  <c r="AA167" i="7" s="1"/>
  <c r="S7" i="7"/>
  <c r="AA7" i="7" s="1"/>
  <c r="S63" i="7"/>
  <c r="AA63" i="7" s="1"/>
  <c r="S84" i="7"/>
  <c r="AA84" i="7" s="1"/>
  <c r="S104" i="7"/>
  <c r="AA104" i="7" s="1"/>
  <c r="S26" i="7"/>
  <c r="AA26" i="7" s="1"/>
  <c r="S14" i="7"/>
  <c r="AA14" i="7" s="1"/>
  <c r="S162" i="7"/>
  <c r="AA162" i="7" s="1"/>
  <c r="S66" i="7"/>
  <c r="AA66" i="7" s="1"/>
  <c r="S78" i="7"/>
  <c r="AA78" i="7" s="1"/>
  <c r="S129" i="7"/>
  <c r="AA129" i="7" s="1"/>
  <c r="S141" i="7"/>
  <c r="AA141" i="7" s="1"/>
  <c r="S71" i="7"/>
  <c r="AA71" i="7" s="1"/>
  <c r="S137" i="7"/>
  <c r="AA137" i="7" s="1"/>
  <c r="S92" i="7"/>
  <c r="AA92" i="7" s="1"/>
  <c r="S171" i="7"/>
  <c r="AA171" i="7" s="1"/>
  <c r="S131" i="7"/>
  <c r="AA131" i="7" s="1"/>
  <c r="S56" i="7"/>
  <c r="AA56" i="7" s="1"/>
  <c r="S142" i="7"/>
  <c r="AA142" i="7" s="1"/>
  <c r="S27" i="7"/>
  <c r="AA27" i="7" s="1"/>
  <c r="S154" i="7"/>
  <c r="AA154" i="7" s="1"/>
  <c r="S177" i="7"/>
  <c r="AA177" i="7" s="1"/>
  <c r="S123" i="7"/>
  <c r="AA123" i="7" s="1"/>
  <c r="S169" i="7"/>
  <c r="AA169" i="7" s="1"/>
  <c r="S17" i="7"/>
  <c r="AA17" i="7" s="1"/>
  <c r="S103" i="7"/>
  <c r="AA103" i="7" s="1"/>
  <c r="S22" i="7"/>
  <c r="AA22" i="7" s="1"/>
  <c r="S55" i="7"/>
  <c r="AA55" i="7" s="1"/>
  <c r="S65" i="7"/>
  <c r="AA65" i="7" s="1"/>
  <c r="S9" i="7"/>
  <c r="AA9" i="7" s="1"/>
  <c r="S83" i="7"/>
  <c r="AA83" i="7" s="1"/>
  <c r="S39" i="7"/>
  <c r="AA39" i="7" s="1"/>
  <c r="S23" i="7"/>
  <c r="AA23" i="7" s="1"/>
  <c r="S130" i="7"/>
  <c r="AA130" i="7" s="1"/>
  <c r="S53" i="7"/>
  <c r="AA53" i="7" s="1"/>
  <c r="S29" i="7"/>
  <c r="AA29" i="7" s="1"/>
  <c r="S89" i="7"/>
  <c r="AA89" i="7" s="1"/>
  <c r="S12" i="7"/>
  <c r="AA12" i="7" s="1"/>
  <c r="S21" i="7"/>
  <c r="AA21" i="7" s="1"/>
  <c r="S134" i="7"/>
  <c r="AA134" i="7" s="1"/>
  <c r="S107" i="7"/>
  <c r="AA107" i="7" s="1"/>
  <c r="S138" i="7"/>
  <c r="AA138" i="7" s="1"/>
  <c r="S124" i="7"/>
  <c r="AA124" i="7" s="1"/>
  <c r="S67" i="7"/>
  <c r="AA67" i="7" s="1"/>
  <c r="S41" i="7"/>
  <c r="AA41" i="7" s="1"/>
  <c r="S102" i="7"/>
  <c r="AA102" i="7" s="1"/>
  <c r="S70" i="7"/>
  <c r="AA70" i="7" s="1"/>
  <c r="S86" i="7"/>
  <c r="AA86" i="7" s="1"/>
  <c r="S146" i="7"/>
  <c r="AA146" i="7" s="1"/>
  <c r="S47" i="7"/>
  <c r="AA47" i="7" s="1"/>
  <c r="S50" i="7"/>
  <c r="AA50" i="7" s="1"/>
  <c r="S176" i="7"/>
  <c r="AA176" i="7" s="1"/>
  <c r="S139" i="7"/>
  <c r="AA139" i="7" s="1"/>
  <c r="S91" i="7"/>
  <c r="AA91" i="7" s="1"/>
  <c r="S73" i="7"/>
  <c r="AA73" i="7" s="1"/>
  <c r="S75" i="7"/>
  <c r="AA75" i="7" s="1"/>
  <c r="S110" i="7"/>
  <c r="AA110" i="7" s="1"/>
  <c r="S19" i="7"/>
  <c r="AA19" i="7" s="1"/>
  <c r="S77" i="7"/>
  <c r="AA77" i="7" s="1"/>
  <c r="S80" i="7"/>
  <c r="AA80" i="7" s="1"/>
  <c r="S122" i="7"/>
  <c r="AA122" i="7" s="1"/>
  <c r="S79" i="7"/>
  <c r="AA79" i="7" s="1"/>
  <c r="S43" i="7"/>
  <c r="AA43" i="7" s="1"/>
  <c r="S108" i="7"/>
  <c r="AA108" i="7" s="1"/>
  <c r="S97" i="7"/>
  <c r="AA97" i="7" s="1"/>
  <c r="S143" i="7"/>
  <c r="AA143" i="7" s="1"/>
  <c r="S175" i="7"/>
  <c r="AA175" i="7" s="1"/>
  <c r="S96" i="7"/>
  <c r="AA96" i="7" s="1"/>
  <c r="S153" i="7"/>
  <c r="AA153" i="7" s="1"/>
  <c r="S120" i="7"/>
  <c r="AA120" i="7" s="1"/>
  <c r="S121" i="7"/>
  <c r="AA121" i="7" s="1"/>
  <c r="S159" i="7"/>
  <c r="AA159" i="7" s="1"/>
  <c r="S6" i="7"/>
  <c r="AA6" i="7" s="1"/>
  <c r="S117" i="7"/>
  <c r="AA117" i="7" s="1"/>
  <c r="S64" i="7"/>
  <c r="AA64" i="7" s="1"/>
  <c r="S136" i="7"/>
  <c r="AA136" i="7" s="1"/>
  <c r="S99" i="7"/>
  <c r="AA99" i="7" s="1"/>
  <c r="S135" i="7"/>
  <c r="AA135" i="7" s="1"/>
  <c r="S149" i="7"/>
  <c r="AA149" i="7" s="1"/>
  <c r="S128" i="7"/>
  <c r="AA128" i="7" s="1"/>
  <c r="S160" i="7"/>
  <c r="AA160" i="7" s="1"/>
  <c r="S163" i="7"/>
  <c r="AA163" i="7" s="1"/>
  <c r="S161" i="7"/>
  <c r="AA161" i="7" s="1"/>
  <c r="S118" i="7"/>
  <c r="AA118" i="7" s="1"/>
  <c r="S144" i="7"/>
  <c r="AA144" i="7" s="1"/>
  <c r="S155" i="7"/>
  <c r="AA155" i="7" s="1"/>
  <c r="S126" i="7"/>
  <c r="AA126" i="7" s="1"/>
  <c r="S58" i="7"/>
  <c r="AA58" i="7" s="1"/>
  <c r="S31" i="7"/>
  <c r="AA31" i="7" s="1"/>
  <c r="S140" i="7"/>
  <c r="AA140" i="7" s="1"/>
  <c r="S125" i="7"/>
  <c r="AA125" i="7" s="1"/>
  <c r="S30" i="7"/>
  <c r="AA30" i="7" s="1"/>
  <c r="S16" i="7"/>
  <c r="AA16" i="7" s="1"/>
  <c r="S158" i="7"/>
  <c r="AA158" i="7" s="1"/>
  <c r="S172" i="7"/>
  <c r="AA172" i="7" s="1"/>
  <c r="S156" i="7"/>
  <c r="AA156" i="7" s="1"/>
  <c r="S10" i="7"/>
  <c r="AA10" i="7" s="1"/>
  <c r="S49" i="7"/>
  <c r="AA49" i="7" s="1"/>
  <c r="S13" i="7"/>
  <c r="AA13" i="7" s="1"/>
  <c r="S116" i="7"/>
  <c r="AA116" i="7" s="1"/>
  <c r="S87" i="7"/>
  <c r="AA87" i="7" s="1"/>
  <c r="S72" i="7"/>
  <c r="AA72" i="7" s="1"/>
  <c r="S68" i="7"/>
  <c r="AA68" i="7" s="1"/>
  <c r="S105" i="7"/>
  <c r="AA105" i="7" s="1"/>
  <c r="S174" i="7"/>
  <c r="AA174" i="7" s="1"/>
  <c r="S170" i="7"/>
  <c r="AA170" i="7" s="1"/>
  <c r="S57" i="7"/>
  <c r="AA57" i="7" s="1"/>
  <c r="S127" i="7"/>
  <c r="AA127" i="7" s="1"/>
  <c r="S61" i="7"/>
  <c r="AA61" i="7" s="1"/>
  <c r="S152" i="7"/>
  <c r="AA152" i="7" s="1"/>
  <c r="S76" i="7"/>
  <c r="AA76" i="7" s="1"/>
  <c r="S54" i="7"/>
  <c r="AA54" i="7" s="1"/>
  <c r="S11" i="7"/>
  <c r="AA11" i="7" s="1"/>
  <c r="S147" i="7"/>
  <c r="AA147" i="7" s="1"/>
  <c r="S69" i="7"/>
  <c r="AA69" i="7" s="1"/>
  <c r="S40" i="7"/>
  <c r="AA40" i="7" s="1"/>
  <c r="S28" i="7"/>
  <c r="AA28" i="7" s="1"/>
  <c r="S44" i="7"/>
  <c r="AA44" i="7" s="1"/>
  <c r="S106" i="7"/>
  <c r="AA106" i="7" s="1"/>
  <c r="S37" i="7"/>
  <c r="AA37" i="7" s="1"/>
  <c r="S179" i="7"/>
  <c r="AA179" i="7" s="1"/>
  <c r="S114" i="7"/>
  <c r="AA114" i="7" s="1"/>
  <c r="S81" i="7"/>
  <c r="AA81" i="7" s="1"/>
  <c r="S42" i="7"/>
  <c r="AA42" i="7" s="1"/>
  <c r="S90" i="7"/>
  <c r="AA90" i="7" s="1"/>
  <c r="S181" i="7"/>
  <c r="AA181" i="7" s="1"/>
  <c r="S48" i="7"/>
  <c r="AA48" i="7" s="1"/>
  <c r="S60" i="7"/>
  <c r="AA60" i="7" s="1"/>
  <c r="S74" i="7"/>
  <c r="AA74" i="7" s="1"/>
  <c r="S164" i="7"/>
  <c r="AA164" i="7" s="1"/>
  <c r="S5" i="7"/>
  <c r="AA5" i="7" s="1"/>
  <c r="S20" i="7"/>
  <c r="AA20" i="7" s="1"/>
  <c r="S145" i="7"/>
  <c r="AA145" i="7" s="1"/>
  <c r="S25" i="7"/>
  <c r="AA25" i="7" s="1"/>
  <c r="S33" i="7"/>
  <c r="AA33" i="7" s="1"/>
  <c r="S36" i="7"/>
  <c r="AA36" i="7" s="1"/>
  <c r="S95" i="7"/>
  <c r="AA95" i="7" s="1"/>
  <c r="S98" i="7"/>
  <c r="AA98" i="7" s="1"/>
  <c r="S113" i="7"/>
  <c r="AA113" i="7" s="1"/>
  <c r="S132" i="7"/>
  <c r="AA132" i="7" s="1"/>
  <c r="S82" i="7"/>
  <c r="AA82" i="7" s="1"/>
  <c r="S109" i="7"/>
  <c r="AA109" i="7" s="1"/>
  <c r="S59" i="7"/>
  <c r="AA59" i="7" s="1"/>
  <c r="S157" i="7"/>
  <c r="AA157" i="7" s="1"/>
  <c r="S32" i="7"/>
  <c r="AA32" i="7" s="1"/>
  <c r="S148" i="7"/>
  <c r="AA148" i="7" s="1"/>
  <c r="S15" i="7"/>
  <c r="AA15" i="7" s="1"/>
  <c r="S180" i="7"/>
  <c r="AA180" i="7" s="1"/>
  <c r="S112" i="7"/>
  <c r="AA112" i="7" s="1"/>
  <c r="S18" i="7"/>
  <c r="AA18" i="7" s="1"/>
  <c r="S115" i="7"/>
  <c r="AA115" i="7" s="1"/>
  <c r="S85" i="7"/>
  <c r="AA85" i="7" s="1"/>
  <c r="S52" i="7"/>
  <c r="AA52" i="7" s="1"/>
  <c r="S8" i="7"/>
  <c r="AA8" i="7" s="1"/>
  <c r="S100" i="7"/>
  <c r="AA100" i="7" s="1"/>
  <c r="S178" i="7"/>
  <c r="AA178" i="7" s="1"/>
  <c r="S35" i="7"/>
  <c r="AA35" i="7" s="1"/>
  <c r="S93" i="7"/>
  <c r="AA93" i="7" s="1"/>
  <c r="S94" i="7"/>
  <c r="AA94" i="7" s="1"/>
  <c r="S168" i="7"/>
  <c r="AA168" i="7" s="1"/>
  <c r="S166" i="7"/>
  <c r="AA166" i="7" s="1"/>
  <c r="S46" i="7"/>
  <c r="AA46" i="7" s="1"/>
  <c r="S45" i="7"/>
  <c r="AA45" i="7" s="1"/>
  <c r="BA28" i="7"/>
  <c r="BA131" i="7"/>
  <c r="BA119" i="7"/>
  <c r="BA107" i="7"/>
  <c r="BA95" i="7"/>
  <c r="BA83" i="7"/>
  <c r="BA71" i="7"/>
  <c r="BA59" i="7"/>
  <c r="BA47" i="7"/>
  <c r="BA85" i="7"/>
  <c r="BA124" i="7"/>
  <c r="BA112" i="7"/>
  <c r="BA100" i="7"/>
  <c r="BA88" i="7"/>
  <c r="BA76" i="7"/>
  <c r="BA64" i="7"/>
  <c r="BA52" i="7"/>
  <c r="BA80" i="7"/>
  <c r="BA97" i="7"/>
  <c r="BA129" i="7"/>
  <c r="BA117" i="7"/>
  <c r="BA105" i="7"/>
  <c r="BA93" i="7"/>
  <c r="BA81" i="7"/>
  <c r="BA69" i="7"/>
  <c r="BA57" i="7"/>
  <c r="BA45" i="7"/>
  <c r="BA128" i="7"/>
  <c r="BA68" i="7"/>
  <c r="BA134" i="7"/>
  <c r="BA122" i="7"/>
  <c r="BA110" i="7"/>
  <c r="BA98" i="7"/>
  <c r="BA86" i="7"/>
  <c r="BA74" i="7"/>
  <c r="BA62" i="7"/>
  <c r="BA50" i="7"/>
  <c r="BA127" i="7"/>
  <c r="BA115" i="7"/>
  <c r="BA103" i="7"/>
  <c r="BA91" i="7"/>
  <c r="BA79" i="7"/>
  <c r="BA67" i="7"/>
  <c r="BA55" i="7"/>
  <c r="BA43" i="7"/>
  <c r="BA132" i="7"/>
  <c r="BA120" i="7"/>
  <c r="BA108" i="7"/>
  <c r="BA96" i="7"/>
  <c r="BA84" i="7"/>
  <c r="BA72" i="7"/>
  <c r="BA60" i="7"/>
  <c r="BA48" i="7"/>
  <c r="BA116" i="7"/>
  <c r="BA125" i="7"/>
  <c r="BA113" i="7"/>
  <c r="BA101" i="7"/>
  <c r="BA89" i="7"/>
  <c r="BA77" i="7"/>
  <c r="BA65" i="7"/>
  <c r="BA53" i="7"/>
  <c r="BA41" i="7"/>
  <c r="BA109" i="7"/>
  <c r="BA49" i="7"/>
  <c r="BA130" i="7"/>
  <c r="BA118" i="7"/>
  <c r="BA106" i="7"/>
  <c r="BA94" i="7"/>
  <c r="BA82" i="7"/>
  <c r="BA70" i="7"/>
  <c r="BA58" i="7"/>
  <c r="BA46" i="7"/>
  <c r="BA121" i="7"/>
  <c r="BA61" i="7"/>
  <c r="BA123" i="7"/>
  <c r="BA111" i="7"/>
  <c r="BA99" i="7"/>
  <c r="BA87" i="7"/>
  <c r="BA75" i="7"/>
  <c r="BA63" i="7"/>
  <c r="BA51" i="7"/>
  <c r="BA104" i="7"/>
  <c r="BA92" i="7"/>
  <c r="BA56" i="7"/>
  <c r="BA44" i="7"/>
  <c r="BA126" i="7"/>
  <c r="BA114" i="7"/>
  <c r="BA102" i="7"/>
  <c r="BA90" i="7"/>
  <c r="BA78" i="7"/>
  <c r="BA66" i="7"/>
  <c r="BA54" i="7"/>
  <c r="BA42" i="7"/>
  <c r="BA133" i="7"/>
  <c r="BA73" i="7"/>
  <c r="BA10" i="7"/>
  <c r="F32" i="7"/>
  <c r="F33" i="7"/>
  <c r="BA18" i="7"/>
  <c r="BA26" i="7"/>
  <c r="BA23" i="7"/>
  <c r="BA35" i="7"/>
  <c r="BA22" i="7"/>
  <c r="BA31" i="7"/>
  <c r="BA5" i="7"/>
  <c r="BA39" i="7"/>
  <c r="BA9" i="7"/>
  <c r="BA36" i="7"/>
  <c r="BA13" i="7"/>
  <c r="BA40" i="7"/>
  <c r="BA19" i="7"/>
  <c r="BA6" i="7"/>
  <c r="BA14" i="7"/>
  <c r="BA27" i="7"/>
  <c r="BA17" i="7"/>
  <c r="BA30" i="7"/>
  <c r="BA8" i="7"/>
  <c r="BA21" i="7"/>
  <c r="BA34" i="7"/>
  <c r="BA12" i="7"/>
  <c r="BA25" i="7"/>
  <c r="BA38" i="7"/>
  <c r="BA16" i="7"/>
  <c r="BA7" i="7"/>
  <c r="BA20" i="7"/>
  <c r="BA33" i="7"/>
  <c r="BA11" i="7"/>
  <c r="BA24" i="7"/>
  <c r="BA29" i="7"/>
  <c r="BA37" i="7"/>
  <c r="BA15" i="7"/>
  <c r="BA32" i="7"/>
  <c r="AF5" i="7"/>
  <c r="E60" i="2"/>
  <c r="D43" i="2"/>
  <c r="Y41" i="1"/>
  <c r="X41" i="1"/>
  <c r="W41" i="1"/>
  <c r="U41" i="1"/>
  <c r="S41" i="1"/>
  <c r="R41" i="1"/>
  <c r="V41" i="1"/>
  <c r="T41" i="1"/>
  <c r="AY109" i="7" l="1"/>
  <c r="AY101" i="7"/>
  <c r="AY89" i="7"/>
  <c r="AY39" i="7"/>
  <c r="AY52" i="7"/>
  <c r="AY70" i="7"/>
  <c r="AY49" i="7"/>
  <c r="AY115" i="7"/>
  <c r="AY55" i="7"/>
  <c r="AY123" i="7"/>
  <c r="AY24" i="7"/>
  <c r="AY105" i="7"/>
  <c r="AY28" i="7"/>
  <c r="AY29" i="7"/>
  <c r="AY43" i="7"/>
  <c r="AY64" i="7"/>
  <c r="AY116" i="7"/>
  <c r="AY67" i="7"/>
  <c r="AY124" i="7"/>
  <c r="AY9" i="7"/>
  <c r="AY103" i="7"/>
  <c r="AY46" i="7"/>
  <c r="AY117" i="7"/>
  <c r="AY59" i="7"/>
  <c r="AY80" i="7"/>
  <c r="AY12" i="7"/>
  <c r="AY32" i="7"/>
  <c r="AY95" i="7"/>
  <c r="AY97" i="7"/>
  <c r="AY113" i="7"/>
  <c r="AY99" i="7"/>
  <c r="AY119" i="7"/>
  <c r="AY130" i="7"/>
  <c r="AY19" i="7"/>
  <c r="AY71" i="7"/>
  <c r="AY66" i="7"/>
  <c r="AY16" i="7"/>
  <c r="AY76" i="7"/>
  <c r="AY107" i="7"/>
  <c r="AY102" i="7"/>
  <c r="AY15" i="7"/>
  <c r="AY68" i="7"/>
  <c r="AY131" i="7"/>
  <c r="AY6" i="7"/>
  <c r="AY88" i="7"/>
  <c r="AY26" i="7"/>
  <c r="AY78" i="7"/>
  <c r="AY38" i="7"/>
  <c r="AY47" i="7"/>
  <c r="AY56" i="7"/>
  <c r="AY114" i="7"/>
  <c r="AY111" i="7"/>
  <c r="AY58" i="7"/>
  <c r="AY85" i="7"/>
  <c r="AY31" i="7"/>
  <c r="AY94" i="7"/>
  <c r="AY84" i="7"/>
  <c r="AY10" i="7"/>
  <c r="AY108" i="7"/>
  <c r="AY14" i="7"/>
  <c r="AY120" i="7"/>
  <c r="AY41" i="7"/>
  <c r="AY45" i="7"/>
  <c r="AY132" i="7"/>
  <c r="AY86" i="7"/>
  <c r="AY118" i="7"/>
  <c r="AY79" i="7"/>
  <c r="AY22" i="7"/>
  <c r="AY11" i="7"/>
  <c r="AY127" i="7"/>
  <c r="AY106" i="7"/>
  <c r="AY93" i="7"/>
  <c r="AY122" i="7"/>
  <c r="AY13" i="7"/>
  <c r="AY87" i="7"/>
  <c r="AY7" i="7"/>
  <c r="AY44" i="7"/>
  <c r="AY91" i="7"/>
  <c r="AY134" i="7"/>
  <c r="AY61" i="7"/>
  <c r="AY62" i="7"/>
  <c r="AY126" i="7"/>
  <c r="AY65" i="7"/>
  <c r="AY20" i="7"/>
  <c r="AY57" i="7"/>
  <c r="AY74" i="7"/>
  <c r="AY8" i="7"/>
  <c r="AY42" i="7"/>
  <c r="AY48" i="7"/>
  <c r="AY51" i="7"/>
  <c r="AY121" i="7"/>
  <c r="AY30" i="7"/>
  <c r="AY69" i="7"/>
  <c r="AY35" i="7"/>
  <c r="AY72" i="7"/>
  <c r="AY96" i="7"/>
  <c r="AY18" i="7"/>
  <c r="AY5" i="7"/>
  <c r="AY98" i="7"/>
  <c r="AY90" i="7"/>
  <c r="AY21" i="7"/>
  <c r="AY133" i="7"/>
  <c r="AY112" i="7"/>
  <c r="AY128" i="7"/>
  <c r="AY54" i="7"/>
  <c r="AY92" i="7"/>
  <c r="AY129" i="7"/>
  <c r="AY83" i="7"/>
  <c r="AY33" i="7"/>
  <c r="AY34" i="7"/>
  <c r="AY100" i="7"/>
  <c r="AY36" i="7"/>
  <c r="AY82" i="7"/>
  <c r="AY53" i="7"/>
  <c r="AY81" i="7"/>
  <c r="AY110" i="7"/>
  <c r="AY60" i="7"/>
  <c r="AY23" i="7"/>
  <c r="AY75" i="7"/>
  <c r="AY50" i="7"/>
  <c r="AY104" i="7"/>
  <c r="AY40" i="7"/>
  <c r="AY63" i="7"/>
  <c r="AY73" i="7"/>
  <c r="AY37" i="7"/>
  <c r="AY25" i="7"/>
  <c r="AY17" i="7"/>
  <c r="AY125" i="7"/>
  <c r="AY27" i="7"/>
  <c r="AY77" i="7"/>
  <c r="F34" i="7"/>
  <c r="F35" i="7" s="1"/>
  <c r="R180" i="7"/>
  <c r="Z180" i="7" s="1"/>
  <c r="R178" i="7"/>
  <c r="Z178" i="7" s="1"/>
  <c r="R170" i="7"/>
  <c r="Z170" i="7" s="1"/>
  <c r="R165" i="7"/>
  <c r="Z165" i="7" s="1"/>
  <c r="R144" i="7"/>
  <c r="Z144" i="7" s="1"/>
  <c r="R127" i="7"/>
  <c r="Z127" i="7" s="1"/>
  <c r="R156" i="7"/>
  <c r="Z156" i="7" s="1"/>
  <c r="R139" i="7"/>
  <c r="Z139" i="7" s="1"/>
  <c r="R130" i="7"/>
  <c r="Z130" i="7" s="1"/>
  <c r="R173" i="7"/>
  <c r="Z173" i="7" s="1"/>
  <c r="R168" i="7"/>
  <c r="Z168" i="7" s="1"/>
  <c r="R151" i="7"/>
  <c r="Z151" i="7" s="1"/>
  <c r="R163" i="7"/>
  <c r="Z163" i="7" s="1"/>
  <c r="R154" i="7"/>
  <c r="Z154" i="7" s="1"/>
  <c r="R149" i="7"/>
  <c r="Z149" i="7" s="1"/>
  <c r="R135" i="7"/>
  <c r="Z135" i="7" s="1"/>
  <c r="R176" i="7"/>
  <c r="Z176" i="7" s="1"/>
  <c r="R166" i="7"/>
  <c r="Z166" i="7" s="1"/>
  <c r="R161" i="7"/>
  <c r="Z161" i="7" s="1"/>
  <c r="R147" i="7"/>
  <c r="Z147" i="7" s="1"/>
  <c r="R133" i="7"/>
  <c r="Z133" i="7" s="1"/>
  <c r="R181" i="7"/>
  <c r="Z181" i="7" s="1"/>
  <c r="R171" i="7"/>
  <c r="Z171" i="7" s="1"/>
  <c r="R159" i="7"/>
  <c r="Z159" i="7" s="1"/>
  <c r="R145" i="7"/>
  <c r="Z145" i="7" s="1"/>
  <c r="R128" i="7"/>
  <c r="Z128" i="7" s="1"/>
  <c r="R179" i="7"/>
  <c r="Z179" i="7" s="1"/>
  <c r="R174" i="7"/>
  <c r="Z174" i="7" s="1"/>
  <c r="R157" i="7"/>
  <c r="Z157" i="7" s="1"/>
  <c r="R140" i="7"/>
  <c r="Z140" i="7" s="1"/>
  <c r="R131" i="7"/>
  <c r="Z131" i="7" s="1"/>
  <c r="R126" i="7"/>
  <c r="Z126" i="7" s="1"/>
  <c r="R169" i="7"/>
  <c r="Z169" i="7" s="1"/>
  <c r="R152" i="7"/>
  <c r="Z152" i="7" s="1"/>
  <c r="R177" i="7"/>
  <c r="Z177" i="7" s="1"/>
  <c r="R164" i="7"/>
  <c r="Z164" i="7" s="1"/>
  <c r="R155" i="7"/>
  <c r="Z155" i="7" s="1"/>
  <c r="R150" i="7"/>
  <c r="Z150" i="7" s="1"/>
  <c r="R167" i="7"/>
  <c r="Z167" i="7" s="1"/>
  <c r="R162" i="7"/>
  <c r="Z162" i="7" s="1"/>
  <c r="R136" i="7"/>
  <c r="Z136" i="7" s="1"/>
  <c r="R134" i="7"/>
  <c r="Z134" i="7" s="1"/>
  <c r="R175" i="7"/>
  <c r="Z175" i="7" s="1"/>
  <c r="R160" i="7"/>
  <c r="Z160" i="7" s="1"/>
  <c r="R158" i="7"/>
  <c r="Z158" i="7" s="1"/>
  <c r="R153" i="7"/>
  <c r="Z153" i="7" s="1"/>
  <c r="R119" i="7"/>
  <c r="Z119" i="7" s="1"/>
  <c r="R114" i="7"/>
  <c r="Z114" i="7" s="1"/>
  <c r="R88" i="7"/>
  <c r="Z88" i="7" s="1"/>
  <c r="R86" i="7"/>
  <c r="Z86" i="7" s="1"/>
  <c r="R81" i="7"/>
  <c r="Z81" i="7" s="1"/>
  <c r="R125" i="7"/>
  <c r="Z125" i="7" s="1"/>
  <c r="R100" i="7"/>
  <c r="Z100" i="7" s="1"/>
  <c r="R98" i="7"/>
  <c r="Z98" i="7" s="1"/>
  <c r="R146" i="7"/>
  <c r="Z146" i="7" s="1"/>
  <c r="R112" i="7"/>
  <c r="Z112" i="7" s="1"/>
  <c r="R110" i="7"/>
  <c r="Z110" i="7" s="1"/>
  <c r="R105" i="7"/>
  <c r="Z105" i="7" s="1"/>
  <c r="R122" i="7"/>
  <c r="Z122" i="7" s="1"/>
  <c r="R117" i="7"/>
  <c r="Z117" i="7" s="1"/>
  <c r="R96" i="7"/>
  <c r="Z96" i="7" s="1"/>
  <c r="R108" i="7"/>
  <c r="Z108" i="7" s="1"/>
  <c r="R120" i="7"/>
  <c r="Z120" i="7" s="1"/>
  <c r="R103" i="7"/>
  <c r="Z103" i="7" s="1"/>
  <c r="R94" i="7"/>
  <c r="Z94" i="7" s="1"/>
  <c r="R89" i="7"/>
  <c r="Z89" i="7" s="1"/>
  <c r="R137" i="7"/>
  <c r="Z137" i="7" s="1"/>
  <c r="R124" i="7"/>
  <c r="Z124" i="7" s="1"/>
  <c r="R115" i="7"/>
  <c r="Z115" i="7" s="1"/>
  <c r="R106" i="7"/>
  <c r="Z106" i="7" s="1"/>
  <c r="R101" i="7"/>
  <c r="Z101" i="7" s="1"/>
  <c r="R87" i="7"/>
  <c r="Z87" i="7" s="1"/>
  <c r="R148" i="7"/>
  <c r="Z148" i="7" s="1"/>
  <c r="R141" i="7"/>
  <c r="Z141" i="7" s="1"/>
  <c r="R129" i="7"/>
  <c r="Z129" i="7" s="1"/>
  <c r="R118" i="7"/>
  <c r="Z118" i="7" s="1"/>
  <c r="R113" i="7"/>
  <c r="Z113" i="7" s="1"/>
  <c r="R99" i="7"/>
  <c r="Z99" i="7" s="1"/>
  <c r="R138" i="7"/>
  <c r="Z138" i="7" s="1"/>
  <c r="R132" i="7"/>
  <c r="Z132" i="7" s="1"/>
  <c r="R111" i="7"/>
  <c r="Z111" i="7" s="1"/>
  <c r="R142" i="7"/>
  <c r="Z142" i="7" s="1"/>
  <c r="R109" i="7"/>
  <c r="Z109" i="7" s="1"/>
  <c r="R92" i="7"/>
  <c r="Z92" i="7" s="1"/>
  <c r="R172" i="7"/>
  <c r="Z172" i="7" s="1"/>
  <c r="R121" i="7"/>
  <c r="Z121" i="7" s="1"/>
  <c r="R104" i="7"/>
  <c r="Z104" i="7" s="1"/>
  <c r="R95" i="7"/>
  <c r="Z95" i="7" s="1"/>
  <c r="R79" i="7"/>
  <c r="Z79" i="7" s="1"/>
  <c r="R68" i="7"/>
  <c r="Z68" i="7" s="1"/>
  <c r="R59" i="7"/>
  <c r="Z59" i="7" s="1"/>
  <c r="R54" i="7"/>
  <c r="Z54" i="7" s="1"/>
  <c r="R45" i="7"/>
  <c r="Z45" i="7" s="1"/>
  <c r="R44" i="7"/>
  <c r="Z44" i="7" s="1"/>
  <c r="R71" i="7"/>
  <c r="Z71" i="7" s="1"/>
  <c r="R66" i="7"/>
  <c r="Z66" i="7" s="1"/>
  <c r="R107" i="7"/>
  <c r="Z107" i="7" s="1"/>
  <c r="R91" i="7"/>
  <c r="Z91" i="7" s="1"/>
  <c r="R84" i="7"/>
  <c r="Z84" i="7" s="1"/>
  <c r="R52" i="7"/>
  <c r="Z52" i="7" s="1"/>
  <c r="R50" i="7"/>
  <c r="Z50" i="7" s="1"/>
  <c r="R43" i="7"/>
  <c r="Z43" i="7" s="1"/>
  <c r="R78" i="7"/>
  <c r="Z78" i="7" s="1"/>
  <c r="R64" i="7"/>
  <c r="Z64" i="7" s="1"/>
  <c r="R62" i="7"/>
  <c r="Z62" i="7" s="1"/>
  <c r="R57" i="7"/>
  <c r="Z57" i="7" s="1"/>
  <c r="R42" i="7"/>
  <c r="Z42" i="7" s="1"/>
  <c r="R97" i="7"/>
  <c r="Z97" i="7" s="1"/>
  <c r="R93" i="7"/>
  <c r="Z93" i="7" s="1"/>
  <c r="R76" i="7"/>
  <c r="Z76" i="7" s="1"/>
  <c r="R74" i="7"/>
  <c r="Z74" i="7" s="1"/>
  <c r="R69" i="7"/>
  <c r="Z69" i="7" s="1"/>
  <c r="R48" i="7"/>
  <c r="Z48" i="7" s="1"/>
  <c r="R90" i="7"/>
  <c r="Z90" i="7" s="1"/>
  <c r="R60" i="7"/>
  <c r="Z60" i="7" s="1"/>
  <c r="R83" i="7"/>
  <c r="Z83" i="7" s="1"/>
  <c r="R72" i="7"/>
  <c r="Z72" i="7" s="1"/>
  <c r="R55" i="7"/>
  <c r="Z55" i="7" s="1"/>
  <c r="R123" i="7"/>
  <c r="Z123" i="7" s="1"/>
  <c r="R116" i="7"/>
  <c r="Z116" i="7" s="1"/>
  <c r="R102" i="7"/>
  <c r="Z102" i="7" s="1"/>
  <c r="R67" i="7"/>
  <c r="Z67" i="7" s="1"/>
  <c r="R58" i="7"/>
  <c r="Z58" i="7" s="1"/>
  <c r="R53" i="7"/>
  <c r="Z53" i="7" s="1"/>
  <c r="R80" i="7"/>
  <c r="Z80" i="7" s="1"/>
  <c r="R70" i="7"/>
  <c r="Z70" i="7" s="1"/>
  <c r="R65" i="7"/>
  <c r="Z65" i="7" s="1"/>
  <c r="R51" i="7"/>
  <c r="Z51" i="7" s="1"/>
  <c r="R143" i="7"/>
  <c r="Z143" i="7" s="1"/>
  <c r="R77" i="7"/>
  <c r="Z77" i="7" s="1"/>
  <c r="R63" i="7"/>
  <c r="Z63" i="7" s="1"/>
  <c r="R49" i="7"/>
  <c r="Z49" i="7" s="1"/>
  <c r="R85" i="7"/>
  <c r="Z85" i="7" s="1"/>
  <c r="R82" i="7"/>
  <c r="Z82" i="7" s="1"/>
  <c r="R75" i="7"/>
  <c r="Z75" i="7" s="1"/>
  <c r="R61" i="7"/>
  <c r="Z61" i="7" s="1"/>
  <c r="R41" i="7"/>
  <c r="Z41" i="7" s="1"/>
  <c r="R47" i="7"/>
  <c r="Z47" i="7" s="1"/>
  <c r="R56" i="7"/>
  <c r="Z56" i="7" s="1"/>
  <c r="R73" i="7"/>
  <c r="Z73" i="7" s="1"/>
  <c r="R46" i="7"/>
  <c r="Z46" i="7" s="1"/>
  <c r="BD16" i="7"/>
  <c r="BD134" i="7"/>
  <c r="BD122" i="7"/>
  <c r="BD110" i="7"/>
  <c r="BD98" i="7"/>
  <c r="BD86" i="7"/>
  <c r="BD74" i="7"/>
  <c r="BD62" i="7"/>
  <c r="BD50" i="7"/>
  <c r="BD119" i="7"/>
  <c r="BD71" i="7"/>
  <c r="BD100" i="7"/>
  <c r="BD127" i="7"/>
  <c r="BD115" i="7"/>
  <c r="BD103" i="7"/>
  <c r="BD91" i="7"/>
  <c r="BD79" i="7"/>
  <c r="BD67" i="7"/>
  <c r="BD55" i="7"/>
  <c r="BD43" i="7"/>
  <c r="BD47" i="7"/>
  <c r="BD132" i="7"/>
  <c r="BD120" i="7"/>
  <c r="BD108" i="7"/>
  <c r="BD96" i="7"/>
  <c r="BD84" i="7"/>
  <c r="BD72" i="7"/>
  <c r="BD60" i="7"/>
  <c r="BD48" i="7"/>
  <c r="BD59" i="7"/>
  <c r="BD88" i="7"/>
  <c r="BD76" i="7"/>
  <c r="BD52" i="7"/>
  <c r="BD125" i="7"/>
  <c r="BD113" i="7"/>
  <c r="BD101" i="7"/>
  <c r="BD89" i="7"/>
  <c r="BD77" i="7"/>
  <c r="BD65" i="7"/>
  <c r="BD53" i="7"/>
  <c r="BD41" i="7"/>
  <c r="BD130" i="7"/>
  <c r="BD118" i="7"/>
  <c r="BD106" i="7"/>
  <c r="BD94" i="7"/>
  <c r="BD82" i="7"/>
  <c r="BD70" i="7"/>
  <c r="BD58" i="7"/>
  <c r="BD46" i="7"/>
  <c r="BD123" i="7"/>
  <c r="BD111" i="7"/>
  <c r="BD99" i="7"/>
  <c r="BD87" i="7"/>
  <c r="BD75" i="7"/>
  <c r="BD63" i="7"/>
  <c r="BD51" i="7"/>
  <c r="BD128" i="7"/>
  <c r="BD116" i="7"/>
  <c r="BD104" i="7"/>
  <c r="BD92" i="7"/>
  <c r="BD80" i="7"/>
  <c r="BD68" i="7"/>
  <c r="BD56" i="7"/>
  <c r="BD44" i="7"/>
  <c r="BD124" i="7"/>
  <c r="BD64" i="7"/>
  <c r="BD133" i="7"/>
  <c r="BD121" i="7"/>
  <c r="BD109" i="7"/>
  <c r="BD97" i="7"/>
  <c r="BD85" i="7"/>
  <c r="BD73" i="7"/>
  <c r="BD61" i="7"/>
  <c r="BD49" i="7"/>
  <c r="BD131" i="7"/>
  <c r="BD83" i="7"/>
  <c r="BD126" i="7"/>
  <c r="BD114" i="7"/>
  <c r="BD102" i="7"/>
  <c r="BD90" i="7"/>
  <c r="BD78" i="7"/>
  <c r="BD66" i="7"/>
  <c r="BD54" i="7"/>
  <c r="BD42" i="7"/>
  <c r="BD107" i="7"/>
  <c r="BD95" i="7"/>
  <c r="BD112" i="7"/>
  <c r="BD129" i="7"/>
  <c r="BD117" i="7"/>
  <c r="BD105" i="7"/>
  <c r="BD93" i="7"/>
  <c r="BD81" i="7"/>
  <c r="BD69" i="7"/>
  <c r="BD57" i="7"/>
  <c r="BD45" i="7"/>
  <c r="R6" i="7"/>
  <c r="Z6" i="7" s="1"/>
  <c r="R33" i="7"/>
  <c r="Z33" i="7" s="1"/>
  <c r="R32" i="7"/>
  <c r="Z32" i="7" s="1"/>
  <c r="R34" i="7"/>
  <c r="Z34" i="7" s="1"/>
  <c r="R13" i="7"/>
  <c r="Z13" i="7" s="1"/>
  <c r="R30" i="7"/>
  <c r="Z30" i="7" s="1"/>
  <c r="R40" i="7"/>
  <c r="Z40" i="7" s="1"/>
  <c r="R25" i="7"/>
  <c r="Z25" i="7" s="1"/>
  <c r="R21" i="7"/>
  <c r="Z21" i="7" s="1"/>
  <c r="R18" i="7"/>
  <c r="Z18" i="7" s="1"/>
  <c r="R11" i="7"/>
  <c r="Z11" i="7" s="1"/>
  <c r="R39" i="7"/>
  <c r="Z39" i="7" s="1"/>
  <c r="R5" i="7"/>
  <c r="R29" i="7"/>
  <c r="Z29" i="7" s="1"/>
  <c r="R17" i="7"/>
  <c r="Z17" i="7" s="1"/>
  <c r="R36" i="7"/>
  <c r="Z36" i="7" s="1"/>
  <c r="R10" i="7"/>
  <c r="Z10" i="7" s="1"/>
  <c r="R15" i="7"/>
  <c r="Z15" i="7" s="1"/>
  <c r="R35" i="7"/>
  <c r="Z35" i="7" s="1"/>
  <c r="R8" i="7"/>
  <c r="Z8" i="7" s="1"/>
  <c r="R16" i="7"/>
  <c r="Z16" i="7" s="1"/>
  <c r="R27" i="7"/>
  <c r="Z27" i="7" s="1"/>
  <c r="R26" i="7"/>
  <c r="Z26" i="7" s="1"/>
  <c r="R20" i="7"/>
  <c r="Z20" i="7" s="1"/>
  <c r="R14" i="7"/>
  <c r="Z14" i="7" s="1"/>
  <c r="R28" i="7"/>
  <c r="Z28" i="7" s="1"/>
  <c r="R24" i="7"/>
  <c r="Z24" i="7" s="1"/>
  <c r="R19" i="7"/>
  <c r="Z19" i="7" s="1"/>
  <c r="R9" i="7"/>
  <c r="Z9" i="7" s="1"/>
  <c r="R23" i="7"/>
  <c r="Z23" i="7" s="1"/>
  <c r="R38" i="7"/>
  <c r="Z38" i="7" s="1"/>
  <c r="R12" i="7"/>
  <c r="Z12" i="7" s="1"/>
  <c r="R22" i="7"/>
  <c r="Z22" i="7" s="1"/>
  <c r="R37" i="7"/>
  <c r="Z37" i="7" s="1"/>
  <c r="R7" i="7"/>
  <c r="Z7" i="7" s="1"/>
  <c r="R31" i="7"/>
  <c r="Z31" i="7" s="1"/>
  <c r="BD7" i="7"/>
  <c r="BD21" i="7"/>
  <c r="BD31" i="7"/>
  <c r="BD22" i="7"/>
  <c r="BD13" i="7"/>
  <c r="BD33" i="7"/>
  <c r="BD25" i="7"/>
  <c r="BD10" i="7"/>
  <c r="BD28" i="7"/>
  <c r="BD40" i="7"/>
  <c r="BD37" i="7"/>
  <c r="BD19" i="7"/>
  <c r="BD14" i="7"/>
  <c r="BD8" i="7"/>
  <c r="BD5" i="7"/>
  <c r="BD11" i="7"/>
  <c r="BD20" i="7"/>
  <c r="BD17" i="7"/>
  <c r="BD29" i="7"/>
  <c r="BD15" i="7"/>
  <c r="BD23" i="7"/>
  <c r="BD35" i="7"/>
  <c r="BD27" i="7"/>
  <c r="BD12" i="7"/>
  <c r="BD39" i="7"/>
  <c r="BD6" i="7"/>
  <c r="BD24" i="7"/>
  <c r="BD18" i="7"/>
  <c r="BD34" i="7"/>
  <c r="BD26" i="7"/>
  <c r="BD38" i="7"/>
  <c r="BD30" i="7"/>
  <c r="BD32" i="7"/>
  <c r="BD9" i="7"/>
  <c r="BD36" i="7"/>
  <c r="E43" i="2"/>
  <c r="F60" i="2"/>
  <c r="U42" i="1"/>
  <c r="U3" i="1"/>
  <c r="T42" i="1"/>
  <c r="T3" i="1"/>
  <c r="R42" i="1"/>
  <c r="R3" i="1"/>
  <c r="X42" i="1"/>
  <c r="X3" i="1"/>
  <c r="V42" i="1"/>
  <c r="V3" i="1"/>
  <c r="S42" i="1"/>
  <c r="S3" i="1"/>
  <c r="W42" i="1"/>
  <c r="W3" i="1"/>
  <c r="Y42" i="1"/>
  <c r="Y3" i="1"/>
  <c r="Z5" i="7" l="1"/>
  <c r="G60" i="2"/>
  <c r="F43" i="2"/>
  <c r="AK42" i="1"/>
  <c r="V43" i="1"/>
  <c r="T43" i="1"/>
  <c r="AI42" i="1"/>
  <c r="S43" i="1"/>
  <c r="AH42" i="1"/>
  <c r="AM42" i="1"/>
  <c r="X43" i="1"/>
  <c r="R43" i="1"/>
  <c r="AG42" i="1"/>
  <c r="AN42" i="1"/>
  <c r="Y43" i="1"/>
  <c r="AL42" i="1"/>
  <c r="W43" i="1"/>
  <c r="AJ42" i="1"/>
  <c r="U43" i="1"/>
  <c r="AX128" i="7" l="1"/>
  <c r="AX116" i="7"/>
  <c r="AX104" i="7"/>
  <c r="AX92" i="7"/>
  <c r="AX80" i="7"/>
  <c r="AX68" i="7"/>
  <c r="AX56" i="7"/>
  <c r="AX44" i="7"/>
  <c r="AX130" i="7"/>
  <c r="AX133" i="7"/>
  <c r="AX121" i="7"/>
  <c r="AX109" i="7"/>
  <c r="AX97" i="7"/>
  <c r="AX85" i="7"/>
  <c r="AX73" i="7"/>
  <c r="AX61" i="7"/>
  <c r="AX49" i="7"/>
  <c r="AX89" i="7"/>
  <c r="AX65" i="7"/>
  <c r="AX70" i="7"/>
  <c r="AX126" i="7"/>
  <c r="AX114" i="7"/>
  <c r="AX102" i="7"/>
  <c r="AX90" i="7"/>
  <c r="AX78" i="7"/>
  <c r="AX66" i="7"/>
  <c r="AX54" i="7"/>
  <c r="AX42" i="7"/>
  <c r="AX131" i="7"/>
  <c r="AX119" i="7"/>
  <c r="AX107" i="7"/>
  <c r="AX95" i="7"/>
  <c r="AX83" i="7"/>
  <c r="AX71" i="7"/>
  <c r="AX59" i="7"/>
  <c r="AX47" i="7"/>
  <c r="AX125" i="7"/>
  <c r="AX118" i="7"/>
  <c r="AX124" i="7"/>
  <c r="AX112" i="7"/>
  <c r="AX100" i="7"/>
  <c r="AX88" i="7"/>
  <c r="AX76" i="7"/>
  <c r="AX64" i="7"/>
  <c r="AX52" i="7"/>
  <c r="AX94" i="7"/>
  <c r="AX82" i="7"/>
  <c r="AX129" i="7"/>
  <c r="AX117" i="7"/>
  <c r="AX105" i="7"/>
  <c r="AX93" i="7"/>
  <c r="AX81" i="7"/>
  <c r="AX69" i="7"/>
  <c r="AX57" i="7"/>
  <c r="AX45" i="7"/>
  <c r="AX134" i="7"/>
  <c r="AX122" i="7"/>
  <c r="AX110" i="7"/>
  <c r="AX98" i="7"/>
  <c r="AX86" i="7"/>
  <c r="AX74" i="7"/>
  <c r="AX62" i="7"/>
  <c r="AX50" i="7"/>
  <c r="AX127" i="7"/>
  <c r="AX115" i="7"/>
  <c r="AX103" i="7"/>
  <c r="AX91" i="7"/>
  <c r="AX79" i="7"/>
  <c r="AX67" i="7"/>
  <c r="AX55" i="7"/>
  <c r="AX43" i="7"/>
  <c r="AX53" i="7"/>
  <c r="AX41" i="7"/>
  <c r="AX106" i="7"/>
  <c r="AX132" i="7"/>
  <c r="AX120" i="7"/>
  <c r="AX108" i="7"/>
  <c r="AX96" i="7"/>
  <c r="AX84" i="7"/>
  <c r="AX72" i="7"/>
  <c r="AX60" i="7"/>
  <c r="AX48" i="7"/>
  <c r="AX113" i="7"/>
  <c r="AX101" i="7"/>
  <c r="AX77" i="7"/>
  <c r="AX46" i="7"/>
  <c r="AX123" i="7"/>
  <c r="AX111" i="7"/>
  <c r="AX99" i="7"/>
  <c r="AX87" i="7"/>
  <c r="AX75" i="7"/>
  <c r="AX63" i="7"/>
  <c r="AX51" i="7"/>
  <c r="AX58" i="7"/>
  <c r="AX5" i="7"/>
  <c r="AX21" i="7"/>
  <c r="AX9" i="7"/>
  <c r="AX39" i="7"/>
  <c r="AX32" i="7"/>
  <c r="AX27" i="7"/>
  <c r="AX23" i="7"/>
  <c r="AX28" i="7"/>
  <c r="AX22" i="7"/>
  <c r="AX7" i="7"/>
  <c r="AX12" i="7"/>
  <c r="AX14" i="7"/>
  <c r="AX11" i="7"/>
  <c r="AX31" i="7"/>
  <c r="AX26" i="7"/>
  <c r="AX38" i="7"/>
  <c r="AX18" i="7"/>
  <c r="AX15" i="7"/>
  <c r="AX24" i="7"/>
  <c r="AX25" i="7"/>
  <c r="AX35" i="7"/>
  <c r="AX20" i="7"/>
  <c r="AX34" i="7"/>
  <c r="AX17" i="7"/>
  <c r="AX36" i="7"/>
  <c r="AX37" i="7"/>
  <c r="AX29" i="7"/>
  <c r="AX13" i="7"/>
  <c r="AX30" i="7"/>
  <c r="AX10" i="7"/>
  <c r="AX16" i="7"/>
  <c r="AX40" i="7"/>
  <c r="AX8" i="7"/>
  <c r="AX33" i="7"/>
  <c r="AX19" i="7"/>
  <c r="AX6" i="7"/>
  <c r="H60" i="2"/>
  <c r="G43" i="2"/>
  <c r="Y44" i="1"/>
  <c r="AN43" i="1"/>
  <c r="AM43" i="1"/>
  <c r="X44" i="1"/>
  <c r="S44" i="1"/>
  <c r="AH43" i="1"/>
  <c r="AJ43" i="1"/>
  <c r="U44" i="1"/>
  <c r="R44" i="1"/>
  <c r="AG43" i="1"/>
  <c r="AI43" i="1"/>
  <c r="T44" i="1"/>
  <c r="AL43" i="1"/>
  <c r="W44" i="1"/>
  <c r="AK43" i="1"/>
  <c r="V44" i="1"/>
  <c r="I60" i="2" l="1"/>
  <c r="H43" i="2"/>
  <c r="AG44" i="1"/>
  <c r="R45" i="1"/>
  <c r="AK44" i="1"/>
  <c r="V45" i="1"/>
  <c r="AL44" i="1"/>
  <c r="W45" i="1"/>
  <c r="AI44" i="1"/>
  <c r="T45" i="1"/>
  <c r="AJ44" i="1"/>
  <c r="U45" i="1"/>
  <c r="AH44" i="1"/>
  <c r="S45" i="1"/>
  <c r="AM44" i="1"/>
  <c r="X45" i="1"/>
  <c r="Y45" i="1"/>
  <c r="AN44" i="1"/>
  <c r="J60" i="2" l="1"/>
  <c r="I43" i="2"/>
  <c r="AJ45" i="1"/>
  <c r="U46" i="1"/>
  <c r="AH45" i="1"/>
  <c r="S46" i="1"/>
  <c r="AI45" i="1"/>
  <c r="T46" i="1"/>
  <c r="W46" i="1"/>
  <c r="AL45" i="1"/>
  <c r="AK45" i="1"/>
  <c r="V46" i="1"/>
  <c r="Y46" i="1"/>
  <c r="AN45" i="1"/>
  <c r="X46" i="1"/>
  <c r="AM45" i="1"/>
  <c r="AG45" i="1"/>
  <c r="R46" i="1"/>
  <c r="K60" i="2" l="1"/>
  <c r="J43" i="2"/>
  <c r="V47" i="1"/>
  <c r="AK47" i="1" s="1"/>
  <c r="AK46" i="1"/>
  <c r="Y47" i="1"/>
  <c r="AN47" i="1" s="1"/>
  <c r="AN46" i="1"/>
  <c r="AG46" i="1"/>
  <c r="R47" i="1"/>
  <c r="AG47" i="1" s="1"/>
  <c r="AH46" i="1"/>
  <c r="S47" i="1"/>
  <c r="AH47" i="1" s="1"/>
  <c r="T47" i="1"/>
  <c r="AI47" i="1" s="1"/>
  <c r="AI46" i="1"/>
  <c r="W47" i="1"/>
  <c r="AL47" i="1" s="1"/>
  <c r="AL46" i="1"/>
  <c r="U47" i="1"/>
  <c r="AJ47" i="1" s="1"/>
  <c r="AJ46" i="1"/>
  <c r="X47" i="1"/>
  <c r="AM47" i="1" s="1"/>
  <c r="AM46" i="1"/>
  <c r="K43" i="2" l="1"/>
  <c r="L60" i="2"/>
  <c r="L43" i="2" s="1"/>
  <c r="C61" i="2"/>
  <c r="D61" i="2" l="1"/>
  <c r="C44" i="2"/>
  <c r="D44" i="2" l="1"/>
  <c r="E61" i="2"/>
  <c r="F61" i="2" l="1"/>
  <c r="E44" i="2"/>
  <c r="G61" i="2" l="1"/>
  <c r="F44" i="2"/>
  <c r="H61" i="2" l="1"/>
  <c r="G44" i="2"/>
  <c r="H44" i="2" l="1"/>
  <c r="I61" i="2"/>
  <c r="J61" i="2" l="1"/>
  <c r="I44" i="2"/>
  <c r="K61" i="2" l="1"/>
  <c r="J44" i="2"/>
  <c r="F3" i="7" l="1"/>
  <c r="G3" i="7" s="1"/>
  <c r="L61" i="2"/>
  <c r="L44" i="2" s="1"/>
  <c r="K44" i="2"/>
  <c r="C62" i="2"/>
  <c r="H124" i="7" l="1"/>
  <c r="I124" i="7" s="1"/>
  <c r="H118" i="7"/>
  <c r="I118" i="7" s="1"/>
  <c r="H112" i="7"/>
  <c r="I112" i="7" s="1"/>
  <c r="H106" i="7"/>
  <c r="I106" i="7" s="1"/>
  <c r="H100" i="7"/>
  <c r="I100" i="7" s="1"/>
  <c r="H94" i="7"/>
  <c r="I94" i="7" s="1"/>
  <c r="H88" i="7"/>
  <c r="I88" i="7" s="1"/>
  <c r="H82" i="7"/>
  <c r="I82" i="7" s="1"/>
  <c r="H76" i="7"/>
  <c r="I76" i="7" s="1"/>
  <c r="H70" i="7"/>
  <c r="I70" i="7" s="1"/>
  <c r="H64" i="7"/>
  <c r="I64" i="7" s="1"/>
  <c r="H58" i="7"/>
  <c r="I58" i="7" s="1"/>
  <c r="H52" i="7"/>
  <c r="I52" i="7" s="1"/>
  <c r="H46" i="7"/>
  <c r="I46" i="7" s="1"/>
  <c r="H40" i="7"/>
  <c r="I40" i="7" s="1"/>
  <c r="H34" i="7"/>
  <c r="I34" i="7" s="1"/>
  <c r="H125" i="7"/>
  <c r="I125" i="7" s="1"/>
  <c r="H119" i="7"/>
  <c r="I119" i="7" s="1"/>
  <c r="H113" i="7"/>
  <c r="I113" i="7" s="1"/>
  <c r="H107" i="7"/>
  <c r="I107" i="7" s="1"/>
  <c r="H101" i="7"/>
  <c r="I101" i="7" s="1"/>
  <c r="H95" i="7"/>
  <c r="I95" i="7" s="1"/>
  <c r="H89" i="7"/>
  <c r="I89" i="7" s="1"/>
  <c r="H83" i="7"/>
  <c r="I83" i="7" s="1"/>
  <c r="H77" i="7"/>
  <c r="I77" i="7" s="1"/>
  <c r="H71" i="7"/>
  <c r="I71" i="7" s="1"/>
  <c r="H65" i="7"/>
  <c r="I65" i="7" s="1"/>
  <c r="H59" i="7"/>
  <c r="I59" i="7" s="1"/>
  <c r="H53" i="7"/>
  <c r="I53" i="7" s="1"/>
  <c r="H47" i="7"/>
  <c r="I47" i="7" s="1"/>
  <c r="H41" i="7"/>
  <c r="I41" i="7" s="1"/>
  <c r="H35" i="7"/>
  <c r="I35" i="7" s="1"/>
  <c r="H126" i="7"/>
  <c r="I126" i="7" s="1"/>
  <c r="H120" i="7"/>
  <c r="I120" i="7" s="1"/>
  <c r="H114" i="7"/>
  <c r="I114" i="7" s="1"/>
  <c r="H108" i="7"/>
  <c r="I108" i="7" s="1"/>
  <c r="H102" i="7"/>
  <c r="I102" i="7" s="1"/>
  <c r="H96" i="7"/>
  <c r="I96" i="7" s="1"/>
  <c r="H90" i="7"/>
  <c r="I90" i="7" s="1"/>
  <c r="H84" i="7"/>
  <c r="I84" i="7" s="1"/>
  <c r="H78" i="7"/>
  <c r="I78" i="7" s="1"/>
  <c r="H72" i="7"/>
  <c r="I72" i="7" s="1"/>
  <c r="H66" i="7"/>
  <c r="I66" i="7" s="1"/>
  <c r="H60" i="7"/>
  <c r="I60" i="7" s="1"/>
  <c r="H54" i="7"/>
  <c r="I54" i="7" s="1"/>
  <c r="H48" i="7"/>
  <c r="I48" i="7" s="1"/>
  <c r="H42" i="7"/>
  <c r="I42" i="7" s="1"/>
  <c r="H36" i="7"/>
  <c r="I36" i="7" s="1"/>
  <c r="H127" i="7"/>
  <c r="I127" i="7" s="1"/>
  <c r="H121" i="7"/>
  <c r="I121" i="7" s="1"/>
  <c r="H115" i="7"/>
  <c r="I115" i="7" s="1"/>
  <c r="H109" i="7"/>
  <c r="I109" i="7" s="1"/>
  <c r="H103" i="7"/>
  <c r="I103" i="7" s="1"/>
  <c r="H97" i="7"/>
  <c r="I97" i="7" s="1"/>
  <c r="H91" i="7"/>
  <c r="I91" i="7" s="1"/>
  <c r="H85" i="7"/>
  <c r="I85" i="7" s="1"/>
  <c r="H79" i="7"/>
  <c r="I79" i="7" s="1"/>
  <c r="H73" i="7"/>
  <c r="I73" i="7" s="1"/>
  <c r="H67" i="7"/>
  <c r="I67" i="7" s="1"/>
  <c r="H61" i="7"/>
  <c r="I61" i="7" s="1"/>
  <c r="H55" i="7"/>
  <c r="I55" i="7" s="1"/>
  <c r="H49" i="7"/>
  <c r="I49" i="7" s="1"/>
  <c r="H43" i="7"/>
  <c r="I43" i="7" s="1"/>
  <c r="H37" i="7"/>
  <c r="I37" i="7" s="1"/>
  <c r="H122" i="7"/>
  <c r="I122" i="7" s="1"/>
  <c r="H116" i="7"/>
  <c r="I116" i="7" s="1"/>
  <c r="H110" i="7"/>
  <c r="I110" i="7" s="1"/>
  <c r="H104" i="7"/>
  <c r="I104" i="7" s="1"/>
  <c r="H98" i="7"/>
  <c r="I98" i="7" s="1"/>
  <c r="H92" i="7"/>
  <c r="I92" i="7" s="1"/>
  <c r="H86" i="7"/>
  <c r="I86" i="7" s="1"/>
  <c r="H80" i="7"/>
  <c r="I80" i="7" s="1"/>
  <c r="H74" i="7"/>
  <c r="I74" i="7" s="1"/>
  <c r="H68" i="7"/>
  <c r="I68" i="7" s="1"/>
  <c r="H62" i="7"/>
  <c r="I62" i="7" s="1"/>
  <c r="H56" i="7"/>
  <c r="I56" i="7" s="1"/>
  <c r="H50" i="7"/>
  <c r="I50" i="7" s="1"/>
  <c r="H44" i="7"/>
  <c r="I44" i="7" s="1"/>
  <c r="H38" i="7"/>
  <c r="I38" i="7" s="1"/>
  <c r="H123" i="7"/>
  <c r="I123" i="7" s="1"/>
  <c r="H117" i="7"/>
  <c r="I117" i="7" s="1"/>
  <c r="H111" i="7"/>
  <c r="I111" i="7" s="1"/>
  <c r="H105" i="7"/>
  <c r="I105" i="7" s="1"/>
  <c r="H99" i="7"/>
  <c r="I99" i="7" s="1"/>
  <c r="H93" i="7"/>
  <c r="I93" i="7" s="1"/>
  <c r="H87" i="7"/>
  <c r="I87" i="7" s="1"/>
  <c r="H81" i="7"/>
  <c r="I81" i="7" s="1"/>
  <c r="H75" i="7"/>
  <c r="I75" i="7" s="1"/>
  <c r="H69" i="7"/>
  <c r="I69" i="7" s="1"/>
  <c r="H63" i="7"/>
  <c r="I63" i="7" s="1"/>
  <c r="H57" i="7"/>
  <c r="I57" i="7" s="1"/>
  <c r="H51" i="7"/>
  <c r="I51" i="7" s="1"/>
  <c r="H45" i="7"/>
  <c r="I45" i="7" s="1"/>
  <c r="H39" i="7"/>
  <c r="I39" i="7" s="1"/>
  <c r="H33" i="7"/>
  <c r="I33" i="7" s="1"/>
  <c r="H30" i="7"/>
  <c r="I30" i="7" s="1"/>
  <c r="H32" i="7"/>
  <c r="I32" i="7" s="1"/>
  <c r="H28" i="7"/>
  <c r="I28" i="7" s="1"/>
  <c r="G5" i="7"/>
  <c r="H29" i="7"/>
  <c r="I29" i="7" s="1"/>
  <c r="H27" i="7"/>
  <c r="I27" i="7" s="1"/>
  <c r="H31" i="7"/>
  <c r="I31" i="7" s="1"/>
  <c r="C45" i="2"/>
  <c r="D62" i="2"/>
  <c r="G6" i="7" l="1"/>
  <c r="E62" i="2"/>
  <c r="D45" i="2"/>
  <c r="G7" i="7" l="1"/>
  <c r="E45" i="2"/>
  <c r="F62" i="2"/>
  <c r="G8" i="7" l="1"/>
  <c r="G62" i="2"/>
  <c r="F45" i="2"/>
  <c r="G9" i="7" l="1"/>
  <c r="G45" i="2"/>
  <c r="H62" i="2"/>
  <c r="G10" i="7" l="1"/>
  <c r="H45" i="2"/>
  <c r="I62" i="2"/>
  <c r="G11" i="7" l="1"/>
  <c r="I45" i="2"/>
  <c r="J62" i="2"/>
  <c r="G12" i="7" l="1"/>
  <c r="K62" i="2"/>
  <c r="J45" i="2"/>
  <c r="G13" i="7" l="1"/>
  <c r="G14" i="7"/>
  <c r="K45" i="2"/>
  <c r="L62" i="2"/>
  <c r="L45" i="2" s="1"/>
  <c r="C63" i="2"/>
  <c r="G15" i="7" l="1"/>
  <c r="G16" i="7" s="1"/>
  <c r="G17" i="7" s="1"/>
  <c r="D63" i="2"/>
  <c r="C46" i="2"/>
  <c r="G18" i="7" l="1"/>
  <c r="D46" i="2"/>
  <c r="E63" i="2"/>
  <c r="G19" i="7" l="1"/>
  <c r="G20" i="7" s="1"/>
  <c r="G21" i="7" s="1"/>
  <c r="G22" i="7" s="1"/>
  <c r="G23" i="7" s="1"/>
  <c r="G24" i="7" s="1"/>
  <c r="J16" i="7"/>
  <c r="F63" i="2"/>
  <c r="E46" i="2"/>
  <c r="P16" i="7" l="1"/>
  <c r="N16" i="7" s="1"/>
  <c r="J15" i="7"/>
  <c r="P15" i="7" s="1"/>
  <c r="N15" i="7" s="1"/>
  <c r="G25" i="7"/>
  <c r="F46" i="2"/>
  <c r="G63" i="2"/>
  <c r="G26" i="7" l="1"/>
  <c r="G27" i="7" s="1"/>
  <c r="G28" i="7" s="1"/>
  <c r="G29" i="7" s="1"/>
  <c r="G30" i="7" s="1"/>
  <c r="G31" i="7" s="1"/>
  <c r="G46" i="2"/>
  <c r="H63" i="2"/>
  <c r="G32" i="7" l="1"/>
  <c r="G33" i="7" s="1"/>
  <c r="H8" i="7"/>
  <c r="I8" i="7" s="1"/>
  <c r="H9" i="7"/>
  <c r="I9" i="7" s="1"/>
  <c r="G34" i="7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H46" i="2"/>
  <c r="I63" i="2"/>
  <c r="H11" i="7" l="1"/>
  <c r="I11" i="7" s="1"/>
  <c r="H10" i="7"/>
  <c r="I10" i="7" s="1"/>
  <c r="H15" i="7"/>
  <c r="I15" i="7" s="1"/>
  <c r="H17" i="7"/>
  <c r="I17" i="7" s="1"/>
  <c r="H12" i="7"/>
  <c r="I12" i="7" s="1"/>
  <c r="J12" i="7" s="1"/>
  <c r="H14" i="7"/>
  <c r="I14" i="7" s="1"/>
  <c r="H16" i="7"/>
  <c r="I16" i="7" s="1"/>
  <c r="H13" i="7"/>
  <c r="I13" i="7" s="1"/>
  <c r="H18" i="7"/>
  <c r="I18" i="7" s="1"/>
  <c r="H19" i="7"/>
  <c r="I19" i="7" s="1"/>
  <c r="G128" i="7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407" i="7" s="1"/>
  <c r="G408" i="7" s="1"/>
  <c r="G409" i="7" s="1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421" i="7" s="1"/>
  <c r="G422" i="7" s="1"/>
  <c r="G423" i="7" s="1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35" i="7" s="1"/>
  <c r="G436" i="7" s="1"/>
  <c r="G437" i="7" s="1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49" i="7" s="1"/>
  <c r="G450" i="7" s="1"/>
  <c r="G451" i="7" s="1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64" i="7" s="1"/>
  <c r="G465" i="7" s="1"/>
  <c r="G466" i="7" s="1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78" i="7" s="1"/>
  <c r="G479" i="7" s="1"/>
  <c r="G480" i="7" s="1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92" i="7" s="1"/>
  <c r="G493" i="7" s="1"/>
  <c r="G494" i="7" s="1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505" i="7" s="1"/>
  <c r="G506" i="7" s="1"/>
  <c r="G507" i="7" s="1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518" i="7" s="1"/>
  <c r="G519" i="7" s="1"/>
  <c r="G520" i="7" s="1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32" i="7" s="1"/>
  <c r="G533" i="7" s="1"/>
  <c r="G534" i="7" s="1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46" i="7" s="1"/>
  <c r="G547" i="7" s="1"/>
  <c r="G548" i="7" s="1"/>
  <c r="G549" i="7" s="1"/>
  <c r="G550" i="7" s="1"/>
  <c r="G551" i="7" s="1"/>
  <c r="G552" i="7" s="1"/>
  <c r="G553" i="7" s="1"/>
  <c r="G554" i="7" s="1"/>
  <c r="G555" i="7" s="1"/>
  <c r="G556" i="7" s="1"/>
  <c r="G557" i="7" s="1"/>
  <c r="G558" i="7" s="1"/>
  <c r="G559" i="7" s="1"/>
  <c r="G560" i="7" s="1"/>
  <c r="G561" i="7" s="1"/>
  <c r="G562" i="7" s="1"/>
  <c r="G563" i="7" s="1"/>
  <c r="G564" i="7" s="1"/>
  <c r="G565" i="7" s="1"/>
  <c r="G566" i="7" s="1"/>
  <c r="G567" i="7" s="1"/>
  <c r="G568" i="7" s="1"/>
  <c r="G569" i="7" s="1"/>
  <c r="G570" i="7" s="1"/>
  <c r="G571" i="7" s="1"/>
  <c r="G572" i="7" s="1"/>
  <c r="G573" i="7" s="1"/>
  <c r="G574" i="7" s="1"/>
  <c r="G575" i="7" s="1"/>
  <c r="G576" i="7" s="1"/>
  <c r="G577" i="7" s="1"/>
  <c r="G578" i="7" s="1"/>
  <c r="G579" i="7" s="1"/>
  <c r="G580" i="7" s="1"/>
  <c r="G581" i="7" s="1"/>
  <c r="G582" i="7" s="1"/>
  <c r="G583" i="7" s="1"/>
  <c r="G584" i="7" s="1"/>
  <c r="G585" i="7" s="1"/>
  <c r="G586" i="7" s="1"/>
  <c r="G587" i="7" s="1"/>
  <c r="G588" i="7" s="1"/>
  <c r="G589" i="7" s="1"/>
  <c r="G590" i="7" s="1"/>
  <c r="G591" i="7" s="1"/>
  <c r="G592" i="7" s="1"/>
  <c r="G593" i="7" s="1"/>
  <c r="G594" i="7" s="1"/>
  <c r="G595" i="7" s="1"/>
  <c r="G596" i="7" s="1"/>
  <c r="G597" i="7" s="1"/>
  <c r="G598" i="7" s="1"/>
  <c r="G599" i="7" s="1"/>
  <c r="G600" i="7" s="1"/>
  <c r="G601" i="7" s="1"/>
  <c r="G602" i="7" s="1"/>
  <c r="G603" i="7" s="1"/>
  <c r="G604" i="7" s="1"/>
  <c r="G605" i="7" s="1"/>
  <c r="G606" i="7" s="1"/>
  <c r="G607" i="7" s="1"/>
  <c r="G608" i="7" s="1"/>
  <c r="G609" i="7" s="1"/>
  <c r="G610" i="7" s="1"/>
  <c r="G611" i="7" s="1"/>
  <c r="G612" i="7" s="1"/>
  <c r="G613" i="7" s="1"/>
  <c r="G614" i="7" s="1"/>
  <c r="G615" i="7" s="1"/>
  <c r="G616" i="7" s="1"/>
  <c r="G617" i="7" s="1"/>
  <c r="G618" i="7" s="1"/>
  <c r="G619" i="7" s="1"/>
  <c r="G620" i="7" s="1"/>
  <c r="G621" i="7" s="1"/>
  <c r="G622" i="7" s="1"/>
  <c r="G623" i="7" s="1"/>
  <c r="G624" i="7" s="1"/>
  <c r="G625" i="7" s="1"/>
  <c r="G626" i="7" s="1"/>
  <c r="G627" i="7" s="1"/>
  <c r="G628" i="7" s="1"/>
  <c r="G629" i="7" s="1"/>
  <c r="G630" i="7" s="1"/>
  <c r="G631" i="7" s="1"/>
  <c r="G632" i="7" s="1"/>
  <c r="G633" i="7" s="1"/>
  <c r="G634" i="7" s="1"/>
  <c r="G635" i="7" s="1"/>
  <c r="G636" i="7" s="1"/>
  <c r="G637" i="7" s="1"/>
  <c r="G638" i="7" s="1"/>
  <c r="G639" i="7" s="1"/>
  <c r="G640" i="7" s="1"/>
  <c r="G641" i="7" s="1"/>
  <c r="G642" i="7" s="1"/>
  <c r="G643" i="7" s="1"/>
  <c r="G644" i="7" s="1"/>
  <c r="G645" i="7" s="1"/>
  <c r="G646" i="7" s="1"/>
  <c r="G647" i="7" s="1"/>
  <c r="G648" i="7" s="1"/>
  <c r="G649" i="7" s="1"/>
  <c r="G650" i="7" s="1"/>
  <c r="G651" i="7" s="1"/>
  <c r="G652" i="7" s="1"/>
  <c r="G653" i="7" s="1"/>
  <c r="G654" i="7" s="1"/>
  <c r="G655" i="7" s="1"/>
  <c r="G656" i="7" s="1"/>
  <c r="G657" i="7" s="1"/>
  <c r="G658" i="7" s="1"/>
  <c r="G659" i="7" s="1"/>
  <c r="G660" i="7" s="1"/>
  <c r="G661" i="7" s="1"/>
  <c r="G662" i="7" s="1"/>
  <c r="G663" i="7" s="1"/>
  <c r="G664" i="7" s="1"/>
  <c r="G665" i="7" s="1"/>
  <c r="G666" i="7" s="1"/>
  <c r="G667" i="7" s="1"/>
  <c r="G668" i="7" s="1"/>
  <c r="G669" i="7" s="1"/>
  <c r="G670" i="7" s="1"/>
  <c r="G671" i="7" s="1"/>
  <c r="G672" i="7" s="1"/>
  <c r="G673" i="7" s="1"/>
  <c r="G674" i="7" s="1"/>
  <c r="G675" i="7" s="1"/>
  <c r="G676" i="7" s="1"/>
  <c r="G677" i="7" s="1"/>
  <c r="G678" i="7" s="1"/>
  <c r="G679" i="7" s="1"/>
  <c r="G680" i="7" s="1"/>
  <c r="G681" i="7" s="1"/>
  <c r="G682" i="7" s="1"/>
  <c r="G683" i="7" s="1"/>
  <c r="G684" i="7" s="1"/>
  <c r="G685" i="7" s="1"/>
  <c r="G686" i="7" s="1"/>
  <c r="G687" i="7" s="1"/>
  <c r="G688" i="7" s="1"/>
  <c r="G689" i="7" s="1"/>
  <c r="G690" i="7" s="1"/>
  <c r="G691" i="7" s="1"/>
  <c r="G692" i="7" s="1"/>
  <c r="G693" i="7" s="1"/>
  <c r="G694" i="7" s="1"/>
  <c r="G695" i="7" s="1"/>
  <c r="G696" i="7" s="1"/>
  <c r="G697" i="7" s="1"/>
  <c r="G698" i="7" s="1"/>
  <c r="G699" i="7" s="1"/>
  <c r="G700" i="7" s="1"/>
  <c r="G701" i="7" s="1"/>
  <c r="G702" i="7" s="1"/>
  <c r="G703" i="7" s="1"/>
  <c r="G704" i="7" s="1"/>
  <c r="G705" i="7" s="1"/>
  <c r="G706" i="7" s="1"/>
  <c r="G707" i="7" s="1"/>
  <c r="G708" i="7" s="1"/>
  <c r="G709" i="7" s="1"/>
  <c r="G710" i="7" s="1"/>
  <c r="G711" i="7" s="1"/>
  <c r="G712" i="7" s="1"/>
  <c r="G713" i="7" s="1"/>
  <c r="G714" i="7" s="1"/>
  <c r="G715" i="7" s="1"/>
  <c r="G716" i="7" s="1"/>
  <c r="G717" i="7" s="1"/>
  <c r="G718" i="7" s="1"/>
  <c r="G719" i="7" s="1"/>
  <c r="G720" i="7" s="1"/>
  <c r="G721" i="7" s="1"/>
  <c r="G722" i="7" s="1"/>
  <c r="G723" i="7" s="1"/>
  <c r="G724" i="7" s="1"/>
  <c r="G725" i="7" s="1"/>
  <c r="G726" i="7" s="1"/>
  <c r="G727" i="7" s="1"/>
  <c r="G728" i="7" s="1"/>
  <c r="G729" i="7" s="1"/>
  <c r="G730" i="7" s="1"/>
  <c r="G731" i="7" s="1"/>
  <c r="G732" i="7" s="1"/>
  <c r="G733" i="7" s="1"/>
  <c r="G734" i="7" s="1"/>
  <c r="G735" i="7" s="1"/>
  <c r="G736" i="7" s="1"/>
  <c r="G737" i="7" s="1"/>
  <c r="G738" i="7" s="1"/>
  <c r="G739" i="7" s="1"/>
  <c r="G740" i="7" s="1"/>
  <c r="G741" i="7" s="1"/>
  <c r="G742" i="7" s="1"/>
  <c r="G743" i="7" s="1"/>
  <c r="G744" i="7" s="1"/>
  <c r="G745" i="7" s="1"/>
  <c r="G746" i="7" s="1"/>
  <c r="G747" i="7" s="1"/>
  <c r="G748" i="7" s="1"/>
  <c r="G749" i="7" s="1"/>
  <c r="G750" i="7" s="1"/>
  <c r="G751" i="7" s="1"/>
  <c r="G752" i="7" s="1"/>
  <c r="G753" i="7" s="1"/>
  <c r="G754" i="7" s="1"/>
  <c r="G755" i="7" s="1"/>
  <c r="G756" i="7" s="1"/>
  <c r="G757" i="7" s="1"/>
  <c r="G758" i="7" s="1"/>
  <c r="G759" i="7" s="1"/>
  <c r="G760" i="7" s="1"/>
  <c r="G761" i="7" s="1"/>
  <c r="G762" i="7" s="1"/>
  <c r="G763" i="7" s="1"/>
  <c r="G764" i="7" s="1"/>
  <c r="G765" i="7" s="1"/>
  <c r="G766" i="7" s="1"/>
  <c r="G767" i="7" s="1"/>
  <c r="G768" i="7" s="1"/>
  <c r="G769" i="7" s="1"/>
  <c r="G770" i="7" s="1"/>
  <c r="G771" i="7" s="1"/>
  <c r="G772" i="7" s="1"/>
  <c r="G773" i="7" s="1"/>
  <c r="G774" i="7" s="1"/>
  <c r="G775" i="7" s="1"/>
  <c r="G776" i="7" s="1"/>
  <c r="G777" i="7" s="1"/>
  <c r="G778" i="7" s="1"/>
  <c r="G779" i="7" s="1"/>
  <c r="G780" i="7" s="1"/>
  <c r="G781" i="7" s="1"/>
  <c r="G782" i="7" s="1"/>
  <c r="G783" i="7" s="1"/>
  <c r="G784" i="7" s="1"/>
  <c r="G785" i="7" s="1"/>
  <c r="G786" i="7" s="1"/>
  <c r="G787" i="7" s="1"/>
  <c r="G788" i="7" s="1"/>
  <c r="G789" i="7" s="1"/>
  <c r="G790" i="7" s="1"/>
  <c r="G791" i="7" s="1"/>
  <c r="G792" i="7" s="1"/>
  <c r="G793" i="7" s="1"/>
  <c r="G794" i="7" s="1"/>
  <c r="G795" i="7" s="1"/>
  <c r="G796" i="7" s="1"/>
  <c r="G797" i="7" s="1"/>
  <c r="G798" i="7" s="1"/>
  <c r="G799" i="7" s="1"/>
  <c r="G800" i="7" s="1"/>
  <c r="G801" i="7" s="1"/>
  <c r="G802" i="7" s="1"/>
  <c r="G803" i="7" s="1"/>
  <c r="G804" i="7" s="1"/>
  <c r="G805" i="7" s="1"/>
  <c r="G806" i="7" s="1"/>
  <c r="G807" i="7" s="1"/>
  <c r="G808" i="7" s="1"/>
  <c r="G809" i="7" s="1"/>
  <c r="G810" i="7" s="1"/>
  <c r="G811" i="7" s="1"/>
  <c r="G812" i="7" s="1"/>
  <c r="G813" i="7" s="1"/>
  <c r="G814" i="7" s="1"/>
  <c r="G815" i="7" s="1"/>
  <c r="G816" i="7" s="1"/>
  <c r="G817" i="7" s="1"/>
  <c r="G818" i="7" s="1"/>
  <c r="G819" i="7" s="1"/>
  <c r="G820" i="7" s="1"/>
  <c r="G821" i="7" s="1"/>
  <c r="G822" i="7" s="1"/>
  <c r="G823" i="7" s="1"/>
  <c r="G824" i="7" s="1"/>
  <c r="G825" i="7" s="1"/>
  <c r="G826" i="7" s="1"/>
  <c r="G827" i="7" s="1"/>
  <c r="G828" i="7" s="1"/>
  <c r="G829" i="7" s="1"/>
  <c r="G830" i="7" s="1"/>
  <c r="G831" i="7" s="1"/>
  <c r="G832" i="7" s="1"/>
  <c r="G833" i="7" s="1"/>
  <c r="G834" i="7" s="1"/>
  <c r="G835" i="7" s="1"/>
  <c r="G836" i="7" s="1"/>
  <c r="G837" i="7" s="1"/>
  <c r="G838" i="7" s="1"/>
  <c r="G839" i="7" s="1"/>
  <c r="G840" i="7" s="1"/>
  <c r="G841" i="7" s="1"/>
  <c r="G842" i="7" s="1"/>
  <c r="G843" i="7" s="1"/>
  <c r="G844" i="7" s="1"/>
  <c r="G845" i="7" s="1"/>
  <c r="G846" i="7" s="1"/>
  <c r="G847" i="7" s="1"/>
  <c r="G848" i="7" s="1"/>
  <c r="G849" i="7" s="1"/>
  <c r="G850" i="7" s="1"/>
  <c r="G851" i="7" s="1"/>
  <c r="G852" i="7" s="1"/>
  <c r="G853" i="7" s="1"/>
  <c r="G854" i="7" s="1"/>
  <c r="G855" i="7" s="1"/>
  <c r="G856" i="7" s="1"/>
  <c r="G857" i="7" s="1"/>
  <c r="G858" i="7" s="1"/>
  <c r="G859" i="7" s="1"/>
  <c r="G860" i="7" s="1"/>
  <c r="G861" i="7" s="1"/>
  <c r="G862" i="7" s="1"/>
  <c r="G863" i="7" s="1"/>
  <c r="G864" i="7" s="1"/>
  <c r="G865" i="7" s="1"/>
  <c r="G866" i="7" s="1"/>
  <c r="G867" i="7" s="1"/>
  <c r="G868" i="7" s="1"/>
  <c r="G869" i="7" s="1"/>
  <c r="G870" i="7" s="1"/>
  <c r="G871" i="7" s="1"/>
  <c r="G872" i="7" s="1"/>
  <c r="G873" i="7" s="1"/>
  <c r="G874" i="7" s="1"/>
  <c r="G875" i="7" s="1"/>
  <c r="G876" i="7" s="1"/>
  <c r="G877" i="7" s="1"/>
  <c r="G878" i="7" s="1"/>
  <c r="G879" i="7" s="1"/>
  <c r="G880" i="7" s="1"/>
  <c r="G881" i="7" s="1"/>
  <c r="G882" i="7" s="1"/>
  <c r="G883" i="7" s="1"/>
  <c r="G884" i="7" s="1"/>
  <c r="G885" i="7" s="1"/>
  <c r="G886" i="7" s="1"/>
  <c r="G887" i="7" s="1"/>
  <c r="G888" i="7" s="1"/>
  <c r="G889" i="7" s="1"/>
  <c r="G890" i="7" s="1"/>
  <c r="G891" i="7" s="1"/>
  <c r="G892" i="7" s="1"/>
  <c r="G893" i="7" s="1"/>
  <c r="G894" i="7" s="1"/>
  <c r="G895" i="7" s="1"/>
  <c r="G896" i="7" s="1"/>
  <c r="G897" i="7" s="1"/>
  <c r="G898" i="7" s="1"/>
  <c r="G899" i="7" s="1"/>
  <c r="G900" i="7" s="1"/>
  <c r="G901" i="7" s="1"/>
  <c r="G902" i="7" s="1"/>
  <c r="G903" i="7" s="1"/>
  <c r="G904" i="7" s="1"/>
  <c r="G905" i="7" s="1"/>
  <c r="G906" i="7" s="1"/>
  <c r="G907" i="7" s="1"/>
  <c r="G908" i="7" s="1"/>
  <c r="G909" i="7" s="1"/>
  <c r="G910" i="7" s="1"/>
  <c r="G911" i="7" s="1"/>
  <c r="G912" i="7" s="1"/>
  <c r="G913" i="7" s="1"/>
  <c r="G914" i="7" s="1"/>
  <c r="G915" i="7" s="1"/>
  <c r="G916" i="7" s="1"/>
  <c r="G917" i="7" s="1"/>
  <c r="G918" i="7" s="1"/>
  <c r="G919" i="7" s="1"/>
  <c r="G920" i="7" s="1"/>
  <c r="G921" i="7" s="1"/>
  <c r="G922" i="7" s="1"/>
  <c r="G923" i="7" s="1"/>
  <c r="G924" i="7" s="1"/>
  <c r="G925" i="7" s="1"/>
  <c r="G926" i="7" s="1"/>
  <c r="G927" i="7" s="1"/>
  <c r="G928" i="7" s="1"/>
  <c r="G929" i="7" s="1"/>
  <c r="G930" i="7" s="1"/>
  <c r="G931" i="7" s="1"/>
  <c r="G932" i="7" s="1"/>
  <c r="G933" i="7" s="1"/>
  <c r="G934" i="7" s="1"/>
  <c r="G935" i="7" s="1"/>
  <c r="G936" i="7" s="1"/>
  <c r="G937" i="7" s="1"/>
  <c r="G938" i="7" s="1"/>
  <c r="G939" i="7" s="1"/>
  <c r="G940" i="7" s="1"/>
  <c r="G941" i="7" s="1"/>
  <c r="G942" i="7" s="1"/>
  <c r="G943" i="7" s="1"/>
  <c r="G944" i="7" s="1"/>
  <c r="G945" i="7" s="1"/>
  <c r="G946" i="7" s="1"/>
  <c r="G947" i="7" s="1"/>
  <c r="G948" i="7" s="1"/>
  <c r="G949" i="7" s="1"/>
  <c r="G950" i="7" s="1"/>
  <c r="G951" i="7" s="1"/>
  <c r="G952" i="7" s="1"/>
  <c r="G953" i="7" s="1"/>
  <c r="G954" i="7" s="1"/>
  <c r="G955" i="7" s="1"/>
  <c r="G956" i="7" s="1"/>
  <c r="G957" i="7" s="1"/>
  <c r="G958" i="7" s="1"/>
  <c r="G959" i="7" s="1"/>
  <c r="G960" i="7" s="1"/>
  <c r="G961" i="7" s="1"/>
  <c r="G962" i="7" s="1"/>
  <c r="G963" i="7" s="1"/>
  <c r="G964" i="7" s="1"/>
  <c r="G965" i="7" s="1"/>
  <c r="G966" i="7" s="1"/>
  <c r="G967" i="7" s="1"/>
  <c r="G968" i="7" s="1"/>
  <c r="G969" i="7" s="1"/>
  <c r="G970" i="7" s="1"/>
  <c r="G971" i="7" s="1"/>
  <c r="G972" i="7" s="1"/>
  <c r="G973" i="7" s="1"/>
  <c r="G974" i="7" s="1"/>
  <c r="G975" i="7" s="1"/>
  <c r="G976" i="7" s="1"/>
  <c r="G977" i="7" s="1"/>
  <c r="G978" i="7" s="1"/>
  <c r="G979" i="7" s="1"/>
  <c r="G980" i="7" s="1"/>
  <c r="G981" i="7" s="1"/>
  <c r="G982" i="7" s="1"/>
  <c r="G983" i="7" s="1"/>
  <c r="G984" i="7" s="1"/>
  <c r="G985" i="7" s="1"/>
  <c r="G986" i="7" s="1"/>
  <c r="G987" i="7" s="1"/>
  <c r="G988" i="7" s="1"/>
  <c r="G989" i="7" s="1"/>
  <c r="G990" i="7" s="1"/>
  <c r="G991" i="7" s="1"/>
  <c r="G992" i="7" s="1"/>
  <c r="G993" i="7" s="1"/>
  <c r="G994" i="7" s="1"/>
  <c r="G995" i="7" s="1"/>
  <c r="G996" i="7" s="1"/>
  <c r="G997" i="7" s="1"/>
  <c r="G998" i="7" s="1"/>
  <c r="G999" i="7" s="1"/>
  <c r="G1000" i="7" s="1"/>
  <c r="H26" i="7" s="1"/>
  <c r="I26" i="7" s="1"/>
  <c r="J20" i="7"/>
  <c r="J21" i="7"/>
  <c r="J18" i="7"/>
  <c r="P18" i="7" s="1"/>
  <c r="N18" i="7" s="1"/>
  <c r="J63" i="2"/>
  <c r="I46" i="2"/>
  <c r="H25" i="7" l="1"/>
  <c r="H5" i="7"/>
  <c r="H7" i="7"/>
  <c r="I7" i="7" s="1"/>
  <c r="J7" i="7" s="1"/>
  <c r="P7" i="7" s="1"/>
  <c r="N7" i="7" s="1"/>
  <c r="H6" i="7"/>
  <c r="I6" i="7" s="1"/>
  <c r="I25" i="7"/>
  <c r="H21" i="7"/>
  <c r="I21" i="7" s="1"/>
  <c r="H24" i="7"/>
  <c r="H20" i="7"/>
  <c r="I20" i="7" s="1"/>
  <c r="H22" i="7"/>
  <c r="I22" i="7" s="1"/>
  <c r="H23" i="7"/>
  <c r="I23" i="7" s="1"/>
  <c r="G1001" i="7"/>
  <c r="G1002" i="7" s="1"/>
  <c r="G1003" i="7" s="1"/>
  <c r="G1004" i="7" s="1"/>
  <c r="G1005" i="7" s="1"/>
  <c r="G1006" i="7" s="1"/>
  <c r="G1007" i="7" s="1"/>
  <c r="G1008" i="7" s="1"/>
  <c r="G1009" i="7" s="1"/>
  <c r="G1010" i="7" s="1"/>
  <c r="G1011" i="7" s="1"/>
  <c r="G1012" i="7" s="1"/>
  <c r="G1013" i="7" s="1"/>
  <c r="G1014" i="7" s="1"/>
  <c r="G1015" i="7" s="1"/>
  <c r="G1016" i="7" s="1"/>
  <c r="G1017" i="7" s="1"/>
  <c r="G1018" i="7" s="1"/>
  <c r="G1019" i="7" s="1"/>
  <c r="G1020" i="7" s="1"/>
  <c r="G1021" i="7" s="1"/>
  <c r="G1022" i="7" s="1"/>
  <c r="G1023" i="7" s="1"/>
  <c r="G1024" i="7" s="1"/>
  <c r="G1025" i="7" s="1"/>
  <c r="G1026" i="7" s="1"/>
  <c r="G1027" i="7" s="1"/>
  <c r="G1028" i="7" s="1"/>
  <c r="G1029" i="7" s="1"/>
  <c r="G1030" i="7" s="1"/>
  <c r="G1031" i="7" s="1"/>
  <c r="G1032" i="7" s="1"/>
  <c r="G1033" i="7" s="1"/>
  <c r="G1034" i="7" s="1"/>
  <c r="G1035" i="7" s="1"/>
  <c r="G1036" i="7" s="1"/>
  <c r="G1037" i="7" s="1"/>
  <c r="G1038" i="7" s="1"/>
  <c r="G1039" i="7" s="1"/>
  <c r="G1040" i="7" s="1"/>
  <c r="G1041" i="7" s="1"/>
  <c r="G1042" i="7" s="1"/>
  <c r="G1043" i="7" s="1"/>
  <c r="G1044" i="7" s="1"/>
  <c r="G1045" i="7" s="1"/>
  <c r="G1046" i="7" s="1"/>
  <c r="G1047" i="7" s="1"/>
  <c r="G1048" i="7" s="1"/>
  <c r="G1049" i="7" s="1"/>
  <c r="G1050" i="7" s="1"/>
  <c r="G1051" i="7" s="1"/>
  <c r="G1052" i="7" s="1"/>
  <c r="G1053" i="7" s="1"/>
  <c r="G1054" i="7" s="1"/>
  <c r="G1055" i="7" s="1"/>
  <c r="G1056" i="7" s="1"/>
  <c r="G1057" i="7" s="1"/>
  <c r="G1058" i="7" s="1"/>
  <c r="G1059" i="7" s="1"/>
  <c r="G1060" i="7" s="1"/>
  <c r="G1061" i="7" s="1"/>
  <c r="G1062" i="7" s="1"/>
  <c r="G1063" i="7" s="1"/>
  <c r="G1064" i="7" s="1"/>
  <c r="G1065" i="7" s="1"/>
  <c r="G1066" i="7" s="1"/>
  <c r="G1067" i="7" s="1"/>
  <c r="G1068" i="7" s="1"/>
  <c r="G1069" i="7" s="1"/>
  <c r="G1070" i="7" s="1"/>
  <c r="G1071" i="7" s="1"/>
  <c r="G1072" i="7" s="1"/>
  <c r="G1073" i="7" s="1"/>
  <c r="G1074" i="7" s="1"/>
  <c r="G1075" i="7" s="1"/>
  <c r="G1076" i="7" s="1"/>
  <c r="G1077" i="7" s="1"/>
  <c r="G1078" i="7" s="1"/>
  <c r="G1079" i="7" s="1"/>
  <c r="G1080" i="7" s="1"/>
  <c r="G1081" i="7" s="1"/>
  <c r="G1082" i="7" s="1"/>
  <c r="G1083" i="7" s="1"/>
  <c r="G1084" i="7" s="1"/>
  <c r="G1085" i="7" s="1"/>
  <c r="G1086" i="7" s="1"/>
  <c r="G1087" i="7" s="1"/>
  <c r="G1088" i="7" s="1"/>
  <c r="G1089" i="7" s="1"/>
  <c r="G1090" i="7" s="1"/>
  <c r="G1091" i="7" s="1"/>
  <c r="G1092" i="7" s="1"/>
  <c r="G1093" i="7" s="1"/>
  <c r="G1094" i="7" s="1"/>
  <c r="G1095" i="7" s="1"/>
  <c r="G1096" i="7" s="1"/>
  <c r="G1097" i="7" s="1"/>
  <c r="G1098" i="7" s="1"/>
  <c r="G1099" i="7" s="1"/>
  <c r="G1100" i="7" s="1"/>
  <c r="G1101" i="7" s="1"/>
  <c r="G1102" i="7" s="1"/>
  <c r="G1103" i="7" s="1"/>
  <c r="G1104" i="7" s="1"/>
  <c r="G1105" i="7" s="1"/>
  <c r="G1106" i="7" s="1"/>
  <c r="G1107" i="7" s="1"/>
  <c r="G1108" i="7" s="1"/>
  <c r="G1109" i="7" s="1"/>
  <c r="G1110" i="7" s="1"/>
  <c r="G1111" i="7" s="1"/>
  <c r="G1112" i="7" s="1"/>
  <c r="G1113" i="7" s="1"/>
  <c r="G1114" i="7" s="1"/>
  <c r="G1115" i="7" s="1"/>
  <c r="G1116" i="7" s="1"/>
  <c r="G1117" i="7" s="1"/>
  <c r="G1118" i="7" s="1"/>
  <c r="G1119" i="7" s="1"/>
  <c r="G1120" i="7" s="1"/>
  <c r="G1121" i="7" s="1"/>
  <c r="G1122" i="7" s="1"/>
  <c r="G1123" i="7" s="1"/>
  <c r="G1124" i="7" s="1"/>
  <c r="G1125" i="7" s="1"/>
  <c r="G1126" i="7" s="1"/>
  <c r="G1127" i="7" s="1"/>
  <c r="G1128" i="7" s="1"/>
  <c r="G1129" i="7" s="1"/>
  <c r="G1130" i="7" s="1"/>
  <c r="G1131" i="7" s="1"/>
  <c r="G1132" i="7" s="1"/>
  <c r="G1133" i="7" s="1"/>
  <c r="G1134" i="7" s="1"/>
  <c r="G1135" i="7" s="1"/>
  <c r="G1136" i="7" s="1"/>
  <c r="G1137" i="7" s="1"/>
  <c r="G1138" i="7" s="1"/>
  <c r="G1139" i="7" s="1"/>
  <c r="G1140" i="7" s="1"/>
  <c r="G1141" i="7" s="1"/>
  <c r="G1142" i="7" s="1"/>
  <c r="G1143" i="7" s="1"/>
  <c r="G1144" i="7" s="1"/>
  <c r="G1145" i="7" s="1"/>
  <c r="G1146" i="7" s="1"/>
  <c r="G1147" i="7" s="1"/>
  <c r="G1148" i="7" s="1"/>
  <c r="G1149" i="7" s="1"/>
  <c r="G1150" i="7" s="1"/>
  <c r="G1151" i="7" s="1"/>
  <c r="G1152" i="7" s="1"/>
  <c r="G1153" i="7" s="1"/>
  <c r="G1154" i="7" s="1"/>
  <c r="G1155" i="7" s="1"/>
  <c r="G1156" i="7" s="1"/>
  <c r="G1157" i="7" s="1"/>
  <c r="G1158" i="7" s="1"/>
  <c r="G1159" i="7" s="1"/>
  <c r="G1160" i="7" s="1"/>
  <c r="G1161" i="7" s="1"/>
  <c r="G1162" i="7" s="1"/>
  <c r="G1163" i="7" s="1"/>
  <c r="G1164" i="7" s="1"/>
  <c r="G1165" i="7" s="1"/>
  <c r="G1166" i="7" s="1"/>
  <c r="G1167" i="7" s="1"/>
  <c r="G1168" i="7" s="1"/>
  <c r="G1169" i="7" s="1"/>
  <c r="G1170" i="7" s="1"/>
  <c r="G1171" i="7" s="1"/>
  <c r="G1172" i="7" s="1"/>
  <c r="G1173" i="7" s="1"/>
  <c r="G1174" i="7" s="1"/>
  <c r="G1175" i="7" s="1"/>
  <c r="G1176" i="7" s="1"/>
  <c r="G1177" i="7" s="1"/>
  <c r="G1178" i="7" s="1"/>
  <c r="G1179" i="7" s="1"/>
  <c r="G1180" i="7" s="1"/>
  <c r="G1181" i="7" s="1"/>
  <c r="G1182" i="7" s="1"/>
  <c r="G1183" i="7" s="1"/>
  <c r="G1184" i="7" s="1"/>
  <c r="G1185" i="7" s="1"/>
  <c r="G1186" i="7" s="1"/>
  <c r="G1187" i="7" s="1"/>
  <c r="G1188" i="7" s="1"/>
  <c r="G1189" i="7" s="1"/>
  <c r="G1190" i="7" s="1"/>
  <c r="G1191" i="7" s="1"/>
  <c r="G1192" i="7" s="1"/>
  <c r="G1193" i="7" s="1"/>
  <c r="G1194" i="7" s="1"/>
  <c r="G1195" i="7" s="1"/>
  <c r="G1196" i="7" s="1"/>
  <c r="G1197" i="7" s="1"/>
  <c r="G1198" i="7" s="1"/>
  <c r="G1199" i="7" s="1"/>
  <c r="G1200" i="7" s="1"/>
  <c r="G1201" i="7" s="1"/>
  <c r="G1202" i="7" s="1"/>
  <c r="G1203" i="7" s="1"/>
  <c r="G1204" i="7" s="1"/>
  <c r="G1205" i="7" s="1"/>
  <c r="G1206" i="7" s="1"/>
  <c r="G1207" i="7" s="1"/>
  <c r="G1208" i="7" s="1"/>
  <c r="G1209" i="7" s="1"/>
  <c r="G1210" i="7" s="1"/>
  <c r="G1211" i="7" s="1"/>
  <c r="G1212" i="7" s="1"/>
  <c r="G1213" i="7" s="1"/>
  <c r="G1214" i="7" s="1"/>
  <c r="G1215" i="7" s="1"/>
  <c r="G1216" i="7" s="1"/>
  <c r="G1217" i="7" s="1"/>
  <c r="G1218" i="7" s="1"/>
  <c r="G1219" i="7" s="1"/>
  <c r="G1220" i="7" s="1"/>
  <c r="G1221" i="7" s="1"/>
  <c r="G1222" i="7" s="1"/>
  <c r="G1223" i="7" s="1"/>
  <c r="G1224" i="7" s="1"/>
  <c r="G1225" i="7" s="1"/>
  <c r="G1226" i="7" s="1"/>
  <c r="G1227" i="7" s="1"/>
  <c r="G1228" i="7" s="1"/>
  <c r="G1229" i="7" s="1"/>
  <c r="G1230" i="7" s="1"/>
  <c r="G1231" i="7" s="1"/>
  <c r="G1232" i="7" s="1"/>
  <c r="G1233" i="7" s="1"/>
  <c r="G1234" i="7" s="1"/>
  <c r="G1235" i="7" s="1"/>
  <c r="G1236" i="7" s="1"/>
  <c r="G1237" i="7" s="1"/>
  <c r="G1238" i="7" s="1"/>
  <c r="G1239" i="7" s="1"/>
  <c r="G1240" i="7" s="1"/>
  <c r="G1241" i="7" s="1"/>
  <c r="G1242" i="7" s="1"/>
  <c r="G1243" i="7" s="1"/>
  <c r="G1244" i="7" s="1"/>
  <c r="G1245" i="7" s="1"/>
  <c r="G1246" i="7" s="1"/>
  <c r="G1247" i="7" s="1"/>
  <c r="G1248" i="7" s="1"/>
  <c r="G1249" i="7" s="1"/>
  <c r="G1250" i="7" s="1"/>
  <c r="G1251" i="7" s="1"/>
  <c r="G1252" i="7" s="1"/>
  <c r="G1253" i="7" s="1"/>
  <c r="G1254" i="7" s="1"/>
  <c r="G1255" i="7" s="1"/>
  <c r="G1256" i="7" s="1"/>
  <c r="G1257" i="7" s="1"/>
  <c r="G1258" i="7" s="1"/>
  <c r="G1259" i="7" s="1"/>
  <c r="G1260" i="7" s="1"/>
  <c r="G1261" i="7" s="1"/>
  <c r="G1262" i="7" s="1"/>
  <c r="G1263" i="7" s="1"/>
  <c r="G1264" i="7" s="1"/>
  <c r="G1265" i="7" s="1"/>
  <c r="G1266" i="7" s="1"/>
  <c r="G1267" i="7" s="1"/>
  <c r="G1268" i="7" s="1"/>
  <c r="G1269" i="7" s="1"/>
  <c r="G1270" i="7" s="1"/>
  <c r="G1271" i="7" s="1"/>
  <c r="G1272" i="7" s="1"/>
  <c r="G1273" i="7" s="1"/>
  <c r="G1274" i="7" s="1"/>
  <c r="G1275" i="7" s="1"/>
  <c r="G1276" i="7" s="1"/>
  <c r="G1277" i="7" s="1"/>
  <c r="G1278" i="7" s="1"/>
  <c r="G1279" i="7" s="1"/>
  <c r="G1280" i="7" s="1"/>
  <c r="G1281" i="7" s="1"/>
  <c r="G1282" i="7" s="1"/>
  <c r="G1283" i="7" s="1"/>
  <c r="G1284" i="7" s="1"/>
  <c r="G1285" i="7" s="1"/>
  <c r="G1286" i="7" s="1"/>
  <c r="G1287" i="7" s="1"/>
  <c r="G1288" i="7" s="1"/>
  <c r="G1289" i="7" s="1"/>
  <c r="G1290" i="7" s="1"/>
  <c r="G1291" i="7" s="1"/>
  <c r="G1292" i="7" s="1"/>
  <c r="G1293" i="7" s="1"/>
  <c r="G1294" i="7" s="1"/>
  <c r="G1295" i="7" s="1"/>
  <c r="G1296" i="7" s="1"/>
  <c r="G1297" i="7" s="1"/>
  <c r="G1298" i="7" s="1"/>
  <c r="G1299" i="7" s="1"/>
  <c r="G1300" i="7" s="1"/>
  <c r="G1301" i="7" s="1"/>
  <c r="G1302" i="7" s="1"/>
  <c r="G1303" i="7" s="1"/>
  <c r="G1304" i="7" s="1"/>
  <c r="G1305" i="7" s="1"/>
  <c r="G1306" i="7" s="1"/>
  <c r="G1307" i="7" s="1"/>
  <c r="G1308" i="7" s="1"/>
  <c r="G1309" i="7" s="1"/>
  <c r="G1310" i="7" s="1"/>
  <c r="G1311" i="7" s="1"/>
  <c r="G1312" i="7" s="1"/>
  <c r="G1313" i="7" s="1"/>
  <c r="G1314" i="7" s="1"/>
  <c r="G1315" i="7" s="1"/>
  <c r="G1316" i="7" s="1"/>
  <c r="G1317" i="7" s="1"/>
  <c r="G1318" i="7" s="1"/>
  <c r="G1319" i="7" s="1"/>
  <c r="G1320" i="7" s="1"/>
  <c r="G1321" i="7" s="1"/>
  <c r="G1322" i="7" s="1"/>
  <c r="G1323" i="7" s="1"/>
  <c r="G1324" i="7" s="1"/>
  <c r="G1325" i="7" s="1"/>
  <c r="G1326" i="7" s="1"/>
  <c r="G1327" i="7" s="1"/>
  <c r="G1328" i="7" s="1"/>
  <c r="G1329" i="7" s="1"/>
  <c r="G1330" i="7" s="1"/>
  <c r="G1331" i="7" s="1"/>
  <c r="G1332" i="7" s="1"/>
  <c r="G1333" i="7" s="1"/>
  <c r="G1334" i="7" s="1"/>
  <c r="G1335" i="7" s="1"/>
  <c r="G1336" i="7" s="1"/>
  <c r="G1337" i="7" s="1"/>
  <c r="G1338" i="7" s="1"/>
  <c r="G1339" i="7" s="1"/>
  <c r="G1340" i="7" s="1"/>
  <c r="G1341" i="7" s="1"/>
  <c r="G1342" i="7" s="1"/>
  <c r="G1343" i="7" s="1"/>
  <c r="G1344" i="7" s="1"/>
  <c r="G1345" i="7" s="1"/>
  <c r="G1346" i="7" s="1"/>
  <c r="G1347" i="7" s="1"/>
  <c r="G1348" i="7" s="1"/>
  <c r="G1349" i="7" s="1"/>
  <c r="G1350" i="7" s="1"/>
  <c r="G1351" i="7" s="1"/>
  <c r="G1352" i="7" s="1"/>
  <c r="G1353" i="7" s="1"/>
  <c r="G1354" i="7" s="1"/>
  <c r="G1355" i="7" s="1"/>
  <c r="G1356" i="7" s="1"/>
  <c r="G1357" i="7" s="1"/>
  <c r="G1358" i="7" s="1"/>
  <c r="G1359" i="7" s="1"/>
  <c r="G1360" i="7" s="1"/>
  <c r="G1361" i="7" s="1"/>
  <c r="G1362" i="7" s="1"/>
  <c r="G1363" i="7" s="1"/>
  <c r="G1364" i="7" s="1"/>
  <c r="G1365" i="7" s="1"/>
  <c r="G1366" i="7" s="1"/>
  <c r="G1367" i="7" s="1"/>
  <c r="G1368" i="7" s="1"/>
  <c r="G1369" i="7" s="1"/>
  <c r="G1370" i="7" s="1"/>
  <c r="G1371" i="7" s="1"/>
  <c r="G1372" i="7" s="1"/>
  <c r="G1373" i="7" s="1"/>
  <c r="G1374" i="7" s="1"/>
  <c r="G1375" i="7" s="1"/>
  <c r="G1376" i="7" s="1"/>
  <c r="G1377" i="7" s="1"/>
  <c r="G1378" i="7" s="1"/>
  <c r="G1379" i="7" s="1"/>
  <c r="G1380" i="7" s="1"/>
  <c r="G1381" i="7" s="1"/>
  <c r="G1382" i="7" s="1"/>
  <c r="G1383" i="7" s="1"/>
  <c r="G1384" i="7" s="1"/>
  <c r="G1385" i="7" s="1"/>
  <c r="G1386" i="7" s="1"/>
  <c r="G1387" i="7" s="1"/>
  <c r="G1388" i="7" s="1"/>
  <c r="G1389" i="7" s="1"/>
  <c r="G1390" i="7" s="1"/>
  <c r="G1391" i="7" s="1"/>
  <c r="G1392" i="7" s="1"/>
  <c r="G1393" i="7" s="1"/>
  <c r="G1394" i="7" s="1"/>
  <c r="G1395" i="7" s="1"/>
  <c r="G1396" i="7" s="1"/>
  <c r="G1397" i="7" s="1"/>
  <c r="G1398" i="7" s="1"/>
  <c r="G1399" i="7" s="1"/>
  <c r="G1400" i="7" s="1"/>
  <c r="G1401" i="7" s="1"/>
  <c r="G1402" i="7" s="1"/>
  <c r="G1403" i="7" s="1"/>
  <c r="G1404" i="7" s="1"/>
  <c r="G1405" i="7" s="1"/>
  <c r="G1406" i="7" s="1"/>
  <c r="G1407" i="7" s="1"/>
  <c r="G1408" i="7" s="1"/>
  <c r="G1409" i="7" s="1"/>
  <c r="G1410" i="7" s="1"/>
  <c r="G1411" i="7" s="1"/>
  <c r="G1412" i="7" s="1"/>
  <c r="G1413" i="7" s="1"/>
  <c r="G1414" i="7" s="1"/>
  <c r="G1415" i="7" s="1"/>
  <c r="G1416" i="7" s="1"/>
  <c r="G1417" i="7" s="1"/>
  <c r="G1418" i="7" s="1"/>
  <c r="G1419" i="7" s="1"/>
  <c r="G1420" i="7" s="1"/>
  <c r="G1421" i="7" s="1"/>
  <c r="G1422" i="7" s="1"/>
  <c r="G1423" i="7" s="1"/>
  <c r="G1424" i="7" s="1"/>
  <c r="G1425" i="7" s="1"/>
  <c r="G1426" i="7" s="1"/>
  <c r="G1427" i="7" s="1"/>
  <c r="G1428" i="7" s="1"/>
  <c r="G1429" i="7" s="1"/>
  <c r="G1430" i="7" s="1"/>
  <c r="G1431" i="7" s="1"/>
  <c r="G1432" i="7" s="1"/>
  <c r="G1433" i="7" s="1"/>
  <c r="G1434" i="7" s="1"/>
  <c r="G1435" i="7" s="1"/>
  <c r="G1436" i="7" s="1"/>
  <c r="G1437" i="7" s="1"/>
  <c r="G1438" i="7" s="1"/>
  <c r="G1439" i="7" s="1"/>
  <c r="G1440" i="7" s="1"/>
  <c r="G1441" i="7" s="1"/>
  <c r="G1442" i="7" s="1"/>
  <c r="G1443" i="7" s="1"/>
  <c r="G1444" i="7" s="1"/>
  <c r="G1445" i="7" s="1"/>
  <c r="G1446" i="7" s="1"/>
  <c r="G1447" i="7" s="1"/>
  <c r="G1448" i="7" s="1"/>
  <c r="G1449" i="7" s="1"/>
  <c r="G1450" i="7" s="1"/>
  <c r="G1451" i="7" s="1"/>
  <c r="G1452" i="7" s="1"/>
  <c r="G1453" i="7" s="1"/>
  <c r="G1454" i="7" s="1"/>
  <c r="G1455" i="7" s="1"/>
  <c r="G1456" i="7" s="1"/>
  <c r="G1457" i="7" s="1"/>
  <c r="G1458" i="7" s="1"/>
  <c r="G1459" i="7" s="1"/>
  <c r="G1460" i="7" s="1"/>
  <c r="G1461" i="7" s="1"/>
  <c r="G1462" i="7" s="1"/>
  <c r="G1463" i="7" s="1"/>
  <c r="G1464" i="7" s="1"/>
  <c r="G1465" i="7" s="1"/>
  <c r="G1466" i="7" s="1"/>
  <c r="G1467" i="7" s="1"/>
  <c r="G1468" i="7" s="1"/>
  <c r="G1469" i="7" s="1"/>
  <c r="G1470" i="7" s="1"/>
  <c r="G1471" i="7" s="1"/>
  <c r="G1472" i="7" s="1"/>
  <c r="G1473" i="7" s="1"/>
  <c r="G1474" i="7" s="1"/>
  <c r="G1475" i="7" s="1"/>
  <c r="G1476" i="7" s="1"/>
  <c r="G1477" i="7" s="1"/>
  <c r="G1478" i="7" s="1"/>
  <c r="G1479" i="7" s="1"/>
  <c r="G1480" i="7" s="1"/>
  <c r="G1481" i="7" s="1"/>
  <c r="G1482" i="7" s="1"/>
  <c r="G1483" i="7" s="1"/>
  <c r="G1484" i="7" s="1"/>
  <c r="G1485" i="7" s="1"/>
  <c r="G1486" i="7" s="1"/>
  <c r="G1487" i="7" s="1"/>
  <c r="G1488" i="7" s="1"/>
  <c r="G1489" i="7" s="1"/>
  <c r="G1490" i="7" s="1"/>
  <c r="G1491" i="7" s="1"/>
  <c r="G1492" i="7" s="1"/>
  <c r="G1493" i="7" s="1"/>
  <c r="G1494" i="7" s="1"/>
  <c r="G1495" i="7" s="1"/>
  <c r="G1496" i="7" s="1"/>
  <c r="G1497" i="7" s="1"/>
  <c r="G1498" i="7" s="1"/>
  <c r="G1499" i="7" s="1"/>
  <c r="G1500" i="7" s="1"/>
  <c r="G1501" i="7" s="1"/>
  <c r="G1502" i="7" s="1"/>
  <c r="G1503" i="7" s="1"/>
  <c r="G1504" i="7" s="1"/>
  <c r="G1505" i="7" s="1"/>
  <c r="G1506" i="7" s="1"/>
  <c r="G1507" i="7" s="1"/>
  <c r="G1508" i="7" s="1"/>
  <c r="G1509" i="7" s="1"/>
  <c r="G1510" i="7" s="1"/>
  <c r="G1511" i="7" s="1"/>
  <c r="G1512" i="7" s="1"/>
  <c r="G1513" i="7" s="1"/>
  <c r="G1514" i="7" s="1"/>
  <c r="G1515" i="7" s="1"/>
  <c r="G1516" i="7" s="1"/>
  <c r="G1517" i="7" s="1"/>
  <c r="G1518" i="7" s="1"/>
  <c r="G1519" i="7" s="1"/>
  <c r="G1520" i="7" s="1"/>
  <c r="G1521" i="7" s="1"/>
  <c r="G1522" i="7" s="1"/>
  <c r="G1523" i="7" s="1"/>
  <c r="G1524" i="7" s="1"/>
  <c r="G1525" i="7" s="1"/>
  <c r="P12" i="7"/>
  <c r="N12" i="7" s="1"/>
  <c r="J46" i="2"/>
  <c r="K63" i="2"/>
  <c r="J9" i="7" l="1"/>
  <c r="P9" i="7" s="1"/>
  <c r="N9" i="7" s="1"/>
  <c r="J11" i="7"/>
  <c r="P11" i="7" s="1"/>
  <c r="N11" i="7" s="1"/>
  <c r="J10" i="7"/>
  <c r="P10" i="7" s="1"/>
  <c r="N10" i="7" s="1"/>
  <c r="J22" i="7"/>
  <c r="J25" i="7"/>
  <c r="J14" i="7"/>
  <c r="P14" i="7" s="1"/>
  <c r="N14" i="7" s="1"/>
  <c r="J17" i="7"/>
  <c r="P17" i="7" s="1"/>
  <c r="N17" i="7" s="1"/>
  <c r="J19" i="7"/>
  <c r="J24" i="7"/>
  <c r="J26" i="7"/>
  <c r="J23" i="7"/>
  <c r="J13" i="7"/>
  <c r="P13" i="7" s="1"/>
  <c r="N13" i="7" s="1"/>
  <c r="J45" i="7"/>
  <c r="J43" i="7"/>
  <c r="J42" i="7"/>
  <c r="I5" i="7"/>
  <c r="J5" i="7" s="1"/>
  <c r="J41" i="7"/>
  <c r="I24" i="7"/>
  <c r="J40" i="7" s="1"/>
  <c r="J38" i="7"/>
  <c r="J36" i="7"/>
  <c r="J39" i="7"/>
  <c r="J35" i="7"/>
  <c r="J37" i="7"/>
  <c r="J33" i="7"/>
  <c r="J34" i="7"/>
  <c r="J28" i="7"/>
  <c r="J31" i="7"/>
  <c r="J30" i="7"/>
  <c r="J32" i="7"/>
  <c r="K46" i="2"/>
  <c r="L63" i="2"/>
  <c r="J6" i="7" l="1"/>
  <c r="P6" i="7" s="1"/>
  <c r="N6" i="7" s="1"/>
  <c r="J8" i="7"/>
  <c r="P8" i="7" s="1"/>
  <c r="N8" i="7" s="1"/>
  <c r="J44" i="7"/>
  <c r="J29" i="7"/>
  <c r="P5" i="7"/>
  <c r="N5" i="7" s="1"/>
  <c r="L18" i="7"/>
  <c r="K16" i="7"/>
  <c r="L15" i="7"/>
  <c r="K15" i="7"/>
  <c r="L16" i="7"/>
  <c r="K18" i="7"/>
  <c r="J27" i="7"/>
  <c r="L7" i="7"/>
  <c r="J46" i="7"/>
  <c r="K21" i="7"/>
  <c r="L46" i="2"/>
  <c r="C64" i="2"/>
  <c r="K5" i="7" l="1"/>
  <c r="L21" i="7"/>
  <c r="L5" i="7"/>
  <c r="L8" i="7" s="1"/>
  <c r="L6" i="7"/>
  <c r="L9" i="7" s="1"/>
  <c r="L10" i="7" s="1"/>
  <c r="K6" i="7"/>
  <c r="D64" i="2"/>
  <c r="C47" i="2"/>
  <c r="L11" i="7" l="1"/>
  <c r="L12" i="7" s="1"/>
  <c r="L13" i="7"/>
  <c r="L14" i="7"/>
  <c r="K7" i="7"/>
  <c r="K19" i="7"/>
  <c r="L19" i="7"/>
  <c r="L20" i="7" s="1"/>
  <c r="E64" i="2"/>
  <c r="D47" i="2"/>
  <c r="K8" i="7" l="1"/>
  <c r="L17" i="7"/>
  <c r="K20" i="7"/>
  <c r="E47" i="2"/>
  <c r="F64" i="2"/>
  <c r="L22" i="7" l="1"/>
  <c r="L23" i="7"/>
  <c r="K9" i="7"/>
  <c r="L24" i="7"/>
  <c r="L25" i="7" s="1"/>
  <c r="F47" i="2"/>
  <c r="G64" i="2"/>
  <c r="K10" i="7" l="1"/>
  <c r="L26" i="7"/>
  <c r="G47" i="2"/>
  <c r="H64" i="2"/>
  <c r="L27" i="7" l="1"/>
  <c r="L28" i="7"/>
  <c r="K11" i="7"/>
  <c r="I64" i="2"/>
  <c r="H47" i="2"/>
  <c r="L29" i="7" l="1"/>
  <c r="K12" i="7"/>
  <c r="I47" i="2"/>
  <c r="J64" i="2"/>
  <c r="L30" i="7" l="1"/>
  <c r="L31" i="7" s="1"/>
  <c r="K13" i="7"/>
  <c r="J47" i="2"/>
  <c r="K64" i="2"/>
  <c r="L32" i="7" l="1"/>
  <c r="K14" i="7"/>
  <c r="K47" i="2"/>
  <c r="L64" i="2"/>
  <c r="L47" i="2" s="1"/>
  <c r="C65" i="2"/>
  <c r="L33" i="7" l="1"/>
  <c r="K17" i="7"/>
  <c r="K22" i="7" s="1"/>
  <c r="D65" i="2"/>
  <c r="C48" i="2"/>
  <c r="L34" i="7" l="1"/>
  <c r="K23" i="7"/>
  <c r="K24" i="7"/>
  <c r="K25" i="7" s="1"/>
  <c r="D48" i="2"/>
  <c r="E65" i="2"/>
  <c r="L35" i="7" l="1"/>
  <c r="K26" i="7"/>
  <c r="K27" i="7" s="1"/>
  <c r="K28" i="7" s="1"/>
  <c r="K29" i="7" s="1"/>
  <c r="F65" i="2"/>
  <c r="E48" i="2"/>
  <c r="L36" i="7" l="1"/>
  <c r="K30" i="7"/>
  <c r="K31" i="7" s="1"/>
  <c r="G65" i="2"/>
  <c r="F48" i="2"/>
  <c r="L37" i="7" l="1"/>
  <c r="K32" i="7"/>
  <c r="K33" i="7" s="1"/>
  <c r="K34" i="7" s="1"/>
  <c r="K35" i="7" s="1"/>
  <c r="K36" i="7" s="1"/>
  <c r="K37" i="7" s="1"/>
  <c r="K38" i="7" s="1"/>
  <c r="K39" i="7" s="1"/>
  <c r="K40" i="7" s="1"/>
  <c r="H65" i="2"/>
  <c r="G48" i="2"/>
  <c r="L38" i="7" l="1"/>
  <c r="H48" i="2"/>
  <c r="I65" i="2"/>
  <c r="L39" i="7" l="1"/>
  <c r="I48" i="2"/>
  <c r="J65" i="2"/>
  <c r="L40" i="7" l="1"/>
  <c r="M39" i="7"/>
  <c r="P39" i="7" s="1"/>
  <c r="N39" i="7" s="1"/>
  <c r="M38" i="7"/>
  <c r="P38" i="7" s="1"/>
  <c r="N38" i="7" s="1"/>
  <c r="J48" i="2"/>
  <c r="K65" i="2"/>
  <c r="M37" i="7" l="1"/>
  <c r="P37" i="7" s="1"/>
  <c r="N37" i="7" s="1"/>
  <c r="M52" i="7"/>
  <c r="P52" i="7" s="1"/>
  <c r="N52" i="7" s="1"/>
  <c r="M27" i="7"/>
  <c r="P27" i="7" s="1"/>
  <c r="N27" i="7" s="1"/>
  <c r="M44" i="7"/>
  <c r="P44" i="7" s="1"/>
  <c r="N44" i="7" s="1"/>
  <c r="M116" i="7"/>
  <c r="P116" i="7" s="1"/>
  <c r="M123" i="7"/>
  <c r="P123" i="7" s="1"/>
  <c r="M111" i="7"/>
  <c r="P111" i="7" s="1"/>
  <c r="M45" i="7"/>
  <c r="P45" i="7" s="1"/>
  <c r="N45" i="7" s="1"/>
  <c r="M93" i="7"/>
  <c r="P93" i="7" s="1"/>
  <c r="M66" i="7"/>
  <c r="P66" i="7" s="1"/>
  <c r="M40" i="7"/>
  <c r="P40" i="7" s="1"/>
  <c r="N40" i="7" s="1"/>
  <c r="M15" i="7"/>
  <c r="M120" i="7"/>
  <c r="P120" i="7" s="1"/>
  <c r="M101" i="7"/>
  <c r="P101" i="7" s="1"/>
  <c r="M13" i="7"/>
  <c r="M32" i="7"/>
  <c r="P32" i="7" s="1"/>
  <c r="N32" i="7" s="1"/>
  <c r="M107" i="7"/>
  <c r="P107" i="7" s="1"/>
  <c r="M76" i="7"/>
  <c r="P76" i="7" s="1"/>
  <c r="M67" i="7"/>
  <c r="P67" i="7" s="1"/>
  <c r="M73" i="7"/>
  <c r="P73" i="7" s="1"/>
  <c r="M49" i="7"/>
  <c r="P49" i="7" s="1"/>
  <c r="N49" i="7" s="1"/>
  <c r="M25" i="7"/>
  <c r="P25" i="7" s="1"/>
  <c r="N25" i="7" s="1"/>
  <c r="M104" i="7"/>
  <c r="P104" i="7" s="1"/>
  <c r="M65" i="7"/>
  <c r="P65" i="7" s="1"/>
  <c r="M74" i="7"/>
  <c r="P74" i="7" s="1"/>
  <c r="M19" i="7"/>
  <c r="P19" i="7" s="1"/>
  <c r="N19" i="7" s="1"/>
  <c r="M61" i="7"/>
  <c r="P61" i="7" s="1"/>
  <c r="M12" i="7"/>
  <c r="M75" i="7"/>
  <c r="P75" i="7" s="1"/>
  <c r="M8" i="7"/>
  <c r="M114" i="7"/>
  <c r="P114" i="7" s="1"/>
  <c r="M119" i="7"/>
  <c r="P119" i="7" s="1"/>
  <c r="M81" i="7"/>
  <c r="P81" i="7" s="1"/>
  <c r="M121" i="7"/>
  <c r="P121" i="7" s="1"/>
  <c r="M28" i="7"/>
  <c r="P28" i="7" s="1"/>
  <c r="N28" i="7" s="1"/>
  <c r="M56" i="7"/>
  <c r="P56" i="7" s="1"/>
  <c r="M21" i="7"/>
  <c r="P21" i="7" s="1"/>
  <c r="N21" i="7" s="1"/>
  <c r="M98" i="7"/>
  <c r="P98" i="7" s="1"/>
  <c r="M35" i="7"/>
  <c r="P35" i="7" s="1"/>
  <c r="N35" i="7" s="1"/>
  <c r="M53" i="7"/>
  <c r="P53" i="7" s="1"/>
  <c r="M97" i="7"/>
  <c r="P97" i="7" s="1"/>
  <c r="M78" i="7"/>
  <c r="P78" i="7" s="1"/>
  <c r="M17" i="7"/>
  <c r="M48" i="7"/>
  <c r="P48" i="7" s="1"/>
  <c r="N48" i="7" s="1"/>
  <c r="M34" i="7"/>
  <c r="P34" i="7" s="1"/>
  <c r="N34" i="7" s="1"/>
  <c r="M77" i="7"/>
  <c r="P77" i="7" s="1"/>
  <c r="M85" i="7"/>
  <c r="P85" i="7" s="1"/>
  <c r="M16" i="7"/>
  <c r="M43" i="7"/>
  <c r="P43" i="7" s="1"/>
  <c r="N43" i="7" s="1"/>
  <c r="M55" i="7"/>
  <c r="P55" i="7" s="1"/>
  <c r="M22" i="7"/>
  <c r="P22" i="7" s="1"/>
  <c r="N22" i="7" s="1"/>
  <c r="M6" i="7"/>
  <c r="M100" i="7"/>
  <c r="P100" i="7" s="1"/>
  <c r="M88" i="7"/>
  <c r="P88" i="7" s="1"/>
  <c r="M51" i="7"/>
  <c r="P51" i="7" s="1"/>
  <c r="N51" i="7" s="1"/>
  <c r="M18" i="7"/>
  <c r="M59" i="7"/>
  <c r="P59" i="7" s="1"/>
  <c r="M10" i="7"/>
  <c r="M106" i="7"/>
  <c r="P106" i="7" s="1"/>
  <c r="M86" i="7"/>
  <c r="P86" i="7" s="1"/>
  <c r="M113" i="7"/>
  <c r="P113" i="7" s="1"/>
  <c r="M54" i="7"/>
  <c r="P54" i="7" s="1"/>
  <c r="M69" i="7"/>
  <c r="P69" i="7" s="1"/>
  <c r="M99" i="7"/>
  <c r="P99" i="7" s="1"/>
  <c r="M84" i="7"/>
  <c r="P84" i="7" s="1"/>
  <c r="M83" i="7"/>
  <c r="P83" i="7" s="1"/>
  <c r="M72" i="7"/>
  <c r="P72" i="7" s="1"/>
  <c r="M41" i="7"/>
  <c r="P41" i="7" s="1"/>
  <c r="N41" i="7" s="1"/>
  <c r="M103" i="7"/>
  <c r="P103" i="7" s="1"/>
  <c r="M26" i="7"/>
  <c r="P26" i="7" s="1"/>
  <c r="N26" i="7" s="1"/>
  <c r="M105" i="7"/>
  <c r="P105" i="7" s="1"/>
  <c r="M63" i="7"/>
  <c r="P63" i="7" s="1"/>
  <c r="M29" i="7"/>
  <c r="P29" i="7" s="1"/>
  <c r="N29" i="7" s="1"/>
  <c r="M47" i="7"/>
  <c r="P47" i="7" s="1"/>
  <c r="N47" i="7" s="1"/>
  <c r="M60" i="7"/>
  <c r="P60" i="7" s="1"/>
  <c r="M96" i="7"/>
  <c r="P96" i="7" s="1"/>
  <c r="M124" i="7"/>
  <c r="P124" i="7" s="1"/>
  <c r="M109" i="7"/>
  <c r="P109" i="7" s="1"/>
  <c r="M108" i="7"/>
  <c r="P108" i="7" s="1"/>
  <c r="M24" i="7"/>
  <c r="P24" i="7" s="1"/>
  <c r="N24" i="7" s="1"/>
  <c r="M92" i="7"/>
  <c r="P92" i="7" s="1"/>
  <c r="M80" i="7"/>
  <c r="P80" i="7" s="1"/>
  <c r="M122" i="7"/>
  <c r="P122" i="7" s="1"/>
  <c r="M79" i="7"/>
  <c r="P79" i="7" s="1"/>
  <c r="M5" i="7"/>
  <c r="M87" i="7"/>
  <c r="P87" i="7" s="1"/>
  <c r="M20" i="7"/>
  <c r="P20" i="7" s="1"/>
  <c r="N20" i="7" s="1"/>
  <c r="M7" i="7"/>
  <c r="M112" i="7"/>
  <c r="P112" i="7" s="1"/>
  <c r="M11" i="7"/>
  <c r="M58" i="7"/>
  <c r="P58" i="7" s="1"/>
  <c r="M68" i="7"/>
  <c r="P68" i="7" s="1"/>
  <c r="M14" i="7"/>
  <c r="M9" i="7"/>
  <c r="M30" i="7"/>
  <c r="P30" i="7" s="1"/>
  <c r="N30" i="7" s="1"/>
  <c r="M42" i="7"/>
  <c r="P42" i="7" s="1"/>
  <c r="N42" i="7" s="1"/>
  <c r="M94" i="7"/>
  <c r="P94" i="7" s="1"/>
  <c r="M117" i="7"/>
  <c r="P117" i="7" s="1"/>
  <c r="M70" i="7"/>
  <c r="P70" i="7" s="1"/>
  <c r="M64" i="7"/>
  <c r="P64" i="7" s="1"/>
  <c r="M110" i="7"/>
  <c r="P110" i="7" s="1"/>
  <c r="M62" i="7"/>
  <c r="P62" i="7" s="1"/>
  <c r="M82" i="7"/>
  <c r="P82" i="7" s="1"/>
  <c r="M115" i="7"/>
  <c r="P115" i="7" s="1"/>
  <c r="M118" i="7"/>
  <c r="P118" i="7" s="1"/>
  <c r="M89" i="7"/>
  <c r="P89" i="7" s="1"/>
  <c r="M36" i="7"/>
  <c r="P36" i="7" s="1"/>
  <c r="N36" i="7" s="1"/>
  <c r="M71" i="7"/>
  <c r="P71" i="7" s="1"/>
  <c r="M127" i="7"/>
  <c r="P127" i="7" s="1"/>
  <c r="M125" i="7"/>
  <c r="P125" i="7" s="1"/>
  <c r="M95" i="7"/>
  <c r="P95" i="7" s="1"/>
  <c r="M31" i="7"/>
  <c r="P31" i="7" s="1"/>
  <c r="N31" i="7" s="1"/>
  <c r="M50" i="7"/>
  <c r="P50" i="7" s="1"/>
  <c r="N50" i="7" s="1"/>
  <c r="M91" i="7"/>
  <c r="P91" i="7" s="1"/>
  <c r="M46" i="7"/>
  <c r="P46" i="7" s="1"/>
  <c r="N46" i="7" s="1"/>
  <c r="M90" i="7"/>
  <c r="P90" i="7" s="1"/>
  <c r="M57" i="7"/>
  <c r="P57" i="7" s="1"/>
  <c r="M102" i="7"/>
  <c r="P102" i="7" s="1"/>
  <c r="M23" i="7"/>
  <c r="P23" i="7" s="1"/>
  <c r="N23" i="7" s="1"/>
  <c r="M126" i="7"/>
  <c r="P126" i="7" s="1"/>
  <c r="M33" i="7"/>
  <c r="P33" i="7" s="1"/>
  <c r="N33" i="7" s="1"/>
  <c r="K48" i="2"/>
  <c r="L65" i="2"/>
  <c r="P3" i="7" l="1"/>
  <c r="L48" i="2"/>
  <c r="C66" i="2"/>
  <c r="D66" i="2" l="1"/>
  <c r="C49" i="2"/>
  <c r="E66" i="2" l="1"/>
  <c r="D49" i="2"/>
  <c r="E49" i="2" l="1"/>
  <c r="F66" i="2"/>
  <c r="G66" i="2" l="1"/>
  <c r="F49" i="2"/>
  <c r="H66" i="2" l="1"/>
  <c r="G49" i="2"/>
  <c r="I66" i="2" l="1"/>
  <c r="H49" i="2"/>
  <c r="J66" i="2" l="1"/>
  <c r="I49" i="2"/>
  <c r="J49" i="2" l="1"/>
  <c r="K66" i="2"/>
  <c r="K49" i="2" l="1"/>
  <c r="L66" i="2"/>
  <c r="L49" i="2" s="1"/>
  <c r="C67" i="2"/>
  <c r="D67" i="2" l="1"/>
  <c r="C50" i="2"/>
  <c r="E67" i="2" l="1"/>
  <c r="D50" i="2"/>
  <c r="F67" i="2" l="1"/>
  <c r="E50" i="2"/>
  <c r="G67" i="2" l="1"/>
  <c r="F50" i="2"/>
  <c r="H67" i="2" l="1"/>
  <c r="G50" i="2"/>
  <c r="H50" i="2" l="1"/>
  <c r="I67" i="2"/>
  <c r="J67" i="2" l="1"/>
  <c r="I50" i="2"/>
  <c r="J50" i="2" l="1"/>
  <c r="K67" i="2"/>
  <c r="L67" i="2" l="1"/>
  <c r="L50" i="2" s="1"/>
  <c r="K50" i="2"/>
  <c r="C68" i="2"/>
  <c r="C51" i="2" l="1"/>
  <c r="D68" i="2"/>
  <c r="E68" i="2" l="1"/>
  <c r="D51" i="2"/>
  <c r="E51" i="2" l="1"/>
  <c r="F68" i="2"/>
  <c r="F51" i="2" l="1"/>
  <c r="G68" i="2"/>
  <c r="G51" i="2" l="1"/>
  <c r="H68" i="2"/>
  <c r="H51" i="2" l="1"/>
  <c r="I68" i="2"/>
  <c r="I51" i="2" l="1"/>
  <c r="J68" i="2"/>
  <c r="K68" i="2" l="1"/>
  <c r="J51" i="2"/>
  <c r="K51" i="2" l="1"/>
  <c r="L68" i="2"/>
  <c r="L51" i="2" l="1"/>
  <c r="C69" i="2"/>
  <c r="D69" i="2" l="1"/>
  <c r="C52" i="2"/>
  <c r="D52" i="2" l="1"/>
  <c r="E69" i="2"/>
  <c r="E52" i="2" l="1"/>
  <c r="F69" i="2"/>
  <c r="F52" i="2" l="1"/>
  <c r="G69" i="2"/>
  <c r="G52" i="2" l="1"/>
  <c r="H69" i="2"/>
  <c r="H52" i="2" l="1"/>
  <c r="I69" i="2"/>
  <c r="J69" i="2" l="1"/>
  <c r="I52" i="2"/>
  <c r="J52" i="2" l="1"/>
  <c r="K69" i="2"/>
  <c r="L69" i="2" l="1"/>
  <c r="K52" i="2"/>
  <c r="L52" i="2" l="1"/>
  <c r="C70" i="2"/>
  <c r="D70" i="2" l="1"/>
  <c r="C53" i="2"/>
  <c r="E70" i="2" l="1"/>
  <c r="D53" i="2"/>
  <c r="E53" i="2" l="1"/>
  <c r="F70" i="2"/>
  <c r="G70" i="2" l="1"/>
  <c r="F53" i="2"/>
  <c r="G53" i="2" l="1"/>
  <c r="H70" i="2"/>
  <c r="I70" i="2" l="1"/>
  <c r="H53" i="2"/>
  <c r="I53" i="2" l="1"/>
  <c r="J70" i="2"/>
  <c r="K70" i="2" l="1"/>
  <c r="J53" i="2"/>
  <c r="L70" i="2" l="1"/>
  <c r="L53" i="2" s="1"/>
  <c r="K53" i="2"/>
  <c r="C71" i="2"/>
  <c r="D71" i="2" l="1"/>
  <c r="C54" i="2"/>
  <c r="E71" i="2" l="1"/>
  <c r="D54" i="2"/>
  <c r="F71" i="2" l="1"/>
  <c r="E54" i="2"/>
  <c r="G71" i="2" l="1"/>
  <c r="F54" i="2"/>
  <c r="H71" i="2" l="1"/>
  <c r="G54" i="2"/>
  <c r="H54" i="2" l="1"/>
  <c r="I71" i="2"/>
  <c r="J71" i="2" l="1"/>
  <c r="I54" i="2"/>
  <c r="K71" i="2" l="1"/>
  <c r="J54" i="2"/>
  <c r="L71" i="2" l="1"/>
  <c r="L54" i="2" s="1"/>
  <c r="K54" i="2"/>
  <c r="C72" i="2"/>
  <c r="C55" i="2" l="1"/>
  <c r="D72" i="2"/>
  <c r="D55" i="2" l="1"/>
  <c r="E72" i="2"/>
  <c r="E55" i="2" l="1"/>
  <c r="F72" i="2"/>
  <c r="G72" i="2" l="1"/>
  <c r="F55" i="2"/>
  <c r="G55" i="2" l="1"/>
  <c r="H72" i="2"/>
  <c r="I72" i="2" l="1"/>
  <c r="H55" i="2"/>
  <c r="J72" i="2" l="1"/>
  <c r="I55" i="2"/>
  <c r="J55" i="2" l="1"/>
  <c r="K72" i="2"/>
  <c r="K55" i="2" l="1"/>
  <c r="L72" i="2"/>
  <c r="L55" i="2" l="1"/>
  <c r="C73" i="2"/>
  <c r="C56" i="2" l="1"/>
  <c r="D73" i="2"/>
  <c r="D56" i="2" l="1"/>
  <c r="E73" i="2"/>
  <c r="E56" i="2" l="1"/>
  <c r="F73" i="2"/>
  <c r="F56" i="2" l="1"/>
  <c r="G73" i="2"/>
  <c r="H73" i="2" l="1"/>
  <c r="G56" i="2"/>
  <c r="I73" i="2" l="1"/>
  <c r="H56" i="2"/>
  <c r="I56" i="2" l="1"/>
  <c r="J73" i="2"/>
  <c r="K73" i="2" l="1"/>
  <c r="J56" i="2"/>
  <c r="L73" i="2" l="1"/>
  <c r="L56" i="2" s="1"/>
  <c r="K56" i="2"/>
</calcChain>
</file>

<file path=xl/sharedStrings.xml><?xml version="1.0" encoding="utf-8"?>
<sst xmlns="http://schemas.openxmlformats.org/spreadsheetml/2006/main" count="1967" uniqueCount="828">
  <si>
    <t>a2_sfr_pakdata</t>
  </si>
  <si>
    <t>b2_sfr_conn</t>
  </si>
  <si>
    <t>c2_sfr_div</t>
  </si>
  <si>
    <t>e2_ghb_spd.csv</t>
  </si>
  <si>
    <t>d2_sfr_spd.csv</t>
  </si>
  <si>
    <t>f2_wel_spd</t>
  </si>
  <si>
    <t>g2_obs_list</t>
  </si>
  <si>
    <t xml:space="preserve">K11_stream </t>
  </si>
  <si>
    <t>K11_basin</t>
  </si>
  <si>
    <t>idomain</t>
  </si>
  <si>
    <t>dif</t>
  </si>
  <si>
    <t>ET</t>
  </si>
  <si>
    <t>sfr-p01.sfr.obs.csv</t>
  </si>
  <si>
    <t>SRT</t>
  </si>
  <si>
    <t>z</t>
  </si>
  <si>
    <t>y</t>
  </si>
  <si>
    <t>x</t>
  </si>
  <si>
    <t>-</t>
  </si>
  <si>
    <t>K_str</t>
  </si>
  <si>
    <t>order</t>
  </si>
  <si>
    <t>/</t>
  </si>
  <si>
    <t>...</t>
  </si>
  <si>
    <t>time</t>
  </si>
  <si>
    <t>R01_STAGE</t>
  </si>
  <si>
    <t>R02_STAGE</t>
  </si>
  <si>
    <t>R03_STAGE</t>
  </si>
  <si>
    <t>R04_STAGE</t>
  </si>
  <si>
    <t>R01_FLOW</t>
  </si>
  <si>
    <t>R02_FLOW</t>
  </si>
  <si>
    <t>R03_FLOW</t>
  </si>
  <si>
    <t>R04_FLOW</t>
  </si>
  <si>
    <t>i</t>
  </si>
  <si>
    <t>j</t>
  </si>
  <si>
    <t>Q</t>
  </si>
  <si>
    <t>Width</t>
  </si>
  <si>
    <t>H</t>
  </si>
  <si>
    <t>Roughness</t>
  </si>
  <si>
    <t>UPTO</t>
  </si>
  <si>
    <t>Q ...</t>
  </si>
  <si>
    <t>inflow</t>
  </si>
  <si>
    <t>diversion</t>
  </si>
  <si>
    <t>status</t>
  </si>
  <si>
    <t>simple</t>
  </si>
  <si>
    <t>stage</t>
  </si>
  <si>
    <t>Top</t>
  </si>
  <si>
    <t>Surf</t>
  </si>
  <si>
    <t>Bot</t>
  </si>
  <si>
    <t>manu</t>
  </si>
  <si>
    <t>xy</t>
  </si>
  <si>
    <t>Cont</t>
  </si>
  <si>
    <t>W</t>
  </si>
  <si>
    <t>r01_stage</t>
  </si>
  <si>
    <t>r02_stage</t>
  </si>
  <si>
    <t>r03_stage</t>
  </si>
  <si>
    <t>r04_stage</t>
  </si>
  <si>
    <t>r01_flow</t>
  </si>
  <si>
    <t>downstream-flow</t>
  </si>
  <si>
    <t>r02_flow</t>
  </si>
  <si>
    <t>r03_flow</t>
  </si>
  <si>
    <t>r04_flow</t>
  </si>
  <si>
    <t>a5_uzf_pakdata.csv</t>
  </si>
  <si>
    <t>a3_sfr_pakdata.csv</t>
  </si>
  <si>
    <t>a4_sfr_conn.csv</t>
  </si>
  <si>
    <t>a1_tdis_ds</t>
  </si>
  <si>
    <t>MVR  __ MOVE...</t>
  </si>
  <si>
    <t>STR</t>
  </si>
  <si>
    <t>c1_uzf_pakdata.csv</t>
  </si>
  <si>
    <t>uzfcells</t>
  </si>
  <si>
    <t>c2_sfr_pakdata</t>
  </si>
  <si>
    <t>a6_extwc.csv</t>
  </si>
  <si>
    <t>a2_wel_spd</t>
  </si>
  <si>
    <t>a8</t>
  </si>
  <si>
    <t>Not discussed</t>
  </si>
  <si>
    <t>ag</t>
  </si>
  <si>
    <t>S</t>
  </si>
  <si>
    <t>a7_finf</t>
  </si>
  <si>
    <t>c5</t>
  </si>
  <si>
    <t>atotim</t>
  </si>
  <si>
    <t>aEXTIN</t>
  </si>
  <si>
    <t>aINFLOW</t>
  </si>
  <si>
    <t>aFROMMVR</t>
  </si>
  <si>
    <t>aGWF</t>
  </si>
  <si>
    <t>aOUTFLOW</t>
  </si>
  <si>
    <t>aEXTOUT</t>
  </si>
  <si>
    <t>aTOMVR</t>
  </si>
  <si>
    <t>aLAK1_STAGE</t>
  </si>
  <si>
    <t>aLAK2_STAGE</t>
  </si>
  <si>
    <t>aLAK1_TO-MVR</t>
  </si>
  <si>
    <t>aLAK1_FROM-MVR</t>
  </si>
  <si>
    <t>aLAK2_TO-MVR</t>
  </si>
  <si>
    <t>aLAK2_FROM-MVR</t>
  </si>
  <si>
    <t>b0</t>
  </si>
  <si>
    <t>b1</t>
  </si>
  <si>
    <t>b2</t>
  </si>
  <si>
    <t>a0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</si>
  <si>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</si>
  <si>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</si>
  <si>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</si>
  <si>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</si>
  <si>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</si>
  <si>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</si>
  <si>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</si>
  <si>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</si>
  <si>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</si>
  <si>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</si>
  <si>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Starting H</t>
  </si>
  <si>
    <t>('SFR-1', 22, 'LAK-1', 0, 'FACTOR', 1.0)</t>
  </si>
  <si>
    <t>(0, 0, 0)</t>
  </si>
  <si>
    <t>('LAK-1', 0, 'SFR-1', 23, 'FACTOR', 1.0)</t>
  </si>
  <si>
    <t>(0, 0, 1)</t>
  </si>
  <si>
    <t>(0, 1, 1)</t>
  </si>
  <si>
    <t>('SFR-1', 28, 'LAK-1', 1, 'FACTOR', 1.0)</t>
  </si>
  <si>
    <t>(0, 1, 0)</t>
  </si>
  <si>
    <t>(0, 2, 2)</t>
  </si>
  <si>
    <t>('LAK-1', 1, 'SFR-1', 29, 'FACTOR', 1.0)</t>
  </si>
  <si>
    <t>(0, 2, 3)</t>
  </si>
  <si>
    <t>('UZF-1', 0, 'SFR-1', 0, 'FACTOR', 1.0)</t>
  </si>
  <si>
    <t>(0, 1, 2)</t>
  </si>
  <si>
    <t>(0, 3, 4)</t>
  </si>
  <si>
    <t>('UZF-1', 1, 'SFR-1', 1, 'FACTOR', 1.0)</t>
  </si>
  <si>
    <t>(0, 1, 5)</t>
  </si>
  <si>
    <t>(0, 4, 5)</t>
  </si>
  <si>
    <t>('UZF-1', 2, 'SFR-1', 1, 'FACTOR', 1.0)</t>
  </si>
  <si>
    <t>(0, 1, 6)</t>
  </si>
  <si>
    <t>(0, 5, 5)</t>
  </si>
  <si>
    <t>('UZF-1', 3, 'SFR-1', 1, 'FACTOR', 1.0)</t>
  </si>
  <si>
    <t>(0, 1, 7)</t>
  </si>
  <si>
    <t>(0, 6, 5)</t>
  </si>
  <si>
    <t>('UZF-1', 4, 'SFR-1', 2, 'FACTOR', 1.0)</t>
  </si>
  <si>
    <t>(0, 2, 1)</t>
  </si>
  <si>
    <t>(0, 7, 5)</t>
  </si>
  <si>
    <t>('UZF-1', 5, 'SFR-1', 10, 'FACTOR', 1.0)</t>
  </si>
  <si>
    <t>(0, 2, 4)</t>
  </si>
  <si>
    <t>('UZF-1', 6, 'SFR-1', 11, 'FACTOR', 1.0)</t>
  </si>
  <si>
    <t>(0, 2, 5)</t>
  </si>
  <si>
    <t>('UZF-1', 7, 'SFR-1', 11, 'FACTOR', 1.0)</t>
  </si>
  <si>
    <t>(0, 2, 6)</t>
  </si>
  <si>
    <t>('UZF-1', 8, 'SFR-1', 1, 'FACTOR', 1.0)</t>
  </si>
  <si>
    <t>(0, 3, 7)</t>
  </si>
  <si>
    <t>('UZF-1', 9, 'SFR-1', 2, 'FACTOR', 1.0)</t>
  </si>
  <si>
    <t>(0, 4, 7)</t>
  </si>
  <si>
    <t>('UZF-1', 10, 'SFR-1', 3, 'FACTOR', 1.0)</t>
  </si>
  <si>
    <t>(0, 2, 7)</t>
  </si>
  <si>
    <t>(0, 5, 7)</t>
  </si>
  <si>
    <t>('UZF-1', 11, 'SFR-1', 9, 'FACTOR', 1.0)</t>
  </si>
  <si>
    <t>(0, 3, 0)</t>
  </si>
  <si>
    <t>(0, 4, 9)</t>
  </si>
  <si>
    <t>('UZF-1', 12, 'SFR-1', 10, 'FACTOR', 1.0)</t>
  </si>
  <si>
    <t>Cels (m)</t>
  </si>
  <si>
    <t>Km</t>
  </si>
  <si>
    <t>ft</t>
  </si>
  <si>
    <t>(0, 3, 1)</t>
  </si>
  <si>
    <t>(0, 4, 8)</t>
  </si>
  <si>
    <t>('UZF-1', 13, 'SFR-1', 11, 'FACTOR', 1.0)</t>
  </si>
  <si>
    <t>ncol</t>
  </si>
  <si>
    <t>delc</t>
  </si>
  <si>
    <t>(0, 3, 2)</t>
  </si>
  <si>
    <t>('UZF-1', 14, 'SFR-1', 12, 'FACTOR', 1.0)</t>
  </si>
  <si>
    <t>nrow</t>
  </si>
  <si>
    <t>delr</t>
  </si>
  <si>
    <t>(0, 3, 3)</t>
  </si>
  <si>
    <t>('UZF-1', 15, 'LAK-1', 1, 'FACTOR', 1.0)</t>
  </si>
  <si>
    <t>nlay</t>
  </si>
  <si>
    <t>delv</t>
  </si>
  <si>
    <t>91.44m</t>
  </si>
  <si>
    <t>91.4m</t>
  </si>
  <si>
    <t>(0, 6, 6)</t>
  </si>
  <si>
    <t>('UZF-1', 16, 'LAK-1', 1, 'FACTOR', 1.0)</t>
  </si>
  <si>
    <t>(0, 3, 5)</t>
  </si>
  <si>
    <t>(0, 7, 6)</t>
  </si>
  <si>
    <t>('UZF-1', 17, 'SFR-1', 2, 'FACTOR', 1.0)</t>
  </si>
  <si>
    <t>(0, 3, 6)</t>
  </si>
  <si>
    <t>('UZF-1', 18, 'SFR-1', 3, 'FACTOR', 1.0)</t>
  </si>
  <si>
    <t>(0, 8, 5)</t>
  </si>
  <si>
    <t>('UZF-1', 19, 'SFR-1', 4, 'FACTOR', 1.0)</t>
  </si>
  <si>
    <t>(0, 3, 8)</t>
  </si>
  <si>
    <t>(0, 11, 6)</t>
  </si>
  <si>
    <t>('UZF-1', 20, 'SFR-1', 5, 'FACTOR', 1.0)</t>
  </si>
  <si>
    <t>(0, 4, 0)</t>
  </si>
  <si>
    <t>(0, 12, 6)</t>
  </si>
  <si>
    <t>('UZF-1', 21, 'SFR-1', 5, 'FACTOR', 1.0)</t>
  </si>
  <si>
    <t>(0, 4, 1)</t>
  </si>
  <si>
    <t>(0, 13, 8)</t>
  </si>
  <si>
    <t>('UZF-1', 22, 'SFR-1', 12, 'FACTOR', 1.0)</t>
  </si>
  <si>
    <t>(0, 4, 2)</t>
  </si>
  <si>
    <t>(0, 12, 7)</t>
  </si>
  <si>
    <t>('UZF-1', 23, 'SFR-1', 16, 'FACTOR', 1.0)</t>
  </si>
  <si>
    <t>(0, 4, 3)</t>
  </si>
  <si>
    <t>('UZF-1', 24, 'LAK-1', 1, 'FACTOR', 1.0)</t>
  </si>
  <si>
    <t>(0, 4, 4)</t>
  </si>
  <si>
    <t>(0, 12, 5)</t>
  </si>
  <si>
    <t>('UZF-1', 25, 'LAK-1', 1, 'FACTOR', 1.0)</t>
  </si>
  <si>
    <t>(0, 12, 1)</t>
  </si>
  <si>
    <t>('UZF-1', 26, 'LAK-1', 1, 'FACTOR', 1.0)</t>
  </si>
  <si>
    <t>(0, 4, 6)</t>
  </si>
  <si>
    <t>(0, 12, 0)</t>
  </si>
  <si>
    <t>('UZF-1', 27, 'LAK-1', 1, 'FACTOR', 1.0)</t>
  </si>
  <si>
    <t>UZF times</t>
  </si>
  <si>
    <t>b3_uzf_obs_dict.csv</t>
  </si>
  <si>
    <t>('UZF-1', 28, 'SFR-1', 4, 'FACTOR', 1.0)</t>
  </si>
  <si>
    <t>c3_uzf_dat_OUTput</t>
  </si>
  <si>
    <t>('UZF-1', 29, 'SFR-1', 5, 'FACTOR', 1.0)</t>
  </si>
  <si>
    <t>ID26_INFIL</t>
  </si>
  <si>
    <t>ID126_INFIL</t>
  </si>
  <si>
    <t>ID26_DPTH=20</t>
  </si>
  <si>
    <t>ID126_DPTH=51</t>
  </si>
  <si>
    <t>ID26_RCH</t>
  </si>
  <si>
    <t>ID126_RCH</t>
  </si>
  <si>
    <t>ID26_GWET</t>
  </si>
  <si>
    <t>ID126_GWET</t>
  </si>
  <si>
    <t>ID26_UZET</t>
  </si>
  <si>
    <t>ID126_UZET</t>
  </si>
  <si>
    <t>ID26_GWD2MVR</t>
  </si>
  <si>
    <t>ID126_GWD2MVR</t>
  </si>
  <si>
    <t>ID26_REJINF</t>
  </si>
  <si>
    <t>ID126_REJINF</t>
  </si>
  <si>
    <t>time_days</t>
  </si>
  <si>
    <t>('UZF-1', 30, 'SFR-1', 5, 'FACTOR', 1.0)</t>
  </si>
  <si>
    <t>(0, 5, 0)</t>
  </si>
  <si>
    <t>('UZF-1', 31, 'SFR-1', 13, 'FACTOR', 1.0)</t>
  </si>
  <si>
    <t>(0, 5, 1)</t>
  </si>
  <si>
    <t>('UZF-1', 32, 'SFR-1', 16, 'FACTOR', 1.0)</t>
  </si>
  <si>
    <t>(0, 5, 2)</t>
  </si>
  <si>
    <t>('UZF-1', 33, 'SFR-1', 15, 'FACTOR', 1.0)</t>
  </si>
  <si>
    <t>(0, 5, 3)</t>
  </si>
  <si>
    <t>('UZF-1', 34, 'LAK-1', 1, 'FACTOR', 1.0)</t>
  </si>
  <si>
    <t>(0, 5, 4)</t>
  </si>
  <si>
    <t>('UZF-1', 35, 'LAK-1', 1, 'FACTOR', 1.0)</t>
  </si>
  <si>
    <t>('UZF-1', 36, 'LAK-1', 1, 'FACTOR', 1.0)</t>
  </si>
  <si>
    <t>(0, 5, 6)</t>
  </si>
  <si>
    <t>('UZF-1', 37, 'LAK-1', 1, 'FACTOR', 1.0)</t>
  </si>
  <si>
    <t>('UZF-1', 38, 'LAK-1', 1, 'FACTOR', 1.0)</t>
  </si>
  <si>
    <t>(0, 5, 8)</t>
  </si>
  <si>
    <t>('UZF-1', 39, 'SFR-1', 6, 'FACTOR', 1.0)</t>
  </si>
  <si>
    <t>(0, 5, 9)</t>
  </si>
  <si>
    <t>('UZF-1', 40, 'SFR-1', 6, 'FACTOR', 1.0)</t>
  </si>
  <si>
    <t>(0, 6, 0)</t>
  </si>
  <si>
    <t>('UZF-1', 41, 'SFR-1', 18, 'FACTOR', 1.0)</t>
  </si>
  <si>
    <t>(0, 6, 1)</t>
  </si>
  <si>
    <t>('UZF-1', 42, 'SFR-1', 16, 'FACTOR', 1.0)</t>
  </si>
  <si>
    <t>(0, 6, 2)</t>
  </si>
  <si>
    <t>('UZF-1', 43, 'SFR-1', 15, 'FACTOR', 1.0)</t>
  </si>
  <si>
    <t>(0, 6, 3)</t>
  </si>
  <si>
    <t>('UZF-1', 44, 'LAK-1', 1, 'FACTOR', 1.0)</t>
  </si>
  <si>
    <t>(0, 6, 4)</t>
  </si>
  <si>
    <t>('UZF-1', 45, 'LAK-1', 1, 'FACTOR', 1.0)</t>
  </si>
  <si>
    <t>('UZF-1', 46, 'LAK-1', 1, 'FACTOR', 1.0)</t>
  </si>
  <si>
    <t>('UZF-1', 47, 'LAK-1', 1, 'FACTOR', 1.0)</t>
  </si>
  <si>
    <t>(0, 6, 7)</t>
  </si>
  <si>
    <t>?</t>
  </si>
  <si>
    <t>('UZF-1', 48, 'LAK-1', 1, 'FACTOR', 1.0)</t>
  </si>
  <si>
    <t>(0, 6, 8)</t>
  </si>
  <si>
    <t>('UZF-1', 49, 'SFR-1', 7, 'FACTOR', 1.0)</t>
  </si>
  <si>
    <t>(0, 7, 1)</t>
  </si>
  <si>
    <t>c3</t>
  </si>
  <si>
    <t>('UZF-1', 50, 'SFR-1', 19, 'FACTOR', 1.0)</t>
  </si>
  <si>
    <t>(0, 7, 2)</t>
  </si>
  <si>
    <t>('UZF-1', 51, 'SFR-1', 19, 'FACTOR', 1.0)</t>
  </si>
  <si>
    <t>(0, 7, 3)</t>
  </si>
  <si>
    <t>('UZF-1', 52, 'SFR-1', 19, 'FACTOR', 1.0)</t>
  </si>
  <si>
    <t>(0, 7, 4)</t>
  </si>
  <si>
    <t>('UZF-1', 53, 'LAK-1', 1, 'FACTOR', 1.0)</t>
  </si>
  <si>
    <t>('UZF-1', 54, 'LAK-1', 1, 'FACTOR', 1.0)</t>
  </si>
  <si>
    <t>('UZF-1', 55, 'LAK-1', 1, 'FACTOR', 1.0)</t>
  </si>
  <si>
    <t>(0, 7, 7)</t>
  </si>
  <si>
    <t>('UZF-1', 56, 'LAK-1', 1, 'FACTOR', 1.0)</t>
  </si>
  <si>
    <t>(0, 7, 8)</t>
  </si>
  <si>
    <t>('UZF-1', 57, 'SFR-1', 8, 'FACTOR', 1.0)</t>
  </si>
  <si>
    <t>(0, 8, 1)</t>
  </si>
  <si>
    <t>('UZF-1', 58, 'SFR-1', 20, 'FACTOR', 1.0)</t>
  </si>
  <si>
    <t>(0, 8, 2)</t>
  </si>
  <si>
    <t>('UZF-1', 59, 'SFR-1', 20, 'FACTOR', 1.0)</t>
  </si>
  <si>
    <t>(0, 8, 3)</t>
  </si>
  <si>
    <t>('UZF-1', 60, 'SFR-1', 20, 'FACTOR', 1.0)</t>
  </si>
  <si>
    <t>(0, 8, 4)</t>
  </si>
  <si>
    <t>('UZF-1', 61, 'LAK-1', 1, 'FACTOR', 1.0)</t>
  </si>
  <si>
    <t>('UZF-1', 62, 'LAK-1', 1, 'FACTOR', 1.0)</t>
  </si>
  <si>
    <t>(0, 8, 6)</t>
  </si>
  <si>
    <t>('UZF-1', 63, 'LAK-1', 1, 'FACTOR', 1.0)</t>
  </si>
  <si>
    <t>(0, 8, 7)</t>
  </si>
  <si>
    <t>('UZF-1', 64, 'LAK-1', 1, 'FACTOR', 1.0)</t>
  </si>
  <si>
    <t>(0, 8, 8)</t>
  </si>
  <si>
    <t>('UZF-1', 65, 'SFR-1', 22, 'FACTOR', 1.0)</t>
  </si>
  <si>
    <t>(0, 9, 1)</t>
  </si>
  <si>
    <t>('UZF-1', 66, 'LAK-1', 0, 'FACTOR', 1.0)</t>
  </si>
  <si>
    <t>(0, 9, 2)</t>
  </si>
  <si>
    <t>('UZF-1', 67, 'LAK-1', 0, 'FACTOR', 1.0)</t>
  </si>
  <si>
    <t>(0, 9, 3)</t>
  </si>
  <si>
    <t>('UZF-1', 68, 'LAK-1', 0, 'FACTOR', 1.0)</t>
  </si>
  <si>
    <t>(0, 9, 4)</t>
  </si>
  <si>
    <t>('UZF-1', 69, 'LAK-1', 1, 'FACTOR', 1.0)</t>
  </si>
  <si>
    <t>(0, 9, 5)</t>
  </si>
  <si>
    <t>('UZF-1', 70, 'LAK-1', 1, 'FACTOR', 1.0)</t>
  </si>
  <si>
    <t>(0, 9, 8)</t>
  </si>
  <si>
    <t>('UZF-1', 71, 'LAK-1', 1, 'FACTOR', 1.0)</t>
  </si>
  <si>
    <t>(0, 9, 9)</t>
  </si>
  <si>
    <t>('UZF-1', 72, 'LAK-1', 1, 'FACTOR', 1.0)</t>
  </si>
  <si>
    <t>(0, 10, 1)</t>
  </si>
  <si>
    <t>('UZF-1', 73, 'LAK-1', 0, 'FACTOR', 1.0)</t>
  </si>
  <si>
    <t>(0, 10, 5)</t>
  </si>
  <si>
    <t>('UZF-1', 74, 'LAK-1', 0, 'FACTOR', 1.0)</t>
  </si>
  <si>
    <t>(0, 10, 8)</t>
  </si>
  <si>
    <t>('UZF-1', 75, 'LAK-1', 0, 'FACTOR', 1.0)</t>
  </si>
  <si>
    <t>(0, 11, 0)</t>
  </si>
  <si>
    <t>('UZF-1', 76, 'LAK-1', 1, 'FACTOR', 1.0)</t>
  </si>
  <si>
    <t>(0, 11, 1)</t>
  </si>
  <si>
    <t>('UZF-1', 77, 'SFR-1', 8, 'FACTOR', 1.0)</t>
  </si>
  <si>
    <t>(0, 11, 5)</t>
  </si>
  <si>
    <t>('UZF-1', 78, 'LAK-1', 0, 'FACTOR', 1.0)</t>
  </si>
  <si>
    <t>('UZF-1', 79, 'SFR-1', 30, 'FACTOR', 1.0)</t>
  </si>
  <si>
    <t>(0, 11, 7)</t>
  </si>
  <si>
    <t>('UZF-1', 80, 'SFR-1', 29, 'FACTOR', 1.0)</t>
  </si>
  <si>
    <t>(0, 11, 8)</t>
  </si>
  <si>
    <t>('UZF-1', 81, 'SFR-1', 8, 'FACTOR', 1.0)</t>
  </si>
  <si>
    <t>('UZF-1', 82, 'SFR-1', 23, 'FACTOR', 1.0)</t>
  </si>
  <si>
    <t>('UZF-1', 83, 'LAK-1', 0, 'FACTOR', 1.0)</t>
  </si>
  <si>
    <t>('UZF-1', 84, 'LAK-1', 0, 'FACTOR', 1.0)</t>
  </si>
  <si>
    <t>('UZF-1', 85, 'SFR-1', 30, 'FACTOR', 1.0)</t>
  </si>
  <si>
    <t>('UZF-1', 86, 'SFR-1', 29, 'FACTOR', 1.0)</t>
  </si>
  <si>
    <t>(0, 12, 8)</t>
  </si>
  <si>
    <t>('UZF-1', 87, 'SFR-1', 28, 'FACTOR', 1.0)</t>
  </si>
  <si>
    <t>(0, 13, 1)</t>
  </si>
  <si>
    <t>('UZF-1', 88, 'SFR-1', 27, 'FACTOR', 1.0)</t>
  </si>
  <si>
    <t>(0, 13, 5)</t>
  </si>
  <si>
    <t>('UZF-1', 89, 'SFR-1', 26, 'FACTOR', 1.0)</t>
  </si>
  <si>
    <t>(0, 13, 6)</t>
  </si>
  <si>
    <t>('UZF-1', 90, 'SFR-1', 25, 'FACTOR', 1.0)</t>
  </si>
  <si>
    <t>(0, 13, 7)</t>
  </si>
  <si>
    <t>('UZF-1', 91, 'SFR-1', 29, 'FACTOR', 1.0)</t>
  </si>
  <si>
    <t>('UZF-1', 92, 'LAK-1', 1, 'FACTOR', 1.0)</t>
  </si>
  <si>
    <t>(0, 14, 2)</t>
  </si>
  <si>
    <t>('UZF-1', 93, 'SFR-1', 27, 'FACTOR', 1.0)</t>
  </si>
  <si>
    <t>(0, 14, 3)</t>
  </si>
  <si>
    <t>('UZF-1', 94, 'SFR-1', 26, 'FACTOR', 1.0)</t>
  </si>
  <si>
    <t>(0, 14, 4)</t>
  </si>
  <si>
    <t>('UZF-1', 95, 'SFR-1', 25, 'FACTOR', 1.0)</t>
  </si>
  <si>
    <t>(0, 14, 5)</t>
  </si>
  <si>
    <t>('UZF-1', 96, 'LAK-1', 1, 'FACTOR', 1.0)</t>
  </si>
  <si>
    <t>(1, 0, 0)</t>
  </si>
  <si>
    <t>('UZF-1', 97, 'LAK-1', 1, 'FACTOR', 1.0)</t>
  </si>
  <si>
    <t>(1, 0, 1)</t>
  </si>
  <si>
    <t>('UZF-1', 98, 'LAK-1', 1, 'FACTOR', 1.0)</t>
  </si>
  <si>
    <t>(1, 1, 0)</t>
  </si>
  <si>
    <t>('UZF-1', 99, 'LAK-1', 1, 'FACTOR', 1.0)</t>
  </si>
  <si>
    <t>(1, 1, 1)</t>
  </si>
  <si>
    <t>('WEL-1', 0, 'UZF-1', 37, 'FACTOR', 1.0)</t>
  </si>
  <si>
    <t>(1, 1, 2)</t>
  </si>
  <si>
    <t>('WEL-1', 1, 'UZF-1', 38, 'FACTOR', 1.0)</t>
  </si>
  <si>
    <t>(1, 1, 5)</t>
  </si>
  <si>
    <t>('WEL-1', 2, 'UZF-1', 47, 'FACTOR', 1.0)</t>
  </si>
  <si>
    <t>(1, 1, 6)</t>
  </si>
  <si>
    <t>('WEL-1', 3, 'UZF-1', 48, 'FACTOR', 1.0)</t>
  </si>
  <si>
    <t>(1, 1, 7)</t>
  </si>
  <si>
    <t>('WEL-1', 4, 'UZF-1', 55, 'FACTOR', 1.0)</t>
  </si>
  <si>
    <t>(1, 2, 1)</t>
  </si>
  <si>
    <t>('WEL-1', 5, 'UZF-1', 56, 'FACTOR', 1.0)</t>
  </si>
  <si>
    <t>(1, 2, 2)</t>
  </si>
  <si>
    <t>('WEL-1', 6, 'UZF-1', 63, 'FACTOR', 1.0)</t>
  </si>
  <si>
    <t>(1, 2, 3)</t>
  </si>
  <si>
    <t>('WEL-1', 7, 'UZF-1', 64, 'FACTOR', 1.0)</t>
  </si>
  <si>
    <t>(1, 2, 4)</t>
  </si>
  <si>
    <t>('WEL-1', 8, 'UZF-1', 71, 'FACTOR', 1.0)</t>
  </si>
  <si>
    <t>(1, 2, 5)</t>
  </si>
  <si>
    <t>('WEL-1', 9, 'UZF-1', 72, 'FACTOR', 1.0)</t>
  </si>
  <si>
    <t>(1, 2, 6)</t>
  </si>
  <si>
    <t>(1, 2, 7)</t>
  </si>
  <si>
    <t>(1, 3, 0)</t>
  </si>
  <si>
    <t>(1, 3, 1)</t>
  </si>
  <si>
    <t>(1, 3, 2)</t>
  </si>
  <si>
    <t>(1, 3, 3)</t>
  </si>
  <si>
    <t>(1, 3, 4)</t>
  </si>
  <si>
    <t>(1, 3, 5)</t>
  </si>
  <si>
    <t>(1, 3, 6)</t>
  </si>
  <si>
    <t>(1, 3, 7)</t>
  </si>
  <si>
    <t>(1, 3, 8)</t>
  </si>
  <si>
    <t>(1, 4, 0)</t>
  </si>
  <si>
    <t>(1, 4, 1)</t>
  </si>
  <si>
    <t>(1, 4, 2)</t>
  </si>
  <si>
    <t>(1, 4, 3)</t>
  </si>
  <si>
    <t>(1, 4, 4)</t>
  </si>
  <si>
    <t>(1, 4, 5)</t>
  </si>
  <si>
    <t>(1, 4, 6)</t>
  </si>
  <si>
    <t>(1, 4, 7)</t>
  </si>
  <si>
    <t>(1, 4, 8)</t>
  </si>
  <si>
    <t>(1, 4, 9)</t>
  </si>
  <si>
    <t>(1, 5, 0)</t>
  </si>
  <si>
    <t>(1, 5, 1)</t>
  </si>
  <si>
    <t>(1, 5, 2)</t>
  </si>
  <si>
    <t>(1, 5, 3)</t>
  </si>
  <si>
    <t>(1, 5, 4)</t>
  </si>
  <si>
    <t>(1, 5, 5)</t>
  </si>
  <si>
    <t>(1, 5, 6)</t>
  </si>
  <si>
    <t>(1, 5, 7)</t>
  </si>
  <si>
    <t>(1, 5, 8)</t>
  </si>
  <si>
    <t>(1, 5, 9)</t>
  </si>
  <si>
    <t>(1, 6, 0)</t>
  </si>
  <si>
    <t>(1, 6, 1)</t>
  </si>
  <si>
    <t>(1, 6, 2)</t>
  </si>
  <si>
    <t>(1, 6, 3)</t>
  </si>
  <si>
    <t>(1, 6, 4)</t>
  </si>
  <si>
    <t>(1, 6, 5)</t>
  </si>
  <si>
    <t>(1, 6, 6)</t>
  </si>
  <si>
    <t>(1, 6, 7)</t>
  </si>
  <si>
    <t>(1, 6, 8)</t>
  </si>
  <si>
    <t>(1, 7, 1)</t>
  </si>
  <si>
    <t>(1, 7, 2)</t>
  </si>
  <si>
    <t>(1, 7, 3)</t>
  </si>
  <si>
    <t>(1, 7, 4)</t>
  </si>
  <si>
    <t>(1, 7, 5)</t>
  </si>
  <si>
    <t>(1, 7, 6)</t>
  </si>
  <si>
    <t>(1, 7, 7)</t>
  </si>
  <si>
    <t>(1, 7, 8)</t>
  </si>
  <si>
    <t>(1, 8, 1)</t>
  </si>
  <si>
    <t>(1, 8, 2)</t>
  </si>
  <si>
    <t>(1, 8, 3)</t>
  </si>
  <si>
    <t>(1, 8, 4)</t>
  </si>
  <si>
    <t>(1, 8, 5)</t>
  </si>
  <si>
    <t>(1, 8, 6)</t>
  </si>
  <si>
    <t>(1, 8, 7)</t>
  </si>
  <si>
    <t>(1, 8, 8)</t>
  </si>
  <si>
    <t>(1, 9, 1)</t>
  </si>
  <si>
    <t>(1, 9, 2)</t>
  </si>
  <si>
    <t>(1, 9, 3)</t>
  </si>
  <si>
    <t>(1, 9, 4)</t>
  </si>
  <si>
    <t>(1, 9, 5)</t>
  </si>
  <si>
    <t>(1, 9, 8)</t>
  </si>
  <si>
    <t>(1, 9, 9)</t>
  </si>
  <si>
    <t>(1, 10, 1)</t>
  </si>
  <si>
    <t>(1, 10, 5)</t>
  </si>
  <si>
    <t>(1, 10, 8)</t>
  </si>
  <si>
    <t>(1, 11, 0)</t>
  </si>
  <si>
    <t>(1, 11, 1)</t>
  </si>
  <si>
    <t>(1, 11, 5)</t>
  </si>
  <si>
    <t>(1, 11, 6)</t>
  </si>
  <si>
    <t>(1, 11, 7)</t>
  </si>
  <si>
    <t>(1, 11, 8)</t>
  </si>
  <si>
    <t>(1, 12, 0)</t>
  </si>
  <si>
    <t>(1, 12, 1)</t>
  </si>
  <si>
    <t>(1, 12, 5)</t>
  </si>
  <si>
    <t>(1, 12, 6)</t>
  </si>
  <si>
    <t>(1, 12, 7)</t>
  </si>
  <si>
    <t>(1, 12, 8)</t>
  </si>
  <si>
    <t>(1, 13, 1)</t>
  </si>
  <si>
    <t>(1, 13, 5)</t>
  </si>
  <si>
    <t>(1, 13, 6)</t>
  </si>
  <si>
    <t>(1, 13, 7)</t>
  </si>
  <si>
    <t>(1, 13, 8)</t>
  </si>
  <si>
    <t>(1, 14, 2)</t>
  </si>
  <si>
    <t>(1, 14, 3)</t>
  </si>
  <si>
    <t>(1, 14, 4)</t>
  </si>
  <si>
    <t>(1, 14, 5)</t>
  </si>
  <si>
    <t>3|4</t>
  </si>
  <si>
    <t>01_surf.csv</t>
  </si>
  <si>
    <t>02_chd_spd.csv</t>
  </si>
  <si>
    <t>05b_lak_conn.csv</t>
  </si>
  <si>
    <t>from SURF (position)</t>
  </si>
  <si>
    <t>06_botm.csv</t>
  </si>
  <si>
    <t>tempA = np.linspace(1, 10, 120, endpoint=True)</t>
  </si>
  <si>
    <t>del</t>
  </si>
  <si>
    <t>c</t>
  </si>
  <si>
    <t>L_bedleak</t>
  </si>
  <si>
    <t>Z</t>
  </si>
  <si>
    <t>r</t>
  </si>
  <si>
    <t>B</t>
  </si>
  <si>
    <t>001_tempB.csv</t>
  </si>
  <si>
    <t>horizontal</t>
  </si>
  <si>
    <t>tempB = np.linspace(1.02, 5000 , 100, endpoint=True)</t>
  </si>
  <si>
    <t>vertical</t>
  </si>
  <si>
    <t>tdis_ds =                                ((5000.0, 100, 1.02))</t>
  </si>
  <si>
    <t>(1, 6, 9)</t>
  </si>
  <si>
    <t>(0, 5, 10)</t>
  </si>
  <si>
    <t>(0, 6, 11)</t>
  </si>
  <si>
    <t>(1, 6, 10)</t>
  </si>
  <si>
    <t>(0, 7, 11)</t>
  </si>
  <si>
    <t>(1, 7, 10)</t>
  </si>
  <si>
    <t>(0, 8, 11)</t>
  </si>
  <si>
    <t>(1, 8, 10)</t>
  </si>
  <si>
    <t>(1, 9, 6)</t>
  </si>
  <si>
    <t>(0, 9, 11)</t>
  </si>
  <si>
    <t>(1, 9, 10)</t>
  </si>
  <si>
    <t>(1, 10, 6)</t>
  </si>
  <si>
    <t>(1, 10, 7)</t>
  </si>
  <si>
    <t>(0, 11, 9)</t>
  </si>
  <si>
    <t>(1, 10, 9)</t>
  </si>
  <si>
    <t>(0, 10, 11)</t>
  </si>
  <si>
    <t>(0, 11, 10)</t>
  </si>
  <si>
    <t>lak_strt=110</t>
  </si>
  <si>
    <t>(1, 10, 10)</t>
  </si>
  <si>
    <t>TOP_MAX</t>
  </si>
  <si>
    <t>med</t>
  </si>
  <si>
    <t>min / botn</t>
  </si>
  <si>
    <t>(2, 7, 7)</t>
  </si>
  <si>
    <t>(2, 7, 8)</t>
  </si>
  <si>
    <t>(2, 7, 9)</t>
  </si>
  <si>
    <t>(2, 8, 7)</t>
  </si>
  <si>
    <t>(2, 8, 8)</t>
  </si>
  <si>
    <t>(2, 8, 9)</t>
  </si>
  <si>
    <t>(2, 9, 7)</t>
  </si>
  <si>
    <t>(2, 9, 8)</t>
  </si>
  <si>
    <t>(2, 9, 9)</t>
  </si>
  <si>
    <t>05_botm.csv</t>
  </si>
  <si>
    <t>06_sfr_pakdata.csv</t>
  </si>
  <si>
    <t>08_mvr_spd.csv</t>
  </si>
  <si>
    <t>SFR-1</t>
  </si>
  <si>
    <t>LAK-1</t>
  </si>
  <si>
    <t>FACTOR</t>
  </si>
  <si>
    <t>confere !</t>
  </si>
  <si>
    <t>MOVE</t>
  </si>
  <si>
    <t>09a_lak_outlets.csv</t>
  </si>
  <si>
    <t>manning</t>
  </si>
  <si>
    <t>09b_lak_spd.csv</t>
  </si>
  <si>
    <t>rainfall</t>
  </si>
  <si>
    <t>evaporation</t>
  </si>
  <si>
    <t>lak_strt</t>
  </si>
  <si>
    <t>(0, 15, 6)</t>
  </si>
  <si>
    <t>(0, 16, 5)</t>
  </si>
  <si>
    <t>(1, 16, 6)</t>
  </si>
  <si>
    <t>(0, 15, 7)</t>
  </si>
  <si>
    <t>(1, 16, 7)</t>
  </si>
  <si>
    <t>(0, 15, 8)</t>
  </si>
  <si>
    <t>(1, 16, 8)</t>
  </si>
  <si>
    <t>(0, 15, 9)</t>
  </si>
  <si>
    <t>(1, 16, 9)</t>
  </si>
  <si>
    <t>(0, 15, 10)</t>
  </si>
  <si>
    <t>(0, 16, 11)</t>
  </si>
  <si>
    <t>(1, 16, 10)</t>
  </si>
  <si>
    <t>(0, 17, 5)</t>
  </si>
  <si>
    <t>(1, 17, 6)</t>
  </si>
  <si>
    <t>(0, 17, 11)</t>
  </si>
  <si>
    <t>(1, 17, 10)</t>
  </si>
  <si>
    <t>(0, 18, 5)</t>
  </si>
  <si>
    <t>(1, 18, 6)</t>
  </si>
  <si>
    <t>(0, 18, 11)</t>
  </si>
  <si>
    <t>(1, 18, 10)</t>
  </si>
  <si>
    <t>(0, 19, 5)</t>
  </si>
  <si>
    <t>(1, 19, 6)</t>
  </si>
  <si>
    <t>(0, 19, 11)</t>
  </si>
  <si>
    <t>(1, 19, 10)</t>
  </si>
  <si>
    <t>(0, 20, 5)</t>
  </si>
  <si>
    <t>(0, 21, 6)</t>
  </si>
  <si>
    <t>(1, 20, 6)</t>
  </si>
  <si>
    <t>(0, 21, 7)</t>
  </si>
  <si>
    <t>(1, 20, 7)</t>
  </si>
  <si>
    <t>(0, 21, 8)</t>
  </si>
  <si>
    <t>(1, 20, 8)</t>
  </si>
  <si>
    <t>(0, 21, 9)</t>
  </si>
  <si>
    <t>(1, 20, 9)</t>
  </si>
  <si>
    <t>(0, 20, 11)</t>
  </si>
  <si>
    <t>(0, 21, 10)</t>
  </si>
  <si>
    <t>(1, 20, 10)</t>
  </si>
  <si>
    <t>(2, 17, 7)</t>
  </si>
  <si>
    <t>(2, 17, 8)</t>
  </si>
  <si>
    <t>(2, 17, 9)</t>
  </si>
  <si>
    <t>(2, 18, 7)</t>
  </si>
  <si>
    <t>(2, 18, 8)</t>
  </si>
  <si>
    <t>(2, 18, 9)</t>
  </si>
  <si>
    <t>(2, 19, 7)</t>
  </si>
  <si>
    <t>(2, 19, 8)</t>
  </si>
  <si>
    <t>(2, 19, 9)</t>
  </si>
  <si>
    <t>a1_top.csv</t>
  </si>
  <si>
    <t>stage_a</t>
  </si>
  <si>
    <t>stage_b</t>
  </si>
  <si>
    <t>ifno</t>
  </si>
  <si>
    <t>jcol_sfr</t>
  </si>
  <si>
    <t>delr 7</t>
  </si>
  <si>
    <t>slope</t>
  </si>
  <si>
    <t>top</t>
  </si>
  <si>
    <t>leakence</t>
  </si>
  <si>
    <t>roughtness</t>
  </si>
  <si>
    <t>nconnn</t>
  </si>
  <si>
    <t>upstem_frac</t>
  </si>
  <si>
    <t>INFLOW-EXT</t>
  </si>
  <si>
    <t>INFLOW</t>
  </si>
  <si>
    <t>OUTFLOW</t>
  </si>
  <si>
    <t>STAGE</t>
  </si>
  <si>
    <t>DEPTH</t>
  </si>
  <si>
    <t>Σ</t>
  </si>
  <si>
    <t>Analitical_no_1L</t>
  </si>
  <si>
    <t>A_2_Likage</t>
  </si>
  <si>
    <t xml:space="preserve">[[0, 44.0, 78, 'lake1'], [1, 35.2, 32, 'lake2']]
</t>
  </si>
  <si>
    <t>LAK3</t>
  </si>
  <si>
    <t>LAK2</t>
  </si>
  <si>
    <t>{0: 78, 1: 32}</t>
  </si>
  <si>
    <t>LAK1</t>
  </si>
  <si>
    <t>LAK0</t>
  </si>
  <si>
    <t>XY</t>
  </si>
  <si>
    <t>H?</t>
  </si>
  <si>
    <t>B!</t>
  </si>
  <si>
    <t>(1, 25, 1)</t>
  </si>
  <si>
    <t>(0, 26, 1)</t>
  </si>
  <si>
    <t>(0, 25, 2)</t>
  </si>
  <si>
    <t>(1, 25, 0)</t>
  </si>
  <si>
    <t>(0, 26, 0)</t>
  </si>
  <si>
    <t>(1, 24, 1)</t>
  </si>
  <si>
    <t>(0, 24, 2)</t>
  </si>
  <si>
    <t>(1, 24, 0)</t>
  </si>
  <si>
    <t>(1, 23, 3)</t>
  </si>
  <si>
    <t>(0, 24, 3)</t>
  </si>
  <si>
    <t>(0, 23, 4)</t>
  </si>
  <si>
    <t>(1, 23, 2)</t>
  </si>
  <si>
    <t>(1, 23, 1)</t>
  </si>
  <si>
    <t>(1, 23, 0)</t>
  </si>
  <si>
    <t>(1, 22, 3)</t>
  </si>
  <si>
    <t>(0, 22, 4)</t>
  </si>
  <si>
    <t>(0, 21, 3)</t>
  </si>
  <si>
    <t>(1, 22, 2)</t>
  </si>
  <si>
    <t>(1, 22, 1)</t>
  </si>
  <si>
    <t>(1, 22, 0)</t>
  </si>
  <si>
    <t>(1, 21, 2)</t>
  </si>
  <si>
    <t>(0, 20, 2)</t>
  </si>
  <si>
    <t>(1, 21, 1)</t>
  </si>
  <si>
    <t>(1, 20, 1)</t>
  </si>
  <si>
    <t>(1, 19, 1)</t>
  </si>
  <si>
    <t>(0, 19, 2)</t>
  </si>
  <si>
    <t>(1, 18, 1)</t>
  </si>
  <si>
    <t>(0, 18, 2)</t>
  </si>
  <si>
    <t>(0, 17, 1)</t>
  </si>
  <si>
    <t>(1, 15, 17)</t>
  </si>
  <si>
    <t>(0, 16, 17)</t>
  </si>
  <si>
    <t>(0, 15, 18)</t>
  </si>
  <si>
    <t>(0, 15, 16)</t>
  </si>
  <si>
    <t>(1, 14, 18)</t>
  </si>
  <si>
    <t>(0, 14, 19)</t>
  </si>
  <si>
    <t>(1, 14, 17)</t>
  </si>
  <si>
    <t>(1, 14, 16)</t>
  </si>
  <si>
    <t>(0, 14, 15)</t>
  </si>
  <si>
    <t>(1, 13, 19)</t>
  </si>
  <si>
    <t>(0, 13, 20)</t>
  </si>
  <si>
    <t>(1, 13, 18)</t>
  </si>
  <si>
    <t>mfsim.nam</t>
  </si>
  <si>
    <t>(1, 13, 17)</t>
  </si>
  <si>
    <t>mfsim.lst</t>
  </si>
  <si>
    <t>(1, 13, 16)</t>
  </si>
  <si>
    <t>flow.tdis</t>
  </si>
  <si>
    <t>(0, 13, 15)</t>
  </si>
  <si>
    <t>flow.sfr.obs.csv</t>
  </si>
  <si>
    <t>(1, 12, 19)</t>
  </si>
  <si>
    <t>flow.sfr.obs</t>
  </si>
  <si>
    <t>(0, 12, 20)</t>
  </si>
  <si>
    <t>flow.sfr.bud</t>
  </si>
  <si>
    <t>(1, 12, 18)</t>
  </si>
  <si>
    <t>flow.sfr.bin</t>
  </si>
  <si>
    <t>[[0, 0, -1, 'MANNING', 44.5, 3.36493214532915, 0.03, 0.0021875]]</t>
  </si>
  <si>
    <t>(1, 12, 17)</t>
  </si>
  <si>
    <t>flow.sfr</t>
  </si>
  <si>
    <t>outlets</t>
  </si>
  <si>
    <t>(1, 12, 16)</t>
  </si>
  <si>
    <t>flow.rcha</t>
  </si>
  <si>
    <t>(0, 12, 15)</t>
  </si>
  <si>
    <t>flow.oc</t>
  </si>
  <si>
    <t>(1, 11, 20)</t>
  </si>
  <si>
    <t>flow.npf</t>
  </si>
  <si>
    <t>flow.nam</t>
  </si>
  <si>
    <t>SFR</t>
  </si>
  <si>
    <t xml:space="preserve">  LAK-1  1  SFR-1  7  FACTOR       1.00000000</t>
  </si>
  <si>
    <t>(0, 11, 21)</t>
  </si>
  <si>
    <t>flow.mvr.bud</t>
  </si>
  <si>
    <t xml:space="preserve">  SFR-1  6  LAK-1  1  FACTOR       1.00000000</t>
  </si>
  <si>
    <t>(1, 11, 19)</t>
  </si>
  <si>
    <t>flow.mvr</t>
  </si>
  <si>
    <t>(1, 11, 18)</t>
  </si>
  <si>
    <t>flow.lst</t>
  </si>
  <si>
    <t>(1, 11, 17)</t>
  </si>
  <si>
    <t>flow.lak.bud</t>
  </si>
  <si>
    <t>1, 35.2, 32, 'lake2'</t>
  </si>
  <si>
    <t>(1, 11, 16)</t>
  </si>
  <si>
    <t>flow.lak.bin</t>
  </si>
  <si>
    <t>0, 44.0, 78, 'lake1'</t>
  </si>
  <si>
    <t>(0, 11, 15)</t>
  </si>
  <si>
    <t>flow.lak</t>
  </si>
  <si>
    <t>Connection</t>
  </si>
  <si>
    <t>(1, 10, 20)</t>
  </si>
  <si>
    <t>flow.ims</t>
  </si>
  <si>
    <t>lake2</t>
  </si>
  <si>
    <t>:</t>
  </si>
  <si>
    <t>(0, 10, 21)</t>
  </si>
  <si>
    <t>flow.ic</t>
  </si>
  <si>
    <t>lake1</t>
  </si>
  <si>
    <t>cond bot</t>
  </si>
  <si>
    <t>(1, 10, 19)</t>
  </si>
  <si>
    <t>flow.hds</t>
  </si>
  <si>
    <t>(1, 10, 18)</t>
  </si>
  <si>
    <t>flow.dis.grb</t>
  </si>
  <si>
    <t>(1, 10, 17)</t>
  </si>
  <si>
    <t>flow.dis</t>
  </si>
  <si>
    <t>(1, 10, 16)</t>
  </si>
  <si>
    <t>flow.chd</t>
  </si>
  <si>
    <t>(0, 10, 15)</t>
  </si>
  <si>
    <t>flow.bud</t>
  </si>
  <si>
    <t>_06_LAK.csv</t>
  </si>
  <si>
    <t>_05_LAK_lake_map</t>
  </si>
  <si>
    <t>(1, 9, 20)</t>
  </si>
  <si>
    <t>_08_idomain</t>
  </si>
  <si>
    <t>(0, 9, 21)</t>
  </si>
  <si>
    <t>SEG4</t>
  </si>
  <si>
    <t>(0, 34, 14)</t>
  </si>
  <si>
    <t>(1, 9, 19)</t>
  </si>
  <si>
    <t>(0, 33, 14)</t>
  </si>
  <si>
    <t>(1, 9, 18)</t>
  </si>
  <si>
    <t>(0, 32, 14)</t>
  </si>
  <si>
    <t>(1, 9, 17)</t>
  </si>
  <si>
    <t>(0, 31, 14)</t>
  </si>
  <si>
    <t>(1, 9, 16)</t>
  </si>
  <si>
    <t>(0, 30, 14)</t>
  </si>
  <si>
    <t>(1, 9, 15)</t>
  </si>
  <si>
    <t>(0, 29, 14)</t>
  </si>
  <si>
    <t>(0, 28, 14)</t>
  </si>
  <si>
    <t>(0, 9, 14)</t>
  </si>
  <si>
    <t>SEG3</t>
  </si>
  <si>
    <t>(0, 27, 14)</t>
  </si>
  <si>
    <t>(1, 8, 20)</t>
  </si>
  <si>
    <t>(0, 26, 13)</t>
  </si>
  <si>
    <t>(0, 8, 21)</t>
  </si>
  <si>
    <t>(0, 25, 13)</t>
  </si>
  <si>
    <t>(0, 7, 20)</t>
  </si>
  <si>
    <t>(0, 24, 13)</t>
  </si>
  <si>
    <t>(1, 8, 19)</t>
  </si>
  <si>
    <t>(0, 23, 13)</t>
  </si>
  <si>
    <t>(1, 8, 18)</t>
  </si>
  <si>
    <t>(0, 23, 12)</t>
  </si>
  <si>
    <t>(1, 8, 17)</t>
  </si>
  <si>
    <t>(0, 22, 12)</t>
  </si>
  <si>
    <t>(1, 8, 16)</t>
  </si>
  <si>
    <t>(0, 21, 12)</t>
  </si>
  <si>
    <t>(1, 8, 15)</t>
  </si>
  <si>
    <t>(0, 8, 14)</t>
  </si>
  <si>
    <t>(1, 7, 19)</t>
  </si>
  <si>
    <t>(0, 18, 10)</t>
  </si>
  <si>
    <t>(1, 7, 18)</t>
  </si>
  <si>
    <t>(0, 17, 10)</t>
  </si>
  <si>
    <t>(1, 7, 17)</t>
  </si>
  <si>
    <t>SEG2</t>
  </si>
  <si>
    <t>(1, 7, 16)</t>
  </si>
  <si>
    <t>(0, 26, 15)</t>
  </si>
  <si>
    <t>(0, 6, 16)</t>
  </si>
  <si>
    <t>(0, 25, 15)</t>
  </si>
  <si>
    <t>(1, 7, 15)</t>
  </si>
  <si>
    <t>(0, 24, 15)</t>
  </si>
  <si>
    <t>(0, 7, 14)</t>
  </si>
  <si>
    <t>(0, 23, 15)</t>
  </si>
  <si>
    <t>(0, 6, 15)</t>
  </si>
  <si>
    <t>(0, 22, 15)</t>
  </si>
  <si>
    <t>(1, 6, 19)</t>
  </si>
  <si>
    <t>(0, 21, 16)</t>
  </si>
  <si>
    <t>(0, 6, 20)</t>
  </si>
  <si>
    <t>(0, 20, 16)</t>
  </si>
  <si>
    <t>(1, 6, 18)</t>
  </si>
  <si>
    <t>(0, 19, 16)</t>
  </si>
  <si>
    <t>(1, 6, 17)</t>
  </si>
  <si>
    <t>(0, 18, 17)</t>
  </si>
  <si>
    <t>(0, 17, 17)</t>
  </si>
  <si>
    <t>(0, 5, 17)</t>
  </si>
  <si>
    <t>(1, 5, 19)</t>
  </si>
  <si>
    <t>SEG1</t>
  </si>
  <si>
    <t>(0, 4, 19)</t>
  </si>
  <si>
    <t>(0, 5, 20)</t>
  </si>
  <si>
    <t>(0, 3, 19)</t>
  </si>
  <si>
    <t>(0, 2, 20)</t>
  </si>
  <si>
    <t>(1, 5, 18)</t>
  </si>
  <si>
    <t>(0, 1, 21)</t>
  </si>
  <si>
    <t>(0, 1, 22)</t>
  </si>
  <si>
    <t>(0, 4, 18)</t>
  </si>
  <si>
    <t>(0, 0, 22)</t>
  </si>
  <si>
    <t>length</t>
  </si>
  <si>
    <t>reach</t>
  </si>
  <si>
    <t>seg</t>
  </si>
  <si>
    <t>col</t>
  </si>
  <si>
    <t>row</t>
  </si>
  <si>
    <t>layer</t>
  </si>
  <si>
    <t>_06_Bot_0</t>
  </si>
  <si>
    <t>CHD</t>
  </si>
  <si>
    <t>SFR2</t>
  </si>
  <si>
    <t>SFR1</t>
  </si>
  <si>
    <t>stream.csv</t>
  </si>
  <si>
    <t>=</t>
  </si>
  <si>
    <t>AUTO</t>
  </si>
  <si>
    <t>GET_LAKE_CONNECTONS</t>
  </si>
  <si>
    <t>.tdis</t>
  </si>
  <si>
    <t>.sfr.obs.csv</t>
  </si>
  <si>
    <t>.sfr.obs</t>
  </si>
  <si>
    <t>.sfr.bud</t>
  </si>
  <si>
    <t>.sto</t>
  </si>
  <si>
    <t>.sfr.bin</t>
  </si>
  <si>
    <t>.rcha</t>
  </si>
  <si>
    <t>.sfr</t>
  </si>
  <si>
    <t>.oc</t>
  </si>
  <si>
    <t>.npf</t>
  </si>
  <si>
    <t>.nam</t>
  </si>
  <si>
    <t>.lst</t>
  </si>
  <si>
    <t>.lak.obs.csv</t>
  </si>
  <si>
    <t>.mvr.bud</t>
  </si>
  <si>
    <t>.lak.obs</t>
  </si>
  <si>
    <t>.mvr</t>
  </si>
  <si>
    <t>.lak</t>
  </si>
  <si>
    <t>.ims</t>
  </si>
  <si>
    <t>.lak.bud</t>
  </si>
  <si>
    <t>.ic</t>
  </si>
  <si>
    <t>.lak.bin</t>
  </si>
  <si>
    <t>.hds</t>
  </si>
  <si>
    <t>.gwf.obs.csv</t>
  </si>
  <si>
    <t>.gwf.obs</t>
  </si>
  <si>
    <t>.evta</t>
  </si>
  <si>
    <t>.dis.grb</t>
  </si>
  <si>
    <t>.dis</t>
  </si>
  <si>
    <t>.chd</t>
  </si>
  <si>
    <t>.cbc</t>
  </si>
  <si>
    <t>.bud</t>
  </si>
  <si>
    <t>A1</t>
  </si>
  <si>
    <t>A2</t>
  </si>
  <si>
    <t>.ghb</t>
  </si>
  <si>
    <t>.uzf</t>
  </si>
  <si>
    <t>.uzf.bud</t>
  </si>
  <si>
    <t>.uzf.obs</t>
  </si>
  <si>
    <t>.wel</t>
  </si>
  <si>
    <t>obs_lak.csv</t>
  </si>
  <si>
    <t>obs_uzf.csv</t>
  </si>
  <si>
    <t>obs_uzf_column.csv</t>
  </si>
  <si>
    <t>sfr.allreaches.csv</t>
  </si>
  <si>
    <t>sfr.reach01.csv</t>
  </si>
  <si>
    <t>sfr.reach24.csv</t>
  </si>
  <si>
    <t>sfr.reach29.csv</t>
  </si>
  <si>
    <t>sfr.reach31.csv</t>
  </si>
  <si>
    <t>sfr.stage.csv</t>
  </si>
  <si>
    <t>A3</t>
  </si>
  <si>
    <t>A4</t>
  </si>
  <si>
    <t>A5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</si>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</sst>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E+00"/>
    <numFmt numFmtId="165" formatCode="#,##0.0"/>
    <numFmt numFmtId="166" formatCode="#,##0.000"/>
    <numFmt numFmtId="167" formatCode="0.0"/>
    <numFmt numFmtId="168" formatCode="0.00000"/>
    <numFmt numFmtId="169" formatCode="0.00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00"/>
      <name val="Calibri"/>
      <family val="2"/>
    </font>
    <font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6"/>
      <name val="Calibri"/>
      <family val="2"/>
      <scheme val="minor"/>
    </font>
    <font>
      <sz val="6"/>
      <color rgb="FFFFFF00"/>
      <name val="Calibri"/>
      <family val="2"/>
    </font>
    <font>
      <sz val="6"/>
      <color rgb="FFFFFF00"/>
      <name val="Calibri"/>
      <family val="2"/>
      <scheme val="minor"/>
    </font>
    <font>
      <sz val="6"/>
      <color theme="0" tint="-4.9989318521683403E-2"/>
      <name val="Calibri"/>
      <family val="2"/>
      <scheme val="minor"/>
    </font>
    <font>
      <sz val="6"/>
      <color theme="0"/>
      <name val="Calibri"/>
      <family val="2"/>
    </font>
    <font>
      <sz val="4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5"/>
      <color rgb="FF00B05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/>
    </xf>
    <xf numFmtId="0" fontId="10" fillId="6" borderId="0" xfId="0" applyFont="1" applyFill="1"/>
    <xf numFmtId="0" fontId="0" fillId="6" borderId="0" xfId="0" applyFill="1"/>
    <xf numFmtId="0" fontId="0" fillId="4" borderId="0" xfId="0" applyFill="1"/>
    <xf numFmtId="0" fontId="12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6" borderId="0" xfId="0" applyFont="1" applyFill="1"/>
    <xf numFmtId="0" fontId="10" fillId="6" borderId="0" xfId="0" applyFont="1" applyFill="1" applyAlignment="1">
      <alignment horizontal="right"/>
    </xf>
    <xf numFmtId="1" fontId="0" fillId="2" borderId="0" xfId="0" applyNumberFormat="1" applyFill="1"/>
    <xf numFmtId="0" fontId="11" fillId="3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2" fontId="10" fillId="2" borderId="0" xfId="0" applyNumberFormat="1" applyFont="1" applyFill="1"/>
    <xf numFmtId="1" fontId="10" fillId="0" borderId="0" xfId="0" applyNumberFormat="1" applyFont="1"/>
    <xf numFmtId="1" fontId="10" fillId="11" borderId="0" xfId="0" applyNumberFormat="1" applyFont="1" applyFill="1"/>
    <xf numFmtId="1" fontId="10" fillId="1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1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0" borderId="0" xfId="0" applyFont="1"/>
    <xf numFmtId="1" fontId="16" fillId="8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10" borderId="0" xfId="0" applyFont="1" applyFill="1" applyAlignment="1">
      <alignment horizontal="right" vertic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1" fontId="17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/>
    <xf numFmtId="0" fontId="0" fillId="2" borderId="0" xfId="0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4" borderId="0" xfId="0" applyFont="1" applyFill="1"/>
    <xf numFmtId="0" fontId="25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/>
    </xf>
    <xf numFmtId="0" fontId="9" fillId="18" borderId="0" xfId="0" applyFont="1" applyFill="1"/>
    <xf numFmtId="0" fontId="9" fillId="0" borderId="0" xfId="0" applyFont="1"/>
    <xf numFmtId="0" fontId="8" fillId="18" borderId="0" xfId="0" applyFont="1" applyFill="1"/>
    <xf numFmtId="0" fontId="9" fillId="1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10" borderId="0" xfId="0" applyFont="1" applyFill="1" applyAlignment="1">
      <alignment horizontal="center" vertical="center"/>
    </xf>
    <xf numFmtId="165" fontId="26" fillId="20" borderId="0" xfId="0" applyNumberFormat="1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1" fontId="24" fillId="20" borderId="0" xfId="0" applyNumberFormat="1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3" fontId="29" fillId="20" borderId="0" xfId="0" applyNumberFormat="1" applyFont="1" applyFill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/>
    </xf>
    <xf numFmtId="165" fontId="29" fillId="20" borderId="0" xfId="0" applyNumberFormat="1" applyFont="1" applyFill="1" applyAlignment="1">
      <alignment horizontal="center" vertical="center"/>
    </xf>
    <xf numFmtId="166" fontId="29" fillId="20" borderId="0" xfId="0" applyNumberFormat="1" applyFont="1" applyFill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23" fillId="23" borderId="0" xfId="0" applyFont="1" applyFill="1" applyAlignment="1">
      <alignment horizontal="left" vertical="center" wrapText="1"/>
    </xf>
    <xf numFmtId="0" fontId="23" fillId="23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right" vertical="center"/>
    </xf>
    <xf numFmtId="0" fontId="8" fillId="14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0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right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0" fillId="8" borderId="0" xfId="0" applyFill="1"/>
    <xf numFmtId="0" fontId="23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" fontId="8" fillId="13" borderId="0" xfId="0" applyNumberFormat="1" applyFont="1" applyFill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0" fillId="24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" fontId="31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9" fontId="30" fillId="14" borderId="0" xfId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1" fontId="8" fillId="14" borderId="0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67" fontId="30" fillId="14" borderId="0" xfId="0" applyNumberFormat="1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26" borderId="0" xfId="0" applyFill="1"/>
    <xf numFmtId="0" fontId="30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0" fillId="24" borderId="0" xfId="0" applyFont="1" applyFill="1"/>
    <xf numFmtId="0" fontId="10" fillId="24" borderId="0" xfId="0" applyFont="1" applyFill="1" applyAlignment="1">
      <alignment horizontal="center" vertical="center"/>
    </xf>
    <xf numFmtId="1" fontId="8" fillId="24" borderId="0" xfId="0" applyNumberFormat="1" applyFont="1" applyFill="1"/>
    <xf numFmtId="1" fontId="8" fillId="24" borderId="0" xfId="0" applyNumberFormat="1" applyFont="1" applyFill="1" applyAlignment="1">
      <alignment horizontal="center" vertical="center"/>
    </xf>
    <xf numFmtId="168" fontId="8" fillId="24" borderId="0" xfId="0" applyNumberFormat="1" applyFont="1" applyFill="1" applyAlignment="1">
      <alignment horizontal="center" vertical="center"/>
    </xf>
    <xf numFmtId="1" fontId="9" fillId="14" borderId="0" xfId="0" applyNumberFormat="1" applyFont="1" applyFill="1"/>
    <xf numFmtId="167" fontId="9" fillId="14" borderId="0" xfId="0" applyNumberFormat="1" applyFont="1" applyFill="1"/>
    <xf numFmtId="167" fontId="0" fillId="24" borderId="0" xfId="0" applyNumberFormat="1" applyFill="1"/>
    <xf numFmtId="0" fontId="0" fillId="24" borderId="0" xfId="0" applyFill="1"/>
    <xf numFmtId="0" fontId="10" fillId="14" borderId="0" xfId="0" applyFont="1" applyFill="1"/>
    <xf numFmtId="1" fontId="0" fillId="18" borderId="0" xfId="0" applyNumberFormat="1" applyFill="1"/>
    <xf numFmtId="1" fontId="8" fillId="18" borderId="0" xfId="0" applyNumberFormat="1" applyFont="1" applyFill="1"/>
    <xf numFmtId="1" fontId="10" fillId="4" borderId="0" xfId="0" applyNumberFormat="1" applyFont="1" applyFill="1" applyAlignment="1">
      <alignment horizontal="center" vertical="center"/>
    </xf>
    <xf numFmtId="1" fontId="9" fillId="24" borderId="0" xfId="0" applyNumberFormat="1" applyFont="1" applyFill="1" applyAlignment="1">
      <alignment horizontal="center" vertical="center" textRotation="90"/>
    </xf>
    <xf numFmtId="1" fontId="8" fillId="0" borderId="0" xfId="0" applyNumberFormat="1" applyFont="1" applyAlignment="1">
      <alignment horizontal="center" vertical="center"/>
    </xf>
    <xf numFmtId="168" fontId="9" fillId="24" borderId="0" xfId="0" applyNumberFormat="1" applyFont="1" applyFill="1" applyAlignment="1">
      <alignment horizontal="center" vertical="center" textRotation="90"/>
    </xf>
    <xf numFmtId="1" fontId="9" fillId="4" borderId="0" xfId="0" applyNumberFormat="1" applyFont="1" applyFill="1" applyAlignment="1">
      <alignment horizontal="center" vertical="center" textRotation="90"/>
    </xf>
    <xf numFmtId="1" fontId="9" fillId="5" borderId="0" xfId="0" applyNumberFormat="1" applyFont="1" applyFill="1" applyAlignment="1">
      <alignment horizontal="center" vertical="center" textRotation="90"/>
    </xf>
    <xf numFmtId="0" fontId="10" fillId="18" borderId="0" xfId="0" applyFont="1" applyFill="1"/>
    <xf numFmtId="1" fontId="10" fillId="4" borderId="0" xfId="0" applyNumberFormat="1" applyFont="1" applyFill="1" applyAlignment="1">
      <alignment horizontal="center" vertical="center" textRotation="90"/>
    </xf>
    <xf numFmtId="0" fontId="34" fillId="24" borderId="0" xfId="0" applyFont="1" applyFill="1" applyAlignment="1">
      <alignment vertical="center" textRotation="90"/>
    </xf>
    <xf numFmtId="1" fontId="9" fillId="14" borderId="0" xfId="0" applyNumberFormat="1" applyFont="1" applyFill="1" applyAlignment="1">
      <alignment textRotation="90"/>
    </xf>
    <xf numFmtId="1" fontId="9" fillId="12" borderId="0" xfId="0" applyNumberFormat="1" applyFont="1" applyFill="1" applyAlignment="1">
      <alignment textRotation="90"/>
    </xf>
    <xf numFmtId="167" fontId="35" fillId="14" borderId="0" xfId="0" applyNumberFormat="1" applyFont="1" applyFill="1" applyAlignment="1">
      <alignment horizontal="center" vertical="center"/>
    </xf>
    <xf numFmtId="167" fontId="0" fillId="24" borderId="0" xfId="0" applyNumberFormat="1" applyFill="1" applyAlignment="1">
      <alignment horizontal="right" vertical="top"/>
    </xf>
    <xf numFmtId="167" fontId="35" fillId="24" borderId="0" xfId="0" applyNumberFormat="1" applyFont="1" applyFill="1" applyAlignment="1">
      <alignment horizontal="center" vertical="center"/>
    </xf>
    <xf numFmtId="1" fontId="10" fillId="24" borderId="0" xfId="0" applyNumberFormat="1" applyFont="1" applyFill="1"/>
    <xf numFmtId="2" fontId="0" fillId="0" borderId="0" xfId="0" applyNumberFormat="1"/>
    <xf numFmtId="1" fontId="8" fillId="0" borderId="0" xfId="0" applyNumberFormat="1" applyFont="1"/>
    <xf numFmtId="169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7" fontId="9" fillId="6" borderId="0" xfId="0" applyNumberFormat="1" applyFont="1" applyFill="1"/>
    <xf numFmtId="1" fontId="9" fillId="0" borderId="0" xfId="0" applyNumberFormat="1" applyFont="1"/>
    <xf numFmtId="1" fontId="9" fillId="12" borderId="0" xfId="0" applyNumberFormat="1" applyFont="1" applyFill="1"/>
    <xf numFmtId="1" fontId="10" fillId="14" borderId="0" xfId="0" applyNumberFormat="1" applyFont="1" applyFill="1"/>
    <xf numFmtId="1" fontId="2" fillId="20" borderId="1" xfId="0" applyNumberFormat="1" applyFont="1" applyFill="1" applyBorder="1" applyAlignment="1">
      <alignment horizontal="center" vertical="center"/>
    </xf>
    <xf numFmtId="1" fontId="2" fillId="20" borderId="2" xfId="0" applyNumberFormat="1" applyFont="1" applyFill="1" applyBorder="1" applyAlignment="1">
      <alignment horizontal="center" vertical="center"/>
    </xf>
    <xf numFmtId="1" fontId="2" fillId="20" borderId="3" xfId="0" applyNumberFormat="1" applyFont="1" applyFill="1" applyBorder="1" applyAlignment="1">
      <alignment horizontal="center" vertical="center"/>
    </xf>
    <xf numFmtId="0" fontId="36" fillId="20" borderId="4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1" fontId="8" fillId="14" borderId="0" xfId="0" applyNumberFormat="1" applyFont="1" applyFill="1"/>
    <xf numFmtId="168" fontId="10" fillId="1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9" fillId="0" borderId="0" xfId="0" applyNumberFormat="1" applyFont="1"/>
    <xf numFmtId="167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38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16" fillId="2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left" vertical="center"/>
    </xf>
    <xf numFmtId="1" fontId="0" fillId="2" borderId="0" xfId="0" applyNumberFormat="1" applyFill="1" applyAlignment="1">
      <alignment vertical="center"/>
    </xf>
    <xf numFmtId="0" fontId="38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24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0" fontId="34" fillId="7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2" fillId="2" borderId="0" xfId="0" applyFont="1" applyFill="1"/>
    <xf numFmtId="0" fontId="42" fillId="0" borderId="0" xfId="0" applyFont="1"/>
    <xf numFmtId="0" fontId="43" fillId="2" borderId="0" xfId="0" applyFont="1" applyFill="1"/>
    <xf numFmtId="0" fontId="16" fillId="2" borderId="0" xfId="0" applyFont="1" applyFill="1"/>
    <xf numFmtId="0" fontId="43" fillId="0" borderId="0" xfId="0" applyFont="1"/>
    <xf numFmtId="0" fontId="16" fillId="0" borderId="0" xfId="0" applyFont="1"/>
    <xf numFmtId="0" fontId="25" fillId="2" borderId="0" xfId="0" applyFont="1" applyFill="1"/>
    <xf numFmtId="0" fontId="25" fillId="0" borderId="0" xfId="0" applyFont="1"/>
    <xf numFmtId="0" fontId="25" fillId="14" borderId="0" xfId="0" applyFont="1" applyFill="1" applyAlignment="1">
      <alignment horizontal="center"/>
    </xf>
    <xf numFmtId="0" fontId="42" fillId="14" borderId="0" xfId="0" applyFont="1" applyFill="1"/>
    <xf numFmtId="0" fontId="45" fillId="0" borderId="0" xfId="0" applyFont="1"/>
    <xf numFmtId="0" fontId="46" fillId="0" borderId="0" xfId="0" applyFont="1"/>
    <xf numFmtId="0" fontId="25" fillId="24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8" fillId="24" borderId="0" xfId="0" applyFont="1" applyFill="1" applyAlignment="1">
      <alignment horizontal="right"/>
    </xf>
    <xf numFmtId="0" fontId="8" fillId="14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1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44" fillId="14" borderId="0" xfId="0" applyFont="1" applyFill="1" applyAlignment="1">
      <alignment horizontal="center" vertical="center"/>
    </xf>
    <xf numFmtId="0" fontId="41" fillId="14" borderId="0" xfId="0" applyFont="1" applyFill="1" applyAlignment="1">
      <alignment horizontal="center" vertical="center"/>
    </xf>
    <xf numFmtId="0" fontId="48" fillId="14" borderId="0" xfId="0" applyFont="1" applyFill="1"/>
    <xf numFmtId="0" fontId="43" fillId="24" borderId="0" xfId="0" applyFont="1" applyFill="1"/>
    <xf numFmtId="0" fontId="49" fillId="14" borderId="0" xfId="0" applyFont="1" applyFill="1"/>
    <xf numFmtId="0" fontId="50" fillId="5" borderId="0" xfId="0" applyFont="1" applyFill="1" applyAlignment="1">
      <alignment horizontal="center" vertical="center"/>
    </xf>
    <xf numFmtId="0" fontId="51" fillId="0" borderId="0" xfId="0" applyFont="1"/>
    <xf numFmtId="0" fontId="46" fillId="2" borderId="0" xfId="0" applyFont="1" applyFill="1"/>
    <xf numFmtId="0" fontId="46" fillId="5" borderId="0" xfId="0" applyFont="1" applyFill="1" applyAlignment="1">
      <alignment horizontal="center" vertical="center"/>
    </xf>
    <xf numFmtId="0" fontId="46" fillId="14" borderId="0" xfId="0" applyFont="1" applyFill="1"/>
    <xf numFmtId="0" fontId="52" fillId="14" borderId="0" xfId="0" applyFont="1" applyFill="1"/>
    <xf numFmtId="0" fontId="8" fillId="0" borderId="0" xfId="0" applyFont="1" applyAlignment="1">
      <alignment horizontal="center" vertical="center"/>
    </xf>
    <xf numFmtId="0" fontId="11" fillId="24" borderId="0" xfId="0" applyFont="1" applyFill="1" applyAlignment="1">
      <alignment horizontal="center"/>
    </xf>
    <xf numFmtId="0" fontId="47" fillId="24" borderId="0" xfId="0" applyFont="1" applyFill="1"/>
    <xf numFmtId="0" fontId="47" fillId="2" borderId="0" xfId="0" applyFont="1" applyFill="1"/>
    <xf numFmtId="0" fontId="47" fillId="0" borderId="0" xfId="0" applyFont="1"/>
    <xf numFmtId="0" fontId="11" fillId="2" borderId="0" xfId="0" applyFont="1" applyFill="1"/>
    <xf numFmtId="0" fontId="8" fillId="2" borderId="0" xfId="0" applyFont="1" applyFill="1" applyAlignment="1">
      <alignment horizontal="left"/>
    </xf>
    <xf numFmtId="0" fontId="53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9393"/>
        </patternFill>
      </fill>
    </dxf>
    <dxf>
      <fill>
        <patternFill>
          <bgColor rgb="FFFF939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5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'11'!$AZ$36:$AZ$50</c:f>
              <c:numCache>
                <c:formatCode>General</c:formatCode>
                <c:ptCount val="15"/>
                <c:pt idx="0">
                  <c:v>1105</c:v>
                </c:pt>
                <c:pt idx="1">
                  <c:v>1105</c:v>
                </c:pt>
                <c:pt idx="2">
                  <c:v>997</c:v>
                </c:pt>
                <c:pt idx="3">
                  <c:v>1110</c:v>
                </c:pt>
                <c:pt idx="4">
                  <c:v>1110</c:v>
                </c:pt>
                <c:pt idx="5">
                  <c:v>1105</c:v>
                </c:pt>
                <c:pt idx="6">
                  <c:v>1105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6-4461-8F85-49E06406D1A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'11'!$BA$36:$BA$50</c:f>
              <c:numCache>
                <c:formatCode>General</c:formatCode>
                <c:ptCount val="15"/>
                <c:pt idx="0">
                  <c:v>1105</c:v>
                </c:pt>
                <c:pt idx="1">
                  <c:v>1095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1095</c:v>
                </c:pt>
                <c:pt idx="6">
                  <c:v>1090</c:v>
                </c:pt>
                <c:pt idx="7">
                  <c:v>1080</c:v>
                </c:pt>
                <c:pt idx="8">
                  <c:v>1075</c:v>
                </c:pt>
                <c:pt idx="9">
                  <c:v>1070</c:v>
                </c:pt>
                <c:pt idx="10">
                  <c:v>1055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6-4461-8F85-49E06406D1A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'11'!$BB$36:$BB$50</c:f>
              <c:numCache>
                <c:formatCode>General</c:formatCode>
                <c:ptCount val="15"/>
                <c:pt idx="0">
                  <c:v>997</c:v>
                </c:pt>
                <c:pt idx="1">
                  <c:v>1105</c:v>
                </c:pt>
                <c:pt idx="2">
                  <c:v>1085</c:v>
                </c:pt>
                <c:pt idx="3">
                  <c:v>1090</c:v>
                </c:pt>
                <c:pt idx="4">
                  <c:v>1085</c:v>
                </c:pt>
                <c:pt idx="5">
                  <c:v>1080</c:v>
                </c:pt>
                <c:pt idx="6">
                  <c:v>1075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6-4461-8F85-49E06406D1A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'11'!$BC$36:$BC$50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1080</c:v>
                </c:pt>
                <c:pt idx="3">
                  <c:v>1085</c:v>
                </c:pt>
                <c:pt idx="4">
                  <c:v>1080</c:v>
                </c:pt>
                <c:pt idx="5">
                  <c:v>1077</c:v>
                </c:pt>
                <c:pt idx="6">
                  <c:v>1072</c:v>
                </c:pt>
                <c:pt idx="7">
                  <c:v>1068</c:v>
                </c:pt>
                <c:pt idx="8">
                  <c:v>1062</c:v>
                </c:pt>
                <c:pt idx="9">
                  <c:v>1055</c:v>
                </c:pt>
                <c:pt idx="10">
                  <c:v>1045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6-4461-8F85-49E06406D1A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'11'!$BD$36:$BD$50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1078</c:v>
                </c:pt>
                <c:pt idx="3">
                  <c:v>1076</c:v>
                </c:pt>
                <c:pt idx="4">
                  <c:v>1078</c:v>
                </c:pt>
                <c:pt idx="5">
                  <c:v>1073</c:v>
                </c:pt>
                <c:pt idx="6">
                  <c:v>1070</c:v>
                </c:pt>
                <c:pt idx="7">
                  <c:v>1063</c:v>
                </c:pt>
                <c:pt idx="8">
                  <c:v>1058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6-4461-8F85-49E06406D1A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'11'!$BE$36:$BE$50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1076</c:v>
                </c:pt>
                <c:pt idx="3">
                  <c:v>1080</c:v>
                </c:pt>
                <c:pt idx="4">
                  <c:v>1074</c:v>
                </c:pt>
                <c:pt idx="5">
                  <c:v>1069</c:v>
                </c:pt>
                <c:pt idx="6">
                  <c:v>1065</c:v>
                </c:pt>
                <c:pt idx="7">
                  <c:v>1060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6-4461-8F85-49E06406D1A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'11'!$BF$36:$BF$50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1073</c:v>
                </c:pt>
                <c:pt idx="3">
                  <c:v>1080</c:v>
                </c:pt>
                <c:pt idx="4">
                  <c:v>1077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6-4461-8F85-49E06406D1A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'11'!$BG$36:$BG$50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1070</c:v>
                </c:pt>
                <c:pt idx="4">
                  <c:v>1066</c:v>
                </c:pt>
                <c:pt idx="5">
                  <c:v>1063</c:v>
                </c:pt>
                <c:pt idx="6">
                  <c:v>1069</c:v>
                </c:pt>
                <c:pt idx="7">
                  <c:v>1067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46-4461-8F85-49E06406D1A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'11'!$BH$36:$BH$50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1075</c:v>
                </c:pt>
                <c:pt idx="5">
                  <c:v>1085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6-4461-8F85-49E06406D1A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'11'!$BI$36:$BI$50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1080</c:v>
                </c:pt>
                <c:pt idx="5">
                  <c:v>1095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46-4461-8F85-49E06406D1A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43493935"/>
        <c:axId val="643510255"/>
        <c:axId val="541148207"/>
      </c:surface3DChart>
      <c:catAx>
        <c:axId val="64349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  <c:auto val="1"/>
        <c:lblAlgn val="ctr"/>
        <c:lblOffset val="100"/>
        <c:noMultiLvlLbl val="0"/>
      </c:catAx>
      <c:valAx>
        <c:axId val="643510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493935"/>
        <c:crosses val="autoZero"/>
        <c:crossBetween val="midCat"/>
      </c:valAx>
      <c:serAx>
        <c:axId val="541148207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'11'!$Q$8</c:f>
              <c:strCache>
                <c:ptCount val="1"/>
                <c:pt idx="0">
                  <c:v>1</c:v>
                </c:pt>
              </c:strCache>
            </c:strRef>
          </c:tx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'11'!$E$6:$E$9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'11'!$D$6:$D$9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3-48BF-86ED-CD9CEF31EB95}"/>
            </c:ext>
          </c:extLst>
        </c:ser>
        <c:ser>
          <c:idx val="7"/>
          <c:order val="1"/>
          <c:tx>
            <c:strRef>
              <c:f>'11'!$Q$11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circle"/>
            <c:size val="6"/>
            <c:spPr>
              <a:ln>
                <a:solidFill>
                  <a:srgbClr val="FFC000"/>
                </a:solidFill>
              </a:ln>
            </c:spPr>
          </c:marker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'11'!$E$9:$E$14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xVal>
          <c:yVal>
            <c:numRef>
              <c:f>'11'!$D$9:$D$14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73-48BF-86ED-CD9CEF31EB95}"/>
            </c:ext>
          </c:extLst>
        </c:ser>
        <c:ser>
          <c:idx val="2"/>
          <c:order val="2"/>
          <c:tx>
            <c:strRef>
              <c:f>'11'!$Q$19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'11'!$E$15:$E$20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</c:numCache>
            </c:numRef>
          </c:xVal>
          <c:yVal>
            <c:numRef>
              <c:f>'11'!$D$15:$D$20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73-48BF-86ED-CD9CEF31EB95}"/>
            </c:ext>
          </c:extLst>
        </c:ser>
        <c:ser>
          <c:idx val="6"/>
          <c:order val="3"/>
          <c:tx>
            <c:strRef>
              <c:f>'11'!$Q$22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'11'!$E$21:$E$23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7</c:v>
                </c:pt>
              </c:numCache>
            </c:numRef>
          </c:xVal>
          <c:yVal>
            <c:numRef>
              <c:f>'11'!$D$21:$D$23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73-48BF-86ED-CD9CEF31EB95}"/>
            </c:ext>
          </c:extLst>
        </c:ser>
        <c:ser>
          <c:idx val="3"/>
          <c:order val="4"/>
          <c:tx>
            <c:strRef>
              <c:f>'11'!$Q$26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'11'!$E$24:$E$27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</c:numCache>
            </c:numRef>
          </c:xVal>
          <c:yVal>
            <c:numRef>
              <c:f>'11'!$D$24:$D$27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73-48BF-86ED-CD9CEF31EB95}"/>
            </c:ext>
          </c:extLst>
        </c:ser>
        <c:ser>
          <c:idx val="0"/>
          <c:order val="5"/>
          <c:tx>
            <c:strRef>
              <c:f>'11'!$Q$30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'11'!$E$27:$E$32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xVal>
          <c:yVal>
            <c:numRef>
              <c:f>'11'!$D$27:$D$32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B73-48BF-86ED-CD9CEF31EB95}"/>
            </c:ext>
          </c:extLst>
        </c:ser>
        <c:ser>
          <c:idx val="5"/>
          <c:order val="6"/>
          <c:tx>
            <c:strRef>
              <c:f>'11'!$Q$34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'11'!$E$33:$E$37</c:f>
              <c:numCache>
                <c:formatCode>General</c:formatCode>
                <c:ptCount val="5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</c:numCache>
            </c:numRef>
          </c:xVal>
          <c:yVal>
            <c:numRef>
              <c:f>'11'!$D$33:$D$37</c:f>
              <c:numCache>
                <c:formatCode>General</c:formatCode>
                <c:ptCount val="5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B73-48BF-86ED-CD9CEF31EB95}"/>
            </c:ext>
          </c:extLst>
        </c:ser>
        <c:ser>
          <c:idx val="4"/>
          <c:order val="7"/>
          <c:tx>
            <c:strRef>
              <c:f>'11'!$Q$38</c:f>
              <c:strCache>
                <c:ptCount val="1"/>
                <c:pt idx="0">
                  <c:v>8</c:v>
                </c:pt>
              </c:strCache>
            </c:strRef>
          </c:tx>
          <c:spPr>
            <a:ln>
              <a:solidFill>
                <a:srgbClr val="FF66FF"/>
              </a:solidFill>
            </a:ln>
          </c:spPr>
          <c:marker>
            <c:symbol val="circle"/>
            <c:size val="5"/>
            <c:spPr>
              <a:solidFill>
                <a:srgbClr val="FF66FF"/>
              </a:solidFill>
              <a:ln>
                <a:noFill/>
              </a:ln>
            </c:spPr>
          </c:marker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B73-48BF-86ED-CD9CEF31E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500" b="1"/>
                </a:pPr>
                <a:endParaRPr lang="LID4096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'11'!$E$37:$E$41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xVal>
          <c:yVal>
            <c:numRef>
              <c:f>'11'!$D$37:$D$41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B73-48BF-86ED-CD9CEF31E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515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27762788392708"/>
          <c:y val="7.6852796551730621E-2"/>
          <c:w val="0.85632545931758541"/>
          <c:h val="0.85094718428286631"/>
        </c:manualLayout>
      </c:layout>
      <c:scatterChart>
        <c:scatterStyle val="smoothMarker"/>
        <c:varyColors val="0"/>
        <c:ser>
          <c:idx val="7"/>
          <c:order val="0"/>
          <c:tx>
            <c:strRef>
              <c:f>'11'!$AG$48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noFill/>
              </a:ln>
            </c:spPr>
          </c:marker>
          <c:xVal>
            <c:numRef>
              <c:f>'11'!$R$42:$R$45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'11'!$AG$42:$AG$45</c:f>
              <c:numCache>
                <c:formatCode>0</c:formatCode>
                <c:ptCount val="4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E-45CA-A873-AFB859518283}"/>
            </c:ext>
          </c:extLst>
        </c:ser>
        <c:ser>
          <c:idx val="6"/>
          <c:order val="1"/>
          <c:tx>
            <c:strRef>
              <c:f>'11'!$AH$48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'11'!$S$42:$S$46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'11'!$AH$42:$AH$46</c:f>
              <c:numCache>
                <c:formatCode>0</c:formatCode>
                <c:ptCount val="5"/>
                <c:pt idx="0">
                  <c:v>1071.93399999999</c:v>
                </c:pt>
                <c:pt idx="1">
                  <c:v>1066.509</c:v>
                </c:pt>
                <c:pt idx="2">
                  <c:v>1061.7919999999899</c:v>
                </c:pt>
                <c:pt idx="3">
                  <c:v>1057.075</c:v>
                </c:pt>
                <c:pt idx="4">
                  <c:v>1052.3589999999899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E-45CA-A873-AFB859518283}"/>
            </c:ext>
          </c:extLst>
        </c:ser>
        <c:ser>
          <c:idx val="4"/>
          <c:order val="2"/>
          <c:tx>
            <c:strRef>
              <c:f>'11'!$AI$48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'11'!$T$42:$T$47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xVal>
          <c:yVal>
            <c:numRef>
              <c:f>'11'!$AI$42:$AI$47</c:f>
              <c:numCache>
                <c:formatCode>0</c:formatCode>
                <c:ptCount val="6"/>
                <c:pt idx="0">
                  <c:v>1073.63599999999</c:v>
                </c:pt>
                <c:pt idx="1">
                  <c:v>1070.9090000000001</c:v>
                </c:pt>
                <c:pt idx="2">
                  <c:v>1068.31799999999</c:v>
                </c:pt>
                <c:pt idx="3">
                  <c:v>1065.4549999999899</c:v>
                </c:pt>
                <c:pt idx="4">
                  <c:v>1062.4549999999899</c:v>
                </c:pt>
                <c:pt idx="5">
                  <c:v>1060.5450000000001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3E-45CA-A873-AFB859518283}"/>
            </c:ext>
          </c:extLst>
        </c:ser>
        <c:ser>
          <c:idx val="5"/>
          <c:order val="3"/>
          <c:tx>
            <c:strRef>
              <c:f>'11'!$AJ$48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'11'!$U$42:$U$45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</c:numCache>
            </c:numRef>
          </c:xVal>
          <c:yVal>
            <c:numRef>
              <c:f>'11'!$AJ$42:$AJ$45</c:f>
              <c:numCache>
                <c:formatCode>0</c:formatCode>
                <c:ptCount val="4"/>
                <c:pt idx="0">
                  <c:v>1077.7270000000001</c:v>
                </c:pt>
                <c:pt idx="1">
                  <c:v>1070.9090000000001</c:v>
                </c:pt>
                <c:pt idx="2">
                  <c:v>1063.182</c:v>
                </c:pt>
                <c:pt idx="3">
                  <c:v>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3E-45CA-A873-AFB859518283}"/>
            </c:ext>
          </c:extLst>
        </c:ser>
        <c:ser>
          <c:idx val="1"/>
          <c:order val="4"/>
          <c:tx>
            <c:strRef>
              <c:f>'11'!$AK$48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'11'!$V$42:$V$45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</c:numCache>
            </c:numRef>
          </c:xVal>
          <c:yVal>
            <c:numRef>
              <c:f>'11'!$AK$42:$AK$45</c:f>
              <c:numCache>
                <c:formatCode>0</c:formatCode>
                <c:ptCount val="4"/>
                <c:pt idx="0">
                  <c:v>1053.5</c:v>
                </c:pt>
                <c:pt idx="1">
                  <c:v>1049.25</c:v>
                </c:pt>
                <c:pt idx="2">
                  <c:v>1046.25</c:v>
                </c:pt>
                <c:pt idx="3">
                  <c:v>1042.7270000000001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3E-45CA-A873-AFB859518283}"/>
            </c:ext>
          </c:extLst>
        </c:ser>
        <c:ser>
          <c:idx val="2"/>
          <c:order val="5"/>
          <c:tx>
            <c:strRef>
              <c:f>'11'!$AL$48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'11'!$W$42:$W$45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</c:numCache>
            </c:numRef>
          </c:xVal>
          <c:yVal>
            <c:numRef>
              <c:f>'11'!$AL$42:$AL$45</c:f>
              <c:numCache>
                <c:formatCode>0</c:formatCode>
                <c:ptCount val="4"/>
                <c:pt idx="0">
                  <c:v>1038.182</c:v>
                </c:pt>
                <c:pt idx="1">
                  <c:v>1033.63599999999</c:v>
                </c:pt>
                <c:pt idx="2">
                  <c:v>1029.0909999999899</c:v>
                </c:pt>
                <c:pt idx="3">
                  <c:v>1025.9090000000001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3E-45CA-A873-AFB859518283}"/>
            </c:ext>
          </c:extLst>
        </c:ser>
        <c:ser>
          <c:idx val="3"/>
          <c:order val="6"/>
          <c:tx>
            <c:strRef>
              <c:f>'11'!$AM$48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'11'!$X$42:$X$45</c:f>
              <c:numCache>
                <c:formatCode>General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</c:numCache>
            </c:numRef>
          </c:xVal>
          <c:yVal>
            <c:numRef>
              <c:f>'11'!$AM$42:$AM$45</c:f>
              <c:numCache>
                <c:formatCode>0</c:formatCode>
                <c:ptCount val="4"/>
                <c:pt idx="0">
                  <c:v>1037.5809999999899</c:v>
                </c:pt>
                <c:pt idx="1">
                  <c:v>1032.5</c:v>
                </c:pt>
                <c:pt idx="2">
                  <c:v>1027.4190000000001</c:v>
                </c:pt>
                <c:pt idx="3">
                  <c:v>1021.875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3E-45CA-A873-AFB859518283}"/>
            </c:ext>
          </c:extLst>
        </c:ser>
        <c:ser>
          <c:idx val="0"/>
          <c:order val="7"/>
          <c:tx>
            <c:strRef>
              <c:f>'11'!$AN$48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rgbClr val="FF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FF"/>
              </a:solidFill>
              <a:ln w="9525">
                <a:noFill/>
              </a:ln>
              <a:effectLst/>
            </c:spPr>
          </c:marker>
          <c:xVal>
            <c:numRef>
              <c:f>'11'!$Y$42:$Y$46</c:f>
              <c:numCache>
                <c:formatCode>General</c:formatCode>
                <c:ptCount val="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</c:numCache>
            </c:numRef>
          </c:xVal>
          <c:yVal>
            <c:numRef>
              <c:f>'11'!$AN$42:$AN$46</c:f>
              <c:numCache>
                <c:formatCode>0</c:formatCode>
                <c:ptCount val="5"/>
                <c:pt idx="0">
                  <c:v>1015.625</c:v>
                </c:pt>
                <c:pt idx="1">
                  <c:v>1009.375</c:v>
                </c:pt>
                <c:pt idx="2">
                  <c:v>1003.125</c:v>
                </c:pt>
                <c:pt idx="3">
                  <c:v>996.875</c:v>
                </c:pt>
                <c:pt idx="4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3E-45CA-A873-AFB85951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630715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2361054868141484"/>
          <c:y val="0.66689596330566758"/>
          <c:w val="0.38194475690538682"/>
          <c:h val="0.3276507271151004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'11'!$CJ$3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'11'!$CN$5:$CN$105</c:f>
              <c:numCache>
                <c:formatCode>0</c:formatCode>
                <c:ptCount val="101"/>
                <c:pt idx="0">
                  <c:v>-16.431846960000001</c:v>
                </c:pt>
                <c:pt idx="1">
                  <c:v>-16.431833260000001</c:v>
                </c:pt>
                <c:pt idx="2">
                  <c:v>-16.43174015</c:v>
                </c:pt>
                <c:pt idx="3">
                  <c:v>-16.431384439999999</c:v>
                </c:pt>
                <c:pt idx="4">
                  <c:v>-16.430382160000001</c:v>
                </c:pt>
                <c:pt idx="5">
                  <c:v>-16.428065759999999</c:v>
                </c:pt>
                <c:pt idx="6">
                  <c:v>-16.42342536</c:v>
                </c:pt>
                <c:pt idx="7">
                  <c:v>-16.415090249999999</c:v>
                </c:pt>
                <c:pt idx="8">
                  <c:v>-16.401311159999999</c:v>
                </c:pt>
                <c:pt idx="9">
                  <c:v>-16.380027049999999</c:v>
                </c:pt>
                <c:pt idx="10">
                  <c:v>-16.348992039999999</c:v>
                </c:pt>
                <c:pt idx="11">
                  <c:v>-16.305868669999999</c:v>
                </c:pt>
                <c:pt idx="12">
                  <c:v>-16.24831923</c:v>
                </c:pt>
                <c:pt idx="13">
                  <c:v>-16.174118310000001</c:v>
                </c:pt>
                <c:pt idx="14">
                  <c:v>-16.0812375</c:v>
                </c:pt>
                <c:pt idx="15">
                  <c:v>-15.96782441</c:v>
                </c:pt>
                <c:pt idx="16">
                  <c:v>-15.832239230000001</c:v>
                </c:pt>
                <c:pt idx="17">
                  <c:v>-15.67308886</c:v>
                </c:pt>
                <c:pt idx="18">
                  <c:v>-15.48920122</c:v>
                </c:pt>
                <c:pt idx="19">
                  <c:v>-15.27963083</c:v>
                </c:pt>
                <c:pt idx="20">
                  <c:v>-15.0516483</c:v>
                </c:pt>
                <c:pt idx="21">
                  <c:v>-15.02156896</c:v>
                </c:pt>
                <c:pt idx="22">
                  <c:v>-14.97878811</c:v>
                </c:pt>
                <c:pt idx="23">
                  <c:v>-14.92005724</c:v>
                </c:pt>
                <c:pt idx="24">
                  <c:v>-14.843517780000001</c:v>
                </c:pt>
                <c:pt idx="25">
                  <c:v>-14.74846827</c:v>
                </c:pt>
                <c:pt idx="26">
                  <c:v>-14.63508236</c:v>
                </c:pt>
                <c:pt idx="27">
                  <c:v>-14.50417845</c:v>
                </c:pt>
                <c:pt idx="28">
                  <c:v>-14.35704117</c:v>
                </c:pt>
                <c:pt idx="29">
                  <c:v>-14.195293810000001</c:v>
                </c:pt>
                <c:pt idx="30">
                  <c:v>-14.020808280000001</c:v>
                </c:pt>
                <c:pt idx="31">
                  <c:v>-13.83563373</c:v>
                </c:pt>
                <c:pt idx="32">
                  <c:v>-13.777953520000001</c:v>
                </c:pt>
                <c:pt idx="33">
                  <c:v>-13.777953520000001</c:v>
                </c:pt>
                <c:pt idx="34">
                  <c:v>-13.777953520000001</c:v>
                </c:pt>
                <c:pt idx="35">
                  <c:v>-13.777953520000001</c:v>
                </c:pt>
                <c:pt idx="36">
                  <c:v>-13.777953520000001</c:v>
                </c:pt>
                <c:pt idx="37">
                  <c:v>-13.777953520000001</c:v>
                </c:pt>
                <c:pt idx="38">
                  <c:v>-13.777953520000001</c:v>
                </c:pt>
                <c:pt idx="39">
                  <c:v>-13.777953520000001</c:v>
                </c:pt>
                <c:pt idx="40">
                  <c:v>-13.777953520000001</c:v>
                </c:pt>
                <c:pt idx="41">
                  <c:v>-13.777953520000001</c:v>
                </c:pt>
                <c:pt idx="42">
                  <c:v>-13.777953520000001</c:v>
                </c:pt>
                <c:pt idx="43">
                  <c:v>-13.777953520000001</c:v>
                </c:pt>
                <c:pt idx="44">
                  <c:v>-13.777953520000001</c:v>
                </c:pt>
                <c:pt idx="45">
                  <c:v>-13.777953520000001</c:v>
                </c:pt>
                <c:pt idx="46">
                  <c:v>-13.777953520000001</c:v>
                </c:pt>
                <c:pt idx="47">
                  <c:v>-13.777953520000001</c:v>
                </c:pt>
                <c:pt idx="48">
                  <c:v>-13.777953520000001</c:v>
                </c:pt>
                <c:pt idx="49">
                  <c:v>-13.777953520000001</c:v>
                </c:pt>
                <c:pt idx="50">
                  <c:v>-13.777953520000001</c:v>
                </c:pt>
                <c:pt idx="51">
                  <c:v>-13.777953520000001</c:v>
                </c:pt>
                <c:pt idx="52">
                  <c:v>-13.777953520000001</c:v>
                </c:pt>
                <c:pt idx="53">
                  <c:v>-13.777953520000001</c:v>
                </c:pt>
                <c:pt idx="54">
                  <c:v>-13.777953520000001</c:v>
                </c:pt>
                <c:pt idx="55">
                  <c:v>-13.777953520000001</c:v>
                </c:pt>
                <c:pt idx="56">
                  <c:v>-13.777953520000001</c:v>
                </c:pt>
                <c:pt idx="57">
                  <c:v>-13.777953520000001</c:v>
                </c:pt>
                <c:pt idx="58">
                  <c:v>-13.777953520000001</c:v>
                </c:pt>
                <c:pt idx="59">
                  <c:v>-13.777953520000001</c:v>
                </c:pt>
                <c:pt idx="60">
                  <c:v>-13.777953520000001</c:v>
                </c:pt>
                <c:pt idx="61">
                  <c:v>-13.777953520000001</c:v>
                </c:pt>
                <c:pt idx="62">
                  <c:v>-13.777953520000001</c:v>
                </c:pt>
                <c:pt idx="63">
                  <c:v>-13.777953520000001</c:v>
                </c:pt>
                <c:pt idx="64">
                  <c:v>-13.777953520000001</c:v>
                </c:pt>
                <c:pt idx="65">
                  <c:v>-13.777953520000001</c:v>
                </c:pt>
                <c:pt idx="66">
                  <c:v>-13.777953520000001</c:v>
                </c:pt>
                <c:pt idx="67">
                  <c:v>-13.777953520000001</c:v>
                </c:pt>
                <c:pt idx="68">
                  <c:v>-13.777953520000001</c:v>
                </c:pt>
                <c:pt idx="69">
                  <c:v>-13.777953520000001</c:v>
                </c:pt>
                <c:pt idx="70">
                  <c:v>-13.777953520000001</c:v>
                </c:pt>
                <c:pt idx="71">
                  <c:v>-13.777953520000001</c:v>
                </c:pt>
                <c:pt idx="72">
                  <c:v>-13.777953520000001</c:v>
                </c:pt>
                <c:pt idx="73">
                  <c:v>-13.777953520000001</c:v>
                </c:pt>
                <c:pt idx="74">
                  <c:v>-13.777953520000001</c:v>
                </c:pt>
                <c:pt idx="75">
                  <c:v>-13.777953520000001</c:v>
                </c:pt>
                <c:pt idx="76">
                  <c:v>-13.777953520000001</c:v>
                </c:pt>
                <c:pt idx="77">
                  <c:v>-13.777953520000001</c:v>
                </c:pt>
                <c:pt idx="78">
                  <c:v>-13.777953520000001</c:v>
                </c:pt>
                <c:pt idx="79">
                  <c:v>-13.777953520000001</c:v>
                </c:pt>
                <c:pt idx="80">
                  <c:v>-13.777953520000001</c:v>
                </c:pt>
                <c:pt idx="81">
                  <c:v>-13.777953520000001</c:v>
                </c:pt>
                <c:pt idx="82">
                  <c:v>-13.777953520000001</c:v>
                </c:pt>
                <c:pt idx="83">
                  <c:v>-13.777953520000001</c:v>
                </c:pt>
                <c:pt idx="84">
                  <c:v>-13.777953520000001</c:v>
                </c:pt>
                <c:pt idx="85">
                  <c:v>-13.777953520000001</c:v>
                </c:pt>
                <c:pt idx="86">
                  <c:v>-13.777953520000001</c:v>
                </c:pt>
                <c:pt idx="87">
                  <c:v>-13.777953520000001</c:v>
                </c:pt>
                <c:pt idx="88">
                  <c:v>-13.777953520000001</c:v>
                </c:pt>
                <c:pt idx="89">
                  <c:v>-13.777953520000001</c:v>
                </c:pt>
                <c:pt idx="90">
                  <c:v>-14.049901869999999</c:v>
                </c:pt>
                <c:pt idx="91">
                  <c:v>-14.673426989999999</c:v>
                </c:pt>
                <c:pt idx="92">
                  <c:v>-15.49621728</c:v>
                </c:pt>
                <c:pt idx="93">
                  <c:v>-16.05322335</c:v>
                </c:pt>
                <c:pt idx="94">
                  <c:v>-16.274877889999999</c:v>
                </c:pt>
                <c:pt idx="95">
                  <c:v>-16.366034190000001</c:v>
                </c:pt>
                <c:pt idx="96">
                  <c:v>-16.40433273</c:v>
                </c:pt>
                <c:pt idx="97">
                  <c:v>-16.420572180000001</c:v>
                </c:pt>
                <c:pt idx="98">
                  <c:v>-16.427385569999998</c:v>
                </c:pt>
                <c:pt idx="99">
                  <c:v>-16.430160730000001</c:v>
                </c:pt>
                <c:pt idx="100">
                  <c:v>-16.431242650000002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B-44D1-B9DA-93F31DDF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'11'!$CK$3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'11'!$CO$5:$CO$105</c:f>
              <c:numCache>
                <c:formatCode>0</c:formatCode>
                <c:ptCount val="101"/>
                <c:pt idx="0">
                  <c:v>-3.585604451</c:v>
                </c:pt>
                <c:pt idx="1">
                  <c:v>-3.5771224109999999</c:v>
                </c:pt>
                <c:pt idx="2">
                  <c:v>-3.5465207159999999</c:v>
                </c:pt>
                <c:pt idx="3">
                  <c:v>-3.4785563169999998</c:v>
                </c:pt>
                <c:pt idx="4">
                  <c:v>-3.3592291840000001</c:v>
                </c:pt>
                <c:pt idx="5">
                  <c:v>-3.1775397330000001</c:v>
                </c:pt>
                <c:pt idx="6">
                  <c:v>-2.9261195469999999</c:v>
                </c:pt>
                <c:pt idx="7">
                  <c:v>-2.6008477760000002</c:v>
                </c:pt>
                <c:pt idx="8">
                  <c:v>-2.21281287</c:v>
                </c:pt>
                <c:pt idx="9">
                  <c:v>-1.7979557049999999</c:v>
                </c:pt>
                <c:pt idx="10">
                  <c:v>-1.305696647</c:v>
                </c:pt>
                <c:pt idx="11">
                  <c:v>-0.87097067719999999</c:v>
                </c:pt>
                <c:pt idx="12">
                  <c:v>-0.39441210409999999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-1.2716720420000001</c:v>
                </c:pt>
                <c:pt idx="93">
                  <c:v>-2.696741201</c:v>
                </c:pt>
                <c:pt idx="94">
                  <c:v>-3.2401296980000001</c:v>
                </c:pt>
                <c:pt idx="95">
                  <c:v>-3.448878267</c:v>
                </c:pt>
                <c:pt idx="96">
                  <c:v>-3.531393923</c:v>
                </c:pt>
                <c:pt idx="97">
                  <c:v>-3.564385245</c:v>
                </c:pt>
                <c:pt idx="98">
                  <c:v>-3.577506466</c:v>
                </c:pt>
                <c:pt idx="99">
                  <c:v>-3.5826218089999999</c:v>
                </c:pt>
                <c:pt idx="100">
                  <c:v>-3.5845523400000001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C-419E-B79A-B3F1DFF9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'11'!$CL$3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'11'!$CP$5:$CP$105</c:f>
              <c:numCache>
                <c:formatCode>0</c:formatCode>
                <c:ptCount val="101"/>
                <c:pt idx="0">
                  <c:v>-3.7018761690000002</c:v>
                </c:pt>
                <c:pt idx="1">
                  <c:v>-3.3101858769999999</c:v>
                </c:pt>
                <c:pt idx="2">
                  <c:v>-2.5688974689999999</c:v>
                </c:pt>
                <c:pt idx="3">
                  <c:v>-1.7018017160000001</c:v>
                </c:pt>
                <c:pt idx="4">
                  <c:v>-0.78456947580000003</c:v>
                </c:pt>
                <c:pt idx="5">
                  <c:v>-0.50988165090000004</c:v>
                </c:pt>
                <c:pt idx="6">
                  <c:v>-0.50447547969999995</c:v>
                </c:pt>
                <c:pt idx="7">
                  <c:v>-0.49843628870000001</c:v>
                </c:pt>
                <c:pt idx="8">
                  <c:v>-0.49182704820000001</c:v>
                </c:pt>
                <c:pt idx="9">
                  <c:v>-0.48459115619999998</c:v>
                </c:pt>
                <c:pt idx="10">
                  <c:v>-0.47672751679999997</c:v>
                </c:pt>
                <c:pt idx="11">
                  <c:v>-0.4683093626</c:v>
                </c:pt>
                <c:pt idx="12">
                  <c:v>-0.45941540250000001</c:v>
                </c:pt>
                <c:pt idx="13">
                  <c:v>-0.45008878149999998</c:v>
                </c:pt>
                <c:pt idx="14">
                  <c:v>-0.44038516389999999</c:v>
                </c:pt>
                <c:pt idx="15">
                  <c:v>-0.43019646309999998</c:v>
                </c:pt>
                <c:pt idx="16">
                  <c:v>-0.4194881949</c:v>
                </c:pt>
                <c:pt idx="17">
                  <c:v>-0.40838559600000002</c:v>
                </c:pt>
                <c:pt idx="18">
                  <c:v>-0.39702993980000001</c:v>
                </c:pt>
                <c:pt idx="19">
                  <c:v>-0.38552421860000002</c:v>
                </c:pt>
                <c:pt idx="20">
                  <c:v>-0.37393075050000002</c:v>
                </c:pt>
                <c:pt idx="21">
                  <c:v>-0.36209155250000002</c:v>
                </c:pt>
                <c:pt idx="22">
                  <c:v>-0.35005201590000001</c:v>
                </c:pt>
                <c:pt idx="23">
                  <c:v>-0.33789060809999999</c:v>
                </c:pt>
                <c:pt idx="24">
                  <c:v>-0.3256476559</c:v>
                </c:pt>
                <c:pt idx="25">
                  <c:v>-0.31333643859999999</c:v>
                </c:pt>
                <c:pt idx="26">
                  <c:v>-0.30095526</c:v>
                </c:pt>
                <c:pt idx="27">
                  <c:v>-0.28832703030000001</c:v>
                </c:pt>
                <c:pt idx="28">
                  <c:v>-0.27545653790000002</c:v>
                </c:pt>
                <c:pt idx="29">
                  <c:v>-0.26174139629999998</c:v>
                </c:pt>
                <c:pt idx="30">
                  <c:v>-0.2473468912</c:v>
                </c:pt>
                <c:pt idx="31">
                  <c:v>-0.2326328268</c:v>
                </c:pt>
                <c:pt idx="32">
                  <c:v>-0.21771259060000001</c:v>
                </c:pt>
                <c:pt idx="33">
                  <c:v>-0.2026580254</c:v>
                </c:pt>
                <c:pt idx="34">
                  <c:v>-0.18753915099999999</c:v>
                </c:pt>
                <c:pt idx="35">
                  <c:v>-0.17242199580000001</c:v>
                </c:pt>
                <c:pt idx="36">
                  <c:v>-0.1573744537</c:v>
                </c:pt>
                <c:pt idx="37">
                  <c:v>-0.1424656966</c:v>
                </c:pt>
                <c:pt idx="38">
                  <c:v>-0.12776263909999999</c:v>
                </c:pt>
                <c:pt idx="39">
                  <c:v>-0.1133432942</c:v>
                </c:pt>
                <c:pt idx="40">
                  <c:v>-9.9291431139999997E-2</c:v>
                </c:pt>
                <c:pt idx="41">
                  <c:v>-8.5695113269999998E-2</c:v>
                </c:pt>
                <c:pt idx="42">
                  <c:v>-7.2645549490000003E-2</c:v>
                </c:pt>
                <c:pt idx="43">
                  <c:v>-6.023494997E-2</c:v>
                </c:pt>
                <c:pt idx="44">
                  <c:v>-4.855431122E-2</c:v>
                </c:pt>
                <c:pt idx="45">
                  <c:v>-3.7690643310000001E-2</c:v>
                </c:pt>
                <c:pt idx="46">
                  <c:v>-2.7719454040000001E-2</c:v>
                </c:pt>
                <c:pt idx="47">
                  <c:v>-1.870929616E-2</c:v>
                </c:pt>
                <c:pt idx="48">
                  <c:v>-1.072712179E-2</c:v>
                </c:pt>
                <c:pt idx="49">
                  <c:v>-3.8625034650000001E-3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-1.344010946E-3</c:v>
                </c:pt>
                <c:pt idx="56">
                  <c:v>-3.8481051080000001E-3</c:v>
                </c:pt>
                <c:pt idx="57">
                  <c:v>-7.4937307049999999E-3</c:v>
                </c:pt>
                <c:pt idx="58">
                  <c:v>-1.2366685360000001E-2</c:v>
                </c:pt>
                <c:pt idx="59">
                  <c:v>-1.8507203900000001E-2</c:v>
                </c:pt>
                <c:pt idx="60">
                  <c:v>-2.5908804149999999E-2</c:v>
                </c:pt>
                <c:pt idx="61">
                  <c:v>-3.4524642799999998E-2</c:v>
                </c:pt>
                <c:pt idx="62">
                  <c:v>-4.4274813959999999E-2</c:v>
                </c:pt>
                <c:pt idx="63">
                  <c:v>-5.5058400639999998E-2</c:v>
                </c:pt>
                <c:pt idx="64">
                  <c:v>-6.6759160740000004E-2</c:v>
                </c:pt>
                <c:pt idx="65">
                  <c:v>-7.9255423120000001E-2</c:v>
                </c:pt>
                <c:pt idx="66">
                  <c:v>-9.2429108639999993E-2</c:v>
                </c:pt>
                <c:pt idx="67">
                  <c:v>-0.1061720454</c:v>
                </c:pt>
                <c:pt idx="68">
                  <c:v>-0.1203897644</c:v>
                </c:pt>
                <c:pt idx="69">
                  <c:v>-0.1350017526</c:v>
                </c:pt>
                <c:pt idx="70">
                  <c:v>-0.14994250940000001</c:v>
                </c:pt>
                <c:pt idx="71">
                  <c:v>-0.16516244229999999</c:v>
                </c:pt>
                <c:pt idx="72">
                  <c:v>-0.1806243542</c:v>
                </c:pt>
                <c:pt idx="73">
                  <c:v>-0.19630276020000001</c:v>
                </c:pt>
                <c:pt idx="74">
                  <c:v>-0.21218560989999999</c:v>
                </c:pt>
                <c:pt idx="75">
                  <c:v>-0.22827673670000001</c:v>
                </c:pt>
                <c:pt idx="76">
                  <c:v>-0.2445927682</c:v>
                </c:pt>
                <c:pt idx="77">
                  <c:v>-0.2611597417</c:v>
                </c:pt>
                <c:pt idx="78">
                  <c:v>-0.27749522659999998</c:v>
                </c:pt>
                <c:pt idx="79">
                  <c:v>-0.29333574579999999</c:v>
                </c:pt>
                <c:pt idx="80">
                  <c:v>-0.3092658036</c:v>
                </c:pt>
                <c:pt idx="81">
                  <c:v>-0.32544443159999997</c:v>
                </c:pt>
                <c:pt idx="82">
                  <c:v>-0.34193708109999998</c:v>
                </c:pt>
                <c:pt idx="83">
                  <c:v>-0.3582764349</c:v>
                </c:pt>
                <c:pt idx="84">
                  <c:v>-0.37435737359999999</c:v>
                </c:pt>
                <c:pt idx="85">
                  <c:v>-0.39052739879999998</c:v>
                </c:pt>
                <c:pt idx="86">
                  <c:v>-0.40665827370000002</c:v>
                </c:pt>
                <c:pt idx="87">
                  <c:v>-0.42279671540000002</c:v>
                </c:pt>
                <c:pt idx="88">
                  <c:v>-0.4386695994</c:v>
                </c:pt>
                <c:pt idx="89">
                  <c:v>-0.453388976</c:v>
                </c:pt>
                <c:pt idx="90">
                  <c:v>-0.46694354339999999</c:v>
                </c:pt>
                <c:pt idx="91">
                  <c:v>-0.47916846499999999</c:v>
                </c:pt>
                <c:pt idx="92">
                  <c:v>-0.4940008266</c:v>
                </c:pt>
                <c:pt idx="93">
                  <c:v>-1.8350346019999999</c:v>
                </c:pt>
                <c:pt idx="94">
                  <c:v>-2.9948151059999999</c:v>
                </c:pt>
                <c:pt idx="95">
                  <c:v>-3.4178513810000002</c:v>
                </c:pt>
                <c:pt idx="96">
                  <c:v>-3.585952024</c:v>
                </c:pt>
                <c:pt idx="97">
                  <c:v>-3.6549532490000001</c:v>
                </c:pt>
                <c:pt idx="98">
                  <c:v>-3.6833417000000002</c:v>
                </c:pt>
                <c:pt idx="99">
                  <c:v>-3.694812422</c:v>
                </c:pt>
                <c:pt idx="100">
                  <c:v>-3.6992993369999998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E-44A2-98EF-5EF64F55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'11'!$CM$3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'11'!$CH$5:$CH$106</c:f>
              <c:numCache>
                <c:formatCode>0.00</c:formatCode>
                <c:ptCount val="102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'11'!$CQ$5:$CQ$105</c:f>
              <c:numCache>
                <c:formatCode>0</c:formatCode>
                <c:ptCount val="101"/>
                <c:pt idx="0">
                  <c:v>-153.6770181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-141.84350459999999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-99.146559539999998</c:v>
                </c:pt>
                <c:pt idx="37">
                  <c:v>-97.161919729999994</c:v>
                </c:pt>
                <c:pt idx="38">
                  <c:v>-95.202944049999999</c:v>
                </c:pt>
                <c:pt idx="39">
                  <c:v>-93.279208940000004</c:v>
                </c:pt>
                <c:pt idx="40">
                  <c:v>-91.401238169999999</c:v>
                </c:pt>
                <c:pt idx="41">
                  <c:v>-89.580254280000005</c:v>
                </c:pt>
                <c:pt idx="42">
                  <c:v>-87.827954480000002</c:v>
                </c:pt>
                <c:pt idx="43">
                  <c:v>-86.156186770000005</c:v>
                </c:pt>
                <c:pt idx="44">
                  <c:v>-84.576586289999995</c:v>
                </c:pt>
                <c:pt idx="45">
                  <c:v>-83.100121490000006</c:v>
                </c:pt>
                <c:pt idx="46">
                  <c:v>-81.736143850000005</c:v>
                </c:pt>
                <c:pt idx="47">
                  <c:v>-80.492475459999994</c:v>
                </c:pt>
                <c:pt idx="48">
                  <c:v>-79.375093550000003</c:v>
                </c:pt>
                <c:pt idx="49">
                  <c:v>-78.387205629999997</c:v>
                </c:pt>
                <c:pt idx="50">
                  <c:v>-77.528588049999996</c:v>
                </c:pt>
                <c:pt idx="51">
                  <c:v>-77.552393019999997</c:v>
                </c:pt>
                <c:pt idx="52">
                  <c:v>-77.648140249999997</c:v>
                </c:pt>
                <c:pt idx="53">
                  <c:v>-77.852873290000005</c:v>
                </c:pt>
                <c:pt idx="54">
                  <c:v>-78.194132949999997</c:v>
                </c:pt>
                <c:pt idx="55">
                  <c:v>-78.689261819999999</c:v>
                </c:pt>
                <c:pt idx="56">
                  <c:v>-79.345433650000004</c:v>
                </c:pt>
                <c:pt idx="57">
                  <c:v>-80.162934010000001</c:v>
                </c:pt>
                <c:pt idx="58">
                  <c:v>-81.137170049999995</c:v>
                </c:pt>
                <c:pt idx="59">
                  <c:v>-82.260248450000006</c:v>
                </c:pt>
                <c:pt idx="60">
                  <c:v>-83.522195089999997</c:v>
                </c:pt>
                <c:pt idx="61">
                  <c:v>-84.911728659999994</c:v>
                </c:pt>
                <c:pt idx="62">
                  <c:v>-86.416452379999996</c:v>
                </c:pt>
                <c:pt idx="63">
                  <c:v>-88.024295649999999</c:v>
                </c:pt>
                <c:pt idx="64">
                  <c:v>-89.722991129999997</c:v>
                </c:pt>
                <c:pt idx="65">
                  <c:v>-91.500594059999997</c:v>
                </c:pt>
                <c:pt idx="66">
                  <c:v>-93.346027329999998</c:v>
                </c:pt>
                <c:pt idx="67">
                  <c:v>-95.249477069999998</c:v>
                </c:pt>
                <c:pt idx="68">
                  <c:v>-97.202605759999997</c:v>
                </c:pt>
                <c:pt idx="69">
                  <c:v>-99.198493089999999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-134.3574045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-141.03106930000001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-152.77536910000001</c:v>
                </c:pt>
                <c:pt idx="95">
                  <c:v>-153.31344089999999</c:v>
                </c:pt>
                <c:pt idx="96">
                  <c:v>-153.52734570000001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6-44A9-AA12-31502E40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'11'!$CJ$3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'11'!$CJ$5:$CJ$105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0-42CC-A249-6F4B0C5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'11'!$CK$3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'11'!$CK$5:$CK$105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2-4651-AC10-B25A6149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'11'!$CL$3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'11'!$CL$5:$CL$105</c:f>
              <c:numCache>
                <c:formatCode>0</c:formatCode>
                <c:ptCount val="101"/>
                <c:pt idx="0">
                  <c:v>1026.2829119999999</c:v>
                </c:pt>
                <c:pt idx="1">
                  <c:v>1026.25684</c:v>
                </c:pt>
                <c:pt idx="2">
                  <c:v>1026.2034719999999</c:v>
                </c:pt>
                <c:pt idx="3">
                  <c:v>1026.131185</c:v>
                </c:pt>
                <c:pt idx="4">
                  <c:v>1026.0302610000001</c:v>
                </c:pt>
                <c:pt idx="5">
                  <c:v>1025.986956</c:v>
                </c:pt>
                <c:pt idx="6">
                  <c:v>1025.986459</c:v>
                </c:pt>
                <c:pt idx="7">
                  <c:v>1025.985901</c:v>
                </c:pt>
                <c:pt idx="8">
                  <c:v>1025.9852880000001</c:v>
                </c:pt>
                <c:pt idx="9">
                  <c:v>1025.984612</c:v>
                </c:pt>
                <c:pt idx="10">
                  <c:v>1025.983874</c:v>
                </c:pt>
                <c:pt idx="11">
                  <c:v>1025.983078</c:v>
                </c:pt>
                <c:pt idx="12">
                  <c:v>1025.9822300000001</c:v>
                </c:pt>
                <c:pt idx="13">
                  <c:v>1025.9813349999999</c:v>
                </c:pt>
                <c:pt idx="14">
                  <c:v>1025.980395</c:v>
                </c:pt>
                <c:pt idx="15">
                  <c:v>1025.9793990000001</c:v>
                </c:pt>
                <c:pt idx="16">
                  <c:v>1025.9783420000001</c:v>
                </c:pt>
                <c:pt idx="17">
                  <c:v>1025.9772350000001</c:v>
                </c:pt>
                <c:pt idx="18">
                  <c:v>1025.976091</c:v>
                </c:pt>
                <c:pt idx="19">
                  <c:v>1025.974917</c:v>
                </c:pt>
                <c:pt idx="20">
                  <c:v>1025.9737210000001</c:v>
                </c:pt>
                <c:pt idx="21">
                  <c:v>1025.972483</c:v>
                </c:pt>
                <c:pt idx="22">
                  <c:v>1025.9712079999999</c:v>
                </c:pt>
                <c:pt idx="23">
                  <c:v>1025.969902</c:v>
                </c:pt>
                <c:pt idx="24">
                  <c:v>1025.968568</c:v>
                </c:pt>
                <c:pt idx="25">
                  <c:v>1025.9672069999999</c:v>
                </c:pt>
                <c:pt idx="26">
                  <c:v>1025.9658159999999</c:v>
                </c:pt>
                <c:pt idx="27">
                  <c:v>1025.964373</c:v>
                </c:pt>
                <c:pt idx="28">
                  <c:v>1025.9628769999999</c:v>
                </c:pt>
                <c:pt idx="29">
                  <c:v>1025.9612509999999</c:v>
                </c:pt>
                <c:pt idx="30">
                  <c:v>1025.959507</c:v>
                </c:pt>
                <c:pt idx="31">
                  <c:v>1025.957682</c:v>
                </c:pt>
                <c:pt idx="32">
                  <c:v>1025.955784</c:v>
                </c:pt>
                <c:pt idx="33">
                  <c:v>1025.9538150000001</c:v>
                </c:pt>
                <c:pt idx="34">
                  <c:v>1025.9517780000001</c:v>
                </c:pt>
                <c:pt idx="35">
                  <c:v>1025.9496750000001</c:v>
                </c:pt>
                <c:pt idx="36">
                  <c:v>1025.947506</c:v>
                </c:pt>
                <c:pt idx="37">
                  <c:v>1025.9452739999999</c:v>
                </c:pt>
                <c:pt idx="38">
                  <c:v>1025.9429789999999</c:v>
                </c:pt>
                <c:pt idx="39">
                  <c:v>1025.940623</c:v>
                </c:pt>
                <c:pt idx="40">
                  <c:v>1025.9382089999999</c:v>
                </c:pt>
                <c:pt idx="41">
                  <c:v>1025.935739</c:v>
                </c:pt>
                <c:pt idx="42">
                  <c:v>1025.933215</c:v>
                </c:pt>
                <c:pt idx="43">
                  <c:v>1025.9306409999999</c:v>
                </c:pt>
                <c:pt idx="44">
                  <c:v>1025.928015</c:v>
                </c:pt>
                <c:pt idx="45">
                  <c:v>1025.9253349999999</c:v>
                </c:pt>
                <c:pt idx="46">
                  <c:v>1025.9225839999999</c:v>
                </c:pt>
                <c:pt idx="47">
                  <c:v>1025.9197300000001</c:v>
                </c:pt>
                <c:pt idx="48">
                  <c:v>1025.9166849999999</c:v>
                </c:pt>
                <c:pt idx="49">
                  <c:v>1025.9131640000001</c:v>
                </c:pt>
                <c:pt idx="50">
                  <c:v>1025.9090000000001</c:v>
                </c:pt>
                <c:pt idx="51">
                  <c:v>1025.9090000000001</c:v>
                </c:pt>
                <c:pt idx="52">
                  <c:v>1025.9090000000001</c:v>
                </c:pt>
                <c:pt idx="53">
                  <c:v>1025.9090000000001</c:v>
                </c:pt>
                <c:pt idx="54">
                  <c:v>1025.9090000000001</c:v>
                </c:pt>
                <c:pt idx="55">
                  <c:v>1025.91121</c:v>
                </c:pt>
                <c:pt idx="56">
                  <c:v>1025.9131540000001</c:v>
                </c:pt>
                <c:pt idx="57">
                  <c:v>1025.915197</c:v>
                </c:pt>
                <c:pt idx="58">
                  <c:v>1025.9173699999999</c:v>
                </c:pt>
                <c:pt idx="59">
                  <c:v>1025.91966</c:v>
                </c:pt>
                <c:pt idx="60">
                  <c:v>1025.922045</c:v>
                </c:pt>
                <c:pt idx="61">
                  <c:v>1025.924497</c:v>
                </c:pt>
                <c:pt idx="62">
                  <c:v>1025.926991</c:v>
                </c:pt>
                <c:pt idx="63">
                  <c:v>1025.9295050000001</c:v>
                </c:pt>
                <c:pt idx="64">
                  <c:v>1025.932018</c:v>
                </c:pt>
                <c:pt idx="65">
                  <c:v>1025.934514</c:v>
                </c:pt>
                <c:pt idx="66">
                  <c:v>1025.9369799999999</c:v>
                </c:pt>
                <c:pt idx="67">
                  <c:v>1025.9394070000001</c:v>
                </c:pt>
                <c:pt idx="68">
                  <c:v>1025.9417880000001</c:v>
                </c:pt>
                <c:pt idx="69">
                  <c:v>1025.944121</c:v>
                </c:pt>
                <c:pt idx="70">
                  <c:v>1025.946404</c:v>
                </c:pt>
                <c:pt idx="71">
                  <c:v>1025.9486380000001</c:v>
                </c:pt>
                <c:pt idx="72">
                  <c:v>1025.9508249999999</c:v>
                </c:pt>
                <c:pt idx="73">
                  <c:v>1025.9529669999999</c:v>
                </c:pt>
                <c:pt idx="74">
                  <c:v>1025.955068</c:v>
                </c:pt>
                <c:pt idx="75">
                  <c:v>1025.9571330000001</c:v>
                </c:pt>
                <c:pt idx="76">
                  <c:v>1025.959169</c:v>
                </c:pt>
                <c:pt idx="77">
                  <c:v>1025.9611809999999</c:v>
                </c:pt>
                <c:pt idx="78">
                  <c:v>1025.963115</c:v>
                </c:pt>
                <c:pt idx="79">
                  <c:v>1025.964948</c:v>
                </c:pt>
                <c:pt idx="80">
                  <c:v>1025.966752</c:v>
                </c:pt>
                <c:pt idx="81">
                  <c:v>1025.9685460000001</c:v>
                </c:pt>
                <c:pt idx="82">
                  <c:v>1025.970339</c:v>
                </c:pt>
                <c:pt idx="83">
                  <c:v>1025.9720809999999</c:v>
                </c:pt>
                <c:pt idx="84">
                  <c:v>1025.973765</c:v>
                </c:pt>
                <c:pt idx="85">
                  <c:v>1025.9754290000001</c:v>
                </c:pt>
                <c:pt idx="86">
                  <c:v>1025.9770619999999</c:v>
                </c:pt>
                <c:pt idx="87">
                  <c:v>1025.97867</c:v>
                </c:pt>
                <c:pt idx="88">
                  <c:v>1025.9802279999999</c:v>
                </c:pt>
                <c:pt idx="89">
                  <c:v>1025.9816519999999</c:v>
                </c:pt>
                <c:pt idx="90">
                  <c:v>1025.9829480000001</c:v>
                </c:pt>
                <c:pt idx="91">
                  <c:v>1025.9841039999999</c:v>
                </c:pt>
                <c:pt idx="92">
                  <c:v>1025.98549</c:v>
                </c:pt>
                <c:pt idx="93">
                  <c:v>1026.14339</c:v>
                </c:pt>
                <c:pt idx="94">
                  <c:v>1026.234897</c:v>
                </c:pt>
                <c:pt idx="95">
                  <c:v>1026.2641510000001</c:v>
                </c:pt>
                <c:pt idx="96">
                  <c:v>1026.275333</c:v>
                </c:pt>
                <c:pt idx="97">
                  <c:v>1026.279857</c:v>
                </c:pt>
                <c:pt idx="98">
                  <c:v>1026.2817070000001</c:v>
                </c:pt>
                <c:pt idx="99">
                  <c:v>1026.282453</c:v>
                </c:pt>
                <c:pt idx="100">
                  <c:v>1026.282745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E-47D3-8D51-AD3E945E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'11'!$CM$3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'11'!$CM$5:$CM$105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F-465C-A7F4-419A58ED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'11'!$CJ$3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'11'!$CR$5:$CR$105</c:f>
              <c:numCache>
                <c:formatCode>0</c:formatCode>
                <c:ptCount val="101"/>
                <c:pt idx="0">
                  <c:v>0</c:v>
                </c:pt>
                <c:pt idx="1">
                  <c:v>1.3700000000227419E-5</c:v>
                </c:pt>
                <c:pt idx="2">
                  <c:v>1.0681000000190011E-4</c:v>
                </c:pt>
                <c:pt idx="3">
                  <c:v>4.6252000000279736E-4</c:v>
                </c:pt>
                <c:pt idx="4">
                  <c:v>1.464800000000821E-3</c:v>
                </c:pt>
                <c:pt idx="5">
                  <c:v>3.7812000000023716E-3</c:v>
                </c:pt>
                <c:pt idx="6">
                  <c:v>8.4216000000019164E-3</c:v>
                </c:pt>
                <c:pt idx="7">
                  <c:v>1.6756710000002784E-2</c:v>
                </c:pt>
                <c:pt idx="8">
                  <c:v>3.0535800000002666E-2</c:v>
                </c:pt>
                <c:pt idx="9">
                  <c:v>5.1819910000002523E-2</c:v>
                </c:pt>
                <c:pt idx="10">
                  <c:v>8.2854920000002608E-2</c:v>
                </c:pt>
                <c:pt idx="11">
                  <c:v>0.1259782900000026</c:v>
                </c:pt>
                <c:pt idx="12">
                  <c:v>0.18352773000000155</c:v>
                </c:pt>
                <c:pt idx="13">
                  <c:v>0.25772865000000067</c:v>
                </c:pt>
                <c:pt idx="14">
                  <c:v>0.35060946000000115</c:v>
                </c:pt>
                <c:pt idx="15">
                  <c:v>0.46402255000000103</c:v>
                </c:pt>
                <c:pt idx="16">
                  <c:v>0.59960773000000067</c:v>
                </c:pt>
                <c:pt idx="17">
                  <c:v>0.75875810000000143</c:v>
                </c:pt>
                <c:pt idx="18">
                  <c:v>0.94264574000000145</c:v>
                </c:pt>
                <c:pt idx="19">
                  <c:v>1.1522161300000011</c:v>
                </c:pt>
                <c:pt idx="20">
                  <c:v>1.3801986600000014</c:v>
                </c:pt>
                <c:pt idx="21">
                  <c:v>1.4102780000000017</c:v>
                </c:pt>
                <c:pt idx="22">
                  <c:v>1.4530588500000015</c:v>
                </c:pt>
                <c:pt idx="23">
                  <c:v>1.5117897200000012</c:v>
                </c:pt>
                <c:pt idx="24">
                  <c:v>1.5883291800000006</c:v>
                </c:pt>
                <c:pt idx="25">
                  <c:v>1.6833786900000014</c:v>
                </c:pt>
                <c:pt idx="26">
                  <c:v>1.7967646000000013</c:v>
                </c:pt>
                <c:pt idx="27">
                  <c:v>1.9276685100000019</c:v>
                </c:pt>
                <c:pt idx="28">
                  <c:v>2.074805790000001</c:v>
                </c:pt>
                <c:pt idx="29">
                  <c:v>2.2365531500000007</c:v>
                </c:pt>
                <c:pt idx="30">
                  <c:v>2.4110386800000008</c:v>
                </c:pt>
                <c:pt idx="31">
                  <c:v>2.5962132300000018</c:v>
                </c:pt>
                <c:pt idx="32">
                  <c:v>2.6538934400000009</c:v>
                </c:pt>
                <c:pt idx="33">
                  <c:v>2.6538934400000009</c:v>
                </c:pt>
                <c:pt idx="34">
                  <c:v>2.6538934400000009</c:v>
                </c:pt>
                <c:pt idx="35">
                  <c:v>2.6538934400000009</c:v>
                </c:pt>
                <c:pt idx="36">
                  <c:v>2.6538934400000009</c:v>
                </c:pt>
                <c:pt idx="37">
                  <c:v>2.6538934400000009</c:v>
                </c:pt>
                <c:pt idx="38">
                  <c:v>2.6538934400000009</c:v>
                </c:pt>
                <c:pt idx="39">
                  <c:v>2.6538934400000009</c:v>
                </c:pt>
                <c:pt idx="40">
                  <c:v>2.6538934400000009</c:v>
                </c:pt>
                <c:pt idx="41">
                  <c:v>2.6538934400000009</c:v>
                </c:pt>
                <c:pt idx="42">
                  <c:v>2.6538934400000009</c:v>
                </c:pt>
                <c:pt idx="43">
                  <c:v>2.6538934400000009</c:v>
                </c:pt>
                <c:pt idx="44">
                  <c:v>2.6538934400000009</c:v>
                </c:pt>
                <c:pt idx="45">
                  <c:v>2.6538934400000009</c:v>
                </c:pt>
                <c:pt idx="46">
                  <c:v>2.6538934400000009</c:v>
                </c:pt>
                <c:pt idx="47">
                  <c:v>2.6538934400000009</c:v>
                </c:pt>
                <c:pt idx="48">
                  <c:v>2.6538934400000009</c:v>
                </c:pt>
                <c:pt idx="49">
                  <c:v>2.6538934400000009</c:v>
                </c:pt>
                <c:pt idx="50">
                  <c:v>2.6538934400000009</c:v>
                </c:pt>
                <c:pt idx="51">
                  <c:v>2.6538934400000009</c:v>
                </c:pt>
                <c:pt idx="52">
                  <c:v>2.6538934400000009</c:v>
                </c:pt>
                <c:pt idx="53">
                  <c:v>2.6538934400000009</c:v>
                </c:pt>
                <c:pt idx="54">
                  <c:v>2.6538934400000009</c:v>
                </c:pt>
                <c:pt idx="55">
                  <c:v>2.6538934400000009</c:v>
                </c:pt>
                <c:pt idx="56">
                  <c:v>2.6538934400000009</c:v>
                </c:pt>
                <c:pt idx="57">
                  <c:v>2.6538934400000009</c:v>
                </c:pt>
                <c:pt idx="58">
                  <c:v>2.6538934400000009</c:v>
                </c:pt>
                <c:pt idx="59">
                  <c:v>2.6538934400000009</c:v>
                </c:pt>
                <c:pt idx="60">
                  <c:v>2.6538934400000009</c:v>
                </c:pt>
                <c:pt idx="61">
                  <c:v>2.6538934400000009</c:v>
                </c:pt>
                <c:pt idx="62">
                  <c:v>2.6538934400000009</c:v>
                </c:pt>
                <c:pt idx="63">
                  <c:v>2.6538934400000009</c:v>
                </c:pt>
                <c:pt idx="64">
                  <c:v>2.6538934400000009</c:v>
                </c:pt>
                <c:pt idx="65">
                  <c:v>2.6538934400000009</c:v>
                </c:pt>
                <c:pt idx="66">
                  <c:v>2.6538934400000009</c:v>
                </c:pt>
                <c:pt idx="67">
                  <c:v>2.6538934400000009</c:v>
                </c:pt>
                <c:pt idx="68">
                  <c:v>2.6538934400000009</c:v>
                </c:pt>
                <c:pt idx="69">
                  <c:v>2.6538934400000009</c:v>
                </c:pt>
                <c:pt idx="70">
                  <c:v>2.6538934400000009</c:v>
                </c:pt>
                <c:pt idx="71">
                  <c:v>2.6538934400000009</c:v>
                </c:pt>
                <c:pt idx="72">
                  <c:v>2.6538934400000009</c:v>
                </c:pt>
                <c:pt idx="73">
                  <c:v>2.6538934400000009</c:v>
                </c:pt>
                <c:pt idx="74">
                  <c:v>2.6538934400000009</c:v>
                </c:pt>
                <c:pt idx="75">
                  <c:v>2.6538934400000009</c:v>
                </c:pt>
                <c:pt idx="76">
                  <c:v>2.6538934400000009</c:v>
                </c:pt>
                <c:pt idx="77">
                  <c:v>2.6538934400000009</c:v>
                </c:pt>
                <c:pt idx="78">
                  <c:v>2.6538934400000009</c:v>
                </c:pt>
                <c:pt idx="79">
                  <c:v>2.6538934400000009</c:v>
                </c:pt>
                <c:pt idx="80">
                  <c:v>2.6538934400000009</c:v>
                </c:pt>
                <c:pt idx="81">
                  <c:v>2.6538934400000009</c:v>
                </c:pt>
                <c:pt idx="82">
                  <c:v>2.6538934400000009</c:v>
                </c:pt>
                <c:pt idx="83">
                  <c:v>2.6538934400000009</c:v>
                </c:pt>
                <c:pt idx="84">
                  <c:v>2.6538934400000009</c:v>
                </c:pt>
                <c:pt idx="85">
                  <c:v>2.6538934400000009</c:v>
                </c:pt>
                <c:pt idx="86">
                  <c:v>2.6538934400000009</c:v>
                </c:pt>
                <c:pt idx="87">
                  <c:v>2.6538934400000009</c:v>
                </c:pt>
                <c:pt idx="88">
                  <c:v>2.6538934400000009</c:v>
                </c:pt>
                <c:pt idx="89">
                  <c:v>2.6538934400000009</c:v>
                </c:pt>
                <c:pt idx="90">
                  <c:v>2.3819450900000021</c:v>
                </c:pt>
                <c:pt idx="91">
                  <c:v>1.7584199700000021</c:v>
                </c:pt>
                <c:pt idx="92">
                  <c:v>0.93562968000000168</c:v>
                </c:pt>
                <c:pt idx="93">
                  <c:v>0.37862361000000178</c:v>
                </c:pt>
                <c:pt idx="94">
                  <c:v>0.15696907000000238</c:v>
                </c:pt>
                <c:pt idx="95">
                  <c:v>6.5812770000000853E-2</c:v>
                </c:pt>
                <c:pt idx="96">
                  <c:v>2.7514230000001305E-2</c:v>
                </c:pt>
                <c:pt idx="97">
                  <c:v>1.1274780000000817E-2</c:v>
                </c:pt>
                <c:pt idx="98">
                  <c:v>4.4613900000030071E-3</c:v>
                </c:pt>
                <c:pt idx="99">
                  <c:v>1.6862300000006769E-3</c:v>
                </c:pt>
                <c:pt idx="100">
                  <c:v>6.0430999999994128E-4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A-4BF9-B91F-DA4960AF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'11'!$A$6:$A$41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'11'!$I$6:$I$41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8-4948-B989-57922EDF9948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C8CFEA4-E741-487E-BD2C-8EDB076E33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98-4948-B989-57922EDF9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9923EE-2705-4617-841C-58FFEF97D55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98-4948-B989-57922EDF9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C9691B-660D-46CF-A802-0CD449F68A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98-4948-B989-57922EDF9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92899B-D387-41AC-8C9E-92167ED116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98-4948-B989-57922EDF9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49EC49-E857-4A40-9447-F072F69B134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98-4948-B989-57922EDF9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6ABC09-FD4D-4828-8974-012135FB351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98-4948-B989-57922EDF9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A210BC-F219-4587-B7AB-720036C163F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98-4948-B989-57922EDF9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48B7D6-FFA8-4180-A212-B3A8289D6F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98-4948-B989-57922EDF9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EDAF100-7EE2-43A3-968A-F8A219529BF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98-4948-B989-57922EDF9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FCD49D-F396-452E-833C-0DB48EC611C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98-4948-B989-57922EDF9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8F1B018-FCD4-44ED-AFC9-BDA05B32FDE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98-4948-B989-57922EDF9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0E6D745-72D0-49B4-9F98-7E2E9D99256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98-4948-B989-57922EDF9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FB7B4EA-3889-4132-A454-C5DDE0AFD8D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98-4948-B989-57922EDF9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0CD5F7-C71F-4C33-9082-79393F3D6DB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98-4948-B989-57922EDF99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FF2CED7-0027-42E5-AABF-10F7038C08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98-4948-B989-57922EDF99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0EC03E2-EDEC-4481-9079-FE547CAA1EA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98-4948-B989-57922EDF99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96C21E9-A2AA-4DA2-9EE0-291B02449F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98-4948-B989-57922EDF99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4EFC0B3-B18C-436B-B77F-31EE70A4444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98-4948-B989-57922EDF99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D1E2F4B-EE1E-4831-A9E1-302136CB14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98-4948-B989-57922EDF99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DBFC493-60E8-4925-9E00-4F64DB9483A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98-4948-B989-57922EDF99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008FE6F-6360-4DD3-8188-97AE22E489D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98-4948-B989-57922EDF99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1D59420-DC85-43BA-BDC8-6858EF768D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98-4948-B989-57922EDF99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9250166-226B-439E-A772-4BAF0788F0D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98-4948-B989-57922EDF99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0497C3F-1792-47C1-92B7-FD73B395229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98-4948-B989-57922EDF99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9634BFB-4A55-4845-A09F-0479FE05724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98-4948-B989-57922EDF99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4EB16F4-6856-48F4-9BF8-ED93D7EDE6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98-4948-B989-57922EDF99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9537FDA-C839-4E60-8D75-C5758B42B67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398-4948-B989-57922EDF99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617745F-53B0-4F88-9035-54AD5371233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398-4948-B989-57922EDF99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E1CEAC0-C63D-4928-8412-2D5459C42C4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398-4948-B989-57922EDF99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CB4BCA3-9C66-47DB-9FB8-CFB14003594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98-4948-B989-57922EDF99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F6B9D48-3F80-4D11-BD6E-62592412B9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98-4948-B989-57922EDF99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9A9C373-4A03-4D36-BDF2-87459E268CD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98-4948-B989-57922EDF99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CBB52B6-17A1-459F-BE9E-57D5F4D98DB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98-4948-B989-57922EDF994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FEE70E1-4663-4364-AA91-332065576D3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98-4948-B989-57922EDF994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0BCCCAE-6A9D-4C69-90CD-C94747E31E1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398-4948-B989-57922EDF994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C79D8C7-F99E-4B1D-9B33-70125B498BD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98-4948-B989-57922EDF99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multiLvlStrRef>
              <c:f>'11'!$R$6:$Y$41</c:f>
              <c:multiLvlStrCache>
                <c:ptCount val="36"/>
                <c:lvl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:lvl>
                <c:lvl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  <c:lvl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</c:lvl>
                <c:lvl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  <c:lvl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xVal>
          <c:yVal>
            <c:numRef>
              <c:f>'11'!$I$6:$I$41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'11'!$AB$6:$AB$41</c15:f>
                <c15:dlblRangeCache>
                  <c:ptCount val="36"/>
                  <c:pt idx="0">
                    <c:v>-1</c:v>
                  </c:pt>
                  <c:pt idx="1">
                    <c:v>0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3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-16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14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8</c:v>
                  </c:pt>
                  <c:pt idx="23">
                    <c:v>22</c:v>
                  </c:pt>
                  <c:pt idx="24">
                    <c:v>23</c:v>
                  </c:pt>
                  <c:pt idx="25">
                    <c:v>24</c:v>
                  </c:pt>
                  <c:pt idx="26">
                    <c:v>25</c:v>
                  </c:pt>
                  <c:pt idx="27">
                    <c:v>-28</c:v>
                  </c:pt>
                  <c:pt idx="28">
                    <c:v>27</c:v>
                  </c:pt>
                  <c:pt idx="29">
                    <c:v>28</c:v>
                  </c:pt>
                  <c:pt idx="30">
                    <c:v>26</c:v>
                  </c:pt>
                  <c:pt idx="31">
                    <c:v>30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33</c:v>
                  </c:pt>
                  <c:pt idx="35">
                    <c:v>34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8398-4948-B989-57922ED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45023"/>
        <c:axId val="394748383"/>
      </c:scatterChart>
      <c:valAx>
        <c:axId val="39474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8383"/>
        <c:crosses val="autoZero"/>
        <c:crossBetween val="midCat"/>
      </c:valAx>
      <c:valAx>
        <c:axId val="3947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5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'11'!$CJ$5:$CJ$105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58927"/>
        <c:axId val="69336276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'11'!$CH$5:$CH$105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'11'!$CK$5:$CK$105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13167"/>
        <c:axId val="693390127"/>
      </c:scatterChart>
      <c:valAx>
        <c:axId val="693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62767"/>
        <c:crosses val="autoZero"/>
        <c:crossBetween val="midCat"/>
      </c:valAx>
      <c:valAx>
        <c:axId val="6933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58927"/>
        <c:crosses val="autoZero"/>
        <c:crossBetween val="midCat"/>
      </c:valAx>
      <c:valAx>
        <c:axId val="69339012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413167"/>
        <c:crosses val="max"/>
        <c:crossBetween val="midCat"/>
      </c:valAx>
      <c:valAx>
        <c:axId val="69341316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9339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stage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'12'!$BK$5:$BK$292</c:f>
              <c:numCache>
                <c:formatCode>0.0</c:formatCode>
                <c:ptCount val="288"/>
                <c:pt idx="0">
                  <c:v>-0.79009018250380603</c:v>
                </c:pt>
                <c:pt idx="1">
                  <c:v>-0.74365150960687654</c:v>
                </c:pt>
                <c:pt idx="2">
                  <c:v>-0.68870362939289631</c:v>
                </c:pt>
                <c:pt idx="3">
                  <c:v>-0.625197692411116</c:v>
                </c:pt>
                <c:pt idx="4">
                  <c:v>-0.55312668954760635</c:v>
                </c:pt>
                <c:pt idx="5">
                  <c:v>-0.47251897407255683</c:v>
                </c:pt>
                <c:pt idx="6">
                  <c:v>-0.38345755101257684</c:v>
                </c:pt>
                <c:pt idx="7">
                  <c:v>-0.28621381293168646</c:v>
                </c:pt>
                <c:pt idx="8">
                  <c:v>-0.18155762017830668</c:v>
                </c:pt>
                <c:pt idx="9">
                  <c:v>-7.1126590137856383E-2</c:v>
                </c:pt>
                <c:pt idx="10">
                  <c:v>4.245777911320392E-2</c:v>
                </c:pt>
                <c:pt idx="11">
                  <c:v>0.15596119932822372</c:v>
                </c:pt>
                <c:pt idx="12">
                  <c:v>0.26624323920906345</c:v>
                </c:pt>
                <c:pt idx="13">
                  <c:v>0.37085073696547344</c:v>
                </c:pt>
                <c:pt idx="14">
                  <c:v>0.46818020378295344</c:v>
                </c:pt>
                <c:pt idx="15">
                  <c:v>0.55727156889258378</c:v>
                </c:pt>
                <c:pt idx="16">
                  <c:v>0.63750876500248399</c:v>
                </c:pt>
                <c:pt idx="17">
                  <c:v>0.70842561987030361</c:v>
                </c:pt>
                <c:pt idx="18">
                  <c:v>0.76964172607243331</c:v>
                </c:pt>
                <c:pt idx="19">
                  <c:v>0.82086433490555333</c:v>
                </c:pt>
                <c:pt idx="20">
                  <c:v>0.86190073216575325</c:v>
                </c:pt>
                <c:pt idx="21">
                  <c:v>0.89266153311386365</c:v>
                </c:pt>
                <c:pt idx="22">
                  <c:v>0.91315594505103359</c:v>
                </c:pt>
                <c:pt idx="23">
                  <c:v>0.92348384556850327</c:v>
                </c:pt>
                <c:pt idx="24">
                  <c:v>0.92382744990052323</c:v>
                </c:pt>
                <c:pt idx="25">
                  <c:v>0.91444345471448329</c:v>
                </c:pt>
                <c:pt idx="26">
                  <c:v>0.89565578262956347</c:v>
                </c:pt>
                <c:pt idx="27">
                  <c:v>0.86784886274281359</c:v>
                </c:pt>
                <c:pt idx="28">
                  <c:v>0.83146136266210391</c:v>
                </c:pt>
                <c:pt idx="29">
                  <c:v>0.78698030110863382</c:v>
                </c:pt>
                <c:pt idx="30">
                  <c:v>0.7349354880507839</c:v>
                </c:pt>
                <c:pt idx="31">
                  <c:v>0.67589425703908379</c:v>
                </c:pt>
                <c:pt idx="32">
                  <c:v>0.61045647117220359</c:v>
                </c:pt>
                <c:pt idx="33">
                  <c:v>0.53924979971984399</c:v>
                </c:pt>
                <c:pt idx="34">
                  <c:v>0.46292527678696338</c:v>
                </c:pt>
                <c:pt idx="35">
                  <c:v>0.38215316649644393</c:v>
                </c:pt>
                <c:pt idx="36">
                  <c:v>0.2976191709443734</c:v>
                </c:pt>
                <c:pt idx="37">
                  <c:v>0.21002102753628371</c:v>
                </c:pt>
                <c:pt idx="38">
                  <c:v>0.12006555103517336</c:v>
                </c:pt>
                <c:pt idx="39">
                  <c:v>2.8466182393733774E-2</c:v>
                </c:pt>
                <c:pt idx="40">
                  <c:v>-6.4058889350776305E-2</c:v>
                </c:pt>
                <c:pt idx="41">
                  <c:v>-0.15678796502206627</c:v>
                </c:pt>
                <c:pt idx="42">
                  <c:v>-0.24899636985233631</c:v>
                </c:pt>
                <c:pt idx="43">
                  <c:v>-0.33995623186050672</c:v>
                </c:pt>
                <c:pt idx="44">
                  <c:v>-0.42893547122094677</c:v>
                </c:pt>
                <c:pt idx="45">
                  <c:v>-0.51519600132094645</c:v>
                </c:pt>
                <c:pt idx="46">
                  <c:v>-0.59799119520237642</c:v>
                </c:pt>
                <c:pt idx="47">
                  <c:v>-0.67656275148145628</c:v>
                </c:pt>
                <c:pt idx="48">
                  <c:v>-0.75013721180012638</c:v>
                </c:pt>
                <c:pt idx="49">
                  <c:v>-0.81792254920609686</c:v>
                </c:pt>
                <c:pt idx="50">
                  <c:v>-0.87910547506712611</c:v>
                </c:pt>
                <c:pt idx="51">
                  <c:v>-0.93285040772854622</c:v>
                </c:pt>
                <c:pt idx="52">
                  <c:v>-0.97830140201493609</c:v>
                </c:pt>
                <c:pt idx="53">
                  <c:v>-1.0145887201519965</c:v>
                </c:pt>
                <c:pt idx="54">
                  <c:v>-1.0408420507823761</c:v>
                </c:pt>
                <c:pt idx="55">
                  <c:v>-1.0562125080296063</c:v>
                </c:pt>
                <c:pt idx="56">
                  <c:v>-1.0599052525268666</c:v>
                </c:pt>
                <c:pt idx="57">
                  <c:v>-1.051223619204066</c:v>
                </c:pt>
                <c:pt idx="58">
                  <c:v>-1.0296238169525962</c:v>
                </c:pt>
                <c:pt idx="59">
                  <c:v>-0.99477660518097633</c:v>
                </c:pt>
                <c:pt idx="60">
                  <c:v>-0.94662927178428635</c:v>
                </c:pt>
                <c:pt idx="61">
                  <c:v>-0.88545862922217644</c:v>
                </c:pt>
                <c:pt idx="62">
                  <c:v>-0.81190478952750667</c:v>
                </c:pt>
                <c:pt idx="63">
                  <c:v>-0.7269771373818763</c:v>
                </c:pt>
                <c:pt idx="64">
                  <c:v>-0.63202831151400662</c:v>
                </c:pt>
                <c:pt idx="65">
                  <c:v>-0.5286980718325367</c:v>
                </c:pt>
                <c:pt idx="66">
                  <c:v>-0.41883475384294666</c:v>
                </c:pt>
                <c:pt idx="67">
                  <c:v>-0.30440569226918601</c:v>
                </c:pt>
                <c:pt idx="68">
                  <c:v>-0.18740855971814607</c:v>
                </c:pt>
                <c:pt idx="69">
                  <c:v>-6.9793322446646044E-2</c:v>
                </c:pt>
                <c:pt idx="70">
                  <c:v>4.6599304206193182E-2</c:v>
                </c:pt>
                <c:pt idx="71">
                  <c:v>0.16008098406920368</c:v>
                </c:pt>
                <c:pt idx="72">
                  <c:v>0.26914164448321376</c:v>
                </c:pt>
                <c:pt idx="73">
                  <c:v>0.37246110218378359</c:v>
                </c:pt>
                <c:pt idx="74">
                  <c:v>0.4689100594170732</c:v>
                </c:pt>
                <c:pt idx="75">
                  <c:v>0.55754392925596363</c:v>
                </c:pt>
                <c:pt idx="76">
                  <c:v>0.6375923529207137</c:v>
                </c:pt>
                <c:pt idx="77">
                  <c:v>0.70844654635125348</c:v>
                </c:pt>
                <c:pt idx="78">
                  <c:v>0.76964593654109326</c:v>
                </c:pt>
                <c:pt idx="79">
                  <c:v>0.82086499991761386</c:v>
                </c:pt>
                <c:pt idx="80">
                  <c:v>0.86190081163279331</c:v>
                </c:pt>
                <c:pt idx="81">
                  <c:v>0.8926615398729334</c:v>
                </c:pt>
                <c:pt idx="82">
                  <c:v>0.91315594541589373</c:v>
                </c:pt>
                <c:pt idx="83">
                  <c:v>0.92348384557790375</c:v>
                </c:pt>
                <c:pt idx="84">
                  <c:v>0.92382744990052323</c:v>
                </c:pt>
                <c:pt idx="85">
                  <c:v>0.91444345471448329</c:v>
                </c:pt>
                <c:pt idx="86">
                  <c:v>0.89565578262956347</c:v>
                </c:pt>
                <c:pt idx="87">
                  <c:v>0.86784886274281359</c:v>
                </c:pt>
                <c:pt idx="88">
                  <c:v>0.83146136266210391</c:v>
                </c:pt>
                <c:pt idx="89">
                  <c:v>0.78698030110863382</c:v>
                </c:pt>
                <c:pt idx="90">
                  <c:v>0.7349354880507839</c:v>
                </c:pt>
                <c:pt idx="91">
                  <c:v>0.67589425703908379</c:v>
                </c:pt>
                <c:pt idx="92">
                  <c:v>0.61045647117220359</c:v>
                </c:pt>
                <c:pt idx="93">
                  <c:v>0.53924979971984399</c:v>
                </c:pt>
                <c:pt idx="94">
                  <c:v>0.46292527678696338</c:v>
                </c:pt>
                <c:pt idx="95">
                  <c:v>0.38215316649644393</c:v>
                </c:pt>
                <c:pt idx="96">
                  <c:v>0.2976191709443734</c:v>
                </c:pt>
                <c:pt idx="97">
                  <c:v>0.21002102753628371</c:v>
                </c:pt>
                <c:pt idx="98">
                  <c:v>0.12006555103517336</c:v>
                </c:pt>
                <c:pt idx="99">
                  <c:v>2.8466182393733774E-2</c:v>
                </c:pt>
                <c:pt idx="100">
                  <c:v>-6.4058889350776305E-2</c:v>
                </c:pt>
                <c:pt idx="101">
                  <c:v>-0.15678796502206627</c:v>
                </c:pt>
                <c:pt idx="102">
                  <c:v>-0.24899636985233631</c:v>
                </c:pt>
                <c:pt idx="103">
                  <c:v>-0.33995623186050672</c:v>
                </c:pt>
                <c:pt idx="104">
                  <c:v>-0.42893547122094677</c:v>
                </c:pt>
                <c:pt idx="105">
                  <c:v>-0.51519600132094645</c:v>
                </c:pt>
                <c:pt idx="106">
                  <c:v>-0.59799119520237642</c:v>
                </c:pt>
                <c:pt idx="107">
                  <c:v>-0.67656275148145628</c:v>
                </c:pt>
                <c:pt idx="108">
                  <c:v>-0.75013721180012638</c:v>
                </c:pt>
                <c:pt idx="109">
                  <c:v>-0.81792254920609686</c:v>
                </c:pt>
                <c:pt idx="110">
                  <c:v>-0.87910547506712611</c:v>
                </c:pt>
                <c:pt idx="111">
                  <c:v>-0.93285040772854622</c:v>
                </c:pt>
                <c:pt idx="112">
                  <c:v>-0.97830140201493609</c:v>
                </c:pt>
                <c:pt idx="113">
                  <c:v>-1.0145887201519965</c:v>
                </c:pt>
                <c:pt idx="114">
                  <c:v>-1.0408420507823761</c:v>
                </c:pt>
                <c:pt idx="115">
                  <c:v>-1.0562125080296063</c:v>
                </c:pt>
                <c:pt idx="116">
                  <c:v>-1.0599052525268666</c:v>
                </c:pt>
                <c:pt idx="117">
                  <c:v>-1.051223619204066</c:v>
                </c:pt>
                <c:pt idx="118">
                  <c:v>-1.0296238169525962</c:v>
                </c:pt>
                <c:pt idx="119">
                  <c:v>-0.99477660518097633</c:v>
                </c:pt>
                <c:pt idx="120">
                  <c:v>-0.94662927178428635</c:v>
                </c:pt>
                <c:pt idx="121">
                  <c:v>-0.88545862922217644</c:v>
                </c:pt>
                <c:pt idx="122">
                  <c:v>-0.81190478952750667</c:v>
                </c:pt>
                <c:pt idx="123">
                  <c:v>-0.7269771373818763</c:v>
                </c:pt>
                <c:pt idx="124">
                  <c:v>-0.63202831151400662</c:v>
                </c:pt>
                <c:pt idx="125">
                  <c:v>-0.5286980718325367</c:v>
                </c:pt>
                <c:pt idx="126">
                  <c:v>-0.41883475384294666</c:v>
                </c:pt>
                <c:pt idx="127">
                  <c:v>-0.30440569226918601</c:v>
                </c:pt>
                <c:pt idx="128">
                  <c:v>-0.18740855971814607</c:v>
                </c:pt>
                <c:pt idx="129">
                  <c:v>-6.9793322446646044E-2</c:v>
                </c:pt>
                <c:pt idx="130">
                  <c:v>4.6599304206193182E-2</c:v>
                </c:pt>
                <c:pt idx="131">
                  <c:v>0.16008098406920368</c:v>
                </c:pt>
                <c:pt idx="132">
                  <c:v>0.26914164448321376</c:v>
                </c:pt>
                <c:pt idx="133">
                  <c:v>0.37246110218378359</c:v>
                </c:pt>
                <c:pt idx="134">
                  <c:v>0.4689100594170732</c:v>
                </c:pt>
                <c:pt idx="135">
                  <c:v>0.55754392925596363</c:v>
                </c:pt>
                <c:pt idx="136">
                  <c:v>0.6375923529207137</c:v>
                </c:pt>
                <c:pt idx="137">
                  <c:v>0.70844654635125348</c:v>
                </c:pt>
                <c:pt idx="138">
                  <c:v>0.76964593654109326</c:v>
                </c:pt>
                <c:pt idx="139">
                  <c:v>0.82086499991761386</c:v>
                </c:pt>
                <c:pt idx="140">
                  <c:v>0.86190081163279331</c:v>
                </c:pt>
                <c:pt idx="141">
                  <c:v>0.8926615398729334</c:v>
                </c:pt>
                <c:pt idx="142">
                  <c:v>0.91315594541589373</c:v>
                </c:pt>
                <c:pt idx="143">
                  <c:v>0.92348384557790375</c:v>
                </c:pt>
                <c:pt idx="144">
                  <c:v>0.92382744990052323</c:v>
                </c:pt>
                <c:pt idx="145">
                  <c:v>0.91444345471448329</c:v>
                </c:pt>
                <c:pt idx="146">
                  <c:v>0.89565578262956347</c:v>
                </c:pt>
                <c:pt idx="147">
                  <c:v>0.86784886274281359</c:v>
                </c:pt>
                <c:pt idx="148">
                  <c:v>0.83146136266210391</c:v>
                </c:pt>
                <c:pt idx="149">
                  <c:v>0.78698030110863382</c:v>
                </c:pt>
                <c:pt idx="150">
                  <c:v>0.7349354880507839</c:v>
                </c:pt>
                <c:pt idx="151">
                  <c:v>0.67589425703908379</c:v>
                </c:pt>
                <c:pt idx="152">
                  <c:v>0.61045647117220359</c:v>
                </c:pt>
                <c:pt idx="153">
                  <c:v>0.53924979971984399</c:v>
                </c:pt>
                <c:pt idx="154">
                  <c:v>0.46292527678696338</c:v>
                </c:pt>
                <c:pt idx="155">
                  <c:v>0.38215316649644393</c:v>
                </c:pt>
                <c:pt idx="156">
                  <c:v>0.2976191709443734</c:v>
                </c:pt>
                <c:pt idx="157">
                  <c:v>0.21002102753628371</c:v>
                </c:pt>
                <c:pt idx="158">
                  <c:v>0.12006555103517336</c:v>
                </c:pt>
                <c:pt idx="159">
                  <c:v>2.8466182393733774E-2</c:v>
                </c:pt>
                <c:pt idx="160">
                  <c:v>-6.4058889350776305E-2</c:v>
                </c:pt>
                <c:pt idx="161">
                  <c:v>-0.15678796502206627</c:v>
                </c:pt>
                <c:pt idx="162">
                  <c:v>-0.24899636985233631</c:v>
                </c:pt>
                <c:pt idx="163">
                  <c:v>-0.33995623186050672</c:v>
                </c:pt>
                <c:pt idx="164">
                  <c:v>-0.42893547122094677</c:v>
                </c:pt>
                <c:pt idx="165">
                  <c:v>-0.51519600132094645</c:v>
                </c:pt>
                <c:pt idx="166">
                  <c:v>-0.59799119520237642</c:v>
                </c:pt>
                <c:pt idx="167">
                  <c:v>-0.67656275148145628</c:v>
                </c:pt>
                <c:pt idx="168">
                  <c:v>-0.75013721180012638</c:v>
                </c:pt>
                <c:pt idx="169">
                  <c:v>-0.81792254920609686</c:v>
                </c:pt>
                <c:pt idx="170">
                  <c:v>-0.87910547506712611</c:v>
                </c:pt>
                <c:pt idx="171">
                  <c:v>-0.93285040772854622</c:v>
                </c:pt>
                <c:pt idx="172">
                  <c:v>-0.97830140201493609</c:v>
                </c:pt>
                <c:pt idx="173">
                  <c:v>-1.0145887201519965</c:v>
                </c:pt>
                <c:pt idx="174">
                  <c:v>-1.0408420507823761</c:v>
                </c:pt>
                <c:pt idx="175">
                  <c:v>-1.0562125080296063</c:v>
                </c:pt>
                <c:pt idx="176">
                  <c:v>-1.0599052525268666</c:v>
                </c:pt>
                <c:pt idx="177">
                  <c:v>-1.051223619204066</c:v>
                </c:pt>
                <c:pt idx="178">
                  <c:v>-1.0296238169525962</c:v>
                </c:pt>
                <c:pt idx="179">
                  <c:v>-0.99477660518097633</c:v>
                </c:pt>
                <c:pt idx="180">
                  <c:v>-0.94662927178428635</c:v>
                </c:pt>
                <c:pt idx="181">
                  <c:v>-0.88545862922217644</c:v>
                </c:pt>
                <c:pt idx="182">
                  <c:v>-0.81190478952750667</c:v>
                </c:pt>
                <c:pt idx="183">
                  <c:v>-0.7269771373818763</c:v>
                </c:pt>
                <c:pt idx="184">
                  <c:v>-0.63202831151400662</c:v>
                </c:pt>
                <c:pt idx="185">
                  <c:v>-0.5286980718325367</c:v>
                </c:pt>
                <c:pt idx="186">
                  <c:v>-0.41883475384294666</c:v>
                </c:pt>
                <c:pt idx="187">
                  <c:v>-0.30440569226918601</c:v>
                </c:pt>
                <c:pt idx="188">
                  <c:v>-0.18740855971814607</c:v>
                </c:pt>
                <c:pt idx="189">
                  <c:v>-6.9793322446646044E-2</c:v>
                </c:pt>
                <c:pt idx="190">
                  <c:v>4.6599304206193182E-2</c:v>
                </c:pt>
                <c:pt idx="191">
                  <c:v>0.16008098406920368</c:v>
                </c:pt>
                <c:pt idx="192">
                  <c:v>0.26914164448321376</c:v>
                </c:pt>
                <c:pt idx="193">
                  <c:v>0.37246110218378359</c:v>
                </c:pt>
                <c:pt idx="194">
                  <c:v>0.4689100594170732</c:v>
                </c:pt>
                <c:pt idx="195">
                  <c:v>0.55754392925596363</c:v>
                </c:pt>
                <c:pt idx="196">
                  <c:v>0.6375923529207137</c:v>
                </c:pt>
                <c:pt idx="197">
                  <c:v>0.70844654635125348</c:v>
                </c:pt>
                <c:pt idx="198">
                  <c:v>0.76964593654109326</c:v>
                </c:pt>
                <c:pt idx="199">
                  <c:v>0.82086499991761386</c:v>
                </c:pt>
                <c:pt idx="200">
                  <c:v>0.86190081163279331</c:v>
                </c:pt>
                <c:pt idx="201">
                  <c:v>0.8926615398729334</c:v>
                </c:pt>
                <c:pt idx="202">
                  <c:v>0.91315594541589373</c:v>
                </c:pt>
                <c:pt idx="203">
                  <c:v>0.92348384557790375</c:v>
                </c:pt>
                <c:pt idx="204">
                  <c:v>0.92382744990052323</c:v>
                </c:pt>
                <c:pt idx="205">
                  <c:v>0.91444345471448329</c:v>
                </c:pt>
                <c:pt idx="206">
                  <c:v>0.89565578262956347</c:v>
                </c:pt>
                <c:pt idx="207">
                  <c:v>0.86784886274281359</c:v>
                </c:pt>
                <c:pt idx="208">
                  <c:v>0.83146136266210391</c:v>
                </c:pt>
                <c:pt idx="209">
                  <c:v>0.78698030110863382</c:v>
                </c:pt>
                <c:pt idx="210">
                  <c:v>0.7349354880507839</c:v>
                </c:pt>
                <c:pt idx="211">
                  <c:v>0.67589425703908379</c:v>
                </c:pt>
                <c:pt idx="212">
                  <c:v>0.61045647117220359</c:v>
                </c:pt>
                <c:pt idx="213">
                  <c:v>0.53924979971984399</c:v>
                </c:pt>
                <c:pt idx="214">
                  <c:v>0.46292527678696338</c:v>
                </c:pt>
                <c:pt idx="215">
                  <c:v>0.38215316649644393</c:v>
                </c:pt>
                <c:pt idx="216">
                  <c:v>0.2976191709443734</c:v>
                </c:pt>
                <c:pt idx="217">
                  <c:v>0.21002102753628371</c:v>
                </c:pt>
                <c:pt idx="218">
                  <c:v>0.12006555103517336</c:v>
                </c:pt>
                <c:pt idx="219">
                  <c:v>2.8466182393733774E-2</c:v>
                </c:pt>
                <c:pt idx="220">
                  <c:v>-6.4058889350776305E-2</c:v>
                </c:pt>
                <c:pt idx="221">
                  <c:v>-0.15678796502206627</c:v>
                </c:pt>
                <c:pt idx="222">
                  <c:v>-0.24899636985233631</c:v>
                </c:pt>
                <c:pt idx="223">
                  <c:v>-0.33995623186050672</c:v>
                </c:pt>
                <c:pt idx="224">
                  <c:v>-0.42893547122094677</c:v>
                </c:pt>
                <c:pt idx="225">
                  <c:v>-0.51519600132094645</c:v>
                </c:pt>
                <c:pt idx="226">
                  <c:v>-0.59799119520237642</c:v>
                </c:pt>
                <c:pt idx="227">
                  <c:v>-0.67656275148145628</c:v>
                </c:pt>
                <c:pt idx="228">
                  <c:v>-0.75013721180012638</c:v>
                </c:pt>
                <c:pt idx="229">
                  <c:v>-0.81792254920609686</c:v>
                </c:pt>
                <c:pt idx="230">
                  <c:v>-0.87910547506712611</c:v>
                </c:pt>
                <c:pt idx="231">
                  <c:v>-0.93285040772854622</c:v>
                </c:pt>
                <c:pt idx="232">
                  <c:v>-0.97830140201493609</c:v>
                </c:pt>
                <c:pt idx="233">
                  <c:v>-1.0145887201519965</c:v>
                </c:pt>
                <c:pt idx="234">
                  <c:v>-1.0408420507823761</c:v>
                </c:pt>
                <c:pt idx="235">
                  <c:v>-1.0562125080296063</c:v>
                </c:pt>
                <c:pt idx="236">
                  <c:v>-1.0599052525268666</c:v>
                </c:pt>
                <c:pt idx="237">
                  <c:v>-1.051223619204066</c:v>
                </c:pt>
                <c:pt idx="238">
                  <c:v>-1.0296238169525962</c:v>
                </c:pt>
                <c:pt idx="239">
                  <c:v>-0.99477660518097633</c:v>
                </c:pt>
                <c:pt idx="240">
                  <c:v>-0.94662927178428635</c:v>
                </c:pt>
                <c:pt idx="241">
                  <c:v>-0.88545862922217644</c:v>
                </c:pt>
                <c:pt idx="242">
                  <c:v>-0.81190478952750667</c:v>
                </c:pt>
                <c:pt idx="243">
                  <c:v>-0.7269771373818763</c:v>
                </c:pt>
                <c:pt idx="244">
                  <c:v>-0.63202831151400662</c:v>
                </c:pt>
                <c:pt idx="245">
                  <c:v>-0.5286980718325367</c:v>
                </c:pt>
                <c:pt idx="246">
                  <c:v>-0.41883475384294666</c:v>
                </c:pt>
                <c:pt idx="247">
                  <c:v>-0.30440569226918601</c:v>
                </c:pt>
                <c:pt idx="248">
                  <c:v>-0.18740855971814607</c:v>
                </c:pt>
                <c:pt idx="249">
                  <c:v>-6.9793322446646044E-2</c:v>
                </c:pt>
                <c:pt idx="250">
                  <c:v>4.6599304206193182E-2</c:v>
                </c:pt>
                <c:pt idx="251">
                  <c:v>0.16008098406920368</c:v>
                </c:pt>
                <c:pt idx="252">
                  <c:v>0.26914164448321376</c:v>
                </c:pt>
                <c:pt idx="253">
                  <c:v>0.37246110218378359</c:v>
                </c:pt>
                <c:pt idx="254">
                  <c:v>0.4689100594170732</c:v>
                </c:pt>
                <c:pt idx="255">
                  <c:v>0.55754392925596363</c:v>
                </c:pt>
                <c:pt idx="256">
                  <c:v>0.6375923529207137</c:v>
                </c:pt>
                <c:pt idx="257">
                  <c:v>0.70844654635125348</c:v>
                </c:pt>
                <c:pt idx="258">
                  <c:v>0.76964593654109326</c:v>
                </c:pt>
                <c:pt idx="259">
                  <c:v>0.82086499991761386</c:v>
                </c:pt>
                <c:pt idx="260">
                  <c:v>0.86190081163279331</c:v>
                </c:pt>
                <c:pt idx="261">
                  <c:v>0.8926615398729334</c:v>
                </c:pt>
                <c:pt idx="262">
                  <c:v>0.91315594541589373</c:v>
                </c:pt>
                <c:pt idx="263">
                  <c:v>0.92348384557790375</c:v>
                </c:pt>
                <c:pt idx="264">
                  <c:v>0.92382744990052323</c:v>
                </c:pt>
                <c:pt idx="265">
                  <c:v>0.91444345471448329</c:v>
                </c:pt>
                <c:pt idx="266">
                  <c:v>0.89565578262956347</c:v>
                </c:pt>
                <c:pt idx="267">
                  <c:v>0.86784886274281359</c:v>
                </c:pt>
                <c:pt idx="268">
                  <c:v>0.83146136266210391</c:v>
                </c:pt>
                <c:pt idx="269">
                  <c:v>0.78698030110863382</c:v>
                </c:pt>
                <c:pt idx="270">
                  <c:v>0.7349354880507839</c:v>
                </c:pt>
                <c:pt idx="271">
                  <c:v>0.67589425703908379</c:v>
                </c:pt>
                <c:pt idx="272">
                  <c:v>0.61045647117220359</c:v>
                </c:pt>
                <c:pt idx="273">
                  <c:v>0.53924979971984399</c:v>
                </c:pt>
                <c:pt idx="274">
                  <c:v>0.46292527678696338</c:v>
                </c:pt>
                <c:pt idx="275">
                  <c:v>0.38215316649644393</c:v>
                </c:pt>
                <c:pt idx="276">
                  <c:v>0.2976191709443734</c:v>
                </c:pt>
                <c:pt idx="277">
                  <c:v>0.21002102753628371</c:v>
                </c:pt>
                <c:pt idx="278">
                  <c:v>0.12006555103517336</c:v>
                </c:pt>
                <c:pt idx="279">
                  <c:v>2.8466182393733774E-2</c:v>
                </c:pt>
                <c:pt idx="280">
                  <c:v>-6.4058889350776305E-2</c:v>
                </c:pt>
                <c:pt idx="281">
                  <c:v>-0.15678796502206627</c:v>
                </c:pt>
                <c:pt idx="282">
                  <c:v>-0.24899636985233631</c:v>
                </c:pt>
                <c:pt idx="283">
                  <c:v>-0.33995623186050672</c:v>
                </c:pt>
                <c:pt idx="284">
                  <c:v>-0.42893547122094677</c:v>
                </c:pt>
                <c:pt idx="285">
                  <c:v>-0.51519600132094645</c:v>
                </c:pt>
                <c:pt idx="286">
                  <c:v>-0.59799119520237642</c:v>
                </c:pt>
                <c:pt idx="287">
                  <c:v>-0.67656275148145628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A-48C3-A9E6-0665599C30B7}"/>
            </c:ext>
          </c:extLst>
        </c:ser>
        <c:ser>
          <c:idx val="1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'12'!$BS$5:$BS$292</c:f>
              <c:numCache>
                <c:formatCode>0.0</c:formatCode>
                <c:ptCount val="288"/>
                <c:pt idx="0">
                  <c:v>-0.52538973782009624</c:v>
                </c:pt>
                <c:pt idx="1">
                  <c:v>-0.49723932814367622</c:v>
                </c:pt>
                <c:pt idx="2">
                  <c:v>-0.46403169945238609</c:v>
                </c:pt>
                <c:pt idx="3">
                  <c:v>-0.42555969911435643</c:v>
                </c:pt>
                <c:pt idx="4">
                  <c:v>-0.38160613187256676</c:v>
                </c:pt>
                <c:pt idx="5">
                  <c:v>-0.33190537476639648</c:v>
                </c:pt>
                <c:pt idx="6">
                  <c:v>-0.27611945507937641</c:v>
                </c:pt>
                <c:pt idx="7">
                  <c:v>-0.21390564282773639</c:v>
                </c:pt>
                <c:pt idx="8">
                  <c:v>-0.14515390206417678</c:v>
                </c:pt>
                <c:pt idx="9">
                  <c:v>-7.0351000808106079E-2</c:v>
                </c:pt>
                <c:pt idx="10">
                  <c:v>9.1540702309238497E-3</c:v>
                </c:pt>
                <c:pt idx="11">
                  <c:v>9.1236281866643232E-2</c:v>
                </c:pt>
                <c:pt idx="12">
                  <c:v>0.17344628459691336</c:v>
                </c:pt>
                <c:pt idx="13">
                  <c:v>0.25354793592591385</c:v>
                </c:pt>
                <c:pt idx="14">
                  <c:v>0.32982734901784383</c:v>
                </c:pt>
                <c:pt idx="15">
                  <c:v>0.40109311630162381</c:v>
                </c:pt>
                <c:pt idx="16">
                  <c:v>0.46651217522684352</c:v>
                </c:pt>
                <c:pt idx="17">
                  <c:v>0.52545348948654347</c:v>
                </c:pt>
                <c:pt idx="18">
                  <c:v>0.57740860886321332</c:v>
                </c:pt>
                <c:pt idx="19">
                  <c:v>0.62197057960446323</c:v>
                </c:pt>
                <c:pt idx="20">
                  <c:v>0.65883347264589354</c:v>
                </c:pt>
                <c:pt idx="21">
                  <c:v>0.68779198695403387</c:v>
                </c:pt>
                <c:pt idx="22">
                  <c:v>0.7087370379750233</c:v>
                </c:pt>
                <c:pt idx="23">
                  <c:v>0.72164903009191317</c:v>
                </c:pt>
                <c:pt idx="24">
                  <c:v>0.72659051302129374</c:v>
                </c:pt>
                <c:pt idx="25">
                  <c:v>0.72369893758570392</c:v>
                </c:pt>
                <c:pt idx="26">
                  <c:v>0.71317969600751319</c:v>
                </c:pt>
                <c:pt idx="27">
                  <c:v>0.69529946735958337</c:v>
                </c:pt>
                <c:pt idx="28">
                  <c:v>0.67037985413634349</c:v>
                </c:pt>
                <c:pt idx="29">
                  <c:v>0.63879129250199362</c:v>
                </c:pt>
                <c:pt idx="30">
                  <c:v>0.60094722254688371</c:v>
                </c:pt>
                <c:pt idx="31">
                  <c:v>0.55729851124124341</c:v>
                </c:pt>
                <c:pt idx="32">
                  <c:v>0.50832812839877395</c:v>
                </c:pt>
                <c:pt idx="33">
                  <c:v>0.45454608408617325</c:v>
                </c:pt>
                <c:pt idx="34">
                  <c:v>0.39648464398928329</c:v>
                </c:pt>
                <c:pt idx="35">
                  <c:v>0.33469384686202375</c:v>
                </c:pt>
                <c:pt idx="36">
                  <c:v>0.26973735500339391</c:v>
                </c:pt>
                <c:pt idx="37">
                  <c:v>0.20218867442485333</c:v>
                </c:pt>
                <c:pt idx="38">
                  <c:v>0.13262778567231326</c:v>
                </c:pt>
                <c:pt idx="39">
                  <c:v>6.1638228796123684E-2</c:v>
                </c:pt>
                <c:pt idx="40">
                  <c:v>-1.0195313730006816E-2</c:v>
                </c:pt>
                <c:pt idx="41">
                  <c:v>-8.228889484623636E-2</c:v>
                </c:pt>
                <c:pt idx="42">
                  <c:v>-0.15406060634332608</c:v>
                </c:pt>
                <c:pt idx="43">
                  <c:v>-0.2249312836473667</c:v>
                </c:pt>
                <c:pt idx="44">
                  <c:v>-0.29432460495257651</c:v>
                </c:pt>
                <c:pt idx="45">
                  <c:v>-0.3616666034498861</c:v>
                </c:pt>
                <c:pt idx="46">
                  <c:v>-0.42638464847941648</c:v>
                </c:pt>
                <c:pt idx="47">
                  <c:v>-0.48790600339931611</c:v>
                </c:pt>
                <c:pt idx="48">
                  <c:v>-0.54565613890971676</c:v>
                </c:pt>
                <c:pt idx="49">
                  <c:v>-0.59905707458147628</c:v>
                </c:pt>
                <c:pt idx="50">
                  <c:v>-0.64752614125543673</c:v>
                </c:pt>
                <c:pt idx="51">
                  <c:v>-0.69047570215220677</c:v>
                </c:pt>
                <c:pt idx="52">
                  <c:v>-0.72731453326044626</c:v>
                </c:pt>
                <c:pt idx="53">
                  <c:v>-0.75745172416971673</c:v>
                </c:pt>
                <c:pt idx="54">
                  <c:v>-0.78030408176499666</c:v>
                </c:pt>
                <c:pt idx="55">
                  <c:v>-0.79530804230467655</c:v>
                </c:pt>
                <c:pt idx="56">
                  <c:v>-0.80193694352684641</c:v>
                </c:pt>
                <c:pt idx="57">
                  <c:v>-0.79972409167171676</c:v>
                </c:pt>
                <c:pt idx="58">
                  <c:v>-0.78829131544243669</c:v>
                </c:pt>
                <c:pt idx="59">
                  <c:v>-0.76738163570673645</c:v>
                </c:pt>
                <c:pt idx="60">
                  <c:v>-0.73689342128977664</c:v>
                </c:pt>
                <c:pt idx="61">
                  <c:v>-0.69691221803700643</c:v>
                </c:pt>
                <c:pt idx="62">
                  <c:v>-0.64773571153242671</c:v>
                </c:pt>
                <c:pt idx="63">
                  <c:v>-0.5898873889750762</c:v>
                </c:pt>
                <c:pt idx="64">
                  <c:v>-0.52411560111065647</c:v>
                </c:pt>
                <c:pt idx="65">
                  <c:v>-0.45137676632441615</c:v>
                </c:pt>
                <c:pt idx="66">
                  <c:v>-0.37280393852967642</c:v>
                </c:pt>
                <c:pt idx="67">
                  <c:v>-0.28966421791701613</c:v>
                </c:pt>
                <c:pt idx="68">
                  <c:v>-0.20330992563455652</c:v>
                </c:pt>
                <c:pt idx="69">
                  <c:v>-0.11512879505140639</c:v>
                </c:pt>
                <c:pt idx="70">
                  <c:v>-2.6497736757286283E-2</c:v>
                </c:pt>
                <c:pt idx="71">
                  <c:v>6.1256621041933634E-2</c:v>
                </c:pt>
                <c:pt idx="72">
                  <c:v>0.14688897009892354</c:v>
                </c:pt>
                <c:pt idx="73">
                  <c:v>0.22925766631545308</c:v>
                </c:pt>
                <c:pt idx="74">
                  <c:v>0.30733909502712375</c:v>
                </c:pt>
                <c:pt idx="75">
                  <c:v>0.38023532539290361</c:v>
                </c:pt>
                <c:pt idx="76">
                  <c:v>0.44717651149715376</c:v>
                </c:pt>
                <c:pt idx="77">
                  <c:v>0.50751943784904352</c:v>
                </c:pt>
                <c:pt idx="78">
                  <c:v>0.56074341004396366</c:v>
                </c:pt>
                <c:pt idx="79">
                  <c:v>0.60644444389731333</c:v>
                </c:pt>
                <c:pt idx="80">
                  <c:v>0.64432846341795358</c:v>
                </c:pt>
                <c:pt idx="81">
                  <c:v>0.67420400802196312</c:v>
                </c:pt>
                <c:pt idx="82">
                  <c:v>0.69597478246260369</c:v>
                </c:pt>
                <c:pt idx="83">
                  <c:v>0.70963225837572352</c:v>
                </c:pt>
                <c:pt idx="84">
                  <c:v>0.71524844828363321</c:v>
                </c:pt>
                <c:pt idx="85">
                  <c:v>0.7129689139159936</c:v>
                </c:pt>
                <c:pt idx="86">
                  <c:v>0.70300603361578329</c:v>
                </c:pt>
                <c:pt idx="87">
                  <c:v>0.68563253230800392</c:v>
                </c:pt>
                <c:pt idx="88">
                  <c:v>0.66117526722285369</c:v>
                </c:pt>
                <c:pt idx="89">
                  <c:v>0.63000925968732346</c:v>
                </c:pt>
                <c:pt idx="90">
                  <c:v>0.59255196522873366</c:v>
                </c:pt>
                <c:pt idx="91">
                  <c:v>0.54925777912825335</c:v>
                </c:pt>
                <c:pt idx="92">
                  <c:v>0.50061278113866337</c:v>
                </c:pt>
                <c:pt idx="93">
                  <c:v>0.44712973044138327</c:v>
                </c:pt>
                <c:pt idx="94">
                  <c:v>0.38934332942880356</c:v>
                </c:pt>
                <c:pt idx="95">
                  <c:v>0.32780578208879341</c:v>
                </c:pt>
                <c:pt idx="96">
                  <c:v>0.26308267926407325</c:v>
                </c:pt>
                <c:pt idx="97">
                  <c:v>0.19574924852844333</c:v>
                </c:pt>
                <c:pt idx="98">
                  <c:v>0.12638701053247381</c:v>
                </c:pt>
                <c:pt idx="99">
                  <c:v>5.5580886052943868E-2</c:v>
                </c:pt>
                <c:pt idx="100">
                  <c:v>-1.6083201824356408E-2</c:v>
                </c:pt>
                <c:pt idx="101">
                  <c:v>-8.8020188549416289E-2</c:v>
                </c:pt>
                <c:pt idx="102">
                  <c:v>-0.15964715633976656</c:v>
                </c:pt>
                <c:pt idx="103">
                  <c:v>-0.23038402510456635</c:v>
                </c:pt>
                <c:pt idx="104">
                  <c:v>-0.29965363864158689</c:v>
                </c:pt>
                <c:pt idx="105">
                  <c:v>-0.36688126444658664</c:v>
                </c:pt>
                <c:pt idx="106">
                  <c:v>-0.43149356255918647</c:v>
                </c:pt>
                <c:pt idx="107">
                  <c:v>-0.49291713084009636</c:v>
                </c:pt>
                <c:pt idx="108">
                  <c:v>-0.55057680504492623</c:v>
                </c:pt>
                <c:pt idx="109">
                  <c:v>-0.60389398613504675</c:v>
                </c:pt>
                <c:pt idx="110">
                  <c:v>-0.65228538731917673</c:v>
                </c:pt>
                <c:pt idx="111">
                  <c:v>-0.69516273874698609</c:v>
                </c:pt>
                <c:pt idx="112">
                  <c:v>-0.73193415091956648</c:v>
                </c:pt>
                <c:pt idx="113">
                  <c:v>-0.76200799909399652</c:v>
                </c:pt>
                <c:pt idx="114">
                  <c:v>-0.78480031302133657</c:v>
                </c:pt>
                <c:pt idx="115">
                  <c:v>-0.79974668038495622</c:v>
                </c:pt>
                <c:pt idx="116">
                  <c:v>-0.80631951925091627</c:v>
                </c:pt>
                <c:pt idx="117">
                  <c:v>-0.80405115843530606</c:v>
                </c:pt>
                <c:pt idx="118">
                  <c:v>-0.79256242121958653</c:v>
                </c:pt>
                <c:pt idx="119">
                  <c:v>-0.77159534261309659</c:v>
                </c:pt>
                <c:pt idx="120">
                  <c:v>-0.74104738836723616</c:v>
                </c:pt>
                <c:pt idx="121">
                  <c:v>-0.70100335621242671</c:v>
                </c:pt>
                <c:pt idx="122">
                  <c:v>-0.65176040868627627</c:v>
                </c:pt>
                <c:pt idx="123">
                  <c:v>-0.59384178974158619</c:v>
                </c:pt>
                <c:pt idx="124">
                  <c:v>-0.52799591391400647</c:v>
                </c:pt>
                <c:pt idx="125">
                  <c:v>-0.4551795630425266</c:v>
                </c:pt>
                <c:pt idx="126">
                  <c:v>-0.37652641256069685</c:v>
                </c:pt>
                <c:pt idx="127">
                  <c:v>-0.2933043742884065</c:v>
                </c:pt>
                <c:pt idx="128">
                  <c:v>-0.20686668959918642</c:v>
                </c:pt>
                <c:pt idx="129">
                  <c:v>-0.11860203946732639</c:v>
                </c:pt>
                <c:pt idx="130">
                  <c:v>-2.9888239857516652E-2</c:v>
                </c:pt>
                <c:pt idx="131">
                  <c:v>5.7947269182533567E-2</c:v>
                </c:pt>
                <c:pt idx="132">
                  <c:v>0.14365849224293381</c:v>
                </c:pt>
                <c:pt idx="133">
                  <c:v>0.22610323563546331</c:v>
                </c:pt>
                <c:pt idx="134">
                  <c:v>0.30425747134225389</c:v>
                </c:pt>
                <c:pt idx="135">
                  <c:v>0.37722298047883385</c:v>
                </c:pt>
                <c:pt idx="136">
                  <c:v>0.44422973809966315</c:v>
                </c:pt>
                <c:pt idx="137">
                  <c:v>0.50463444033707372</c:v>
                </c:pt>
                <c:pt idx="138">
                  <c:v>0.55791637690372387</c:v>
                </c:pt>
                <c:pt idx="139">
                  <c:v>0.60367160362746386</c:v>
                </c:pt>
                <c:pt idx="140">
                  <c:v>0.64160612604901335</c:v>
                </c:pt>
                <c:pt idx="141">
                  <c:v>0.67152859467385362</c:v>
                </c:pt>
                <c:pt idx="142">
                  <c:v>0.69334284525770329</c:v>
                </c:pt>
                <c:pt idx="143">
                  <c:v>0.70704049277714365</c:v>
                </c:pt>
                <c:pt idx="144">
                  <c:v>0.71269369962028328</c:v>
                </c:pt>
                <c:pt idx="145">
                  <c:v>0.71044817954282369</c:v>
                </c:pt>
                <c:pt idx="146">
                  <c:v>0.7005164618680837</c:v>
                </c:pt>
                <c:pt idx="147">
                  <c:v>0.68317141915750312</c:v>
                </c:pt>
                <c:pt idx="148">
                  <c:v>0.65874005133301328</c:v>
                </c:pt>
                <c:pt idx="149">
                  <c:v>0.62759751639477379</c:v>
                </c:pt>
                <c:pt idx="150">
                  <c:v>0.59016139984241356</c:v>
                </c:pt>
                <c:pt idx="151">
                  <c:v>0.54688621983279351</c:v>
                </c:pt>
                <c:pt idx="152">
                  <c:v>0.49825817170874309</c:v>
                </c:pt>
                <c:pt idx="153">
                  <c:v>0.44479012291460318</c:v>
                </c:pt>
                <c:pt idx="154">
                  <c:v>0.38701687684306307</c:v>
                </c:pt>
                <c:pt idx="155">
                  <c:v>0.32549073136220308</c:v>
                </c:pt>
                <c:pt idx="156">
                  <c:v>0.26077736428040321</c:v>
                </c:pt>
                <c:pt idx="157">
                  <c:v>0.19345208348662357</c:v>
                </c:pt>
                <c:pt idx="158">
                  <c:v>0.12409648362464321</c:v>
                </c:pt>
                <c:pt idx="159">
                  <c:v>5.3295553552293207E-2</c:v>
                </c:pt>
                <c:pt idx="160">
                  <c:v>-1.8364720956746794E-2</c:v>
                </c:pt>
                <c:pt idx="161">
                  <c:v>-9.0299217388246866E-2</c:v>
                </c:pt>
                <c:pt idx="162">
                  <c:v>-0.16192496384233657</c:v>
                </c:pt>
                <c:pt idx="163">
                  <c:v>-0.23266182879777642</c:v>
                </c:pt>
                <c:pt idx="164">
                  <c:v>-0.3019326057685765</c:v>
                </c:pt>
                <c:pt idx="165">
                  <c:v>-0.3691625110696064</c:v>
                </c:pt>
                <c:pt idx="166">
                  <c:v>-0.43377814996607622</c:v>
                </c:pt>
                <c:pt idx="167">
                  <c:v>-0.49520605842917664</c:v>
                </c:pt>
                <c:pt idx="168">
                  <c:v>-0.55287099867763612</c:v>
                </c:pt>
                <c:pt idx="169">
                  <c:v>-0.60619428077140647</c:v>
                </c:pt>
                <c:pt idx="170">
                  <c:v>-0.65459250263350643</c:v>
                </c:pt>
                <c:pt idx="171">
                  <c:v>-0.69747724643182618</c:v>
                </c:pt>
                <c:pt idx="172">
                  <c:v>-0.73425643263230622</c:v>
                </c:pt>
                <c:pt idx="173">
                  <c:v>-0.76433819462061692</c:v>
                </c:pt>
                <c:pt idx="174">
                  <c:v>-0.78713825937419646</c:v>
                </c:pt>
                <c:pt idx="175">
                  <c:v>-0.80209184433070657</c:v>
                </c:pt>
                <c:pt idx="176">
                  <c:v>-0.80867092817590613</c:v>
                </c:pt>
                <c:pt idx="177">
                  <c:v>-0.80640733726837688</c:v>
                </c:pt>
                <c:pt idx="178">
                  <c:v>-0.79492134579282681</c:v>
                </c:pt>
                <c:pt idx="179">
                  <c:v>-0.77395442146097615</c:v>
                </c:pt>
                <c:pt idx="180">
                  <c:v>-0.74340348448623672</c:v>
                </c:pt>
                <c:pt idx="181">
                  <c:v>-0.70335285687871618</c:v>
                </c:pt>
                <c:pt idx="182">
                  <c:v>-0.65409934494275657</c:v>
                </c:pt>
                <c:pt idx="183">
                  <c:v>-0.59616599862615693</c:v>
                </c:pt>
                <c:pt idx="184">
                  <c:v>-0.53030122800333679</c:v>
                </c:pt>
                <c:pt idx="185">
                  <c:v>-0.45746200596241682</c:v>
                </c:pt>
                <c:pt idx="186">
                  <c:v>-0.37878237769802681</c:v>
                </c:pt>
                <c:pt idx="187">
                  <c:v>-0.29553076748344687</c:v>
                </c:pt>
                <c:pt idx="188">
                  <c:v>-0.2090610238690962</c:v>
                </c:pt>
                <c:pt idx="189">
                  <c:v>-0.12076247850041621</c:v>
                </c:pt>
                <c:pt idx="190">
                  <c:v>-3.2013594748526053E-2</c:v>
                </c:pt>
                <c:pt idx="191">
                  <c:v>5.5857580291453601E-2</c:v>
                </c:pt>
                <c:pt idx="192">
                  <c:v>0.14160450974859362</c:v>
                </c:pt>
                <c:pt idx="193">
                  <c:v>0.22408453774883341</c:v>
                </c:pt>
                <c:pt idx="194">
                  <c:v>0.30227325745340394</c:v>
                </c:pt>
                <c:pt idx="195">
                  <c:v>0.37527215162374361</c:v>
                </c:pt>
                <c:pt idx="196">
                  <c:v>0.44231097012011311</c:v>
                </c:pt>
                <c:pt idx="197">
                  <c:v>0.5027462474735831</c:v>
                </c:pt>
                <c:pt idx="198">
                  <c:v>0.55605716514021353</c:v>
                </c:pt>
                <c:pt idx="199">
                  <c:v>0.60183971413687321</c:v>
                </c:pt>
                <c:pt idx="200">
                  <c:v>0.63979986967610358</c:v>
                </c:pt>
                <c:pt idx="201">
                  <c:v>0.66974627865680336</c:v>
                </c:pt>
                <c:pt idx="202">
                  <c:v>0.69158279344477336</c:v>
                </c:pt>
                <c:pt idx="203">
                  <c:v>0.70530106052616315</c:v>
                </c:pt>
                <c:pt idx="204">
                  <c:v>0.71097328443701358</c:v>
                </c:pt>
                <c:pt idx="205">
                  <c:v>0.70874522835927323</c:v>
                </c:pt>
                <c:pt idx="206">
                  <c:v>0.69882947570762344</c:v>
                </c:pt>
                <c:pt idx="207">
                  <c:v>0.68149895579165332</c:v>
                </c:pt>
                <c:pt idx="208">
                  <c:v>0.65708072641144355</c:v>
                </c:pt>
                <c:pt idx="209">
                  <c:v>0.62595000342647378</c:v>
                </c:pt>
                <c:pt idx="210">
                  <c:v>0.58852442932108318</c:v>
                </c:pt>
                <c:pt idx="211">
                  <c:v>0.54525857773178377</c:v>
                </c:pt>
                <c:pt idx="212">
                  <c:v>0.49663869751762313</c:v>
                </c:pt>
                <c:pt idx="213">
                  <c:v>0.44317770734922313</c:v>
                </c:pt>
                <c:pt idx="214">
                  <c:v>0.38541045933093354</c:v>
                </c:pt>
                <c:pt idx="215">
                  <c:v>0.32388929738451377</c:v>
                </c:pt>
                <c:pt idx="216">
                  <c:v>0.25917994263945321</c:v>
                </c:pt>
                <c:pt idx="217">
                  <c:v>0.19185774356223373</c:v>
                </c:pt>
                <c:pt idx="218">
                  <c:v>0.12250433268516314</c:v>
                </c:pt>
                <c:pt idx="219">
                  <c:v>5.1704734195103796E-2</c:v>
                </c:pt>
                <c:pt idx="220">
                  <c:v>-1.9955033142946554E-2</c:v>
                </c:pt>
                <c:pt idx="221">
                  <c:v>-9.1889815820496601E-2</c:v>
                </c:pt>
                <c:pt idx="222">
                  <c:v>-0.16351661244344662</c:v>
                </c:pt>
                <c:pt idx="223">
                  <c:v>-0.23425526279238618</c:v>
                </c:pt>
                <c:pt idx="224">
                  <c:v>-0.30352853150230619</c:v>
                </c:pt>
                <c:pt idx="225">
                  <c:v>-0.3707616044948967</c:v>
                </c:pt>
                <c:pt idx="226">
                  <c:v>-0.43538105333666621</c:v>
                </c:pt>
                <c:pt idx="227">
                  <c:v>-0.49681337462682684</c:v>
                </c:pt>
                <c:pt idx="228">
                  <c:v>-0.55448328246790624</c:v>
                </c:pt>
                <c:pt idx="229">
                  <c:v>-0.60781202616600627</c:v>
                </c:pt>
                <c:pt idx="230">
                  <c:v>-0.65621612545627617</c:v>
                </c:pt>
                <c:pt idx="231">
                  <c:v>-0.69910706119416677</c:v>
                </c:pt>
                <c:pt idx="232">
                  <c:v>-0.73589262299600655</c:v>
                </c:pt>
                <c:pt idx="233">
                  <c:v>-0.76598077715653634</c:v>
                </c:pt>
                <c:pt idx="234">
                  <c:v>-0.78878704111881692</c:v>
                </c:pt>
                <c:pt idx="235">
                  <c:v>-0.80374637587743614</c:v>
                </c:pt>
                <c:pt idx="236">
                  <c:v>-0.81033045571203655</c:v>
                </c:pt>
                <c:pt idx="237">
                  <c:v>-0.80807075892166669</c:v>
                </c:pt>
                <c:pt idx="238">
                  <c:v>-0.79658717949937685</c:v>
                </c:pt>
                <c:pt idx="239">
                  <c:v>-0.77562079269105677</c:v>
                </c:pt>
                <c:pt idx="240">
                  <c:v>-0.74506814183043613</c:v>
                </c:pt>
                <c:pt idx="241">
                  <c:v>-0.70501322111315634</c:v>
                </c:pt>
                <c:pt idx="242">
                  <c:v>-0.65575259267642672</c:v>
                </c:pt>
                <c:pt idx="243">
                  <c:v>-0.59780917568721659</c:v>
                </c:pt>
                <c:pt idx="244">
                  <c:v>-0.53193138180280641</c:v>
                </c:pt>
                <c:pt idx="245">
                  <c:v>-0.45907632194676662</c:v>
                </c:pt>
                <c:pt idx="246">
                  <c:v>-0.38037830401591677</c:v>
                </c:pt>
                <c:pt idx="247">
                  <c:v>-0.29710611446271606</c:v>
                </c:pt>
                <c:pt idx="248">
                  <c:v>-0.21061402997173673</c:v>
                </c:pt>
                <c:pt idx="249">
                  <c:v>-0.12229184048409625</c:v>
                </c:pt>
                <c:pt idx="250">
                  <c:v>-3.3518465157626132E-2</c:v>
                </c:pt>
                <c:pt idx="251">
                  <c:v>5.4377621555953937E-2</c:v>
                </c:pt>
                <c:pt idx="252">
                  <c:v>0.1401495014922336</c:v>
                </c:pt>
                <c:pt idx="253">
                  <c:v>0.2226541931186734</c:v>
                </c:pt>
                <c:pt idx="254">
                  <c:v>0.30086702243659325</c:v>
                </c:pt>
                <c:pt idx="255">
                  <c:v>0.3738892615234235</c:v>
                </c:pt>
                <c:pt idx="256">
                  <c:v>0.44095050092342358</c:v>
                </c:pt>
                <c:pt idx="257">
                  <c:v>0.50140716052816359</c:v>
                </c:pt>
                <c:pt idx="258">
                  <c:v>0.55473834465879346</c:v>
                </c:pt>
                <c:pt idx="259">
                  <c:v>0.60053999777128375</c:v>
                </c:pt>
                <c:pt idx="260">
                  <c:v>0.6385180728130333</c:v>
                </c:pt>
                <c:pt idx="261">
                  <c:v>0.66848121327404364</c:v>
                </c:pt>
                <c:pt idx="262">
                  <c:v>0.69033328240631331</c:v>
                </c:pt>
                <c:pt idx="263">
                  <c:v>0.70406594814679391</c:v>
                </c:pt>
                <c:pt idx="264">
                  <c:v>0.70975144405578394</c:v>
                </c:pt>
                <c:pt idx="265">
                  <c:v>0.70753556755321334</c:v>
                </c:pt>
                <c:pt idx="266">
                  <c:v>0.69763093966928391</c:v>
                </c:pt>
                <c:pt idx="267">
                  <c:v>0.68031052929502334</c:v>
                </c:pt>
                <c:pt idx="268">
                  <c:v>0.65590143470452311</c:v>
                </c:pt>
                <c:pt idx="269">
                  <c:v>0.62477891231629368</c:v>
                </c:pt>
                <c:pt idx="270">
                  <c:v>0.58736064465744331</c:v>
                </c:pt>
                <c:pt idx="271">
                  <c:v>0.54410124444860308</c:v>
                </c:pt>
                <c:pt idx="272">
                  <c:v>0.49548699835340315</c:v>
                </c:pt>
                <c:pt idx="273">
                  <c:v>0.44203086133982339</c:v>
                </c:pt>
                <c:pt idx="274">
                  <c:v>0.38426772014667332</c:v>
                </c:pt>
                <c:pt idx="275">
                  <c:v>0.32274995156919317</c:v>
                </c:pt>
                <c:pt idx="276">
                  <c:v>0.25804330779997375</c:v>
                </c:pt>
                <c:pt idx="277">
                  <c:v>0.19072316655341393</c:v>
                </c:pt>
                <c:pt idx="278">
                  <c:v>0.12137118783605327</c:v>
                </c:pt>
                <c:pt idx="279">
                  <c:v>5.0572421628783282E-2</c:v>
                </c:pt>
                <c:pt idx="280">
                  <c:v>-2.1087089031696316E-2</c:v>
                </c:pt>
                <c:pt idx="281">
                  <c:v>-9.3022167647376364E-2</c:v>
                </c:pt>
                <c:pt idx="282">
                  <c:v>-0.16464979076834663</c:v>
                </c:pt>
                <c:pt idx="283">
                  <c:v>-0.23538977656163684</c:v>
                </c:pt>
                <c:pt idx="284">
                  <c:v>-0.30466486781084612</c:v>
                </c:pt>
                <c:pt idx="285">
                  <c:v>-0.3719002274224561</c:v>
                </c:pt>
                <c:pt idx="286">
                  <c:v>-0.43652240154164623</c:v>
                </c:pt>
                <c:pt idx="287">
                  <c:v>-0.4979578573006469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8C3-A9E6-0665599C3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542874787710358E-2"/>
          <c:y val="0.14878391006999422"/>
          <c:w val="0.85692783696155628"/>
          <c:h val="0.71846497540244192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'12'!$BL$5:$BL$292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1-4A1B-8AD1-6F81E89C9304}"/>
            </c:ext>
          </c:extLst>
        </c:ser>
        <c:ser>
          <c:idx val="3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'12'!$BT$5:$BT$292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1-4A1B-8AD1-6F81E89C9304}"/>
            </c:ext>
          </c:extLst>
        </c:ser>
        <c:ser>
          <c:idx val="0"/>
          <c:order val="2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'12'!$BY$15:$BY$302</c:f>
              <c:numCache>
                <c:formatCode>0.0</c:formatCode>
                <c:ptCount val="288"/>
                <c:pt idx="0">
                  <c:v>-0.90347497486122741</c:v>
                </c:pt>
                <c:pt idx="1">
                  <c:v>7.7584001993337033</c:v>
                </c:pt>
                <c:pt idx="2">
                  <c:v>16.300004075272405</c:v>
                </c:pt>
                <c:pt idx="3">
                  <c:v>24.627788326480001</c:v>
                </c:pt>
                <c:pt idx="4">
                  <c:v>32.650546396054807</c:v>
                </c:pt>
                <c:pt idx="5">
                  <c:v>40.280412398149004</c:v>
                </c:pt>
                <c:pt idx="6">
                  <c:v>47.433823432154007</c:v>
                </c:pt>
                <c:pt idx="7">
                  <c:v>54.032434770248607</c:v>
                </c:pt>
                <c:pt idx="8">
                  <c:v>60.003977895102608</c:v>
                </c:pt>
                <c:pt idx="9">
                  <c:v>65.283051990439091</c:v>
                </c:pt>
                <c:pt idx="10">
                  <c:v>69.811840215986692</c:v>
                </c:pt>
                <c:pt idx="11">
                  <c:v>73.540742922123101</c:v>
                </c:pt>
                <c:pt idx="12">
                  <c:v>76.428920869191302</c:v>
                </c:pt>
                <c:pt idx="13">
                  <c:v>78.444742502107204</c:v>
                </c:pt>
                <c:pt idx="14">
                  <c:v>79.566130381671698</c:v>
                </c:pt>
                <c:pt idx="15">
                  <c:v>79.780802978445394</c:v>
                </c:pt>
                <c:pt idx="16">
                  <c:v>79.086409181037894</c:v>
                </c:pt>
                <c:pt idx="17">
                  <c:v>77.490554045666102</c:v>
                </c:pt>
                <c:pt idx="18">
                  <c:v>75.01071550497339</c:v>
                </c:pt>
                <c:pt idx="19">
                  <c:v>71.674052948318192</c:v>
                </c:pt>
                <c:pt idx="20">
                  <c:v>67.517109769975903</c:v>
                </c:pt>
                <c:pt idx="21">
                  <c:v>62.585413142973302</c:v>
                </c:pt>
                <c:pt idx="22">
                  <c:v>56.932975401860006</c:v>
                </c:pt>
                <c:pt idx="23">
                  <c:v>50.621702495315404</c:v>
                </c:pt>
                <c:pt idx="24">
                  <c:v>43.720715987264406</c:v>
                </c:pt>
                <c:pt idx="25">
                  <c:v>36.305596032000103</c:v>
                </c:pt>
                <c:pt idx="26">
                  <c:v>28.457553614309305</c:v>
                </c:pt>
                <c:pt idx="27">
                  <c:v>20.262541120294301</c:v>
                </c:pt>
                <c:pt idx="28">
                  <c:v>11.810310979989403</c:v>
                </c:pt>
                <c:pt idx="29">
                  <c:v>3.1934326915927223</c:v>
                </c:pt>
                <c:pt idx="30">
                  <c:v>-5.4937210070555977</c:v>
                </c:pt>
                <c:pt idx="31">
                  <c:v>-14.156007716221298</c:v>
                </c:pt>
                <c:pt idx="32">
                  <c:v>-22.698557381420898</c:v>
                </c:pt>
                <c:pt idx="33">
                  <c:v>-31.027811317820294</c:v>
                </c:pt>
                <c:pt idx="34">
                  <c:v>-39.052546872408193</c:v>
                </c:pt>
                <c:pt idx="35">
                  <c:v>-46.684876501763497</c:v>
                </c:pt>
                <c:pt idx="36">
                  <c:v>-53.841210323435597</c:v>
                </c:pt>
                <c:pt idx="37">
                  <c:v>-60.443171598999498</c:v>
                </c:pt>
                <c:pt idx="38">
                  <c:v>-66.418455122343104</c:v>
                </c:pt>
                <c:pt idx="39">
                  <c:v>-71.7016191120467</c:v>
                </c:pt>
                <c:pt idx="40">
                  <c:v>-76.234801934990202</c:v>
                </c:pt>
                <c:pt idx="41">
                  <c:v>-79.968355811570305</c:v>
                </c:pt>
                <c:pt idx="42">
                  <c:v>-82.8613905621405</c:v>
                </c:pt>
                <c:pt idx="43">
                  <c:v>-84.882221439517309</c:v>
                </c:pt>
                <c:pt idx="44">
                  <c:v>-86.008716142857509</c:v>
                </c:pt>
                <c:pt idx="45">
                  <c:v>-86.228537212380601</c:v>
                </c:pt>
                <c:pt idx="46">
                  <c:v>-85.539277150211902</c:v>
                </c:pt>
                <c:pt idx="47">
                  <c:v>-83.948484787490997</c:v>
                </c:pt>
                <c:pt idx="48">
                  <c:v>-81.47358260897191</c:v>
                </c:pt>
                <c:pt idx="49">
                  <c:v>-78.141675940580498</c:v>
                </c:pt>
                <c:pt idx="50">
                  <c:v>-73.989256089725302</c:v>
                </c:pt>
                <c:pt idx="51">
                  <c:v>-69.061800689589901</c:v>
                </c:pt>
                <c:pt idx="52">
                  <c:v>-63.413275624468994</c:v>
                </c:pt>
                <c:pt idx="53">
                  <c:v>-57.105543991102593</c:v>
                </c:pt>
                <c:pt idx="54">
                  <c:v>-50.207688569109798</c:v>
                </c:pt>
                <c:pt idx="55">
                  <c:v>-42.795255220879397</c:v>
                </c:pt>
                <c:pt idx="56">
                  <c:v>-34.949425507263797</c:v>
                </c:pt>
                <c:pt idx="57">
                  <c:v>-26.756127580654095</c:v>
                </c:pt>
                <c:pt idx="58">
                  <c:v>-18.305095093005498</c:v>
                </c:pt>
                <c:pt idx="59">
                  <c:v>-9.688884425728908</c:v>
                </c:pt>
                <c:pt idx="60">
                  <c:v>-1.0018610048246472</c:v>
                </c:pt>
                <c:pt idx="61">
                  <c:v>7.6608341967853022</c:v>
                </c:pt>
                <c:pt idx="62">
                  <c:v>16.204326650775499</c:v>
                </c:pt>
                <c:pt idx="63">
                  <c:v>24.535047346813705</c:v>
                </c:pt>
                <c:pt idx="64">
                  <c:v>32.561757567820806</c:v>
                </c:pt>
                <c:pt idx="65">
                  <c:v>40.196548143671002</c:v>
                </c:pt>
                <c:pt idx="66">
                  <c:v>47.355802239431604</c:v>
                </c:pt>
                <c:pt idx="67">
                  <c:v>53.961111133603502</c:v>
                </c:pt>
                <c:pt idx="68">
                  <c:v>59.940132956688402</c:v>
                </c:pt>
                <c:pt idx="69">
                  <c:v>65.227384985109794</c:v>
                </c:pt>
                <c:pt idx="70">
                  <c:v>69.764960813222103</c:v>
                </c:pt>
                <c:pt idx="71">
                  <c:v>73.5031645488788</c:v>
                </c:pt>
                <c:pt idx="72">
                  <c:v>76.401055086806196</c:v>
                </c:pt>
                <c:pt idx="73">
                  <c:v>78.426894498851098</c:v>
                </c:pt>
                <c:pt idx="74">
                  <c:v>79.558495630298893</c:v>
                </c:pt>
                <c:pt idx="75">
                  <c:v>79.783465095361692</c:v>
                </c:pt>
                <c:pt idx="76">
                  <c:v>79.099339010526393</c:v>
                </c:pt>
                <c:pt idx="77">
                  <c:v>77.513609979203594</c:v>
                </c:pt>
                <c:pt idx="78">
                  <c:v>75.043645032138201</c:v>
                </c:pt>
                <c:pt idx="79">
                  <c:v>71.716495422303993</c:v>
                </c:pt>
                <c:pt idx="80">
                  <c:v>67.568600357424799</c:v>
                </c:pt>
                <c:pt idx="81">
                  <c:v>62.645387914867307</c:v>
                </c:pt>
                <c:pt idx="82">
                  <c:v>57.000777509717004</c:v>
                </c:pt>
                <c:pt idx="83">
                  <c:v>50.696589365045703</c:v>
                </c:pt>
                <c:pt idx="84">
                  <c:v>43.801867451901707</c:v>
                </c:pt>
                <c:pt idx="85">
                  <c:v>36.392123314235405</c:v>
                </c:pt>
                <c:pt idx="86">
                  <c:v>28.548509060450705</c:v>
                </c:pt>
                <c:pt idx="87">
                  <c:v>20.356928579046006</c:v>
                </c:pt>
                <c:pt idx="88">
                  <c:v>11.907096712379703</c:v>
                </c:pt>
                <c:pt idx="89">
                  <c:v>3.2915566925660924</c:v>
                </c:pt>
                <c:pt idx="90">
                  <c:v>-5.3953333993790471</c:v>
                </c:pt>
                <c:pt idx="91">
                  <c:v>-14.058434050762997</c:v>
                </c:pt>
                <c:pt idx="92">
                  <c:v>-22.602866292742398</c:v>
                </c:pt>
                <c:pt idx="93">
                  <c:v>-30.935050822351798</c:v>
                </c:pt>
                <c:pt idx="94">
                  <c:v>-38.963732890490093</c:v>
                </c:pt>
                <c:pt idx="95">
                  <c:v>-46.600981731204499</c:v>
                </c:pt>
                <c:pt idx="96">
                  <c:v>-53.763153586449796</c:v>
                </c:pt>
                <c:pt idx="97">
                  <c:v>-60.371807779192395</c:v>
                </c:pt>
                <c:pt idx="98">
                  <c:v>-66.354565801957193</c:v>
                </c:pt>
                <c:pt idx="99">
                  <c:v>-71.6459040120113</c:v>
                </c:pt>
                <c:pt idx="100">
                  <c:v>-76.187871251521898</c:v>
                </c:pt>
                <c:pt idx="101">
                  <c:v>-79.930723533255005</c:v>
                </c:pt>
                <c:pt idx="102">
                  <c:v>-82.833468840689903</c:v>
                </c:pt>
                <c:pt idx="103">
                  <c:v>-84.864316075850397</c:v>
                </c:pt>
                <c:pt idx="104">
                  <c:v>-86.001023237944196</c:v>
                </c:pt>
                <c:pt idx="105">
                  <c:v>-86.231141019528806</c:v>
                </c:pt>
                <c:pt idx="106">
                  <c:v>-85.552149152318108</c:v>
                </c:pt>
                <c:pt idx="107">
                  <c:v>-83.9714840093622</c:v>
                </c:pt>
                <c:pt idx="108">
                  <c:v>-81.506457161296908</c:v>
                </c:pt>
                <c:pt idx="109">
                  <c:v>-78.184065778642008</c:v>
                </c:pt>
                <c:pt idx="110">
                  <c:v>-74.040696956638001</c:v>
                </c:pt>
                <c:pt idx="111">
                  <c:v>-69.121729200879201</c:v>
                </c:pt>
                <c:pt idx="112">
                  <c:v>-63.481035438302598</c:v>
                </c:pt>
                <c:pt idx="113">
                  <c:v>-57.180392996598393</c:v>
                </c:pt>
                <c:pt idx="114">
                  <c:v>-50.288807013993598</c:v>
                </c:pt>
                <c:pt idx="115">
                  <c:v>-42.881754689477198</c:v>
                </c:pt>
                <c:pt idx="116">
                  <c:v>-35.040358650500799</c:v>
                </c:pt>
                <c:pt idx="117">
                  <c:v>-26.850498491497696</c:v>
                </c:pt>
                <c:pt idx="118">
                  <c:v>-18.401870213717999</c:v>
                </c:pt>
                <c:pt idx="119">
                  <c:v>-9.7870038674746276</c:v>
                </c:pt>
                <c:pt idx="120">
                  <c:v>-1.1002501556568371</c:v>
                </c:pt>
                <c:pt idx="121">
                  <c:v>7.5632529026889035</c:v>
                </c:pt>
                <c:pt idx="122">
                  <c:v>16.108621931525605</c:v>
                </c:pt>
                <c:pt idx="123">
                  <c:v>24.442267368124206</c:v>
                </c:pt>
                <c:pt idx="124">
                  <c:v>32.472918463413201</c:v>
                </c:pt>
                <c:pt idx="125">
                  <c:v>40.112622886497903</c:v>
                </c:pt>
                <c:pt idx="126">
                  <c:v>47.277709985599202</c:v>
                </c:pt>
                <c:pt idx="127">
                  <c:v>53.889707155700101</c:v>
                </c:pt>
                <c:pt idx="128">
                  <c:v>59.876199276771203</c:v>
                </c:pt>
                <c:pt idx="129">
                  <c:v>65.171621809937804</c:v>
                </c:pt>
                <c:pt idx="130">
                  <c:v>69.717978865533894</c:v>
                </c:pt>
                <c:pt idx="131">
                  <c:v>73.4654783787105</c:v>
                </c:pt>
                <c:pt idx="132">
                  <c:v>76.373077436097503</c:v>
                </c:pt>
                <c:pt idx="133">
                  <c:v>78.408931781062293</c:v>
                </c:pt>
                <c:pt idx="134">
                  <c:v>79.550744574547195</c:v>
                </c:pt>
                <c:pt idx="135">
                  <c:v>79.786010591827193</c:v>
                </c:pt>
                <c:pt idx="136">
                  <c:v>79.112153180729194</c:v>
                </c:pt>
                <c:pt idx="137">
                  <c:v>77.53655248133019</c:v>
                </c:pt>
                <c:pt idx="138">
                  <c:v>75.076464598076697</c:v>
                </c:pt>
                <c:pt idx="139">
                  <c:v>71.758832609552101</c:v>
                </c:pt>
                <c:pt idx="140">
                  <c:v>67.619991485733195</c:v>
                </c:pt>
                <c:pt idx="141">
                  <c:v>62.705270144502698</c:v>
                </c:pt>
                <c:pt idx="142">
                  <c:v>57.068495005727208</c:v>
                </c:pt>
                <c:pt idx="143">
                  <c:v>50.771400480017007</c:v>
                </c:pt>
                <c:pt idx="144">
                  <c:v>43.882952848540008</c:v>
                </c:pt>
                <c:pt idx="145">
                  <c:v>36.478594938813707</c:v>
                </c:pt>
                <c:pt idx="146">
                  <c:v>28.639419868844001</c:v>
                </c:pt>
                <c:pt idx="147">
                  <c:v>20.4512829088345</c:v>
                </c:pt>
                <c:pt idx="148">
                  <c:v>12.003861187423302</c:v>
                </c:pt>
                <c:pt idx="149">
                  <c:v>3.3896715406209124</c:v>
                </c:pt>
                <c:pt idx="150">
                  <c:v>-5.2969427399494071</c:v>
                </c:pt>
                <c:pt idx="151">
                  <c:v>-13.960845162302697</c:v>
                </c:pt>
                <c:pt idx="152">
                  <c:v>-22.507147976536494</c:v>
                </c:pt>
                <c:pt idx="153">
                  <c:v>-30.842251393029194</c:v>
                </c:pt>
                <c:pt idx="154">
                  <c:v>-38.874868694796696</c:v>
                </c:pt>
                <c:pt idx="155">
                  <c:v>-46.517026016895393</c:v>
                </c:pt>
                <c:pt idx="156">
                  <c:v>-53.685025843199796</c:v>
                </c:pt>
                <c:pt idx="157">
                  <c:v>-60.300363668272396</c:v>
                </c:pt>
                <c:pt idx="158">
                  <c:v>-66.290587784964998</c:v>
                </c:pt>
                <c:pt idx="159">
                  <c:v>-71.590092781288604</c:v>
                </c:pt>
                <c:pt idx="160">
                  <c:v>-76.140838056115896</c:v>
                </c:pt>
                <c:pt idx="161">
                  <c:v>-79.892983484470705</c:v>
                </c:pt>
                <c:pt idx="162">
                  <c:v>-82.805435270549808</c:v>
                </c:pt>
                <c:pt idx="163">
                  <c:v>-84.846296010249006</c:v>
                </c:pt>
                <c:pt idx="164">
                  <c:v>-85.993214034076402</c:v>
                </c:pt>
                <c:pt idx="165">
                  <c:v>-86.233628204417698</c:v>
                </c:pt>
                <c:pt idx="166">
                  <c:v>-85.564905486116601</c:v>
                </c:pt>
                <c:pt idx="167">
                  <c:v>-83.994369783685897</c:v>
                </c:pt>
                <c:pt idx="168">
                  <c:v>-81.539221729321099</c:v>
                </c:pt>
                <c:pt idx="169">
                  <c:v>-78.226350300206107</c:v>
                </c:pt>
                <c:pt idx="170">
                  <c:v>-74.092038328291807</c:v>
                </c:pt>
                <c:pt idx="171">
                  <c:v>-69.181565127827696</c:v>
                </c:pt>
                <c:pt idx="172">
                  <c:v>-63.548710592704495</c:v>
                </c:pt>
                <c:pt idx="173">
                  <c:v>-57.255166194768897</c:v>
                </c:pt>
                <c:pt idx="174">
                  <c:v>-50.369859333906092</c:v>
                </c:pt>
                <c:pt idx="175">
                  <c:v>-42.968198439663496</c:v>
                </c:pt>
                <c:pt idx="176">
                  <c:v>-35.131247092118997</c:v>
                </c:pt>
                <c:pt idx="177">
                  <c:v>-26.944836207090397</c:v>
                </c:pt>
                <c:pt idx="178">
                  <c:v>-18.498624009104795</c:v>
                </c:pt>
                <c:pt idx="179">
                  <c:v>-9.8851140873764862</c:v>
                </c:pt>
                <c:pt idx="180">
                  <c:v>-1.1986422891255173</c:v>
                </c:pt>
                <c:pt idx="181">
                  <c:v>7.4656564541418025</c:v>
                </c:pt>
                <c:pt idx="182">
                  <c:v>16.012890051984002</c:v>
                </c:pt>
                <c:pt idx="183">
                  <c:v>24.349448520762905</c:v>
                </c:pt>
                <c:pt idx="184">
                  <c:v>32.384029207646904</c:v>
                </c:pt>
                <c:pt idx="185">
                  <c:v>40.028636744541203</c:v>
                </c:pt>
                <c:pt idx="186">
                  <c:v>47.199546780372607</c:v>
                </c:pt>
                <c:pt idx="187">
                  <c:v>53.818222936857701</c:v>
                </c:pt>
                <c:pt idx="188">
                  <c:v>59.812176945175608</c:v>
                </c:pt>
                <c:pt idx="189">
                  <c:v>65.115762543267095</c:v>
                </c:pt>
                <c:pt idx="190">
                  <c:v>69.670894438929594</c:v>
                </c:pt>
                <c:pt idx="191">
                  <c:v>73.4276844645658</c:v>
                </c:pt>
                <c:pt idx="192">
                  <c:v>76.344987956372293</c:v>
                </c:pt>
                <c:pt idx="193">
                  <c:v>78.390854373977504</c:v>
                </c:pt>
                <c:pt idx="194">
                  <c:v>79.542877225306199</c:v>
                </c:pt>
                <c:pt idx="195">
                  <c:v>79.788439464265991</c:v>
                </c:pt>
                <c:pt idx="196">
                  <c:v>79.124851673642993</c:v>
                </c:pt>
                <c:pt idx="197">
                  <c:v>77.559381519812703</c:v>
                </c:pt>
                <c:pt idx="198">
                  <c:v>75.109174156678591</c:v>
                </c:pt>
                <c:pt idx="199">
                  <c:v>71.801064450580597</c:v>
                </c:pt>
                <c:pt idx="200">
                  <c:v>67.671283082699091</c:v>
                </c:pt>
                <c:pt idx="201">
                  <c:v>62.765059747747607</c:v>
                </c:pt>
                <c:pt idx="202">
                  <c:v>57.136127794751005</c:v>
                </c:pt>
                <c:pt idx="203">
                  <c:v>50.846135735123305</c:v>
                </c:pt>
                <c:pt idx="204">
                  <c:v>43.963972063258005</c:v>
                </c:pt>
                <c:pt idx="205">
                  <c:v>36.565010784246006</c:v>
                </c:pt>
                <c:pt idx="206">
                  <c:v>28.730285911763602</c:v>
                </c:pt>
                <c:pt idx="207">
                  <c:v>20.545603977096604</c:v>
                </c:pt>
                <c:pt idx="208">
                  <c:v>12.100604269170102</c:v>
                </c:pt>
                <c:pt idx="209">
                  <c:v>3.4877770979101825</c:v>
                </c:pt>
                <c:pt idx="210">
                  <c:v>-5.1985491670007775</c:v>
                </c:pt>
                <c:pt idx="211">
                  <c:v>-13.863241187948297</c:v>
                </c:pt>
                <c:pt idx="212">
                  <c:v>-22.411402567283297</c:v>
                </c:pt>
                <c:pt idx="213">
                  <c:v>-30.749413160230695</c:v>
                </c:pt>
                <c:pt idx="214">
                  <c:v>-38.785954410178896</c:v>
                </c:pt>
                <c:pt idx="215">
                  <c:v>-46.433009476789692</c:v>
                </c:pt>
                <c:pt idx="216">
                  <c:v>-53.606827203450592</c:v>
                </c:pt>
                <c:pt idx="217">
                  <c:v>-60.228839366615496</c:v>
                </c:pt>
                <c:pt idx="218">
                  <c:v>-66.226521161252606</c:v>
                </c:pt>
                <c:pt idx="219">
                  <c:v>-71.534185498290299</c:v>
                </c:pt>
                <c:pt idx="220">
                  <c:v>-76.093702414851407</c:v>
                </c:pt>
                <c:pt idx="221">
                  <c:v>-79.855135718240106</c:v>
                </c:pt>
                <c:pt idx="222">
                  <c:v>-82.777289891105596</c:v>
                </c:pt>
                <c:pt idx="223">
                  <c:v>-84.828161268030399</c:v>
                </c:pt>
                <c:pt idx="224">
                  <c:v>-85.985288542225504</c:v>
                </c:pt>
                <c:pt idx="225">
                  <c:v>-86.235998763552999</c:v>
                </c:pt>
                <c:pt idx="226">
                  <c:v>-85.577546133685601</c:v>
                </c:pt>
                <c:pt idx="227">
                  <c:v>-84.017142078308709</c:v>
                </c:pt>
                <c:pt idx="228">
                  <c:v>-81.571876267012001</c:v>
                </c:pt>
                <c:pt idx="229">
                  <c:v>-78.268529445865497</c:v>
                </c:pt>
                <c:pt idx="230">
                  <c:v>-74.143280132554196</c:v>
                </c:pt>
                <c:pt idx="231">
                  <c:v>-69.2413083863689</c:v>
                </c:pt>
                <c:pt idx="232">
                  <c:v>-63.616300992594795</c:v>
                </c:pt>
                <c:pt idx="233">
                  <c:v>-57.329863480561094</c:v>
                </c:pt>
                <c:pt idx="234">
                  <c:v>-50.450845414972697</c:v>
                </c:pt>
                <c:pt idx="235">
                  <c:v>-43.054586349989293</c:v>
                </c:pt>
                <c:pt idx="236">
                  <c:v>-35.222090704424296</c:v>
                </c:pt>
                <c:pt idx="237">
                  <c:v>-27.0391405948927</c:v>
                </c:pt>
                <c:pt idx="238">
                  <c:v>-18.595356343231799</c:v>
                </c:pt>
                <c:pt idx="239">
                  <c:v>-9.9832149475948064</c:v>
                </c:pt>
                <c:pt idx="240">
                  <c:v>-1.2970372669945973</c:v>
                </c:pt>
                <c:pt idx="241">
                  <c:v>7.3680449882624028</c:v>
                </c:pt>
                <c:pt idx="242">
                  <c:v>15.917131146648702</c:v>
                </c:pt>
                <c:pt idx="243">
                  <c:v>24.256590935135605</c:v>
                </c:pt>
                <c:pt idx="244">
                  <c:v>32.295089925407105</c:v>
                </c:pt>
                <c:pt idx="245">
                  <c:v>39.944589835796705</c:v>
                </c:pt>
                <c:pt idx="246">
                  <c:v>47.121312733567308</c:v>
                </c:pt>
                <c:pt idx="247">
                  <c:v>53.746658577507901</c:v>
                </c:pt>
                <c:pt idx="248">
                  <c:v>59.748066051849207</c:v>
                </c:pt>
                <c:pt idx="249">
                  <c:v>65.059807263578193</c:v>
                </c:pt>
                <c:pt idx="250">
                  <c:v>69.623707599560703</c:v>
                </c:pt>
                <c:pt idx="251">
                  <c:v>73.389782859543104</c:v>
                </c:pt>
                <c:pt idx="252">
                  <c:v>76.316786687095103</c:v>
                </c:pt>
                <c:pt idx="253">
                  <c:v>78.372662302994698</c:v>
                </c:pt>
                <c:pt idx="254">
                  <c:v>79.534893593629192</c:v>
                </c:pt>
                <c:pt idx="255">
                  <c:v>79.790751709265294</c:v>
                </c:pt>
                <c:pt idx="256">
                  <c:v>79.137434471427198</c:v>
                </c:pt>
                <c:pt idx="257">
                  <c:v>77.582097062577304</c:v>
                </c:pt>
                <c:pt idx="258">
                  <c:v>75.141773661988793</c:v>
                </c:pt>
                <c:pt idx="259">
                  <c:v>71.843190886055794</c:v>
                </c:pt>
                <c:pt idx="260">
                  <c:v>67.722475076260295</c:v>
                </c:pt>
                <c:pt idx="261">
                  <c:v>62.824756640600903</c:v>
                </c:pt>
                <c:pt idx="262">
                  <c:v>57.203675781767501</c:v>
                </c:pt>
                <c:pt idx="263">
                  <c:v>50.920795025365301</c:v>
                </c:pt>
                <c:pt idx="264">
                  <c:v>44.044924982227705</c:v>
                </c:pt>
                <c:pt idx="265">
                  <c:v>36.651370729122505</c:v>
                </c:pt>
                <c:pt idx="266">
                  <c:v>28.821107061547103</c:v>
                </c:pt>
                <c:pt idx="267">
                  <c:v>20.639891651315601</c:v>
                </c:pt>
                <c:pt idx="268">
                  <c:v>12.197325821700803</c:v>
                </c:pt>
                <c:pt idx="269">
                  <c:v>3.5858732266005529</c:v>
                </c:pt>
                <c:pt idx="270">
                  <c:v>-5.1001528187713676</c:v>
                </c:pt>
                <c:pt idx="271">
                  <c:v>-13.765622264828897</c:v>
                </c:pt>
                <c:pt idx="272">
                  <c:v>-22.315630199500198</c:v>
                </c:pt>
                <c:pt idx="273">
                  <c:v>-30.656536254389898</c:v>
                </c:pt>
                <c:pt idx="274">
                  <c:v>-38.696990161556094</c:v>
                </c:pt>
                <c:pt idx="275">
                  <c:v>-46.348932228926998</c:v>
                </c:pt>
                <c:pt idx="276">
                  <c:v>-53.528557777067995</c:v>
                </c:pt>
                <c:pt idx="277">
                  <c:v>-60.157234974709297</c:v>
                </c:pt>
                <c:pt idx="278">
                  <c:v>-66.162366020830504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11-4A1B-8AD1-6F81E89C9304}"/>
            </c:ext>
          </c:extLst>
        </c:ser>
        <c:ser>
          <c:idx val="1"/>
          <c:order val="3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'12'!$BX$15:$BX$302</c:f>
              <c:numCache>
                <c:formatCode>0.0</c:formatCode>
                <c:ptCount val="288"/>
                <c:pt idx="0">
                  <c:v>-8.5893752218388322</c:v>
                </c:pt>
                <c:pt idx="1">
                  <c:v>4.2520446264099574</c:v>
                </c:pt>
                <c:pt idx="2">
                  <c:v>16.995222467696568</c:v>
                </c:pt>
                <c:pt idx="3">
                  <c:v>29.500594002583068</c:v>
                </c:pt>
                <c:pt idx="4">
                  <c:v>41.631199405253966</c:v>
                </c:pt>
                <c:pt idx="5">
                  <c:v>53.254183318445364</c:v>
                </c:pt>
                <c:pt idx="6">
                  <c:v>64.242249895906866</c:v>
                </c:pt>
                <c:pt idx="7">
                  <c:v>74.475056956656658</c:v>
                </c:pt>
                <c:pt idx="8">
                  <c:v>83.840533982139164</c:v>
                </c:pt>
                <c:pt idx="9">
                  <c:v>92.23610952147736</c:v>
                </c:pt>
                <c:pt idx="10">
                  <c:v>99.569834562178258</c:v>
                </c:pt>
                <c:pt idx="11">
                  <c:v>105.76138956304726</c:v>
                </c:pt>
                <c:pt idx="12">
                  <c:v>110.74296412020526</c:v>
                </c:pt>
                <c:pt idx="13">
                  <c:v>114.45999963203526</c:v>
                </c:pt>
                <c:pt idx="14">
                  <c:v>116.87178682933727</c:v>
                </c:pt>
                <c:pt idx="15">
                  <c:v>117.95191162649226</c:v>
                </c:pt>
                <c:pt idx="16">
                  <c:v>117.68854441062626</c:v>
                </c:pt>
                <c:pt idx="17">
                  <c:v>116.08456960048126</c:v>
                </c:pt>
                <c:pt idx="18">
                  <c:v>113.15755405602526</c:v>
                </c:pt>
                <c:pt idx="19">
                  <c:v>108.93955468480327</c:v>
                </c:pt>
                <c:pt idx="20">
                  <c:v>103.47676735213527</c:v>
                </c:pt>
                <c:pt idx="21">
                  <c:v>96.829020940310258</c:v>
                </c:pt>
                <c:pt idx="22">
                  <c:v>89.069122097901968</c:v>
                </c:pt>
                <c:pt idx="23">
                  <c:v>80.282057855550363</c:v>
                </c:pt>
                <c:pt idx="24">
                  <c:v>70.56406484122806</c:v>
                </c:pt>
                <c:pt idx="25">
                  <c:v>60.021575289020163</c:v>
                </c:pt>
                <c:pt idx="26">
                  <c:v>48.770051384812461</c:v>
                </c:pt>
                <c:pt idx="27">
                  <c:v>36.932720715228463</c:v>
                </c:pt>
                <c:pt idx="28">
                  <c:v>24.639226669279768</c:v>
                </c:pt>
                <c:pt idx="29">
                  <c:v>12.024208573634667</c:v>
                </c:pt>
                <c:pt idx="30">
                  <c:v>-0.77417288801830253</c:v>
                </c:pt>
                <c:pt idx="31">
                  <c:v>-13.615748821790511</c:v>
                </c:pt>
                <c:pt idx="32">
                  <c:v>-26.359877264492432</c:v>
                </c:pt>
                <c:pt idx="33">
                  <c:v>-38.866983505623438</c:v>
                </c:pt>
                <c:pt idx="34">
                  <c:v>-51.000088720726836</c:v>
                </c:pt>
                <c:pt idx="35">
                  <c:v>-62.626310174393737</c:v>
                </c:pt>
                <c:pt idx="36">
                  <c:v>-73.61831656257263</c:v>
                </c:pt>
                <c:pt idx="37">
                  <c:v>-83.85572255516054</c:v>
                </c:pt>
                <c:pt idx="38">
                  <c:v>-93.22640726573384</c:v>
                </c:pt>
                <c:pt idx="39">
                  <c:v>-101.62774220843323</c:v>
                </c:pt>
                <c:pt idx="40">
                  <c:v>-108.96771529332074</c:v>
                </c:pt>
                <c:pt idx="41">
                  <c:v>-115.16593855012573</c:v>
                </c:pt>
                <c:pt idx="42">
                  <c:v>-120.15452854369474</c:v>
                </c:pt>
                <c:pt idx="43">
                  <c:v>-123.87884983879573</c:v>
                </c:pt>
                <c:pt idx="44">
                  <c:v>-126.29811337174874</c:v>
                </c:pt>
                <c:pt idx="45">
                  <c:v>-127.38582317550873</c:v>
                </c:pt>
                <c:pt idx="46">
                  <c:v>-127.13006656560773</c:v>
                </c:pt>
                <c:pt idx="47">
                  <c:v>-125.53364460882274</c:v>
                </c:pt>
                <c:pt idx="48">
                  <c:v>-122.61404144566873</c:v>
                </c:pt>
                <c:pt idx="49">
                  <c:v>-118.40323280270374</c:v>
                </c:pt>
                <c:pt idx="50">
                  <c:v>-112.94733579181474</c:v>
                </c:pt>
                <c:pt idx="51">
                  <c:v>-106.30610383193974</c:v>
                </c:pt>
                <c:pt idx="52">
                  <c:v>-98.552272224854036</c:v>
                </c:pt>
                <c:pt idx="53">
                  <c:v>-89.770761552353534</c:v>
                </c:pt>
                <c:pt idx="54">
                  <c:v>-80.057747619271439</c:v>
                </c:pt>
                <c:pt idx="55">
                  <c:v>-69.519608128397536</c:v>
                </c:pt>
                <c:pt idx="56">
                  <c:v>-58.271757623399438</c:v>
                </c:pt>
                <c:pt idx="57">
                  <c:v>-46.437383459539937</c:v>
                </c:pt>
                <c:pt idx="58">
                  <c:v>-34.146096645944034</c:v>
                </c:pt>
                <c:pt idx="59">
                  <c:v>-21.532512335495433</c:v>
                </c:pt>
                <c:pt idx="60">
                  <c:v>-8.7347755089529429</c:v>
                </c:pt>
                <c:pt idx="61">
                  <c:v>4.1069519998902271</c:v>
                </c:pt>
                <c:pt idx="62">
                  <c:v>16.852026567781568</c:v>
                </c:pt>
                <c:pt idx="63">
                  <c:v>29.360863122182668</c:v>
                </c:pt>
                <c:pt idx="64">
                  <c:v>41.496463888107762</c:v>
                </c:pt>
                <c:pt idx="65">
                  <c:v>53.125918798676466</c:v>
                </c:pt>
                <c:pt idx="66">
                  <c:v>64.121861136759463</c:v>
                </c:pt>
                <c:pt idx="67">
                  <c:v>74.363862465416659</c:v>
                </c:pt>
                <c:pt idx="68">
                  <c:v>83.739751569737564</c:v>
                </c:pt>
                <c:pt idx="69">
                  <c:v>92.14684296492797</c:v>
                </c:pt>
                <c:pt idx="70">
                  <c:v>99.493061515923259</c:v>
                </c:pt>
                <c:pt idx="71">
                  <c:v>105.69795085160926</c:v>
                </c:pt>
                <c:pt idx="72">
                  <c:v>110.69355452940727</c:v>
                </c:pt>
                <c:pt idx="73">
                  <c:v>114.42516029965526</c:v>
                </c:pt>
                <c:pt idx="74">
                  <c:v>116.85189931852027</c:v>
                </c:pt>
                <c:pt idx="75">
                  <c:v>117.94719374684126</c:v>
                </c:pt>
                <c:pt idx="76">
                  <c:v>117.69904783273526</c:v>
                </c:pt>
                <c:pt idx="77">
                  <c:v>116.11017929003427</c:v>
                </c:pt>
                <c:pt idx="78">
                  <c:v>113.19798953366127</c:v>
                </c:pt>
                <c:pt idx="79">
                  <c:v>108.99437309794827</c:v>
                </c:pt>
                <c:pt idx="80">
                  <c:v>103.54536832515926</c:v>
                </c:pt>
                <c:pt idx="81">
                  <c:v>96.910653149887267</c:v>
                </c:pt>
                <c:pt idx="82">
                  <c:v>89.162891501567771</c:v>
                </c:pt>
                <c:pt idx="83">
                  <c:v>80.386937483321162</c:v>
                </c:pt>
                <c:pt idx="84">
                  <c:v>70.678906043061062</c:v>
                </c:pt>
                <c:pt idx="85">
                  <c:v>60.145120314919168</c:v>
                </c:pt>
                <c:pt idx="86">
                  <c:v>48.900947159806165</c:v>
                </c:pt>
                <c:pt idx="87">
                  <c:v>37.069533658356264</c:v>
                </c:pt>
                <c:pt idx="88">
                  <c:v>24.780458394283567</c:v>
                </c:pt>
                <c:pt idx="89">
                  <c:v>12.168312299404668</c:v>
                </c:pt>
                <c:pt idx="90">
                  <c:v>-0.62877539697233242</c:v>
                </c:pt>
                <c:pt idx="91">
                  <c:v>-13.470649970379984</c:v>
                </c:pt>
                <c:pt idx="92">
                  <c:v>-26.216666186903431</c:v>
                </c:pt>
                <c:pt idx="93">
                  <c:v>-38.727228660992338</c:v>
                </c:pt>
                <c:pt idx="94">
                  <c:v>-50.865320715251833</c:v>
                </c:pt>
                <c:pt idx="95">
                  <c:v>-62.498004998012632</c:v>
                </c:pt>
                <c:pt idx="96">
                  <c:v>-73.497879423803838</c:v>
                </c:pt>
                <c:pt idx="97">
                  <c:v>-83.744472491147633</c:v>
                </c:pt>
                <c:pt idx="98">
                  <c:v>-93.125562696045236</c:v>
                </c:pt>
                <c:pt idx="99">
                  <c:v>-101.53840759083424</c:v>
                </c:pt>
                <c:pt idx="100">
                  <c:v>-108.89086902766473</c:v>
                </c:pt>
                <c:pt idx="101">
                  <c:v>-115.10242226283674</c:v>
                </c:pt>
                <c:pt idx="102">
                  <c:v>-120.10503787021673</c:v>
                </c:pt>
                <c:pt idx="103">
                  <c:v>-123.84392680492773</c:v>
                </c:pt>
                <c:pt idx="104">
                  <c:v>-126.27814045734273</c:v>
                </c:pt>
                <c:pt idx="105">
                  <c:v>-127.38101912551373</c:v>
                </c:pt>
                <c:pt idx="106">
                  <c:v>-127.14048399436274</c:v>
                </c:pt>
                <c:pt idx="107">
                  <c:v>-125.55916942381774</c:v>
                </c:pt>
                <c:pt idx="108">
                  <c:v>-122.65439409709573</c:v>
                </c:pt>
                <c:pt idx="109">
                  <c:v>-118.45797134510774</c:v>
                </c:pt>
                <c:pt idx="110">
                  <c:v>-113.01586072431674</c:v>
                </c:pt>
                <c:pt idx="111">
                  <c:v>-106.38766466401573</c:v>
                </c:pt>
                <c:pt idx="112">
                  <c:v>-98.645975695770929</c:v>
                </c:pt>
                <c:pt idx="113">
                  <c:v>-89.875581414228932</c:v>
                </c:pt>
                <c:pt idx="114">
                  <c:v>-80.172535876623229</c:v>
                </c:pt>
                <c:pt idx="115">
                  <c:v>-69.64310761108203</c:v>
                </c:pt>
                <c:pt idx="116">
                  <c:v>-58.402615755238138</c:v>
                </c:pt>
                <c:pt idx="117">
                  <c:v>-46.574167071842936</c:v>
                </c:pt>
                <c:pt idx="118">
                  <c:v>-34.287307673686733</c:v>
                </c:pt>
                <c:pt idx="119">
                  <c:v>-21.676604224246233</c:v>
                </c:pt>
                <c:pt idx="120">
                  <c:v>-8.8801701528614423</c:v>
                </c:pt>
                <c:pt idx="121">
                  <c:v>3.9618469745532368</c:v>
                </c:pt>
                <c:pt idx="122">
                  <c:v>16.708800362819467</c:v>
                </c:pt>
                <c:pt idx="123">
                  <c:v>29.221084362408366</c:v>
                </c:pt>
                <c:pt idx="124">
                  <c:v>41.361663441639664</c:v>
                </c:pt>
                <c:pt idx="125">
                  <c:v>52.997573010748667</c:v>
                </c:pt>
                <c:pt idx="126">
                  <c:v>64.001375660671371</c:v>
                </c:pt>
                <c:pt idx="127">
                  <c:v>74.252556867706161</c:v>
                </c:pt>
                <c:pt idx="128">
                  <c:v>83.638844878182468</c:v>
                </c:pt>
                <c:pt idx="129">
                  <c:v>92.057440317657367</c:v>
                </c:pt>
                <c:pt idx="130">
                  <c:v>99.416142057856263</c:v>
                </c:pt>
                <c:pt idx="131">
                  <c:v>105.63435701078026</c:v>
                </c:pt>
                <c:pt idx="132">
                  <c:v>110.64398279063226</c:v>
                </c:pt>
                <c:pt idx="133">
                  <c:v>114.39015357656626</c:v>
                </c:pt>
                <c:pt idx="134">
                  <c:v>116.83184100754026</c:v>
                </c:pt>
                <c:pt idx="135">
                  <c:v>117.94230352819027</c:v>
                </c:pt>
                <c:pt idx="136">
                  <c:v>117.70937926447826</c:v>
                </c:pt>
                <c:pt idx="137">
                  <c:v>116.13561922150626</c:v>
                </c:pt>
                <c:pt idx="138">
                  <c:v>113.23825934470527</c:v>
                </c:pt>
                <c:pt idx="139">
                  <c:v>109.04903175038527</c:v>
                </c:pt>
                <c:pt idx="140">
                  <c:v>103.61381719306927</c:v>
                </c:pt>
                <c:pt idx="141">
                  <c:v>96.992142575815265</c:v>
                </c:pt>
                <c:pt idx="142">
                  <c:v>89.25652900682347</c:v>
                </c:pt>
                <c:pt idx="143">
                  <c:v>80.49169754248436</c:v>
                </c:pt>
                <c:pt idx="144">
                  <c:v>70.793641315613769</c:v>
                </c:pt>
                <c:pt idx="145">
                  <c:v>60.268574211011369</c:v>
                </c:pt>
                <c:pt idx="146">
                  <c:v>49.031767602527566</c:v>
                </c:pt>
                <c:pt idx="147">
                  <c:v>37.206287891790566</c:v>
                </c:pt>
                <c:pt idx="148">
                  <c:v>24.921648675166367</c:v>
                </c:pt>
                <c:pt idx="149">
                  <c:v>12.312392300525868</c:v>
                </c:pt>
                <c:pt idx="150">
                  <c:v>-0.48338365126965233</c:v>
                </c:pt>
                <c:pt idx="151">
                  <c:v>-13.325538822082912</c:v>
                </c:pt>
                <c:pt idx="152">
                  <c:v>-26.073424904874731</c:v>
                </c:pt>
                <c:pt idx="153">
                  <c:v>-38.587426035170438</c:v>
                </c:pt>
                <c:pt idx="154">
                  <c:v>-50.730487875137335</c:v>
                </c:pt>
                <c:pt idx="155">
                  <c:v>-62.369618643618033</c:v>
                </c:pt>
                <c:pt idx="156">
                  <c:v>-73.377345652715931</c:v>
                </c:pt>
                <c:pt idx="157">
                  <c:v>-83.633111398834131</c:v>
                </c:pt>
                <c:pt idx="158">
                  <c:v>-93.024593918065932</c:v>
                </c:pt>
                <c:pt idx="159">
                  <c:v>-101.44893694529354</c:v>
                </c:pt>
                <c:pt idx="160">
                  <c:v>-108.81387640420374</c:v>
                </c:pt>
                <c:pt idx="161">
                  <c:v>-115.03875089080474</c:v>
                </c:pt>
                <c:pt idx="162">
                  <c:v>-120.05538508355474</c:v>
                </c:pt>
                <c:pt idx="163">
                  <c:v>-123.80883640491373</c:v>
                </c:pt>
                <c:pt idx="164">
                  <c:v>-126.25799675683274</c:v>
                </c:pt>
                <c:pt idx="165">
                  <c:v>-127.37604273992373</c:v>
                </c:pt>
                <c:pt idx="166">
                  <c:v>-127.15072942546374</c:v>
                </c:pt>
                <c:pt idx="167">
                  <c:v>-125.58452446283073</c:v>
                </c:pt>
                <c:pt idx="168">
                  <c:v>-122.69458105361373</c:v>
                </c:pt>
                <c:pt idx="169">
                  <c:v>-118.51255008837873</c:v>
                </c:pt>
                <c:pt idx="170">
                  <c:v>-113.08423350359374</c:v>
                </c:pt>
                <c:pt idx="171">
                  <c:v>-106.46908265517173</c:v>
                </c:pt>
                <c:pt idx="172">
                  <c:v>-98.73954720247643</c:v>
                </c:pt>
                <c:pt idx="173">
                  <c:v>-89.98028163388463</c:v>
                </c:pt>
                <c:pt idx="174">
                  <c:v>-80.287218124077739</c:v>
                </c:pt>
                <c:pt idx="175">
                  <c:v>-69.76651587722003</c:v>
                </c:pt>
                <c:pt idx="176">
                  <c:v>-58.533398462893132</c:v>
                </c:pt>
                <c:pt idx="177">
                  <c:v>-46.710891878375733</c:v>
                </c:pt>
                <c:pt idx="178">
                  <c:v>-34.428477158118135</c:v>
                </c:pt>
                <c:pt idx="179">
                  <c:v>-21.820672287130932</c:v>
                </c:pt>
                <c:pt idx="180">
                  <c:v>-9.0255589492916535</c:v>
                </c:pt>
                <c:pt idx="181">
                  <c:v>3.8167297542648368</c:v>
                </c:pt>
                <c:pt idx="182">
                  <c:v>16.565544054036469</c:v>
                </c:pt>
                <c:pt idx="183">
                  <c:v>29.081257919642471</c:v>
                </c:pt>
                <c:pt idx="184">
                  <c:v>41.226798255237561</c:v>
                </c:pt>
                <c:pt idx="185">
                  <c:v>52.869146134981762</c:v>
                </c:pt>
                <c:pt idx="186">
                  <c:v>63.880793636919165</c:v>
                </c:pt>
                <c:pt idx="187">
                  <c:v>74.141140319904267</c:v>
                </c:pt>
                <c:pt idx="188">
                  <c:v>83.537814049243167</c:v>
                </c:pt>
                <c:pt idx="189">
                  <c:v>91.967901705271672</c:v>
                </c:pt>
                <c:pt idx="190">
                  <c:v>99.339076296044269</c:v>
                </c:pt>
                <c:pt idx="191">
                  <c:v>105.57060812990827</c:v>
                </c:pt>
                <c:pt idx="192">
                  <c:v>110.59424897352326</c:v>
                </c:pt>
                <c:pt idx="193">
                  <c:v>114.35497951195127</c:v>
                </c:pt>
                <c:pt idx="194">
                  <c:v>116.81161192457726</c:v>
                </c:pt>
                <c:pt idx="195">
                  <c:v>117.93724097740926</c:v>
                </c:pt>
                <c:pt idx="196">
                  <c:v>117.71953869133826</c:v>
                </c:pt>
                <c:pt idx="197">
                  <c:v>116.16088935915526</c:v>
                </c:pt>
                <c:pt idx="198">
                  <c:v>113.27836343258026</c:v>
                </c:pt>
                <c:pt idx="199">
                  <c:v>109.10353056532027</c:v>
                </c:pt>
                <c:pt idx="200">
                  <c:v>103.68211385969927</c:v>
                </c:pt>
                <c:pt idx="201">
                  <c:v>97.07348910360227</c:v>
                </c:pt>
                <c:pt idx="202">
                  <c:v>89.35003448211306</c:v>
                </c:pt>
                <c:pt idx="203">
                  <c:v>80.596337885857366</c:v>
                </c:pt>
                <c:pt idx="204">
                  <c:v>70.908270497688861</c:v>
                </c:pt>
                <c:pt idx="205">
                  <c:v>60.391936803849859</c:v>
                </c:pt>
                <c:pt idx="206">
                  <c:v>49.162512529179764</c:v>
                </c:pt>
                <c:pt idx="207">
                  <c:v>37.342983223398562</c:v>
                </c:pt>
                <c:pt idx="208">
                  <c:v>25.062797313562669</c:v>
                </c:pt>
                <c:pt idx="209">
                  <c:v>12.456448374572268</c:v>
                </c:pt>
                <c:pt idx="210">
                  <c:v>-0.33799785517833225</c:v>
                </c:pt>
                <c:pt idx="211">
                  <c:v>-13.180415580773722</c:v>
                </c:pt>
                <c:pt idx="212">
                  <c:v>-25.930153619653833</c:v>
                </c:pt>
                <c:pt idx="213">
                  <c:v>-38.447575824573335</c:v>
                </c:pt>
                <c:pt idx="214">
                  <c:v>-50.595590389817836</c:v>
                </c:pt>
                <c:pt idx="215">
                  <c:v>-62.241151291586938</c:v>
                </c:pt>
                <c:pt idx="216">
                  <c:v>-73.256715418652732</c:v>
                </c:pt>
                <c:pt idx="217">
                  <c:v>-83.521639434677837</c:v>
                </c:pt>
                <c:pt idx="218">
                  <c:v>-92.923501073652233</c:v>
                </c:pt>
                <c:pt idx="219">
                  <c:v>-101.35933039751264</c:v>
                </c:pt>
                <c:pt idx="220">
                  <c:v>-108.73673753110873</c:v>
                </c:pt>
                <c:pt idx="221">
                  <c:v>-114.97492452348374</c:v>
                </c:pt>
                <c:pt idx="222">
                  <c:v>-120.00557025346873</c:v>
                </c:pt>
                <c:pt idx="223">
                  <c:v>-123.77357868805274</c:v>
                </c:pt>
                <c:pt idx="224">
                  <c:v>-126.23768229852274</c:v>
                </c:pt>
                <c:pt idx="225">
                  <c:v>-127.37089402573073</c:v>
                </c:pt>
                <c:pt idx="226">
                  <c:v>-127.16080284451573</c:v>
                </c:pt>
                <c:pt idx="227">
                  <c:v>-125.60970969023974</c:v>
                </c:pt>
                <c:pt idx="228">
                  <c:v>-122.73460225876073</c:v>
                </c:pt>
                <c:pt idx="229">
                  <c:v>-118.56696895583573</c:v>
                </c:pt>
                <c:pt idx="230">
                  <c:v>-113.15245403358773</c:v>
                </c:pt>
                <c:pt idx="231">
                  <c:v>-106.55035769101873</c:v>
                </c:pt>
                <c:pt idx="232">
                  <c:v>-98.83298661350733</c:v>
                </c:pt>
                <c:pt idx="233">
                  <c:v>-90.084862064221042</c:v>
                </c:pt>
                <c:pt idx="234">
                  <c:v>-80.401794200511432</c:v>
                </c:pt>
                <c:pt idx="235">
                  <c:v>-69.889832753429133</c:v>
                </c:pt>
                <c:pt idx="236">
                  <c:v>-58.664105562619632</c:v>
                </c:pt>
                <c:pt idx="237">
                  <c:v>-46.847557687046134</c:v>
                </c:pt>
                <c:pt idx="238">
                  <c:v>-34.569604900902235</c:v>
                </c:pt>
                <c:pt idx="239">
                  <c:v>-21.96471632174093</c:v>
                </c:pt>
                <c:pt idx="240">
                  <c:v>-9.1709416939790813</c:v>
                </c:pt>
                <c:pt idx="241">
                  <c:v>3.671600542907707</c:v>
                </c:pt>
                <c:pt idx="242">
                  <c:v>16.422257842700368</c:v>
                </c:pt>
                <c:pt idx="243">
                  <c:v>28.941383990334767</c:v>
                </c:pt>
                <c:pt idx="244">
                  <c:v>41.091868518381062</c:v>
                </c:pt>
                <c:pt idx="245">
                  <c:v>52.740638351809267</c:v>
                </c:pt>
                <c:pt idx="246">
                  <c:v>63.760115234915062</c:v>
                </c:pt>
                <c:pt idx="247">
                  <c:v>74.02961297854597</c:v>
                </c:pt>
                <c:pt idx="248">
                  <c:v>83.436659224862964</c:v>
                </c:pt>
                <c:pt idx="249">
                  <c:v>91.878227253568966</c:v>
                </c:pt>
                <c:pt idx="250">
                  <c:v>99.261864338761271</c:v>
                </c:pt>
                <c:pt idx="251">
                  <c:v>105.50670429855626</c:v>
                </c:pt>
                <c:pt idx="252">
                  <c:v>110.54435314795626</c:v>
                </c:pt>
                <c:pt idx="253">
                  <c:v>114.31963815522826</c:v>
                </c:pt>
                <c:pt idx="254">
                  <c:v>116.79121209805426</c:v>
                </c:pt>
                <c:pt idx="255">
                  <c:v>117.93200610161126</c:v>
                </c:pt>
                <c:pt idx="256">
                  <c:v>117.72952609904327</c:v>
                </c:pt>
                <c:pt idx="257">
                  <c:v>116.18598966747726</c:v>
                </c:pt>
                <c:pt idx="258">
                  <c:v>113.31830174094327</c:v>
                </c:pt>
                <c:pt idx="259">
                  <c:v>109.15786946618627</c:v>
                </c:pt>
                <c:pt idx="260">
                  <c:v>103.75025822909527</c:v>
                </c:pt>
                <c:pt idx="261">
                  <c:v>97.154692618963267</c:v>
                </c:pt>
                <c:pt idx="262">
                  <c:v>89.443407796065671</c:v>
                </c:pt>
                <c:pt idx="263">
                  <c:v>80.700858366425166</c:v>
                </c:pt>
                <c:pt idx="264">
                  <c:v>71.022793428237662</c:v>
                </c:pt>
                <c:pt idx="265">
                  <c:v>60.515207920115969</c:v>
                </c:pt>
                <c:pt idx="266">
                  <c:v>49.293181756072165</c:v>
                </c:pt>
                <c:pt idx="267">
                  <c:v>37.479619461129268</c:v>
                </c:pt>
                <c:pt idx="268">
                  <c:v>25.203904111164668</c:v>
                </c:pt>
                <c:pt idx="269">
                  <c:v>12.60048031915197</c:v>
                </c:pt>
                <c:pt idx="270">
                  <c:v>-0.19261821295872306</c:v>
                </c:pt>
                <c:pt idx="271">
                  <c:v>-13.035280450344182</c:v>
                </c:pt>
                <c:pt idx="272">
                  <c:v>-25.786852532530133</c:v>
                </c:pt>
                <c:pt idx="273">
                  <c:v>-38.307678225684135</c:v>
                </c:pt>
                <c:pt idx="274">
                  <c:v>-50.460628448817133</c:v>
                </c:pt>
                <c:pt idx="275">
                  <c:v>-62.112603122409936</c:v>
                </c:pt>
                <c:pt idx="276">
                  <c:v>-73.135988891094328</c:v>
                </c:pt>
                <c:pt idx="277">
                  <c:v>-83.41005675529064</c:v>
                </c:pt>
                <c:pt idx="278">
                  <c:v>-92.822284304834938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11-4A1B-8AD1-6F81E89C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yVal>
            <c:numRef>
              <c:f>'12'!$AE$5:$AE$69</c:f>
              <c:numCache>
                <c:formatCode>0</c:formatCode>
                <c:ptCount val="65"/>
                <c:pt idx="0">
                  <c:v>60.655749999999898</c:v>
                </c:pt>
                <c:pt idx="1">
                  <c:v>60.04614453125</c:v>
                </c:pt>
                <c:pt idx="2">
                  <c:v>59.436539062499897</c:v>
                </c:pt>
                <c:pt idx="3">
                  <c:v>58.826933593749899</c:v>
                </c:pt>
                <c:pt idx="4">
                  <c:v>58.217328124999902</c:v>
                </c:pt>
                <c:pt idx="5">
                  <c:v>57.607722656249898</c:v>
                </c:pt>
                <c:pt idx="6">
                  <c:v>56.9981171875</c:v>
                </c:pt>
                <c:pt idx="7">
                  <c:v>56.388511718749903</c:v>
                </c:pt>
                <c:pt idx="8">
                  <c:v>55.778906249999899</c:v>
                </c:pt>
                <c:pt idx="9">
                  <c:v>55.169300781250001</c:v>
                </c:pt>
                <c:pt idx="10">
                  <c:v>54.559695312499898</c:v>
                </c:pt>
                <c:pt idx="11">
                  <c:v>53.9500898437499</c:v>
                </c:pt>
                <c:pt idx="12">
                  <c:v>53.340484374999903</c:v>
                </c:pt>
                <c:pt idx="13">
                  <c:v>52.730878906249899</c:v>
                </c:pt>
                <c:pt idx="14">
                  <c:v>52.121273437499902</c:v>
                </c:pt>
                <c:pt idx="15">
                  <c:v>51.511667968749897</c:v>
                </c:pt>
                <c:pt idx="16">
                  <c:v>50.9020624999999</c:v>
                </c:pt>
                <c:pt idx="17">
                  <c:v>50.292457031249903</c:v>
                </c:pt>
                <c:pt idx="18">
                  <c:v>49.682851562499899</c:v>
                </c:pt>
                <c:pt idx="19">
                  <c:v>49.073246093750001</c:v>
                </c:pt>
                <c:pt idx="20">
                  <c:v>48.463640624999897</c:v>
                </c:pt>
                <c:pt idx="21">
                  <c:v>47.8540351562499</c:v>
                </c:pt>
                <c:pt idx="22">
                  <c:v>47.244429687500002</c:v>
                </c:pt>
                <c:pt idx="23">
                  <c:v>46.634824218749898</c:v>
                </c:pt>
                <c:pt idx="24">
                  <c:v>46.025218749999901</c:v>
                </c:pt>
                <c:pt idx="25">
                  <c:v>45.415613281249897</c:v>
                </c:pt>
                <c:pt idx="26">
                  <c:v>44.8060078124999</c:v>
                </c:pt>
                <c:pt idx="27">
                  <c:v>44.196402343749902</c:v>
                </c:pt>
                <c:pt idx="28">
                  <c:v>43.586796874999898</c:v>
                </c:pt>
                <c:pt idx="29">
                  <c:v>42.97719140625</c:v>
                </c:pt>
                <c:pt idx="30">
                  <c:v>42.367585937499904</c:v>
                </c:pt>
                <c:pt idx="31">
                  <c:v>41.757980468749899</c:v>
                </c:pt>
                <c:pt idx="32">
                  <c:v>41.148375000000001</c:v>
                </c:pt>
                <c:pt idx="33">
                  <c:v>40.538769531249898</c:v>
                </c:pt>
                <c:pt idx="34">
                  <c:v>39.9291640624999</c:v>
                </c:pt>
                <c:pt idx="35">
                  <c:v>39.319558593750003</c:v>
                </c:pt>
                <c:pt idx="36">
                  <c:v>38.709953124999899</c:v>
                </c:pt>
                <c:pt idx="37">
                  <c:v>38.100347656249902</c:v>
                </c:pt>
                <c:pt idx="38">
                  <c:v>37.490742187499897</c:v>
                </c:pt>
                <c:pt idx="39">
                  <c:v>36.8811367187499</c:v>
                </c:pt>
                <c:pt idx="40">
                  <c:v>36.271531249999903</c:v>
                </c:pt>
                <c:pt idx="41">
                  <c:v>35.661925781249899</c:v>
                </c:pt>
                <c:pt idx="42">
                  <c:v>35.052320312500001</c:v>
                </c:pt>
                <c:pt idx="43">
                  <c:v>34.442714843749897</c:v>
                </c:pt>
                <c:pt idx="44">
                  <c:v>33.8331093749999</c:v>
                </c:pt>
                <c:pt idx="45">
                  <c:v>33.223503906250002</c:v>
                </c:pt>
                <c:pt idx="46">
                  <c:v>32.613898437499898</c:v>
                </c:pt>
                <c:pt idx="47">
                  <c:v>32.004292968749901</c:v>
                </c:pt>
                <c:pt idx="48">
                  <c:v>31.3946874999999</c:v>
                </c:pt>
                <c:pt idx="49">
                  <c:v>30.7850820312499</c:v>
                </c:pt>
                <c:pt idx="50">
                  <c:v>30.175476562499899</c:v>
                </c:pt>
                <c:pt idx="51">
                  <c:v>29.565871093749902</c:v>
                </c:pt>
                <c:pt idx="52">
                  <c:v>28.956265624999901</c:v>
                </c:pt>
                <c:pt idx="53">
                  <c:v>28.3466601562499</c:v>
                </c:pt>
                <c:pt idx="54">
                  <c:v>27.737054687499899</c:v>
                </c:pt>
                <c:pt idx="55">
                  <c:v>27.127449218750002</c:v>
                </c:pt>
                <c:pt idx="56">
                  <c:v>26.517843749999901</c:v>
                </c:pt>
                <c:pt idx="57">
                  <c:v>25.90823828125</c:v>
                </c:pt>
                <c:pt idx="58">
                  <c:v>25.2986328124999</c:v>
                </c:pt>
                <c:pt idx="59">
                  <c:v>24.689027343749899</c:v>
                </c:pt>
                <c:pt idx="60">
                  <c:v>24.079421875000001</c:v>
                </c:pt>
                <c:pt idx="61">
                  <c:v>23.469816406249901</c:v>
                </c:pt>
                <c:pt idx="62">
                  <c:v>22.8602109374999</c:v>
                </c:pt>
                <c:pt idx="63">
                  <c:v>22.2506054687499</c:v>
                </c:pt>
                <c:pt idx="64">
                  <c:v>21.640999999999899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AB-42EA-95FD-78205BE0BB16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yVal>
            <c:numRef>
              <c:f>'12'!$X$5:$X$69</c:f>
              <c:numCache>
                <c:formatCode>0</c:formatCode>
                <c:ptCount val="65"/>
                <c:pt idx="0">
                  <c:v>86.751810000000006</c:v>
                </c:pt>
                <c:pt idx="1">
                  <c:v>86.142204375000006</c:v>
                </c:pt>
                <c:pt idx="2">
                  <c:v>85.532598750000005</c:v>
                </c:pt>
                <c:pt idx="3">
                  <c:v>84.922993125000005</c:v>
                </c:pt>
                <c:pt idx="4">
                  <c:v>84.313387500000005</c:v>
                </c:pt>
                <c:pt idx="5">
                  <c:v>83.703781875000004</c:v>
                </c:pt>
                <c:pt idx="6">
                  <c:v>83.094176250000004</c:v>
                </c:pt>
                <c:pt idx="7">
                  <c:v>82.484570625000003</c:v>
                </c:pt>
                <c:pt idx="8">
                  <c:v>81.874965000000003</c:v>
                </c:pt>
                <c:pt idx="9">
                  <c:v>81.265359375000003</c:v>
                </c:pt>
                <c:pt idx="10">
                  <c:v>80.655753750000002</c:v>
                </c:pt>
                <c:pt idx="11">
                  <c:v>80.046148125000002</c:v>
                </c:pt>
                <c:pt idx="12">
                  <c:v>79.436542500000002</c:v>
                </c:pt>
                <c:pt idx="13">
                  <c:v>78.826936875000001</c:v>
                </c:pt>
                <c:pt idx="14">
                  <c:v>78.217331250000001</c:v>
                </c:pt>
                <c:pt idx="15">
                  <c:v>77.607725625</c:v>
                </c:pt>
                <c:pt idx="16">
                  <c:v>76.99812</c:v>
                </c:pt>
                <c:pt idx="17">
                  <c:v>76.3885143749999</c:v>
                </c:pt>
                <c:pt idx="18">
                  <c:v>75.7789087499999</c:v>
                </c:pt>
                <c:pt idx="19">
                  <c:v>75.1693031249999</c:v>
                </c:pt>
                <c:pt idx="20">
                  <c:v>74.559697499999899</c:v>
                </c:pt>
                <c:pt idx="21">
                  <c:v>73.950091874999899</c:v>
                </c:pt>
                <c:pt idx="22">
                  <c:v>73.340486249999898</c:v>
                </c:pt>
                <c:pt idx="23">
                  <c:v>72.730880624999898</c:v>
                </c:pt>
                <c:pt idx="24">
                  <c:v>72.121274999999898</c:v>
                </c:pt>
                <c:pt idx="25">
                  <c:v>71.511669374999997</c:v>
                </c:pt>
                <c:pt idx="26">
                  <c:v>70.902063749999996</c:v>
                </c:pt>
                <c:pt idx="27">
                  <c:v>70.292458124999996</c:v>
                </c:pt>
                <c:pt idx="28">
                  <c:v>69.682852499999996</c:v>
                </c:pt>
                <c:pt idx="29">
                  <c:v>69.073246874999995</c:v>
                </c:pt>
                <c:pt idx="30">
                  <c:v>68.463641249999995</c:v>
                </c:pt>
                <c:pt idx="31">
                  <c:v>67.854035624999995</c:v>
                </c:pt>
                <c:pt idx="32">
                  <c:v>67.244429999999994</c:v>
                </c:pt>
                <c:pt idx="33">
                  <c:v>66.634824374999994</c:v>
                </c:pt>
                <c:pt idx="34">
                  <c:v>66.025218749999993</c:v>
                </c:pt>
                <c:pt idx="35">
                  <c:v>65.415613124999993</c:v>
                </c:pt>
                <c:pt idx="36">
                  <c:v>64.806007500000007</c:v>
                </c:pt>
                <c:pt idx="37">
                  <c:v>64.196401875000006</c:v>
                </c:pt>
                <c:pt idx="38">
                  <c:v>63.586796249999999</c:v>
                </c:pt>
                <c:pt idx="39">
                  <c:v>62.977190624999999</c:v>
                </c:pt>
                <c:pt idx="40">
                  <c:v>62.367584999999998</c:v>
                </c:pt>
                <c:pt idx="41">
                  <c:v>61.757979374999998</c:v>
                </c:pt>
                <c:pt idx="42">
                  <c:v>61.148373749999998</c:v>
                </c:pt>
                <c:pt idx="43">
                  <c:v>60.538768124999997</c:v>
                </c:pt>
                <c:pt idx="44">
                  <c:v>59.929162499999997</c:v>
                </c:pt>
                <c:pt idx="45">
                  <c:v>59.319556875000004</c:v>
                </c:pt>
                <c:pt idx="46">
                  <c:v>58.709951250000003</c:v>
                </c:pt>
                <c:pt idx="47">
                  <c:v>58.100345625000003</c:v>
                </c:pt>
                <c:pt idx="48">
                  <c:v>57.490740000000002</c:v>
                </c:pt>
                <c:pt idx="49">
                  <c:v>56.881134375000002</c:v>
                </c:pt>
                <c:pt idx="50">
                  <c:v>56.271528750000002</c:v>
                </c:pt>
                <c:pt idx="51">
                  <c:v>55.661923125000001</c:v>
                </c:pt>
                <c:pt idx="52">
                  <c:v>55.052317500000001</c:v>
                </c:pt>
                <c:pt idx="53">
                  <c:v>54.442711875000001</c:v>
                </c:pt>
                <c:pt idx="54">
                  <c:v>53.83310625</c:v>
                </c:pt>
                <c:pt idx="55">
                  <c:v>53.223500625</c:v>
                </c:pt>
                <c:pt idx="56">
                  <c:v>52.613894999999999</c:v>
                </c:pt>
                <c:pt idx="57">
                  <c:v>52.004289374999999</c:v>
                </c:pt>
                <c:pt idx="58">
                  <c:v>51.394683749999999</c:v>
                </c:pt>
                <c:pt idx="59">
                  <c:v>50.785078124999998</c:v>
                </c:pt>
                <c:pt idx="60">
                  <c:v>50.175472499999998</c:v>
                </c:pt>
                <c:pt idx="61">
                  <c:v>49.565866874999998</c:v>
                </c:pt>
                <c:pt idx="62">
                  <c:v>48.956261249999997</c:v>
                </c:pt>
                <c:pt idx="63">
                  <c:v>48.346655624999997</c:v>
                </c:pt>
                <c:pt idx="64">
                  <c:v>47.737050000000004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AB-42EA-95FD-78205BE0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64768"/>
        <c:axId val="1337572928"/>
      </c:scatterChart>
      <c:valAx>
        <c:axId val="13375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72928"/>
        <c:crosses val="autoZero"/>
        <c:crossBetween val="midCat"/>
      </c:valAx>
      <c:valAx>
        <c:axId val="1337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64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'14'!$AX$4</c:f>
              <c:numCache>
                <c:formatCode>0%</c:formatCode>
                <c:ptCount val="1"/>
                <c:pt idx="0">
                  <c:v>0.56989247311827962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D90-8671-4F43416991C7}"/>
            </c:ext>
          </c:extLst>
        </c:ser>
        <c:ser>
          <c:idx val="8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'14'!$AX$5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4-4D90-8671-4F43416991C7}"/>
            </c:ext>
          </c:extLst>
        </c:ser>
        <c:ser>
          <c:idx val="3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'14'!$AX$6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4-4D90-8671-4F43416991C7}"/>
            </c:ext>
          </c:extLst>
        </c:ser>
        <c:ser>
          <c:idx val="2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'14'!$AX$7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4-4D90-8671-4F43416991C7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'14'!$AX$8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4-4D90-8671-4F434169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F81-450A-9C67-A943488E310C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1-450A-9C67-A943488E310C}"/>
            </c:ext>
          </c:extLst>
        </c:ser>
        <c:ser>
          <c:idx val="2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1-450A-9C67-A943488E310C}"/>
            </c:ext>
          </c:extLst>
        </c:ser>
        <c:ser>
          <c:idx val="8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81-450A-9C67-A943488E310C}"/>
            </c:ext>
          </c:extLst>
        </c:ser>
        <c:ser>
          <c:idx val="9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81-450A-9C67-A943488E310C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81-450A-9C67-A943488E310C}"/>
            </c:ext>
          </c:extLst>
        </c:ser>
        <c:ser>
          <c:idx val="3"/>
          <c:order val="5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5C123D-4943-4F3E-9A32-B8352475D70C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F81-450A-9C67-A943488E31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3F81-450A-9C67-A943488E310C}"/>
            </c:ext>
          </c:extLst>
        </c:ser>
        <c:ser>
          <c:idx val="4"/>
          <c:order val="6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4450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81-450A-9C67-A943488E310C}"/>
            </c:ext>
          </c:extLst>
        </c:ser>
        <c:ser>
          <c:idx val="5"/>
          <c:order val="7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81-450A-9C67-A943488E310C}"/>
            </c:ext>
          </c:extLst>
        </c:ser>
        <c:ser>
          <c:idx val="6"/>
          <c:order val="8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81-450A-9C67-A943488E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83037433058024"/>
          <c:y val="0.20680114940404989"/>
          <c:w val="0.39256408324012382"/>
          <c:h val="0.75377424348439415"/>
        </c:manualLayout>
      </c:layout>
      <c:lineChart>
        <c:grouping val="standard"/>
        <c:varyColors val="0"/>
        <c:ser>
          <c:idx val="4"/>
          <c:order val="0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1275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6C7-B115-BD745CCD4B32}"/>
            </c:ext>
          </c:extLst>
        </c:ser>
        <c:ser>
          <c:idx val="5"/>
          <c:order val="1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F-46C7-B115-BD745CCD4B32}"/>
            </c:ext>
          </c:extLst>
        </c:ser>
        <c:ser>
          <c:idx val="6"/>
          <c:order val="2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6C7-B115-BD745CCD4B32}"/>
            </c:ext>
          </c:extLst>
        </c:ser>
        <c:ser>
          <c:idx val="3"/>
          <c:order val="3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/>
                  <a:lstStyle/>
                  <a:p>
                    <a:fld id="{29E7DEE6-99C6-488B-A40E-8121D512FCD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7F-46C7-B115-BD745CCD4B3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D7F-46C7-B115-BD745CCD4B32}"/>
            </c:ext>
          </c:extLst>
        </c:ser>
        <c:ser>
          <c:idx val="0"/>
          <c:order val="4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D7F-46C7-B115-BD745CCD4B3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F-46C7-B115-BD745CCD4B32}"/>
            </c:ext>
          </c:extLst>
        </c:ser>
        <c:ser>
          <c:idx val="2"/>
          <c:order val="5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F-46C7-B115-BD745CCD4B32}"/>
            </c:ext>
          </c:extLst>
        </c:ser>
        <c:ser>
          <c:idx val="8"/>
          <c:order val="6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F-46C7-B115-BD745CCD4B32}"/>
            </c:ext>
          </c:extLst>
        </c:ser>
        <c:ser>
          <c:idx val="9"/>
          <c:order val="7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F-46C7-B115-BD745CCD4B32}"/>
            </c:ext>
          </c:extLst>
        </c:ser>
        <c:ser>
          <c:idx val="1"/>
          <c:order val="8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F-46C7-B115-BD745CCD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82728493058028E-2"/>
          <c:w val="1"/>
          <c:h val="0.977917271506941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'14'!$BD$4:$BD$103</c:f>
              <c:numCache>
                <c:formatCode>General</c:formatCode>
                <c:ptCount val="100"/>
                <c:pt idx="0">
                  <c:v>1.02</c:v>
                </c:pt>
                <c:pt idx="1">
                  <c:v>51.514747474747402</c:v>
                </c:pt>
                <c:pt idx="2">
                  <c:v>102.009494949494</c:v>
                </c:pt>
                <c:pt idx="3">
                  <c:v>152.50424242424199</c:v>
                </c:pt>
                <c:pt idx="4">
                  <c:v>202.99898989898901</c:v>
                </c:pt>
                <c:pt idx="5">
                  <c:v>253.49373737373699</c:v>
                </c:pt>
                <c:pt idx="6">
                  <c:v>303.98848484848401</c:v>
                </c:pt>
                <c:pt idx="7">
                  <c:v>354.48323232323202</c:v>
                </c:pt>
                <c:pt idx="8">
                  <c:v>404.977979797979</c:v>
                </c:pt>
                <c:pt idx="9">
                  <c:v>455.47272727272701</c:v>
                </c:pt>
                <c:pt idx="10">
                  <c:v>505.967474747474</c:v>
                </c:pt>
                <c:pt idx="11">
                  <c:v>556.46222222222195</c:v>
                </c:pt>
                <c:pt idx="12">
                  <c:v>606.95696969696905</c:v>
                </c:pt>
                <c:pt idx="13">
                  <c:v>657.45171717171695</c:v>
                </c:pt>
                <c:pt idx="14">
                  <c:v>707.94646464646405</c:v>
                </c:pt>
                <c:pt idx="15">
                  <c:v>758.44121212121195</c:v>
                </c:pt>
                <c:pt idx="16">
                  <c:v>808.93595959595905</c:v>
                </c:pt>
                <c:pt idx="17">
                  <c:v>859.43070707070603</c:v>
                </c:pt>
                <c:pt idx="18">
                  <c:v>909.92545454545404</c:v>
                </c:pt>
                <c:pt idx="19">
                  <c:v>960.42020202020103</c:v>
                </c:pt>
                <c:pt idx="20">
                  <c:v>1010.9149494949399</c:v>
                </c:pt>
                <c:pt idx="21">
                  <c:v>1061.40969696969</c:v>
                </c:pt>
                <c:pt idx="22">
                  <c:v>1111.9044444444401</c:v>
                </c:pt>
                <c:pt idx="23">
                  <c:v>1162.3991919191899</c:v>
                </c:pt>
                <c:pt idx="24">
                  <c:v>1212.8939393939299</c:v>
                </c:pt>
                <c:pt idx="25">
                  <c:v>1263.38868686868</c:v>
                </c:pt>
                <c:pt idx="26">
                  <c:v>1313.8834343434301</c:v>
                </c:pt>
                <c:pt idx="27">
                  <c:v>1364.3781818181801</c:v>
                </c:pt>
                <c:pt idx="28">
                  <c:v>1414.8729292929199</c:v>
                </c:pt>
                <c:pt idx="29">
                  <c:v>1465.36767676767</c:v>
                </c:pt>
                <c:pt idx="30">
                  <c:v>1515.86242424242</c:v>
                </c:pt>
                <c:pt idx="31">
                  <c:v>1566.3571717171701</c:v>
                </c:pt>
                <c:pt idx="32">
                  <c:v>1616.8519191919099</c:v>
                </c:pt>
                <c:pt idx="33">
                  <c:v>1667.34666666666</c:v>
                </c:pt>
                <c:pt idx="34">
                  <c:v>1717.84141414141</c:v>
                </c:pt>
                <c:pt idx="35">
                  <c:v>1768.3361616161601</c:v>
                </c:pt>
                <c:pt idx="36">
                  <c:v>1818.8309090908999</c:v>
                </c:pt>
                <c:pt idx="37">
                  <c:v>1869.32565656565</c:v>
                </c:pt>
                <c:pt idx="38">
                  <c:v>1919.8204040404</c:v>
                </c:pt>
                <c:pt idx="39">
                  <c:v>1970.3151515151501</c:v>
                </c:pt>
                <c:pt idx="40">
                  <c:v>2020.8098989898899</c:v>
                </c:pt>
                <c:pt idx="41">
                  <c:v>2071.30464646464</c:v>
                </c:pt>
                <c:pt idx="42">
                  <c:v>2121.79939393939</c:v>
                </c:pt>
                <c:pt idx="43">
                  <c:v>2172.2941414141401</c:v>
                </c:pt>
                <c:pt idx="44">
                  <c:v>2222.7888888888801</c:v>
                </c:pt>
                <c:pt idx="45">
                  <c:v>2273.2836363636302</c:v>
                </c:pt>
                <c:pt idx="46">
                  <c:v>2323.7783838383798</c:v>
                </c:pt>
                <c:pt idx="47">
                  <c:v>2374.2731313131299</c:v>
                </c:pt>
                <c:pt idx="48">
                  <c:v>2424.7678787878699</c:v>
                </c:pt>
                <c:pt idx="49">
                  <c:v>2475.26262626262</c:v>
                </c:pt>
                <c:pt idx="50">
                  <c:v>2525.75737373737</c:v>
                </c:pt>
                <c:pt idx="51">
                  <c:v>2576.2521212121201</c:v>
                </c:pt>
                <c:pt idx="52">
                  <c:v>2626.7468686868601</c:v>
                </c:pt>
                <c:pt idx="53">
                  <c:v>2677.2416161616102</c:v>
                </c:pt>
                <c:pt idx="54">
                  <c:v>2727.7363636363598</c:v>
                </c:pt>
                <c:pt idx="55">
                  <c:v>2778.2311111111098</c:v>
                </c:pt>
                <c:pt idx="56">
                  <c:v>2828.7258585858499</c:v>
                </c:pt>
                <c:pt idx="57">
                  <c:v>2879.2206060605999</c:v>
                </c:pt>
                <c:pt idx="58">
                  <c:v>2929.71535353535</c:v>
                </c:pt>
                <c:pt idx="59">
                  <c:v>2980.2101010101001</c:v>
                </c:pt>
                <c:pt idx="60">
                  <c:v>3030.7048484848401</c:v>
                </c:pt>
                <c:pt idx="61">
                  <c:v>3081.1995959595902</c:v>
                </c:pt>
                <c:pt idx="62">
                  <c:v>3131.6943434343402</c:v>
                </c:pt>
                <c:pt idx="63">
                  <c:v>3182.1890909090898</c:v>
                </c:pt>
                <c:pt idx="64">
                  <c:v>3232.6838383838299</c:v>
                </c:pt>
                <c:pt idx="65">
                  <c:v>3283.1785858585799</c:v>
                </c:pt>
                <c:pt idx="66">
                  <c:v>3333.67333333333</c:v>
                </c:pt>
                <c:pt idx="67">
                  <c:v>3384.16808080808</c:v>
                </c:pt>
                <c:pt idx="68">
                  <c:v>3434.6628282828201</c:v>
                </c:pt>
                <c:pt idx="69">
                  <c:v>3485.1575757575702</c:v>
                </c:pt>
                <c:pt idx="70">
                  <c:v>3535.6523232323202</c:v>
                </c:pt>
                <c:pt idx="71">
                  <c:v>3586.1470707070698</c:v>
                </c:pt>
                <c:pt idx="72">
                  <c:v>3636.6418181818099</c:v>
                </c:pt>
                <c:pt idx="73">
                  <c:v>3687.1365656565599</c:v>
                </c:pt>
                <c:pt idx="74">
                  <c:v>3737.63131313131</c:v>
                </c:pt>
                <c:pt idx="75">
                  <c:v>3788.12606060606</c:v>
                </c:pt>
                <c:pt idx="76">
                  <c:v>3838.6208080808001</c:v>
                </c:pt>
                <c:pt idx="77">
                  <c:v>3889.1155555555501</c:v>
                </c:pt>
                <c:pt idx="78">
                  <c:v>3939.6103030303002</c:v>
                </c:pt>
                <c:pt idx="79">
                  <c:v>3990.1050505050498</c:v>
                </c:pt>
                <c:pt idx="80">
                  <c:v>4040.5997979797899</c:v>
                </c:pt>
                <c:pt idx="81">
                  <c:v>4091.0945454545399</c:v>
                </c:pt>
                <c:pt idx="82">
                  <c:v>4141.5892929292904</c:v>
                </c:pt>
                <c:pt idx="83">
                  <c:v>4192.08404040404</c:v>
                </c:pt>
                <c:pt idx="84">
                  <c:v>4242.5787878787796</c:v>
                </c:pt>
                <c:pt idx="85">
                  <c:v>4293.0735353535301</c:v>
                </c:pt>
                <c:pt idx="86">
                  <c:v>4343.5682828282797</c:v>
                </c:pt>
                <c:pt idx="87">
                  <c:v>4394.0630303030302</c:v>
                </c:pt>
                <c:pt idx="88">
                  <c:v>4444.5577777777698</c:v>
                </c:pt>
                <c:pt idx="89">
                  <c:v>4495.0525252525204</c:v>
                </c:pt>
                <c:pt idx="90">
                  <c:v>4545.54727272727</c:v>
                </c:pt>
                <c:pt idx="91">
                  <c:v>4596.0420202020196</c:v>
                </c:pt>
                <c:pt idx="92">
                  <c:v>4646.5367676767601</c:v>
                </c:pt>
                <c:pt idx="93">
                  <c:v>4697.0315151515097</c:v>
                </c:pt>
                <c:pt idx="94">
                  <c:v>4747.5262626262602</c:v>
                </c:pt>
                <c:pt idx="95">
                  <c:v>4798.0210101009998</c:v>
                </c:pt>
                <c:pt idx="96">
                  <c:v>4848.5157575757503</c:v>
                </c:pt>
                <c:pt idx="97">
                  <c:v>4899.0105050504999</c:v>
                </c:pt>
                <c:pt idx="98">
                  <c:v>4949.5052525252504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1CE-8AF4-A76BBA6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30751"/>
        <c:axId val="429033151"/>
      </c:scatterChart>
      <c:valAx>
        <c:axId val="4290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3151"/>
        <c:crosses val="autoZero"/>
        <c:crossBetween val="midCat"/>
      </c:valAx>
      <c:valAx>
        <c:axId val="4290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'15'!$AX$4</c:f>
              <c:numCache>
                <c:formatCode>0%</c:formatCode>
                <c:ptCount val="1"/>
                <c:pt idx="0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597-8CEB-A3B00F2CB582}"/>
            </c:ext>
          </c:extLst>
        </c:ser>
        <c:ser>
          <c:idx val="8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'15'!$AX$5</c:f>
              <c:numCache>
                <c:formatCode>0%</c:formatCode>
                <c:ptCount val="1"/>
                <c:pt idx="0">
                  <c:v>7.9365079365079361E-2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2-4597-8CEB-A3B00F2CB582}"/>
            </c:ext>
          </c:extLst>
        </c:ser>
        <c:ser>
          <c:idx val="3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'15'!$AX$6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2-4597-8CEB-A3B00F2CB582}"/>
            </c:ext>
          </c:extLst>
        </c:ser>
        <c:ser>
          <c:idx val="2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'15'!$AX$7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597-8CEB-A3B00F2CB58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'15'!$AX$8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2-4597-8CEB-A3B00F2CB582}"/>
            </c:ext>
          </c:extLst>
        </c:ser>
        <c:ser>
          <c:idx val="4"/>
          <c:order val="5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232-4597-8CEB-A3B00F2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FCC-4F85-A84A-F0BDA766797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C-4F85-A84A-F0BDA7667972}"/>
            </c:ext>
          </c:extLst>
        </c:ser>
        <c:ser>
          <c:idx val="2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C-4F85-A84A-F0BDA7667972}"/>
            </c:ext>
          </c:extLst>
        </c:ser>
        <c:ser>
          <c:idx val="8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C-4F85-A84A-F0BDA7667972}"/>
            </c:ext>
          </c:extLst>
        </c:ser>
        <c:ser>
          <c:idx val="9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C-4F85-A84A-F0BDA766797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C-4F85-A84A-F0BDA7667972}"/>
            </c:ext>
          </c:extLst>
        </c:ser>
        <c:ser>
          <c:idx val="3"/>
          <c:order val="5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675654335619617E-2"/>
                  <c:y val="-9.4497281901017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17755991462746"/>
                      <c:h val="0.17582794252382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CC-4F85-A84A-F0BDA7667972}"/>
                </c:ext>
              </c:extLst>
            </c:dLbl>
            <c:dLbl>
              <c:idx val="1"/>
              <c:layout>
                <c:manualLayout>
                  <c:x val="-6.2026963006858879E-2"/>
                  <c:y val="3.779891276040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15730647527122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C-4F85-A84A-F0BDA7667972}"/>
            </c:ext>
          </c:extLst>
        </c:ser>
        <c:ser>
          <c:idx val="4"/>
          <c:order val="6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C-4F85-A84A-F0BDA76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23399793894656"/>
          <c:y val="0.22416838671561676"/>
          <c:w val="0.2848812126678269"/>
          <c:h val="0.69230841730198123"/>
        </c:manualLayout>
      </c:layout>
      <c:lineChart>
        <c:grouping val="standard"/>
        <c:varyColors val="0"/>
        <c:ser>
          <c:idx val="4"/>
          <c:order val="0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FBF-9C5E-54246E2A0F25}"/>
            </c:ext>
          </c:extLst>
        </c:ser>
        <c:ser>
          <c:idx val="3"/>
          <c:order val="1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7-4FBF-9C5E-54246E2A0F25}"/>
            </c:ext>
          </c:extLst>
        </c:ser>
        <c:ser>
          <c:idx val="0"/>
          <c:order val="2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37-4FBF-9C5E-54246E2A0F25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7-4FBF-9C5E-54246E2A0F25}"/>
            </c:ext>
          </c:extLst>
        </c:ser>
        <c:ser>
          <c:idx val="2"/>
          <c:order val="3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7-4FBF-9C5E-54246E2A0F25}"/>
            </c:ext>
          </c:extLst>
        </c:ser>
        <c:ser>
          <c:idx val="8"/>
          <c:order val="4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37-4FBF-9C5E-54246E2A0F25}"/>
            </c:ext>
          </c:extLst>
        </c:ser>
        <c:ser>
          <c:idx val="9"/>
          <c:order val="5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37-4FBF-9C5E-54246E2A0F25}"/>
            </c:ext>
          </c:extLst>
        </c:ser>
        <c:ser>
          <c:idx val="1"/>
          <c:order val="6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37-4FBF-9C5E-54246E2A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735135099935032E-2"/>
          <c:y val="5.2316274713767465E-2"/>
          <c:w val="0.88123790189320617"/>
          <c:h val="0.9142664109039446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6E8-AEA2-B499FF21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4.xml"/><Relationship Id="rId2" Type="http://schemas.openxmlformats.org/officeDocument/2006/relationships/chart" Target="../charts/chart2.xml"/><Relationship Id="rId16" Type="http://schemas.openxmlformats.org/officeDocument/2006/relationships/chart" Target="../charts/chart1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66674</xdr:colOff>
      <xdr:row>35</xdr:row>
      <xdr:rowOff>123824</xdr:rowOff>
    </xdr:from>
    <xdr:to>
      <xdr:col>81</xdr:col>
      <xdr:colOff>123824</xdr:colOff>
      <xdr:row>48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AE391-2FED-42AF-A445-499678A4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14</xdr:row>
      <xdr:rowOff>123825</xdr:rowOff>
    </xdr:from>
    <xdr:to>
      <xdr:col>11</xdr:col>
      <xdr:colOff>161926</xdr:colOff>
      <xdr:row>34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354FFA-CB8D-4C83-8BC5-AF3408955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95251</xdr:colOff>
      <xdr:row>19</xdr:row>
      <xdr:rowOff>114301</xdr:rowOff>
    </xdr:from>
    <xdr:to>
      <xdr:col>81</xdr:col>
      <xdr:colOff>133350</xdr:colOff>
      <xdr:row>33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5B00C-292B-4D05-BADF-0DF6BD3BC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97</xdr:col>
      <xdr:colOff>590550</xdr:colOff>
      <xdr:row>5</xdr:row>
      <xdr:rowOff>57150</xdr:rowOff>
    </xdr:from>
    <xdr:to>
      <xdr:col>108</xdr:col>
      <xdr:colOff>38100</xdr:colOff>
      <xdr:row>48</xdr:row>
      <xdr:rowOff>47625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511D8EB-9221-49A4-A500-C6FE49A521A6}"/>
            </a:ext>
          </a:extLst>
        </xdr:cNvPr>
        <xdr:cNvGrpSpPr>
          <a:grpSpLocks noChangeAspect="1"/>
        </xdr:cNvGrpSpPr>
      </xdr:nvGrpSpPr>
      <xdr:grpSpPr>
        <a:xfrm>
          <a:off x="22155150" y="876300"/>
          <a:ext cx="5648325" cy="6543675"/>
          <a:chOff x="21345525" y="238125"/>
          <a:chExt cx="5648325" cy="6829425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1D3B512-32F9-29C0-5F40-438EC79427F8}"/>
              </a:ext>
            </a:extLst>
          </xdr:cNvPr>
          <xdr:cNvGrpSpPr>
            <a:grpSpLocks noChangeAspect="1"/>
          </xdr:cNvGrpSpPr>
        </xdr:nvGrpSpPr>
        <xdr:grpSpPr>
          <a:xfrm>
            <a:off x="2418397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37E9B9C-4CBD-DEB5-2E0D-691F9FDD450E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E0C7468-4C1E-13F5-6C1D-421ECD2133DF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4703F7D-133F-1A79-82CA-EB7F4A3507E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7740B24-010D-C160-37E8-43F82B74077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C13E878-1A44-B3DA-A2CB-1AF795A77984}"/>
              </a:ext>
            </a:extLst>
          </xdr:cNvPr>
          <xdr:cNvGrpSpPr>
            <a:grpSpLocks noChangeAspect="1"/>
          </xdr:cNvGrpSpPr>
        </xdr:nvGrpSpPr>
        <xdr:grpSpPr>
          <a:xfrm>
            <a:off x="2134552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F2AB11B-80A8-3CF6-5B40-F3A665EBE16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600933-402B-FFD6-0650-357726F7B042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A78A424-2CF0-A1C9-CE20-9BA8F6A804BB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1D67551-8C1E-202D-7E9F-E54CF993142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</xdr:grpSp>
    <xdr:clientData/>
  </xdr:twoCellAnchor>
  <xdr:twoCellAnchor>
    <xdr:from>
      <xdr:col>83</xdr:col>
      <xdr:colOff>209550</xdr:colOff>
      <xdr:row>2</xdr:row>
      <xdr:rowOff>38100</xdr:rowOff>
    </xdr:from>
    <xdr:to>
      <xdr:col>84</xdr:col>
      <xdr:colOff>247650</xdr:colOff>
      <xdr:row>4</xdr:row>
      <xdr:rowOff>104775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678A0DB-C6DD-4625-B014-8E71CF0B4AF7}"/>
            </a:ext>
          </a:extLst>
        </xdr:cNvPr>
        <xdr:cNvSpPr/>
      </xdr:nvSpPr>
      <xdr:spPr>
        <a:xfrm>
          <a:off x="16268700" y="381000"/>
          <a:ext cx="314325" cy="3905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89</xdr:col>
      <xdr:colOff>0</xdr:colOff>
      <xdr:row>10</xdr:row>
      <xdr:rowOff>0</xdr:rowOff>
    </xdr:from>
    <xdr:to>
      <xdr:col>96</xdr:col>
      <xdr:colOff>161925</xdr:colOff>
      <xdr:row>19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5AB11C-87D8-48A8-A9E6-AC243F9A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171451</xdr:colOff>
      <xdr:row>55</xdr:row>
      <xdr:rowOff>0</xdr:rowOff>
    </xdr:from>
    <xdr:to>
      <xdr:col>82</xdr:col>
      <xdr:colOff>38100</xdr:colOff>
      <xdr:row>96</xdr:row>
      <xdr:rowOff>99963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AA0B198-C991-44D6-B9A8-580DB6ABE948}"/>
            </a:ext>
          </a:extLst>
        </xdr:cNvPr>
        <xdr:cNvGrpSpPr/>
      </xdr:nvGrpSpPr>
      <xdr:grpSpPr>
        <a:xfrm>
          <a:off x="381001" y="8439150"/>
          <a:ext cx="15554324" cy="6348363"/>
          <a:chOff x="590551" y="8143875"/>
          <a:chExt cx="15982949" cy="6348363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FADBADDF-CE5D-EA9A-49AE-5226303C5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90551" y="8143875"/>
            <a:ext cx="5543550" cy="3718491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1B12DA1-B176-4BF4-4934-BA1E9FA41F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2115800" y="8162925"/>
            <a:ext cx="4457700" cy="6329313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B9B953D-7E61-8262-08F9-2E55CFFAAA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19125" y="12011025"/>
            <a:ext cx="6476190" cy="1104762"/>
          </a:xfrm>
          <a:prstGeom prst="rect">
            <a:avLst/>
          </a:prstGeom>
        </xdr:spPr>
      </xdr:pic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80E4A534-1817-CEE0-AA6A-741F9664B2DE}"/>
              </a:ext>
            </a:extLst>
          </xdr:cNvPr>
          <xdr:cNvGraphicFramePr>
            <a:graphicFrameLocks/>
          </xdr:cNvGraphicFramePr>
        </xdr:nvGraphicFramePr>
        <xdr:xfrm>
          <a:off x="9934575" y="8143875"/>
          <a:ext cx="1590675" cy="2124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  <xdr:twoCellAnchor>
    <xdr:from>
      <xdr:col>87</xdr:col>
      <xdr:colOff>276225</xdr:colOff>
      <xdr:row>24</xdr:row>
      <xdr:rowOff>100012</xdr:rowOff>
    </xdr:from>
    <xdr:to>
      <xdr:col>98</xdr:col>
      <xdr:colOff>352425</xdr:colOff>
      <xdr:row>42</xdr:row>
      <xdr:rowOff>100012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2A6AFC-B1CA-417A-8431-74DD6CC3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228601</xdr:colOff>
      <xdr:row>7</xdr:row>
      <xdr:rowOff>180975</xdr:rowOff>
    </xdr:from>
    <xdr:to>
      <xdr:col>70</xdr:col>
      <xdr:colOff>133351</xdr:colOff>
      <xdr:row>19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2FD8-F026-4182-848D-04547BEEE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219075</xdr:colOff>
      <xdr:row>19</xdr:row>
      <xdr:rowOff>133349</xdr:rowOff>
    </xdr:from>
    <xdr:to>
      <xdr:col>70</xdr:col>
      <xdr:colOff>133350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7B75-A3C1-4AC0-9898-4AC74C6F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76199</xdr:rowOff>
    </xdr:from>
    <xdr:to>
      <xdr:col>37</xdr:col>
      <xdr:colOff>47626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78DEA-FB6D-4B4A-AAB2-731ABBD953D8}"/>
            </a:ext>
          </a:extLst>
        </xdr:cNvPr>
        <xdr:cNvSpPr txBox="1"/>
      </xdr:nvSpPr>
      <xdr:spPr>
        <a:xfrm>
          <a:off x="3590925" y="1371599"/>
          <a:ext cx="1590676" cy="271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ifno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ifno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jcol_sfr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delc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 _ delr[7]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_ slope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_ top[ifno  ,   jcol_sfr]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_ 1.0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leakance2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roughness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nconn[ifno]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upstream_frac[ifno]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0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</a:t>
          </a:r>
          <a:r>
            <a:rPr lang="en-US" sz="1100" b="1"/>
            <a:t>int(obs_loc / delc)</a:t>
          </a:r>
          <a:endParaRPr lang="LID4096" sz="1100" b="1"/>
        </a:p>
      </xdr:txBody>
    </xdr:sp>
    <xdr:clientData/>
  </xdr:twoCellAnchor>
  <xdr:twoCellAnchor>
    <xdr:from>
      <xdr:col>5</xdr:col>
      <xdr:colOff>95250</xdr:colOff>
      <xdr:row>24</xdr:row>
      <xdr:rowOff>104775</xdr:rowOff>
    </xdr:from>
    <xdr:to>
      <xdr:col>37</xdr:col>
      <xdr:colOff>19049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99EFAB-5D61-49A7-933C-13F6E5C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0</xdr:row>
      <xdr:rowOff>66675</xdr:rowOff>
    </xdr:from>
    <xdr:to>
      <xdr:col>37</xdr:col>
      <xdr:colOff>57150</xdr:colOff>
      <xdr:row>2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649F5-EA16-4142-BB83-18EA0EAE24E6}"/>
            </a:ext>
          </a:extLst>
        </xdr:cNvPr>
        <xdr:cNvSpPr txBox="1"/>
      </xdr:nvSpPr>
      <xdr:spPr>
        <a:xfrm>
          <a:off x="4610100" y="66675"/>
          <a:ext cx="581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SFR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</a:t>
          </a:r>
          <a:endParaRPr lang="LID4096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12122</xdr:colOff>
      <xdr:row>6</xdr:row>
      <xdr:rowOff>62298</xdr:rowOff>
    </xdr:from>
    <xdr:to>
      <xdr:col>26</xdr:col>
      <xdr:colOff>185864</xdr:colOff>
      <xdr:row>46</xdr:row>
      <xdr:rowOff>97847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266232-0A13-4125-99C8-C258C05A5F67}"/>
            </a:ext>
          </a:extLst>
        </xdr:cNvPr>
        <xdr:cNvGrpSpPr/>
      </xdr:nvGrpSpPr>
      <xdr:grpSpPr>
        <a:xfrm>
          <a:off x="3345872" y="789662"/>
          <a:ext cx="2130697" cy="4884640"/>
          <a:chOff x="5410201" y="47626"/>
          <a:chExt cx="2924175" cy="56483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F996D3-9CCC-4109-C573-5B07BC2AD433}"/>
              </a:ext>
            </a:extLst>
          </xdr:cNvPr>
          <xdr:cNvSpPr/>
        </xdr:nvSpPr>
        <xdr:spPr>
          <a:xfrm>
            <a:off x="5410201" y="47626"/>
            <a:ext cx="2924175" cy="5648324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660699-2B59-A2BE-F3AB-ED306A38B143}"/>
              </a:ext>
            </a:extLst>
          </xdr:cNvPr>
          <xdr:cNvGrpSpPr/>
        </xdr:nvGrpSpPr>
        <xdr:grpSpPr>
          <a:xfrm>
            <a:off x="5572125" y="228600"/>
            <a:ext cx="2609569" cy="5292024"/>
            <a:chOff x="5438775" y="28575"/>
            <a:chExt cx="2609569" cy="5292024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E7B616A-E53A-47A8-8190-5D4E03BD53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38775" y="28575"/>
              <a:ext cx="2609569" cy="3705225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027BF0A-BE9B-0FA3-1F54-4A6E96D87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8776" y="3781871"/>
              <a:ext cx="2600324" cy="153872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112566</xdr:colOff>
      <xdr:row>9</xdr:row>
      <xdr:rowOff>77933</xdr:rowOff>
    </xdr:from>
    <xdr:to>
      <xdr:col>27</xdr:col>
      <xdr:colOff>225137</xdr:colOff>
      <xdr:row>49</xdr:row>
      <xdr:rowOff>49073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29B777A-4115-4BE3-9DF5-8BFE9D7C02C0}"/>
            </a:ext>
          </a:extLst>
        </xdr:cNvPr>
        <xdr:cNvGrpSpPr>
          <a:grpSpLocks noChangeAspect="1"/>
        </xdr:cNvGrpSpPr>
      </xdr:nvGrpSpPr>
      <xdr:grpSpPr>
        <a:xfrm>
          <a:off x="3229839" y="1168978"/>
          <a:ext cx="2597730" cy="4820231"/>
          <a:chOff x="8477250" y="409575"/>
          <a:chExt cx="3429000" cy="63627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43E267-7AF5-C3AC-67B4-87CE55C0EFF8}"/>
              </a:ext>
            </a:extLst>
          </xdr:cNvPr>
          <xdr:cNvSpPr/>
        </xdr:nvSpPr>
        <xdr:spPr>
          <a:xfrm>
            <a:off x="8477250" y="409575"/>
            <a:ext cx="3429000" cy="63627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288105-0E52-C9C9-2072-AD49AD3180E7}"/>
              </a:ext>
            </a:extLst>
          </xdr:cNvPr>
          <xdr:cNvGrpSpPr>
            <a:grpSpLocks noChangeAspect="1"/>
          </xdr:cNvGrpSpPr>
        </xdr:nvGrpSpPr>
        <xdr:grpSpPr>
          <a:xfrm>
            <a:off x="8543926" y="485776"/>
            <a:ext cx="3333751" cy="6153149"/>
            <a:chOff x="8210551" y="159152"/>
            <a:chExt cx="3627079" cy="669454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2E65674E-B22A-ADA4-63D6-35C34DDDA4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10551" y="159152"/>
              <a:ext cx="3614509" cy="4563037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AF19110-45F6-B4E8-DD8F-A2F5A4620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17563" y="4758614"/>
              <a:ext cx="3620067" cy="209508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36</xdr:col>
      <xdr:colOff>310860</xdr:colOff>
      <xdr:row>6</xdr:row>
      <xdr:rowOff>80532</xdr:rowOff>
    </xdr:from>
    <xdr:to>
      <xdr:col>43</xdr:col>
      <xdr:colOff>63225</xdr:colOff>
      <xdr:row>34</xdr:row>
      <xdr:rowOff>25978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5D7D257-2C22-46C0-B4E9-FE060AB35034}"/>
            </a:ext>
          </a:extLst>
        </xdr:cNvPr>
        <xdr:cNvGrpSpPr>
          <a:grpSpLocks noChangeAspect="1"/>
        </xdr:cNvGrpSpPr>
      </xdr:nvGrpSpPr>
      <xdr:grpSpPr>
        <a:xfrm>
          <a:off x="8060746" y="807896"/>
          <a:ext cx="1735297" cy="3339809"/>
          <a:chOff x="3272270" y="851190"/>
          <a:chExt cx="1978249" cy="380740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56A8D7-79A3-A2A8-A7A9-6B4D03824E14}"/>
              </a:ext>
            </a:extLst>
          </xdr:cNvPr>
          <xdr:cNvGrpSpPr>
            <a:grpSpLocks noChangeAspect="1"/>
          </xdr:cNvGrpSpPr>
        </xdr:nvGrpSpPr>
        <xdr:grpSpPr>
          <a:xfrm>
            <a:off x="3272270" y="851190"/>
            <a:ext cx="1978249" cy="3807402"/>
            <a:chOff x="1905001" y="847725"/>
            <a:chExt cx="2435694" cy="5400675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934C1A17-0546-9764-C0AE-1F7B0991989B}"/>
                </a:ext>
              </a:extLst>
            </xdr:cNvPr>
            <xdr:cNvGrpSpPr/>
          </xdr:nvGrpSpPr>
          <xdr:grpSpPr>
            <a:xfrm>
              <a:off x="1905001" y="847725"/>
              <a:ext cx="2435694" cy="5400675"/>
              <a:chOff x="2105025" y="3371850"/>
              <a:chExt cx="2600325" cy="5765714"/>
            </a:xfrm>
          </xdr:grpSpPr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2643B459-5E5E-2DBC-1F91-D6DB797A2936}"/>
                  </a:ext>
                </a:extLst>
              </xdr:cNvPr>
              <xdr:cNvSpPr txBox="1"/>
            </xdr:nvSpPr>
            <xdr:spPr>
              <a:xfrm>
                <a:off x="2105025" y="3371850"/>
                <a:ext cx="2600325" cy="5765714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aa1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aa2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aa3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aa4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aa5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aa6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aa7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  <a:endParaRPr lang="LID4096" sz="1100" b="1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3CD7E011-9DDC-3D85-F7BD-44C683B639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667001" y="3448050"/>
                <a:ext cx="1928474" cy="2105025"/>
              </a:xfrm>
              <a:prstGeom prst="rect">
                <a:avLst/>
              </a:prstGeom>
            </xdr:spPr>
          </xdr:pic>
        </xdr:grp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7B7CC6E-2A98-F1F2-FCF0-D03BD6CCB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6449" y="2933699"/>
              <a:ext cx="1971675" cy="3272431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70C9F36-A73E-C2DC-B1C3-B963A697F323}"/>
                </a:ext>
              </a:extLst>
            </xdr:cNvPr>
            <xdr:cNvSpPr/>
          </xdr:nvSpPr>
          <xdr:spPr>
            <a:xfrm>
              <a:off x="1971675" y="5229225"/>
              <a:ext cx="2228850" cy="9525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E995FE3-FD34-D555-DE90-32D46BA17AC8}"/>
                </a:ext>
              </a:extLst>
            </xdr:cNvPr>
            <xdr:cNvSpPr/>
          </xdr:nvSpPr>
          <xdr:spPr>
            <a:xfrm>
              <a:off x="1971675" y="4086225"/>
              <a:ext cx="2228850" cy="3048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987DCFD-56F4-BCF7-5C41-FCB313115551}"/>
              </a:ext>
            </a:extLst>
          </xdr:cNvPr>
          <xdr:cNvSpPr txBox="1"/>
        </xdr:nvSpPr>
        <xdr:spPr>
          <a:xfrm>
            <a:off x="4927025" y="3160568"/>
            <a:ext cx="181840" cy="1645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C1B40-866A-7EAF-158C-A1ACA64FED20}"/>
              </a:ext>
            </a:extLst>
          </xdr:cNvPr>
          <xdr:cNvSpPr txBox="1"/>
        </xdr:nvSpPr>
        <xdr:spPr>
          <a:xfrm>
            <a:off x="4923561" y="2762250"/>
            <a:ext cx="193961" cy="25630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9</xdr:row>
      <xdr:rowOff>6569</xdr:rowOff>
    </xdr:from>
    <xdr:to>
      <xdr:col>51</xdr:col>
      <xdr:colOff>118242</xdr:colOff>
      <xdr:row>36</xdr:row>
      <xdr:rowOff>28550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936627-2F00-45C7-849B-10DAE7351DAB}"/>
            </a:ext>
          </a:extLst>
        </xdr:cNvPr>
        <xdr:cNvGrpSpPr/>
      </xdr:nvGrpSpPr>
      <xdr:grpSpPr>
        <a:xfrm>
          <a:off x="7566942" y="1127588"/>
          <a:ext cx="1219050" cy="3385039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E84FAB6-EB5F-8872-02FE-9B22DD7D2BDF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D536B60A-4B02-4465-DEF5-B7DB52FE200F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31</xdr:col>
      <xdr:colOff>164223</xdr:colOff>
      <xdr:row>11</xdr:row>
      <xdr:rowOff>85396</xdr:rowOff>
    </xdr:from>
    <xdr:to>
      <xdr:col>36</xdr:col>
      <xdr:colOff>111673</xdr:colOff>
      <xdr:row>29</xdr:row>
      <xdr:rowOff>13138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F9176EDF-ABE3-458A-B501-2A7E218D6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39414</xdr:colOff>
      <xdr:row>7</xdr:row>
      <xdr:rowOff>26276</xdr:rowOff>
    </xdr:from>
    <xdr:to>
      <xdr:col>63</xdr:col>
      <xdr:colOff>262758</xdr:colOff>
      <xdr:row>10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0D7E-3ADB-4260-AF8D-5B5CAE4ED514}"/>
            </a:ext>
          </a:extLst>
        </xdr:cNvPr>
        <xdr:cNvSpPr txBox="1"/>
      </xdr:nvSpPr>
      <xdr:spPr>
        <a:xfrm>
          <a:off x="9812064" y="893051"/>
          <a:ext cx="2290269" cy="378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sz="1100"/>
            <a:t>tdis_ds = list(zip(perlen, 	, tsmult))</a:t>
          </a:r>
          <a:endParaRPr lang="LID4096" sz="1100"/>
        </a:p>
      </xdr:txBody>
    </xdr:sp>
    <xdr:clientData/>
  </xdr:twoCellAnchor>
  <xdr:twoCellAnchor>
    <xdr:from>
      <xdr:col>56</xdr:col>
      <xdr:colOff>59121</xdr:colOff>
      <xdr:row>11</xdr:row>
      <xdr:rowOff>19706</xdr:rowOff>
    </xdr:from>
    <xdr:to>
      <xdr:col>63</xdr:col>
      <xdr:colOff>210207</xdr:colOff>
      <xdr:row>23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6BE2-97E8-43AA-A734-65B826BD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10</xdr:row>
      <xdr:rowOff>32846</xdr:rowOff>
    </xdr:from>
    <xdr:to>
      <xdr:col>51</xdr:col>
      <xdr:colOff>118242</xdr:colOff>
      <xdr:row>54</xdr:row>
      <xdr:rowOff>19707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540F1-3DE3-4526-B3DD-7AB5426B2969}"/>
            </a:ext>
          </a:extLst>
        </xdr:cNvPr>
        <xdr:cNvGrpSpPr/>
      </xdr:nvGrpSpPr>
      <xdr:grpSpPr>
        <a:xfrm>
          <a:off x="7462344" y="945932"/>
          <a:ext cx="1234967" cy="3770585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C4C7E6B-5BF0-3947-D099-F605FB82E6A1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93EA1839-8BBC-D851-F717-8AB4489D8D6E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32</xdr:col>
      <xdr:colOff>0</xdr:colOff>
      <xdr:row>13</xdr:row>
      <xdr:rowOff>85396</xdr:rowOff>
    </xdr:from>
    <xdr:to>
      <xdr:col>38</xdr:col>
      <xdr:colOff>124912</xdr:colOff>
      <xdr:row>37</xdr:row>
      <xdr:rowOff>51810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99FB25CE-5140-4D5F-9471-31E80597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98CEE-FCAC-4885-B847-605F23B62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2514600" y="8895248"/>
          <a:ext cx="6074420" cy="260142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93BB3-7F9F-4517-8F00-17D6BE8D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383-6791-488C-9E19-9C7F0587B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7372350" y="12234224"/>
          <a:ext cx="6115050" cy="2439881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289-BEC6-463A-A886-694CEF9F4272}">
  <sheetPr>
    <tabColor rgb="FF85DFFF"/>
  </sheetPr>
  <dimension ref="A1:DF108"/>
  <sheetViews>
    <sheetView zoomScaleNormal="100" workbookViewId="0">
      <selection activeCell="S26" sqref="S26"/>
    </sheetView>
  </sheetViews>
  <sheetFormatPr defaultRowHeight="12" customHeight="1" x14ac:dyDescent="0.25"/>
  <cols>
    <col min="1" max="1" width="3.140625" customWidth="1"/>
    <col min="2" max="2" width="3.28515625" style="88" bestFit="1" customWidth="1"/>
    <col min="3" max="3" width="2.28515625" style="88" bestFit="1" customWidth="1"/>
    <col min="4" max="4" width="3.28515625" style="88" bestFit="1" customWidth="1"/>
    <col min="5" max="5" width="2.28515625" style="88" bestFit="1" customWidth="1"/>
    <col min="6" max="6" width="5.28515625" style="88" bestFit="1" customWidth="1"/>
    <col min="7" max="7" width="3.28515625" style="88" bestFit="1" customWidth="1"/>
    <col min="8" max="8" width="9" style="88" customWidth="1"/>
    <col min="9" max="9" width="5.28515625" style="88" customWidth="1"/>
    <col min="10" max="10" width="2.28515625" style="88" bestFit="1" customWidth="1"/>
    <col min="11" max="11" width="8.28515625" style="88" bestFit="1" customWidth="1"/>
    <col min="12" max="12" width="5.42578125" style="88" customWidth="1"/>
    <col min="13" max="13" width="6.42578125" style="88" customWidth="1"/>
    <col min="14" max="15" width="3" style="88" bestFit="1" customWidth="1"/>
    <col min="16" max="16" width="2.7109375" style="89" customWidth="1"/>
    <col min="17" max="17" width="2.7109375" style="90" customWidth="1"/>
    <col min="18" max="25" width="1.85546875" style="91" customWidth="1"/>
    <col min="26" max="27" width="3" style="87" bestFit="1" customWidth="1"/>
    <col min="28" max="30" width="3.7109375" style="87" bestFit="1" customWidth="1"/>
    <col min="31" max="31" width="5" customWidth="1"/>
    <col min="32" max="32" width="2.7109375" customWidth="1"/>
    <col min="33" max="42" width="2.140625" customWidth="1"/>
    <col min="43" max="43" width="2.7109375" customWidth="1"/>
    <col min="44" max="44" width="2.42578125" customWidth="1"/>
    <col min="45" max="47" width="3.5703125" style="87" customWidth="1"/>
    <col min="48" max="48" width="5.5703125" style="87" customWidth="1"/>
    <col min="49" max="49" width="3.5703125" style="87" customWidth="1"/>
    <col min="50" max="50" width="3.5703125" customWidth="1"/>
    <col min="51" max="51" width="2.42578125" customWidth="1"/>
    <col min="52" max="61" width="2.42578125" style="87" customWidth="1"/>
    <col min="62" max="83" width="2.42578125" customWidth="1"/>
    <col min="84" max="85" width="4.140625" customWidth="1"/>
    <col min="86" max="86" width="6.140625" style="92" customWidth="1"/>
    <col min="87" max="87" width="9.85546875" customWidth="1"/>
    <col min="88" max="91" width="4.7109375" customWidth="1"/>
    <col min="92" max="95" width="5.28515625" customWidth="1"/>
    <col min="100" max="100" width="1.5703125" customWidth="1"/>
  </cols>
  <sheetData>
    <row r="1" spans="1:110" ht="13.5" customHeight="1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6"/>
      <c r="S1" s="6"/>
      <c r="T1" s="6"/>
      <c r="U1" s="6"/>
      <c r="V1" s="6"/>
      <c r="W1" s="6"/>
      <c r="X1" s="6"/>
      <c r="Y1" s="6"/>
      <c r="Z1" s="2" t="s">
        <v>1</v>
      </c>
      <c r="AA1" s="7"/>
      <c r="AB1" s="8"/>
      <c r="AC1" s="8"/>
      <c r="AD1" s="8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2" t="s">
        <v>2</v>
      </c>
      <c r="AT1" s="8"/>
      <c r="AU1" s="8"/>
      <c r="AV1" s="8"/>
      <c r="AW1" s="8"/>
      <c r="AX1" s="9" t="s">
        <v>3</v>
      </c>
      <c r="AY1" s="1"/>
      <c r="AZ1" s="10"/>
      <c r="BA1" s="8"/>
      <c r="BB1" s="8"/>
      <c r="BC1" s="10"/>
      <c r="BD1" s="10"/>
      <c r="BE1" s="8"/>
      <c r="BF1" s="8"/>
      <c r="BG1" s="8"/>
      <c r="BH1" s="8"/>
      <c r="BI1" s="11"/>
      <c r="BJ1" s="1"/>
      <c r="BK1" s="1"/>
      <c r="BL1" s="1"/>
      <c r="BM1" s="1"/>
      <c r="BN1" s="1"/>
      <c r="BO1" s="1"/>
      <c r="BP1" s="1"/>
      <c r="BQ1" s="1"/>
      <c r="BR1" s="1"/>
      <c r="BS1" s="1"/>
      <c r="BT1" s="8"/>
      <c r="BU1" s="1"/>
      <c r="BV1" s="8"/>
      <c r="BW1" s="8"/>
      <c r="BX1" s="1"/>
      <c r="BY1" s="1"/>
      <c r="BZ1" s="1"/>
      <c r="CA1" s="1"/>
      <c r="CB1" s="1"/>
      <c r="CC1" s="1"/>
      <c r="CD1" s="1"/>
      <c r="CE1" s="8"/>
      <c r="CF1" s="1"/>
      <c r="CG1" s="1"/>
      <c r="CH1" s="9">
        <v>1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ht="13.5" customHeight="1" x14ac:dyDescent="0.2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  <c r="R2" s="6"/>
      <c r="S2" s="6"/>
      <c r="T2" s="6"/>
      <c r="U2" s="6"/>
      <c r="V2" s="6"/>
      <c r="W2" s="6"/>
      <c r="X2" s="6"/>
      <c r="Y2" s="6"/>
      <c r="Z2" s="7"/>
      <c r="AA2" s="7"/>
      <c r="AB2" s="8"/>
      <c r="AC2" s="8"/>
      <c r="AD2" s="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2" t="s">
        <v>4</v>
      </c>
      <c r="AT2" s="8"/>
      <c r="AU2" s="8"/>
      <c r="AV2" s="8"/>
      <c r="AW2" s="8"/>
      <c r="AX2" s="9" t="s">
        <v>5</v>
      </c>
      <c r="AY2" s="1"/>
      <c r="AZ2" s="10"/>
      <c r="BA2" s="8"/>
      <c r="BB2" s="8"/>
      <c r="BC2" s="10"/>
      <c r="BD2" s="10"/>
      <c r="BE2" s="8"/>
      <c r="BF2" s="8"/>
      <c r="BG2" s="8"/>
      <c r="BH2" s="8"/>
      <c r="BI2" s="11"/>
      <c r="BJ2" s="1"/>
      <c r="BK2" s="1"/>
      <c r="BL2" s="1"/>
      <c r="BM2" s="1"/>
      <c r="BN2" s="1"/>
      <c r="BO2" s="1"/>
      <c r="BP2" s="1"/>
      <c r="BQ2" s="1"/>
      <c r="BR2" s="1"/>
      <c r="BS2" s="1"/>
      <c r="BT2" s="8"/>
      <c r="BU2" s="1"/>
      <c r="BV2" s="8"/>
      <c r="BW2" s="8"/>
      <c r="BX2" s="1"/>
      <c r="BY2" s="1"/>
      <c r="BZ2" s="1"/>
      <c r="CA2" s="1"/>
      <c r="CB2" s="1"/>
      <c r="CC2" s="1"/>
      <c r="CD2" s="1"/>
      <c r="CE2" s="8"/>
      <c r="CF2" s="1"/>
      <c r="CG2" s="1"/>
      <c r="CH2" s="12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>
        <v>1</v>
      </c>
      <c r="DF2" s="1"/>
    </row>
    <row r="3" spans="1:110" ht="13.5" customHeight="1" x14ac:dyDescent="0.2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3"/>
      <c r="Q3" s="13"/>
      <c r="R3" s="14">
        <f>MAX(R6:R41)</f>
        <v>4</v>
      </c>
      <c r="S3" s="14">
        <f t="shared" ref="S3:Y3" si="0">MAX(S6:S41)</f>
        <v>9</v>
      </c>
      <c r="T3" s="14">
        <f t="shared" si="0"/>
        <v>15</v>
      </c>
      <c r="U3" s="14">
        <f t="shared" si="0"/>
        <v>19</v>
      </c>
      <c r="V3" s="14">
        <f t="shared" si="0"/>
        <v>23</v>
      </c>
      <c r="W3" s="14">
        <f t="shared" si="0"/>
        <v>27</v>
      </c>
      <c r="X3" s="14">
        <f t="shared" si="0"/>
        <v>31</v>
      </c>
      <c r="Y3" s="14">
        <f t="shared" si="0"/>
        <v>36</v>
      </c>
      <c r="Z3" s="7"/>
      <c r="AA3" s="7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8"/>
      <c r="AT3" s="8"/>
      <c r="AU3" s="8"/>
      <c r="AV3" s="8"/>
      <c r="AW3" s="8"/>
      <c r="AX3" s="9" t="s">
        <v>6</v>
      </c>
      <c r="AY3" s="1"/>
      <c r="AZ3" s="15" t="s">
        <v>7</v>
      </c>
      <c r="BA3" s="16"/>
      <c r="BB3" s="16"/>
      <c r="BC3" s="16"/>
      <c r="BD3" s="15" t="s">
        <v>8</v>
      </c>
      <c r="BE3" s="16"/>
      <c r="BF3" s="16"/>
      <c r="BG3" s="16"/>
      <c r="BH3" s="16"/>
      <c r="BI3" s="16" t="s">
        <v>9</v>
      </c>
      <c r="BJ3" s="1"/>
      <c r="BK3" s="1"/>
      <c r="BL3" s="1"/>
      <c r="BM3" s="1"/>
      <c r="BN3" s="1"/>
      <c r="BO3" s="1"/>
      <c r="BP3" s="1"/>
      <c r="BQ3" s="1"/>
      <c r="BR3" s="17"/>
      <c r="BS3" s="17"/>
      <c r="BT3" s="17" t="s">
        <v>10</v>
      </c>
      <c r="BU3" s="1"/>
      <c r="BV3" s="8"/>
      <c r="BW3" s="8"/>
      <c r="BX3" s="1"/>
      <c r="BY3" s="1"/>
      <c r="BZ3" s="1"/>
      <c r="CA3" s="1"/>
      <c r="CB3" s="1"/>
      <c r="CC3" s="1"/>
      <c r="CD3" s="17"/>
      <c r="CE3" s="17" t="s">
        <v>11</v>
      </c>
      <c r="CF3" s="1"/>
      <c r="CG3" s="1"/>
      <c r="CH3" s="18"/>
      <c r="CI3" s="19">
        <f>365.25 * 86400</f>
        <v>31557600</v>
      </c>
      <c r="CJ3" s="19">
        <v>1</v>
      </c>
      <c r="CK3" s="19">
        <v>2</v>
      </c>
      <c r="CL3" s="19">
        <v>3</v>
      </c>
      <c r="CM3" s="19">
        <v>4</v>
      </c>
      <c r="CN3" s="19">
        <v>1</v>
      </c>
      <c r="CO3" s="19">
        <v>2</v>
      </c>
      <c r="CP3" s="19">
        <v>3</v>
      </c>
      <c r="CQ3" s="19">
        <v>4</v>
      </c>
      <c r="CR3" s="20" t="s">
        <v>12</v>
      </c>
      <c r="CS3" s="20"/>
      <c r="CT3" s="20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0" ht="12" customHeight="1" x14ac:dyDescent="0.25">
      <c r="A4" s="1"/>
      <c r="B4" s="21" t="s">
        <v>13</v>
      </c>
      <c r="C4" s="22" t="s">
        <v>14</v>
      </c>
      <c r="D4" s="23" t="s">
        <v>15</v>
      </c>
      <c r="E4" s="23" t="s">
        <v>16</v>
      </c>
      <c r="F4" s="24"/>
      <c r="G4" s="22"/>
      <c r="H4" s="22"/>
      <c r="I4" s="22"/>
      <c r="J4" s="22" t="s">
        <v>17</v>
      </c>
      <c r="K4" s="22" t="s">
        <v>18</v>
      </c>
      <c r="L4" s="24"/>
      <c r="M4" s="22" t="s">
        <v>19</v>
      </c>
      <c r="N4" s="22"/>
      <c r="O4" s="22" t="s">
        <v>20</v>
      </c>
      <c r="P4" s="13"/>
      <c r="Q4" s="25"/>
      <c r="R4" s="26">
        <v>1</v>
      </c>
      <c r="S4" s="26">
        <f t="shared" ref="S4:Y4" si="1">R4+1</f>
        <v>2</v>
      </c>
      <c r="T4" s="26">
        <f t="shared" si="1"/>
        <v>3</v>
      </c>
      <c r="U4" s="26">
        <f t="shared" si="1"/>
        <v>4</v>
      </c>
      <c r="V4" s="26">
        <f t="shared" si="1"/>
        <v>5</v>
      </c>
      <c r="W4" s="26">
        <f t="shared" si="1"/>
        <v>6</v>
      </c>
      <c r="X4" s="26">
        <f t="shared" si="1"/>
        <v>7</v>
      </c>
      <c r="Y4" s="26">
        <f t="shared" si="1"/>
        <v>8</v>
      </c>
      <c r="Z4" s="27"/>
      <c r="AA4" s="27"/>
      <c r="AB4" s="27"/>
      <c r="AC4" s="27"/>
      <c r="AD4" s="27"/>
      <c r="AE4" s="28"/>
      <c r="AF4" s="28"/>
      <c r="AG4" s="29"/>
      <c r="AH4" s="29"/>
      <c r="AI4" s="29"/>
      <c r="AJ4" s="29"/>
      <c r="AK4" s="29"/>
      <c r="AL4" s="28"/>
      <c r="AM4" s="28"/>
      <c r="AN4" s="28"/>
      <c r="AO4" s="28"/>
      <c r="AP4" s="28"/>
      <c r="AQ4" s="28"/>
      <c r="AR4" s="1"/>
      <c r="AS4" s="23"/>
      <c r="AT4" s="23" t="s">
        <v>21</v>
      </c>
      <c r="AU4" s="23" t="s">
        <v>21</v>
      </c>
      <c r="AV4" s="23" t="s">
        <v>21</v>
      </c>
      <c r="AW4" s="30"/>
      <c r="AX4" s="31"/>
      <c r="AY4" s="1"/>
      <c r="AZ4" s="32">
        <v>1</v>
      </c>
      <c r="BA4" s="32">
        <v>1</v>
      </c>
      <c r="BB4" s="32">
        <v>0</v>
      </c>
      <c r="BC4" s="32">
        <v>0</v>
      </c>
      <c r="BD4" s="32">
        <v>0</v>
      </c>
      <c r="BE4" s="32">
        <v>0</v>
      </c>
      <c r="BF4" s="32">
        <v>0</v>
      </c>
      <c r="BG4" s="32">
        <v>0</v>
      </c>
      <c r="BH4" s="32">
        <v>0</v>
      </c>
      <c r="BI4" s="32">
        <v>0</v>
      </c>
      <c r="BJ4" s="1"/>
      <c r="BK4" s="33">
        <f t="shared" ref="BK4:BT18" si="2">AZ20-BK20</f>
        <v>-5</v>
      </c>
      <c r="BL4" s="33">
        <f t="shared" si="2"/>
        <v>-5</v>
      </c>
      <c r="BM4" s="33">
        <f t="shared" si="2"/>
        <v>0</v>
      </c>
      <c r="BN4" s="33">
        <f t="shared" si="2"/>
        <v>0</v>
      </c>
      <c r="BO4" s="33">
        <f t="shared" si="2"/>
        <v>0</v>
      </c>
      <c r="BP4" s="33">
        <f t="shared" si="2"/>
        <v>0</v>
      </c>
      <c r="BQ4" s="33">
        <f t="shared" si="2"/>
        <v>0</v>
      </c>
      <c r="BR4" s="33">
        <f t="shared" si="2"/>
        <v>0</v>
      </c>
      <c r="BS4" s="33">
        <f t="shared" si="2"/>
        <v>0</v>
      </c>
      <c r="BT4" s="33">
        <f t="shared" si="2"/>
        <v>0</v>
      </c>
      <c r="BU4" s="1"/>
      <c r="BV4" s="34">
        <v>2.5000000000000002E-10</v>
      </c>
      <c r="BW4" s="34">
        <v>1.0000000000000001E-9</v>
      </c>
      <c r="BX4" s="34">
        <v>0</v>
      </c>
      <c r="BY4" s="34">
        <v>0</v>
      </c>
      <c r="BZ4" s="34">
        <v>0</v>
      </c>
      <c r="CA4" s="34">
        <v>0</v>
      </c>
      <c r="CB4" s="34">
        <v>0</v>
      </c>
      <c r="CC4" s="34">
        <v>0</v>
      </c>
      <c r="CD4" s="34">
        <v>0</v>
      </c>
      <c r="CE4" s="34">
        <v>0</v>
      </c>
      <c r="CF4" s="1"/>
      <c r="CG4" s="1"/>
      <c r="CH4" s="35">
        <f>MAX(CH5:CH105)</f>
        <v>100</v>
      </c>
      <c r="CI4" s="18" t="s">
        <v>22</v>
      </c>
      <c r="CJ4" s="18" t="s">
        <v>23</v>
      </c>
      <c r="CK4" s="18" t="s">
        <v>24</v>
      </c>
      <c r="CL4" s="18" t="s">
        <v>25</v>
      </c>
      <c r="CM4" s="18" t="s">
        <v>26</v>
      </c>
      <c r="CN4" s="18" t="s">
        <v>27</v>
      </c>
      <c r="CO4" s="18" t="s">
        <v>28</v>
      </c>
      <c r="CP4" s="18" t="s">
        <v>29</v>
      </c>
      <c r="CQ4" s="36" t="s">
        <v>30</v>
      </c>
      <c r="CR4" s="37">
        <f>MIN(CN5:CN105)</f>
        <v>-16.431846960000001</v>
      </c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 ht="12" customHeight="1" x14ac:dyDescent="0.25">
      <c r="A5" s="1"/>
      <c r="B5" s="22"/>
      <c r="C5" s="24"/>
      <c r="D5" s="23" t="s">
        <v>31</v>
      </c>
      <c r="E5" s="23" t="s">
        <v>32</v>
      </c>
      <c r="F5" s="22" t="s">
        <v>33</v>
      </c>
      <c r="G5" s="22" t="s">
        <v>34</v>
      </c>
      <c r="H5" s="24"/>
      <c r="I5" s="22" t="s">
        <v>35</v>
      </c>
      <c r="J5" s="22" t="s">
        <v>17</v>
      </c>
      <c r="K5" s="24"/>
      <c r="L5" s="22" t="s">
        <v>36</v>
      </c>
      <c r="M5" s="24">
        <v>0</v>
      </c>
      <c r="N5" s="24"/>
      <c r="O5" s="24">
        <v>0</v>
      </c>
      <c r="P5" s="13">
        <v>1</v>
      </c>
      <c r="Q5" s="14">
        <v>1</v>
      </c>
      <c r="R5" s="38" t="str">
        <f>""</f>
        <v/>
      </c>
      <c r="S5" s="38"/>
      <c r="T5" s="38"/>
      <c r="U5" s="38"/>
      <c r="V5" s="38"/>
      <c r="W5" s="38"/>
      <c r="X5" s="38"/>
      <c r="Y5" s="38"/>
      <c r="Z5" s="27"/>
      <c r="AA5" s="27">
        <v>0</v>
      </c>
      <c r="AB5" s="27">
        <v>1</v>
      </c>
      <c r="AC5" s="27">
        <v>2</v>
      </c>
      <c r="AD5" s="27">
        <v>3</v>
      </c>
      <c r="AE5" s="28">
        <v>1</v>
      </c>
      <c r="AF5" s="39"/>
      <c r="AG5" s="29"/>
      <c r="AH5" s="29"/>
      <c r="AI5" s="29"/>
      <c r="AJ5" s="29"/>
      <c r="AK5" s="29"/>
      <c r="AL5" s="39"/>
      <c r="AM5" s="39"/>
      <c r="AN5" s="39"/>
      <c r="AO5" s="39"/>
      <c r="AP5" s="39"/>
      <c r="AQ5" s="29"/>
      <c r="AR5" s="1"/>
      <c r="AS5" s="40"/>
      <c r="AT5" s="40">
        <v>0</v>
      </c>
      <c r="AU5" s="40">
        <v>1</v>
      </c>
      <c r="AV5" s="40">
        <v>2</v>
      </c>
      <c r="AW5" s="40">
        <v>3</v>
      </c>
      <c r="AX5" s="31"/>
      <c r="AY5" s="1"/>
      <c r="AZ5" s="32">
        <v>2</v>
      </c>
      <c r="BA5" s="32">
        <v>1</v>
      </c>
      <c r="BB5" s="32">
        <v>1</v>
      </c>
      <c r="BC5" s="32">
        <v>0</v>
      </c>
      <c r="BD5" s="32">
        <v>0</v>
      </c>
      <c r="BE5" s="32">
        <v>2</v>
      </c>
      <c r="BF5" s="32">
        <v>2</v>
      </c>
      <c r="BG5" s="32">
        <v>2</v>
      </c>
      <c r="BH5" s="32">
        <v>0</v>
      </c>
      <c r="BI5" s="32">
        <v>0</v>
      </c>
      <c r="BJ5" s="1"/>
      <c r="BK5" s="33">
        <f t="shared" si="2"/>
        <v>-5</v>
      </c>
      <c r="BL5" s="33">
        <f t="shared" si="2"/>
        <v>-10</v>
      </c>
      <c r="BM5" s="33">
        <f t="shared" si="2"/>
        <v>-5</v>
      </c>
      <c r="BN5" s="33">
        <f t="shared" si="2"/>
        <v>0</v>
      </c>
      <c r="BO5" s="33">
        <f t="shared" si="2"/>
        <v>0</v>
      </c>
      <c r="BP5" s="33">
        <f t="shared" si="2"/>
        <v>0</v>
      </c>
      <c r="BQ5" s="33">
        <f t="shared" si="2"/>
        <v>0</v>
      </c>
      <c r="BR5" s="33">
        <f t="shared" si="2"/>
        <v>0</v>
      </c>
      <c r="BS5" s="33">
        <f t="shared" si="2"/>
        <v>0</v>
      </c>
      <c r="BT5" s="33">
        <f t="shared" si="2"/>
        <v>0</v>
      </c>
      <c r="BU5" s="1"/>
      <c r="BV5" s="34">
        <v>1.0000000000000001E-9</v>
      </c>
      <c r="BW5" s="34">
        <v>2.5000000000000002E-10</v>
      </c>
      <c r="BX5" s="34">
        <v>1.0000000000000001E-9</v>
      </c>
      <c r="BY5" s="34">
        <v>0</v>
      </c>
      <c r="BZ5" s="34">
        <v>0</v>
      </c>
      <c r="CA5" s="34">
        <v>4.0000000000000002E-9</v>
      </c>
      <c r="CB5" s="34">
        <v>4.0000000000000002E-9</v>
      </c>
      <c r="CC5" s="34">
        <v>4.0000000000000002E-9</v>
      </c>
      <c r="CD5" s="34">
        <v>0</v>
      </c>
      <c r="CE5" s="34">
        <v>0</v>
      </c>
      <c r="CF5" s="1"/>
      <c r="CG5" s="1"/>
      <c r="CH5" s="41">
        <f>CI5/$CI$3</f>
        <v>0</v>
      </c>
      <c r="CI5" s="42">
        <v>0</v>
      </c>
      <c r="CJ5" s="43">
        <v>1078.416847</v>
      </c>
      <c r="CK5" s="43">
        <v>1061.5809999999999</v>
      </c>
      <c r="CL5" s="43">
        <v>1026.2829119999999</v>
      </c>
      <c r="CM5" s="43">
        <v>993.31165269999997</v>
      </c>
      <c r="CN5" s="44">
        <v>-16.431846960000001</v>
      </c>
      <c r="CO5" s="44">
        <v>-3.585604451</v>
      </c>
      <c r="CP5" s="44">
        <v>-3.7018761690000002</v>
      </c>
      <c r="CQ5" s="44">
        <v>-153.6770181</v>
      </c>
      <c r="CR5" s="44">
        <f>CN5-$CR$4</f>
        <v>0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0" ht="12" customHeight="1" x14ac:dyDescent="0.25">
      <c r="A6" s="45">
        <v>1</v>
      </c>
      <c r="B6" s="46">
        <v>0</v>
      </c>
      <c r="C6" s="46">
        <v>0</v>
      </c>
      <c r="D6" s="47">
        <v>0</v>
      </c>
      <c r="E6" s="47">
        <v>0</v>
      </c>
      <c r="F6" s="48">
        <v>4500</v>
      </c>
      <c r="G6" s="48">
        <v>12</v>
      </c>
      <c r="H6" s="48">
        <v>8.6767896000000005E-4</v>
      </c>
      <c r="I6" s="49">
        <v>1093.048</v>
      </c>
      <c r="J6" s="50">
        <v>3</v>
      </c>
      <c r="K6" s="51">
        <v>3.0000000000000001E-5</v>
      </c>
      <c r="L6" s="51">
        <v>2.9999999999999898E-2</v>
      </c>
      <c r="M6" s="47">
        <v>1</v>
      </c>
      <c r="N6" s="47">
        <v>1</v>
      </c>
      <c r="O6" s="47">
        <v>0</v>
      </c>
      <c r="P6" s="13">
        <f>IF(OR(M6-M5&lt;0,N6=0),MAX(P$5:P5)+1,0)</f>
        <v>0</v>
      </c>
      <c r="Q6" s="14">
        <f>IF(P7="",Q5,IF(P6=0,Q5,P6))</f>
        <v>1</v>
      </c>
      <c r="R6" s="14">
        <f t="shared" ref="R6:Y21" si="3">IF($Q6=R$4,$A6,$R$5)</f>
        <v>1</v>
      </c>
      <c r="S6" s="14" t="str">
        <f t="shared" si="3"/>
        <v/>
      </c>
      <c r="T6" s="14" t="str">
        <f t="shared" si="3"/>
        <v/>
      </c>
      <c r="U6" s="14" t="str">
        <f t="shared" si="3"/>
        <v/>
      </c>
      <c r="V6" s="14" t="str">
        <f t="shared" si="3"/>
        <v/>
      </c>
      <c r="W6" s="14" t="str">
        <f t="shared" si="3"/>
        <v/>
      </c>
      <c r="X6" s="14" t="str">
        <f t="shared" si="3"/>
        <v/>
      </c>
      <c r="Y6" s="14" t="str">
        <f t="shared" si="3"/>
        <v/>
      </c>
      <c r="Z6" s="52">
        <v>0</v>
      </c>
      <c r="AA6" s="52">
        <v>0</v>
      </c>
      <c r="AB6" s="53">
        <v>-1</v>
      </c>
      <c r="AC6" s="53"/>
      <c r="AD6" s="53"/>
      <c r="AE6" s="54" t="str">
        <f t="shared" ref="AE6:AE41" si="4">_xlfn.CONCAT(E6+1,",",D6+1)</f>
        <v>1,1</v>
      </c>
      <c r="AF6" s="55"/>
      <c r="AG6" s="55">
        <f t="shared" ref="AG6:AP6" si="5">AG56</f>
        <v>1</v>
      </c>
      <c r="AH6" s="55">
        <f t="shared" si="5"/>
        <v>2</v>
      </c>
      <c r="AI6" s="55">
        <f t="shared" si="5"/>
        <v>3</v>
      </c>
      <c r="AJ6" s="55">
        <f t="shared" si="5"/>
        <v>4</v>
      </c>
      <c r="AK6" s="55">
        <f t="shared" si="5"/>
        <v>5</v>
      </c>
      <c r="AL6" s="55">
        <f t="shared" si="5"/>
        <v>6</v>
      </c>
      <c r="AM6" s="55">
        <f t="shared" si="5"/>
        <v>7</v>
      </c>
      <c r="AN6" s="55">
        <f t="shared" si="5"/>
        <v>8</v>
      </c>
      <c r="AO6" s="55">
        <f t="shared" si="5"/>
        <v>9</v>
      </c>
      <c r="AP6" s="55">
        <f t="shared" si="5"/>
        <v>10</v>
      </c>
      <c r="AQ6" s="29"/>
      <c r="AR6" s="1"/>
      <c r="AS6" s="56">
        <v>0</v>
      </c>
      <c r="AT6" s="56">
        <v>3</v>
      </c>
      <c r="AU6" s="56">
        <v>0</v>
      </c>
      <c r="AV6" s="56">
        <v>9</v>
      </c>
      <c r="AW6" s="57" t="s">
        <v>37</v>
      </c>
      <c r="AX6" s="31"/>
      <c r="AY6" s="1"/>
      <c r="AZ6" s="32">
        <v>0</v>
      </c>
      <c r="BA6" s="32">
        <v>2</v>
      </c>
      <c r="BB6" s="32">
        <v>1</v>
      </c>
      <c r="BC6" s="32">
        <v>1</v>
      </c>
      <c r="BD6" s="32">
        <v>2</v>
      </c>
      <c r="BE6" s="32">
        <v>2</v>
      </c>
      <c r="BF6" s="32">
        <v>2</v>
      </c>
      <c r="BG6" s="32">
        <v>2</v>
      </c>
      <c r="BH6" s="32">
        <v>0</v>
      </c>
      <c r="BI6" s="32">
        <v>0</v>
      </c>
      <c r="BJ6" s="1"/>
      <c r="BK6" s="33">
        <f t="shared" si="2"/>
        <v>0</v>
      </c>
      <c r="BL6" s="33">
        <f t="shared" si="2"/>
        <v>0</v>
      </c>
      <c r="BM6" s="33">
        <f t="shared" si="2"/>
        <v>-10</v>
      </c>
      <c r="BN6" s="33">
        <f t="shared" si="2"/>
        <v>-8</v>
      </c>
      <c r="BO6" s="33">
        <f t="shared" si="2"/>
        <v>-7</v>
      </c>
      <c r="BP6" s="33">
        <f t="shared" si="2"/>
        <v>-9</v>
      </c>
      <c r="BQ6" s="33">
        <f t="shared" si="2"/>
        <v>-12</v>
      </c>
      <c r="BR6" s="33">
        <f t="shared" si="2"/>
        <v>0</v>
      </c>
      <c r="BS6" s="33">
        <f t="shared" si="2"/>
        <v>0</v>
      </c>
      <c r="BT6" s="33">
        <f t="shared" si="2"/>
        <v>0</v>
      </c>
      <c r="BU6" s="1"/>
      <c r="BV6" s="34">
        <v>0</v>
      </c>
      <c r="BW6" s="34">
        <v>1.0000000000000001E-9</v>
      </c>
      <c r="BX6" s="34">
        <v>2.5000000000000002E-10</v>
      </c>
      <c r="BY6" s="34">
        <v>1.0000000000000001E-9</v>
      </c>
      <c r="BZ6" s="34">
        <v>1.0000000000000001E-9</v>
      </c>
      <c r="CA6" s="34">
        <v>2.5000000000000002E-10</v>
      </c>
      <c r="CB6" s="34">
        <v>2.5000000000000002E-10</v>
      </c>
      <c r="CC6" s="34">
        <v>2.5000000000000002E-10</v>
      </c>
      <c r="CD6" s="34">
        <v>0</v>
      </c>
      <c r="CE6" s="34">
        <v>0</v>
      </c>
      <c r="CF6" s="1"/>
      <c r="CG6" s="1"/>
      <c r="CH6" s="41">
        <f t="shared" ref="CH6:CH69" si="6">CI6/$CI$3</f>
        <v>4.2958702306005528E-2</v>
      </c>
      <c r="CI6" s="42">
        <v>1355673.5438920001</v>
      </c>
      <c r="CJ6" s="43">
        <v>1078.416847</v>
      </c>
      <c r="CK6" s="43">
        <v>1061.5809999999999</v>
      </c>
      <c r="CL6" s="43">
        <v>1026.25684</v>
      </c>
      <c r="CM6" s="43">
        <v>993.30937219999998</v>
      </c>
      <c r="CN6" s="44">
        <v>-16.431833260000001</v>
      </c>
      <c r="CO6" s="44">
        <v>-3.5771224109999999</v>
      </c>
      <c r="CP6" s="44">
        <v>-3.3101858769999999</v>
      </c>
      <c r="CQ6" s="44">
        <v>-153.27215150000001</v>
      </c>
      <c r="CR6" s="44">
        <f t="shared" ref="CR6:CR69" si="7">CN6-$CR$4</f>
        <v>1.3700000000227419E-5</v>
      </c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2" customHeight="1" x14ac:dyDescent="0.25">
      <c r="A7" s="45">
        <f>A6+1</f>
        <v>2</v>
      </c>
      <c r="B7" s="46">
        <v>1</v>
      </c>
      <c r="C7" s="46">
        <v>0</v>
      </c>
      <c r="D7" s="47">
        <v>1</v>
      </c>
      <c r="E7" s="47">
        <v>1</v>
      </c>
      <c r="F7" s="48">
        <v>7000</v>
      </c>
      <c r="G7" s="48">
        <v>12</v>
      </c>
      <c r="H7" s="48">
        <v>8.6767896000000005E-4</v>
      </c>
      <c r="I7" s="49">
        <v>1088.05899999999</v>
      </c>
      <c r="J7" s="50">
        <v>3</v>
      </c>
      <c r="K7" s="51">
        <v>3.0000000000000001E-5</v>
      </c>
      <c r="L7" s="51">
        <v>2.9999999999999898E-2</v>
      </c>
      <c r="M7" s="47">
        <v>2</v>
      </c>
      <c r="N7" s="47">
        <v>1</v>
      </c>
      <c r="O7" s="47">
        <v>0</v>
      </c>
      <c r="P7" s="13">
        <f>IF(OR(M7-M6&lt;0,N7=0),MAX(P$5:P6)+1,0)</f>
        <v>0</v>
      </c>
      <c r="Q7" s="14">
        <f t="shared" ref="Q7:Q41" si="8">IF(P8="",Q6,IF(P7=0,Q6,P7))</f>
        <v>1</v>
      </c>
      <c r="R7" s="14">
        <f t="shared" ref="R7:R41" si="9">IF(Q7=R$4,A7,$R$5)</f>
        <v>2</v>
      </c>
      <c r="S7" s="14" t="str">
        <f t="shared" si="3"/>
        <v/>
      </c>
      <c r="T7" s="14" t="str">
        <f t="shared" si="3"/>
        <v/>
      </c>
      <c r="U7" s="14" t="str">
        <f t="shared" si="3"/>
        <v/>
      </c>
      <c r="V7" s="14" t="str">
        <f t="shared" si="3"/>
        <v/>
      </c>
      <c r="W7" s="14" t="str">
        <f t="shared" si="3"/>
        <v/>
      </c>
      <c r="X7" s="14" t="str">
        <f t="shared" si="3"/>
        <v/>
      </c>
      <c r="Y7" s="14" t="str">
        <f t="shared" si="3"/>
        <v/>
      </c>
      <c r="Z7" s="52">
        <v>1</v>
      </c>
      <c r="AA7" s="52">
        <v>1</v>
      </c>
      <c r="AB7" s="53">
        <v>0</v>
      </c>
      <c r="AC7" s="53">
        <v>-2</v>
      </c>
      <c r="AD7" s="53"/>
      <c r="AE7" s="54" t="str">
        <f t="shared" si="4"/>
        <v>2,2</v>
      </c>
      <c r="AF7" s="55">
        <v>1</v>
      </c>
      <c r="AG7" s="58">
        <f t="shared" ref="AG7:AP21" si="10">IF(ISNUMBER(MATCH(AG58,$AX$29:$AX$38,0)),$AX$28,IF(ISNUMBER(MATCH(AG58,$AX$26:$AX$27,0)),$AX$25,IF(ISNUMBER(MATCH(AG58,$AE$6:$AE$41,0)),$AE$5,$O$5)))</f>
        <v>1</v>
      </c>
      <c r="AH7" s="58">
        <f t="shared" si="10"/>
        <v>0</v>
      </c>
      <c r="AI7" s="58">
        <f t="shared" si="10"/>
        <v>0</v>
      </c>
      <c r="AJ7" s="58">
        <f t="shared" si="10"/>
        <v>0</v>
      </c>
      <c r="AK7" s="58">
        <f t="shared" si="10"/>
        <v>0</v>
      </c>
      <c r="AL7" s="58">
        <f t="shared" si="10"/>
        <v>0</v>
      </c>
      <c r="AM7" s="58">
        <f t="shared" si="10"/>
        <v>0</v>
      </c>
      <c r="AN7" s="58">
        <f t="shared" si="10"/>
        <v>0</v>
      </c>
      <c r="AO7" s="58">
        <f t="shared" si="10"/>
        <v>0</v>
      </c>
      <c r="AP7" s="58">
        <f t="shared" si="10"/>
        <v>0</v>
      </c>
      <c r="AQ7" s="29"/>
      <c r="AR7" s="1"/>
      <c r="AS7" s="59"/>
      <c r="AT7" s="59"/>
      <c r="AU7" s="59"/>
      <c r="AV7" s="60" t="s">
        <v>38</v>
      </c>
      <c r="AW7" s="59"/>
      <c r="AX7" s="31"/>
      <c r="AY7" s="1"/>
      <c r="AZ7" s="32">
        <v>2</v>
      </c>
      <c r="BA7" s="32">
        <v>2</v>
      </c>
      <c r="BB7" s="32">
        <v>2</v>
      </c>
      <c r="BC7" s="32">
        <v>1</v>
      </c>
      <c r="BD7" s="32">
        <v>1</v>
      </c>
      <c r="BE7" s="32">
        <v>1</v>
      </c>
      <c r="BF7" s="32">
        <v>2</v>
      </c>
      <c r="BG7" s="32">
        <v>2</v>
      </c>
      <c r="BH7" s="32">
        <v>2</v>
      </c>
      <c r="BI7" s="32">
        <v>0</v>
      </c>
      <c r="BJ7" s="1"/>
      <c r="BK7" s="33">
        <f t="shared" si="2"/>
        <v>5</v>
      </c>
      <c r="BL7" s="33">
        <f t="shared" si="2"/>
        <v>0</v>
      </c>
      <c r="BM7" s="33">
        <f t="shared" si="2"/>
        <v>0</v>
      </c>
      <c r="BN7" s="33">
        <f t="shared" si="2"/>
        <v>2</v>
      </c>
      <c r="BO7" s="33">
        <f t="shared" si="2"/>
        <v>-2</v>
      </c>
      <c r="BP7" s="33">
        <f t="shared" si="2"/>
        <v>5</v>
      </c>
      <c r="BQ7" s="33">
        <f t="shared" si="2"/>
        <v>0</v>
      </c>
      <c r="BR7" s="33">
        <f t="shared" si="2"/>
        <v>-15</v>
      </c>
      <c r="BS7" s="33">
        <f t="shared" si="2"/>
        <v>0</v>
      </c>
      <c r="BT7" s="33">
        <f t="shared" si="2"/>
        <v>0</v>
      </c>
      <c r="BU7" s="1"/>
      <c r="BV7" s="34">
        <v>4.0000000000000002E-9</v>
      </c>
      <c r="BW7" s="34">
        <v>2.5000000000000002E-10</v>
      </c>
      <c r="BX7" s="34">
        <v>2.5000000000000002E-10</v>
      </c>
      <c r="BY7" s="34">
        <v>2.5000000000000002E-10</v>
      </c>
      <c r="BZ7" s="34">
        <v>2.5000000000000002E-10</v>
      </c>
      <c r="CA7" s="34">
        <v>2.5000000000000002E-10</v>
      </c>
      <c r="CB7" s="34">
        <v>2.5000000000000002E-10</v>
      </c>
      <c r="CC7" s="34">
        <v>2.5000000000000002E-10</v>
      </c>
      <c r="CD7" s="34">
        <v>1.0000000000000001E-9</v>
      </c>
      <c r="CE7" s="34">
        <v>0</v>
      </c>
      <c r="CF7" s="1"/>
      <c r="CG7" s="1"/>
      <c r="CH7" s="41">
        <f t="shared" si="6"/>
        <v>9.0213274842605273E-2</v>
      </c>
      <c r="CI7" s="42">
        <v>2846914.442173</v>
      </c>
      <c r="CJ7" s="43">
        <v>1078.4168440000001</v>
      </c>
      <c r="CK7" s="43">
        <v>1061.5809999999999</v>
      </c>
      <c r="CL7" s="43">
        <v>1026.2034719999999</v>
      </c>
      <c r="CM7" s="43">
        <v>993.30471910000006</v>
      </c>
      <c r="CN7" s="44">
        <v>-16.43174015</v>
      </c>
      <c r="CO7" s="44">
        <v>-3.5465207159999999</v>
      </c>
      <c r="CP7" s="44">
        <v>-2.5688974689999999</v>
      </c>
      <c r="CQ7" s="44">
        <v>-152.44662510000001</v>
      </c>
      <c r="CR7" s="44">
        <f t="shared" si="7"/>
        <v>1.0681000000190011E-4</v>
      </c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</row>
    <row r="8" spans="1:110" ht="12" customHeight="1" x14ac:dyDescent="0.25">
      <c r="A8" s="45">
        <f t="shared" ref="A8:A41" si="11">A7+1</f>
        <v>3</v>
      </c>
      <c r="B8" s="46">
        <v>2</v>
      </c>
      <c r="C8" s="46">
        <v>0</v>
      </c>
      <c r="D8" s="47">
        <v>2</v>
      </c>
      <c r="E8" s="47">
        <v>2</v>
      </c>
      <c r="F8" s="48">
        <v>6000</v>
      </c>
      <c r="G8" s="48">
        <v>12</v>
      </c>
      <c r="H8" s="48">
        <v>8.6767896000000005E-4</v>
      </c>
      <c r="I8" s="49">
        <v>1082.4190000000001</v>
      </c>
      <c r="J8" s="50">
        <v>3</v>
      </c>
      <c r="K8" s="51">
        <v>3.0000000000000001E-5</v>
      </c>
      <c r="L8" s="51">
        <v>2.9999999999999898E-2</v>
      </c>
      <c r="M8" s="47">
        <v>2</v>
      </c>
      <c r="N8" s="47">
        <v>1</v>
      </c>
      <c r="O8" s="47">
        <v>0</v>
      </c>
      <c r="P8" s="13">
        <f>IF(OR(M8-M7&lt;0,N8=0),MAX(P$5:P7)+1,0)</f>
        <v>0</v>
      </c>
      <c r="Q8" s="14">
        <f t="shared" si="8"/>
        <v>1</v>
      </c>
      <c r="R8" s="14">
        <f t="shared" si="9"/>
        <v>3</v>
      </c>
      <c r="S8" s="14" t="str">
        <f t="shared" si="3"/>
        <v/>
      </c>
      <c r="T8" s="14" t="str">
        <f t="shared" si="3"/>
        <v/>
      </c>
      <c r="U8" s="14" t="str">
        <f t="shared" si="3"/>
        <v/>
      </c>
      <c r="V8" s="14" t="str">
        <f t="shared" si="3"/>
        <v/>
      </c>
      <c r="W8" s="14" t="str">
        <f t="shared" si="3"/>
        <v/>
      </c>
      <c r="X8" s="14" t="str">
        <f t="shared" si="3"/>
        <v/>
      </c>
      <c r="Y8" s="14" t="str">
        <f t="shared" si="3"/>
        <v/>
      </c>
      <c r="Z8" s="52">
        <v>2</v>
      </c>
      <c r="AA8" s="52">
        <v>2</v>
      </c>
      <c r="AB8" s="53">
        <v>1</v>
      </c>
      <c r="AC8" s="53">
        <v>-3</v>
      </c>
      <c r="AD8" s="53"/>
      <c r="AE8" s="54" t="str">
        <f t="shared" si="4"/>
        <v>3,3</v>
      </c>
      <c r="AF8" s="55">
        <f>AF7+1</f>
        <v>2</v>
      </c>
      <c r="AG8" s="58">
        <f t="shared" si="10"/>
        <v>0</v>
      </c>
      <c r="AH8" s="58">
        <f t="shared" si="10"/>
        <v>1</v>
      </c>
      <c r="AI8" s="58">
        <f t="shared" si="10"/>
        <v>0</v>
      </c>
      <c r="AJ8" s="58">
        <f t="shared" si="10"/>
        <v>0</v>
      </c>
      <c r="AK8" s="58">
        <f t="shared" si="10"/>
        <v>0</v>
      </c>
      <c r="AL8" s="58">
        <f t="shared" si="10"/>
        <v>0</v>
      </c>
      <c r="AM8" s="58">
        <f t="shared" si="10"/>
        <v>0</v>
      </c>
      <c r="AN8" s="58">
        <f t="shared" si="10"/>
        <v>0</v>
      </c>
      <c r="AO8" s="58">
        <f t="shared" si="10"/>
        <v>0</v>
      </c>
      <c r="AP8" s="58">
        <f t="shared" si="10"/>
        <v>0</v>
      </c>
      <c r="AQ8" s="29"/>
      <c r="AR8" s="1"/>
      <c r="AS8" s="40"/>
      <c r="AT8" s="40">
        <v>0</v>
      </c>
      <c r="AU8" s="61">
        <v>1</v>
      </c>
      <c r="AV8" s="40">
        <v>2</v>
      </c>
      <c r="AW8" s="40">
        <v>3</v>
      </c>
      <c r="AX8" s="31"/>
      <c r="AY8" s="1"/>
      <c r="AZ8" s="32">
        <v>2</v>
      </c>
      <c r="BA8" s="32">
        <v>2</v>
      </c>
      <c r="BB8" s="32">
        <v>2</v>
      </c>
      <c r="BC8" s="32">
        <v>1</v>
      </c>
      <c r="BD8" s="32">
        <v>1</v>
      </c>
      <c r="BE8" s="32">
        <v>1</v>
      </c>
      <c r="BF8" s="32">
        <v>1</v>
      </c>
      <c r="BG8" s="32">
        <v>1</v>
      </c>
      <c r="BH8" s="32">
        <v>1</v>
      </c>
      <c r="BI8" s="32">
        <v>1</v>
      </c>
      <c r="BJ8" s="1"/>
      <c r="BK8" s="33">
        <f t="shared" si="2"/>
        <v>5</v>
      </c>
      <c r="BL8" s="33">
        <f t="shared" si="2"/>
        <v>10</v>
      </c>
      <c r="BM8" s="33">
        <f t="shared" si="2"/>
        <v>5</v>
      </c>
      <c r="BN8" s="33">
        <f t="shared" si="2"/>
        <v>3</v>
      </c>
      <c r="BO8" s="33">
        <f t="shared" si="2"/>
        <v>4</v>
      </c>
      <c r="BP8" s="33">
        <f t="shared" si="2"/>
        <v>1</v>
      </c>
      <c r="BQ8" s="33">
        <f t="shared" si="2"/>
        <v>3</v>
      </c>
      <c r="BR8" s="33">
        <f t="shared" si="2"/>
        <v>-12</v>
      </c>
      <c r="BS8" s="33">
        <f t="shared" si="2"/>
        <v>-5</v>
      </c>
      <c r="BT8" s="33">
        <f t="shared" si="2"/>
        <v>-5</v>
      </c>
      <c r="BU8" s="1"/>
      <c r="BV8" s="34">
        <v>4.0000000000000002E-9</v>
      </c>
      <c r="BW8" s="34">
        <v>2.5000000000000002E-10</v>
      </c>
      <c r="BX8" s="34">
        <v>2.5000000000000002E-10</v>
      </c>
      <c r="BY8" s="34">
        <v>2.5000000000000002E-10</v>
      </c>
      <c r="BZ8" s="34">
        <v>2.5000000000000002E-10</v>
      </c>
      <c r="CA8" s="34">
        <v>2.5000000000000002E-10</v>
      </c>
      <c r="CB8" s="34">
        <v>2.5000000000000002E-10</v>
      </c>
      <c r="CC8" s="34">
        <v>2.5000000000000002E-10</v>
      </c>
      <c r="CD8" s="34">
        <v>2.5000000000000002E-10</v>
      </c>
      <c r="CE8" s="34">
        <v>2.5000000000000002E-10</v>
      </c>
      <c r="CF8" s="1"/>
      <c r="CG8" s="1"/>
      <c r="CH8" s="41">
        <f t="shared" si="6"/>
        <v>0.14219330463286184</v>
      </c>
      <c r="CI8" s="42">
        <v>4487279.4302820005</v>
      </c>
      <c r="CJ8" s="43">
        <v>1078.4168320000001</v>
      </c>
      <c r="CK8" s="43">
        <v>1061.5809999999999</v>
      </c>
      <c r="CL8" s="43">
        <v>1026.131185</v>
      </c>
      <c r="CM8" s="43">
        <v>993.29866400000003</v>
      </c>
      <c r="CN8" s="44">
        <v>-16.431384439999999</v>
      </c>
      <c r="CO8" s="44">
        <v>-3.4785563169999998</v>
      </c>
      <c r="CP8" s="44">
        <v>-1.7018017160000001</v>
      </c>
      <c r="CQ8" s="44">
        <v>-151.3740057</v>
      </c>
      <c r="CR8" s="44">
        <f t="shared" si="7"/>
        <v>4.6252000000279736E-4</v>
      </c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</row>
    <row r="9" spans="1:110" ht="12" customHeight="1" x14ac:dyDescent="0.25">
      <c r="A9" s="45">
        <f t="shared" si="11"/>
        <v>4</v>
      </c>
      <c r="B9" s="46">
        <v>3</v>
      </c>
      <c r="C9" s="46">
        <v>0</v>
      </c>
      <c r="D9" s="47">
        <v>2</v>
      </c>
      <c r="E9" s="47">
        <v>3</v>
      </c>
      <c r="F9" s="48">
        <v>5550</v>
      </c>
      <c r="G9" s="48">
        <v>12</v>
      </c>
      <c r="H9" s="48">
        <v>8.6767896000000005E-4</v>
      </c>
      <c r="I9" s="49">
        <v>1077.4079999999899</v>
      </c>
      <c r="J9" s="50">
        <v>3</v>
      </c>
      <c r="K9" s="51">
        <v>3.0000000000000001E-5</v>
      </c>
      <c r="L9" s="51">
        <v>2.9999999999999898E-2</v>
      </c>
      <c r="M9" s="47">
        <v>3</v>
      </c>
      <c r="N9" s="47">
        <v>1</v>
      </c>
      <c r="O9" s="47">
        <v>1</v>
      </c>
      <c r="P9" s="13">
        <f>IF(OR(M9-M8&lt;0,N9=0),MAX(P$5:P8)+1,0)</f>
        <v>0</v>
      </c>
      <c r="Q9" s="14">
        <f t="shared" si="8"/>
        <v>1</v>
      </c>
      <c r="R9" s="14">
        <f t="shared" si="9"/>
        <v>4</v>
      </c>
      <c r="S9" s="14" t="str">
        <f t="shared" si="3"/>
        <v/>
      </c>
      <c r="T9" s="14" t="str">
        <f t="shared" si="3"/>
        <v/>
      </c>
      <c r="U9" s="14" t="str">
        <f t="shared" si="3"/>
        <v/>
      </c>
      <c r="V9" s="14" t="str">
        <f t="shared" si="3"/>
        <v/>
      </c>
      <c r="W9" s="14" t="str">
        <f t="shared" si="3"/>
        <v/>
      </c>
      <c r="X9" s="14" t="str">
        <f t="shared" si="3"/>
        <v/>
      </c>
      <c r="Y9" s="14" t="str">
        <f t="shared" si="3"/>
        <v/>
      </c>
      <c r="Z9" s="52">
        <v>3</v>
      </c>
      <c r="AA9" s="52">
        <v>3</v>
      </c>
      <c r="AB9" s="53">
        <v>2</v>
      </c>
      <c r="AC9" s="53">
        <v>-4</v>
      </c>
      <c r="AD9" s="53">
        <v>-9</v>
      </c>
      <c r="AE9" s="54" t="str">
        <f t="shared" si="4"/>
        <v>4,3</v>
      </c>
      <c r="AF9" s="55">
        <f t="shared" ref="AF9:AF21" si="12">AF8+1</f>
        <v>3</v>
      </c>
      <c r="AG9" s="58">
        <f t="shared" si="10"/>
        <v>0</v>
      </c>
      <c r="AH9" s="58">
        <f t="shared" si="10"/>
        <v>0</v>
      </c>
      <c r="AI9" s="58">
        <f t="shared" si="10"/>
        <v>1</v>
      </c>
      <c r="AJ9" s="58">
        <f t="shared" si="10"/>
        <v>1</v>
      </c>
      <c r="AK9" s="58">
        <f t="shared" si="10"/>
        <v>1</v>
      </c>
      <c r="AL9" s="58">
        <f t="shared" si="10"/>
        <v>1</v>
      </c>
      <c r="AM9" s="58">
        <f t="shared" si="10"/>
        <v>1</v>
      </c>
      <c r="AN9" s="58">
        <f t="shared" si="10"/>
        <v>0</v>
      </c>
      <c r="AO9" s="58">
        <f t="shared" si="10"/>
        <v>0</v>
      </c>
      <c r="AP9" s="58">
        <f t="shared" si="10"/>
        <v>0</v>
      </c>
      <c r="AQ9" s="29"/>
      <c r="AR9" s="1"/>
      <c r="AS9" s="40">
        <v>0</v>
      </c>
      <c r="AT9" s="31">
        <v>0</v>
      </c>
      <c r="AU9" s="62" t="s">
        <v>39</v>
      </c>
      <c r="AV9" s="63">
        <v>25</v>
      </c>
      <c r="AW9" s="31"/>
      <c r="AX9" s="31"/>
      <c r="AY9" s="1"/>
      <c r="AZ9" s="32">
        <v>2</v>
      </c>
      <c r="BA9" s="32">
        <v>2</v>
      </c>
      <c r="BB9" s="32">
        <v>2</v>
      </c>
      <c r="BC9" s="32">
        <v>1</v>
      </c>
      <c r="BD9" s="32">
        <v>1</v>
      </c>
      <c r="BE9" s="32">
        <v>1</v>
      </c>
      <c r="BF9" s="32">
        <v>1</v>
      </c>
      <c r="BG9" s="32">
        <v>1</v>
      </c>
      <c r="BH9" s="32">
        <v>2</v>
      </c>
      <c r="BI9" s="32">
        <v>2</v>
      </c>
      <c r="BJ9" s="1"/>
      <c r="BK9" s="33">
        <f t="shared" si="2"/>
        <v>5</v>
      </c>
      <c r="BL9" s="33">
        <f t="shared" si="2"/>
        <v>15</v>
      </c>
      <c r="BM9" s="33">
        <f t="shared" si="2"/>
        <v>5</v>
      </c>
      <c r="BN9" s="33">
        <f t="shared" si="2"/>
        <v>5</v>
      </c>
      <c r="BO9" s="33">
        <f t="shared" si="2"/>
        <v>2</v>
      </c>
      <c r="BP9" s="33">
        <f t="shared" si="2"/>
        <v>0</v>
      </c>
      <c r="BQ9" s="33">
        <f t="shared" si="2"/>
        <v>0</v>
      </c>
      <c r="BR9" s="33">
        <f t="shared" si="2"/>
        <v>-12</v>
      </c>
      <c r="BS9" s="33">
        <f t="shared" si="2"/>
        <v>5</v>
      </c>
      <c r="BT9" s="33">
        <f t="shared" si="2"/>
        <v>-5</v>
      </c>
      <c r="BU9" s="1"/>
      <c r="BV9" s="34">
        <v>1.0000000000000001E-9</v>
      </c>
      <c r="BW9" s="34">
        <v>2.5000000000000002E-10</v>
      </c>
      <c r="BX9" s="34">
        <v>2.5000000000000002E-10</v>
      </c>
      <c r="BY9" s="34">
        <v>2.5000000000000002E-10</v>
      </c>
      <c r="BZ9" s="34">
        <v>2.5000000000000002E-10</v>
      </c>
      <c r="CA9" s="34">
        <v>2.5000000000000002E-10</v>
      </c>
      <c r="CB9" s="34">
        <v>2.5000000000000002E-10</v>
      </c>
      <c r="CC9" s="34">
        <v>2.5000000000000002E-10</v>
      </c>
      <c r="CD9" s="34">
        <v>2.5000000000000002E-10</v>
      </c>
      <c r="CE9" s="34">
        <v>1.0000000000000001E-9</v>
      </c>
      <c r="CF9" s="1"/>
      <c r="CG9" s="1"/>
      <c r="CH9" s="41">
        <f t="shared" si="6"/>
        <v>0.19937133740214716</v>
      </c>
      <c r="CI9" s="42">
        <v>6291680.9172019996</v>
      </c>
      <c r="CJ9" s="43">
        <v>1078.4167970000001</v>
      </c>
      <c r="CK9" s="43">
        <v>1061.5809999999999</v>
      </c>
      <c r="CL9" s="43">
        <v>1026.0302610000001</v>
      </c>
      <c r="CM9" s="43">
        <v>993.29151119999995</v>
      </c>
      <c r="CN9" s="44">
        <v>-16.430382160000001</v>
      </c>
      <c r="CO9" s="44">
        <v>-3.3592291840000001</v>
      </c>
      <c r="CP9" s="44">
        <v>-0.78456947580000003</v>
      </c>
      <c r="CQ9" s="44">
        <v>-150.1099715</v>
      </c>
      <c r="CR9" s="44">
        <f t="shared" si="7"/>
        <v>1.464800000000821E-3</v>
      </c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</row>
    <row r="10" spans="1:110" ht="12" customHeight="1" x14ac:dyDescent="0.25">
      <c r="A10" s="45">
        <f t="shared" si="11"/>
        <v>5</v>
      </c>
      <c r="B10" s="46">
        <v>4</v>
      </c>
      <c r="C10" s="46">
        <v>0</v>
      </c>
      <c r="D10" s="47">
        <v>3</v>
      </c>
      <c r="E10" s="47">
        <v>4</v>
      </c>
      <c r="F10" s="48">
        <v>6500</v>
      </c>
      <c r="G10" s="48">
        <v>12</v>
      </c>
      <c r="H10" s="48">
        <v>9.4339624000000001E-4</v>
      </c>
      <c r="I10" s="49">
        <v>1071.93399999999</v>
      </c>
      <c r="J10" s="50">
        <v>3</v>
      </c>
      <c r="K10" s="51">
        <v>3.0000000000000001E-5</v>
      </c>
      <c r="L10" s="51">
        <v>2.9999999999999898E-2</v>
      </c>
      <c r="M10" s="47">
        <v>2</v>
      </c>
      <c r="N10" s="47">
        <v>1</v>
      </c>
      <c r="O10" s="47">
        <v>0</v>
      </c>
      <c r="P10" s="13">
        <f>IF(OR(M10-M9&lt;0,N10=0),MAX(P$5:P9)+1,0)</f>
        <v>2</v>
      </c>
      <c r="Q10" s="14">
        <f t="shared" si="8"/>
        <v>2</v>
      </c>
      <c r="R10" s="14" t="str">
        <f t="shared" si="9"/>
        <v/>
      </c>
      <c r="S10" s="14">
        <f t="shared" si="3"/>
        <v>5</v>
      </c>
      <c r="T10" s="14" t="str">
        <f t="shared" si="3"/>
        <v/>
      </c>
      <c r="U10" s="14" t="str">
        <f t="shared" si="3"/>
        <v/>
      </c>
      <c r="V10" s="14" t="str">
        <f t="shared" si="3"/>
        <v/>
      </c>
      <c r="W10" s="14" t="str">
        <f t="shared" si="3"/>
        <v/>
      </c>
      <c r="X10" s="14" t="str">
        <f t="shared" si="3"/>
        <v/>
      </c>
      <c r="Y10" s="14" t="str">
        <f t="shared" si="3"/>
        <v/>
      </c>
      <c r="Z10" s="52">
        <v>4</v>
      </c>
      <c r="AA10" s="52">
        <v>4</v>
      </c>
      <c r="AB10" s="53">
        <v>3</v>
      </c>
      <c r="AC10" s="53">
        <v>-5</v>
      </c>
      <c r="AD10" s="53"/>
      <c r="AE10" s="54" t="str">
        <f t="shared" si="4"/>
        <v>5,4</v>
      </c>
      <c r="AF10" s="55">
        <f t="shared" si="12"/>
        <v>4</v>
      </c>
      <c r="AG10" s="58">
        <f t="shared" si="10"/>
        <v>0</v>
      </c>
      <c r="AH10" s="58">
        <f t="shared" si="10"/>
        <v>0</v>
      </c>
      <c r="AI10" s="58">
        <f t="shared" si="10"/>
        <v>0</v>
      </c>
      <c r="AJ10" s="58">
        <f t="shared" si="10"/>
        <v>0</v>
      </c>
      <c r="AK10" s="58">
        <f t="shared" si="10"/>
        <v>1</v>
      </c>
      <c r="AL10" s="58">
        <f t="shared" si="10"/>
        <v>0</v>
      </c>
      <c r="AM10" s="58">
        <f t="shared" si="10"/>
        <v>0</v>
      </c>
      <c r="AN10" s="58">
        <f t="shared" si="10"/>
        <v>1</v>
      </c>
      <c r="AO10" s="58">
        <f t="shared" si="10"/>
        <v>0</v>
      </c>
      <c r="AP10" s="58">
        <f t="shared" si="10"/>
        <v>0</v>
      </c>
      <c r="AQ10" s="29"/>
      <c r="AR10" s="1"/>
      <c r="AS10" s="40">
        <v>1</v>
      </c>
      <c r="AT10" s="31">
        <v>15</v>
      </c>
      <c r="AU10" s="62" t="s">
        <v>39</v>
      </c>
      <c r="AV10" s="63">
        <v>10</v>
      </c>
      <c r="AW10" s="31"/>
      <c r="AX10" s="31"/>
      <c r="AY10" s="1"/>
      <c r="AZ10" s="32">
        <v>2</v>
      </c>
      <c r="BA10" s="32">
        <v>2</v>
      </c>
      <c r="BB10" s="32">
        <v>2</v>
      </c>
      <c r="BC10" s="32">
        <v>1</v>
      </c>
      <c r="BD10" s="32">
        <v>1</v>
      </c>
      <c r="BE10" s="32">
        <v>1</v>
      </c>
      <c r="BF10" s="32">
        <v>1</v>
      </c>
      <c r="BG10" s="32">
        <v>1</v>
      </c>
      <c r="BH10" s="32">
        <v>2</v>
      </c>
      <c r="BI10" s="32">
        <v>0</v>
      </c>
      <c r="BJ10" s="1"/>
      <c r="BK10" s="33">
        <f t="shared" si="2"/>
        <v>5</v>
      </c>
      <c r="BL10" s="33">
        <f t="shared" si="2"/>
        <v>10</v>
      </c>
      <c r="BM10" s="33">
        <f t="shared" si="2"/>
        <v>5</v>
      </c>
      <c r="BN10" s="33">
        <f t="shared" si="2"/>
        <v>7</v>
      </c>
      <c r="BO10" s="33">
        <f t="shared" si="2"/>
        <v>5</v>
      </c>
      <c r="BP10" s="33">
        <f t="shared" si="2"/>
        <v>0</v>
      </c>
      <c r="BQ10" s="33">
        <f t="shared" si="2"/>
        <v>0</v>
      </c>
      <c r="BR10" s="33">
        <f t="shared" si="2"/>
        <v>-1</v>
      </c>
      <c r="BS10" s="33">
        <f t="shared" si="2"/>
        <v>0</v>
      </c>
      <c r="BT10" s="33">
        <f t="shared" si="2"/>
        <v>0</v>
      </c>
      <c r="BU10" s="1"/>
      <c r="BV10" s="34">
        <v>1.0000000000000001E-9</v>
      </c>
      <c r="BW10" s="34">
        <v>2.5000000000000002E-10</v>
      </c>
      <c r="BX10" s="34">
        <v>2.5000000000000002E-10</v>
      </c>
      <c r="BY10" s="34">
        <v>2.5000000000000002E-10</v>
      </c>
      <c r="BZ10" s="34">
        <v>2.5000000000000002E-10</v>
      </c>
      <c r="CA10" s="34">
        <v>2.5000000000000002E-10</v>
      </c>
      <c r="CB10" s="34">
        <v>2.5000000000000002E-10</v>
      </c>
      <c r="CC10" s="34">
        <v>2.5000000000000002E-10</v>
      </c>
      <c r="CD10" s="34">
        <v>1.0000000000000001E-9</v>
      </c>
      <c r="CE10" s="34">
        <v>0</v>
      </c>
      <c r="CF10" s="1"/>
      <c r="CG10" s="1"/>
      <c r="CH10" s="41">
        <f t="shared" si="6"/>
        <v>0.26226717344836109</v>
      </c>
      <c r="CI10" s="42">
        <v>8276522.5528140003</v>
      </c>
      <c r="CJ10" s="43">
        <v>1078.4167170000001</v>
      </c>
      <c r="CK10" s="43">
        <v>1061.5809999999999</v>
      </c>
      <c r="CL10" s="43">
        <v>1025.986956</v>
      </c>
      <c r="CM10" s="43">
        <v>993.28665860000001</v>
      </c>
      <c r="CN10" s="44">
        <v>-16.428065759999999</v>
      </c>
      <c r="CO10" s="44">
        <v>-3.1775397330000001</v>
      </c>
      <c r="CP10" s="44">
        <v>-0.50988165090000004</v>
      </c>
      <c r="CQ10" s="44">
        <v>-149.25292930000001</v>
      </c>
      <c r="CR10" s="44">
        <f t="shared" si="7"/>
        <v>3.7812000000023716E-3</v>
      </c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</row>
    <row r="11" spans="1:110" ht="12" customHeight="1" x14ac:dyDescent="0.25">
      <c r="A11" s="45">
        <f t="shared" si="11"/>
        <v>6</v>
      </c>
      <c r="B11" s="46">
        <v>5</v>
      </c>
      <c r="C11" s="46">
        <v>0</v>
      </c>
      <c r="D11" s="47">
        <v>4</v>
      </c>
      <c r="E11" s="47">
        <v>5</v>
      </c>
      <c r="F11" s="48">
        <v>5000</v>
      </c>
      <c r="G11" s="48">
        <v>12</v>
      </c>
      <c r="H11" s="48">
        <v>9.4339624000000001E-4</v>
      </c>
      <c r="I11" s="49">
        <v>1066.509</v>
      </c>
      <c r="J11" s="50">
        <v>3</v>
      </c>
      <c r="K11" s="51">
        <v>3.0000000000000001E-5</v>
      </c>
      <c r="L11" s="51">
        <v>2.9999999999999898E-2</v>
      </c>
      <c r="M11" s="47">
        <v>2</v>
      </c>
      <c r="N11" s="47">
        <v>1</v>
      </c>
      <c r="O11" s="47">
        <v>0</v>
      </c>
      <c r="P11" s="13">
        <f>IF(OR(M11-M10&lt;0,N11=0),MAX(P$5:P10)+1,0)</f>
        <v>0</v>
      </c>
      <c r="Q11" s="14">
        <f t="shared" si="8"/>
        <v>2</v>
      </c>
      <c r="R11" s="14" t="str">
        <f t="shared" si="9"/>
        <v/>
      </c>
      <c r="S11" s="14">
        <f t="shared" si="3"/>
        <v>6</v>
      </c>
      <c r="T11" s="14" t="str">
        <f t="shared" si="3"/>
        <v/>
      </c>
      <c r="U11" s="14" t="str">
        <f t="shared" si="3"/>
        <v/>
      </c>
      <c r="V11" s="14" t="str">
        <f t="shared" si="3"/>
        <v/>
      </c>
      <c r="W11" s="14" t="str">
        <f t="shared" si="3"/>
        <v/>
      </c>
      <c r="X11" s="14" t="str">
        <f t="shared" si="3"/>
        <v/>
      </c>
      <c r="Y11" s="14" t="str">
        <f t="shared" si="3"/>
        <v/>
      </c>
      <c r="Z11" s="52">
        <v>5</v>
      </c>
      <c r="AA11" s="52">
        <v>5</v>
      </c>
      <c r="AB11" s="53">
        <v>4</v>
      </c>
      <c r="AC11" s="53">
        <v>-6</v>
      </c>
      <c r="AD11" s="53"/>
      <c r="AE11" s="54" t="str">
        <f t="shared" si="4"/>
        <v>6,5</v>
      </c>
      <c r="AF11" s="55">
        <f t="shared" si="12"/>
        <v>5</v>
      </c>
      <c r="AG11" s="58">
        <f t="shared" si="10"/>
        <v>0</v>
      </c>
      <c r="AH11" s="58">
        <f t="shared" si="10"/>
        <v>0</v>
      </c>
      <c r="AI11" s="58">
        <f t="shared" si="10"/>
        <v>0</v>
      </c>
      <c r="AJ11" s="58">
        <f t="shared" si="10"/>
        <v>0</v>
      </c>
      <c r="AK11" s="58">
        <f t="shared" si="10"/>
        <v>0</v>
      </c>
      <c r="AL11" s="58">
        <f t="shared" si="10"/>
        <v>1</v>
      </c>
      <c r="AM11" s="58">
        <f t="shared" si="10"/>
        <v>0</v>
      </c>
      <c r="AN11" s="58">
        <f t="shared" si="10"/>
        <v>1</v>
      </c>
      <c r="AO11" s="58">
        <f t="shared" si="10"/>
        <v>1</v>
      </c>
      <c r="AP11" s="58">
        <f t="shared" si="10"/>
        <v>1</v>
      </c>
      <c r="AQ11" s="29"/>
      <c r="AR11" s="1"/>
      <c r="AS11" s="40">
        <v>2</v>
      </c>
      <c r="AT11" s="31">
        <v>27</v>
      </c>
      <c r="AU11" s="62" t="s">
        <v>39</v>
      </c>
      <c r="AV11" s="63">
        <v>150</v>
      </c>
      <c r="AW11" s="31"/>
      <c r="AX11" s="31"/>
      <c r="AY11" s="1"/>
      <c r="AZ11" s="32">
        <v>0</v>
      </c>
      <c r="BA11" s="32">
        <v>2</v>
      </c>
      <c r="BB11" s="32">
        <v>2</v>
      </c>
      <c r="BC11" s="32">
        <v>1</v>
      </c>
      <c r="BD11" s="32">
        <v>1</v>
      </c>
      <c r="BE11" s="32">
        <v>1</v>
      </c>
      <c r="BF11" s="32">
        <v>1</v>
      </c>
      <c r="BG11" s="32">
        <v>2</v>
      </c>
      <c r="BH11" s="32">
        <v>2</v>
      </c>
      <c r="BI11" s="32">
        <v>0</v>
      </c>
      <c r="BJ11" s="1"/>
      <c r="BK11" s="33">
        <f t="shared" si="2"/>
        <v>0</v>
      </c>
      <c r="BL11" s="33">
        <f t="shared" si="2"/>
        <v>5</v>
      </c>
      <c r="BM11" s="33">
        <f t="shared" si="2"/>
        <v>5</v>
      </c>
      <c r="BN11" s="33">
        <f t="shared" si="2"/>
        <v>9</v>
      </c>
      <c r="BO11" s="33">
        <f t="shared" si="2"/>
        <v>4</v>
      </c>
      <c r="BP11" s="33">
        <f t="shared" si="2"/>
        <v>2</v>
      </c>
      <c r="BQ11" s="33">
        <f t="shared" si="2"/>
        <v>0</v>
      </c>
      <c r="BR11" s="33">
        <f t="shared" si="2"/>
        <v>-3</v>
      </c>
      <c r="BS11" s="33">
        <f t="shared" si="2"/>
        <v>0</v>
      </c>
      <c r="BT11" s="33">
        <f t="shared" si="2"/>
        <v>0</v>
      </c>
      <c r="BU11" s="1"/>
      <c r="BV11" s="34">
        <v>0</v>
      </c>
      <c r="BW11" s="34">
        <v>1.0000000000000001E-9</v>
      </c>
      <c r="BX11" s="34">
        <v>2.5000000000000002E-10</v>
      </c>
      <c r="BY11" s="34">
        <v>2.5000000000000002E-10</v>
      </c>
      <c r="BZ11" s="34">
        <v>2.5000000000000002E-10</v>
      </c>
      <c r="CA11" s="34">
        <v>2.5000000000000002E-10</v>
      </c>
      <c r="CB11" s="34">
        <v>2.5000000000000002E-10</v>
      </c>
      <c r="CC11" s="34">
        <v>2.5000000000000002E-10</v>
      </c>
      <c r="CD11" s="34">
        <v>1.0000000000000001E-9</v>
      </c>
      <c r="CE11" s="34">
        <v>0</v>
      </c>
      <c r="CF11" s="1"/>
      <c r="CG11" s="1"/>
      <c r="CH11" s="41">
        <f t="shared" si="6"/>
        <v>0.3314525930992851</v>
      </c>
      <c r="CI11" s="42">
        <v>10459848.351989999</v>
      </c>
      <c r="CJ11" s="43">
        <v>1078.416557</v>
      </c>
      <c r="CK11" s="43">
        <v>1061.5809999999999</v>
      </c>
      <c r="CL11" s="43">
        <v>1025.986459</v>
      </c>
      <c r="CM11" s="43">
        <v>993.28251739999996</v>
      </c>
      <c r="CN11" s="44">
        <v>-16.42342536</v>
      </c>
      <c r="CO11" s="44">
        <v>-2.9261195469999999</v>
      </c>
      <c r="CP11" s="44">
        <v>-0.50447547969999995</v>
      </c>
      <c r="CQ11" s="44">
        <v>-148.52267230000001</v>
      </c>
      <c r="CR11" s="44">
        <f t="shared" si="7"/>
        <v>8.4216000000019164E-3</v>
      </c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</row>
    <row r="12" spans="1:110" ht="12" customHeight="1" x14ac:dyDescent="0.25">
      <c r="A12" s="45">
        <f t="shared" si="11"/>
        <v>7</v>
      </c>
      <c r="B12" s="46">
        <v>6</v>
      </c>
      <c r="C12" s="46">
        <v>0</v>
      </c>
      <c r="D12" s="47">
        <v>5</v>
      </c>
      <c r="E12" s="47">
        <v>5</v>
      </c>
      <c r="F12" s="48">
        <v>5000</v>
      </c>
      <c r="G12" s="48">
        <v>12</v>
      </c>
      <c r="H12" s="48">
        <v>9.4339624000000001E-4</v>
      </c>
      <c r="I12" s="49">
        <v>1061.7919999999899</v>
      </c>
      <c r="J12" s="50">
        <v>3</v>
      </c>
      <c r="K12" s="51">
        <v>3.0000000000000001E-5</v>
      </c>
      <c r="L12" s="51">
        <v>2.9999999999999898E-2</v>
      </c>
      <c r="M12" s="47">
        <v>2</v>
      </c>
      <c r="N12" s="47">
        <v>1</v>
      </c>
      <c r="O12" s="47">
        <v>0</v>
      </c>
      <c r="P12" s="13">
        <f>IF(OR(M12-M11&lt;0,N12=0),MAX(P$5:P11)+1,0)</f>
        <v>0</v>
      </c>
      <c r="Q12" s="14">
        <f t="shared" si="8"/>
        <v>2</v>
      </c>
      <c r="R12" s="14" t="str">
        <f t="shared" si="9"/>
        <v/>
      </c>
      <c r="S12" s="14">
        <f t="shared" si="3"/>
        <v>7</v>
      </c>
      <c r="T12" s="14" t="str">
        <f t="shared" si="3"/>
        <v/>
      </c>
      <c r="U12" s="14" t="str">
        <f t="shared" si="3"/>
        <v/>
      </c>
      <c r="V12" s="14" t="str">
        <f t="shared" si="3"/>
        <v/>
      </c>
      <c r="W12" s="14" t="str">
        <f t="shared" si="3"/>
        <v/>
      </c>
      <c r="X12" s="14" t="str">
        <f t="shared" si="3"/>
        <v/>
      </c>
      <c r="Y12" s="14" t="str">
        <f t="shared" si="3"/>
        <v/>
      </c>
      <c r="Z12" s="52">
        <v>6</v>
      </c>
      <c r="AA12" s="52">
        <v>6</v>
      </c>
      <c r="AB12" s="53">
        <v>5</v>
      </c>
      <c r="AC12" s="53">
        <v>-7</v>
      </c>
      <c r="AD12" s="53"/>
      <c r="AE12" s="54" t="str">
        <f t="shared" si="4"/>
        <v>6,6</v>
      </c>
      <c r="AF12" s="55">
        <f t="shared" si="12"/>
        <v>6</v>
      </c>
      <c r="AG12" s="58">
        <f t="shared" si="10"/>
        <v>0</v>
      </c>
      <c r="AH12" s="58">
        <f t="shared" si="10"/>
        <v>0</v>
      </c>
      <c r="AI12" s="58">
        <f t="shared" si="10"/>
        <v>0</v>
      </c>
      <c r="AJ12" s="58" t="str">
        <f t="shared" si="10"/>
        <v>W</v>
      </c>
      <c r="AK12" s="58" t="str">
        <f t="shared" si="10"/>
        <v>W</v>
      </c>
      <c r="AL12" s="58">
        <f t="shared" si="10"/>
        <v>1</v>
      </c>
      <c r="AM12" s="58">
        <f t="shared" si="10"/>
        <v>0</v>
      </c>
      <c r="AN12" s="58">
        <f t="shared" si="10"/>
        <v>1</v>
      </c>
      <c r="AO12" s="58">
        <f t="shared" si="10"/>
        <v>0</v>
      </c>
      <c r="AP12" s="58">
        <f t="shared" si="10"/>
        <v>0</v>
      </c>
      <c r="AQ12" s="29"/>
      <c r="AR12" s="1"/>
      <c r="AS12" s="40">
        <v>3</v>
      </c>
      <c r="AT12" s="31">
        <v>3</v>
      </c>
      <c r="AU12" s="64" t="s">
        <v>40</v>
      </c>
      <c r="AV12" s="63">
        <v>10</v>
      </c>
      <c r="AW12" s="31" t="s">
        <v>17</v>
      </c>
      <c r="AX12" s="31"/>
      <c r="AY12" s="1"/>
      <c r="AZ12" s="32">
        <v>0</v>
      </c>
      <c r="BA12" s="32">
        <v>2</v>
      </c>
      <c r="BB12" s="32">
        <v>2</v>
      </c>
      <c r="BC12" s="32">
        <v>1</v>
      </c>
      <c r="BD12" s="32">
        <v>1</v>
      </c>
      <c r="BE12" s="32">
        <v>1</v>
      </c>
      <c r="BF12" s="32">
        <v>1</v>
      </c>
      <c r="BG12" s="32">
        <v>2</v>
      </c>
      <c r="BH12" s="32">
        <v>2</v>
      </c>
      <c r="BI12" s="32">
        <v>0</v>
      </c>
      <c r="BJ12" s="1"/>
      <c r="BK12" s="33">
        <f t="shared" si="2"/>
        <v>0</v>
      </c>
      <c r="BL12" s="33">
        <f t="shared" si="2"/>
        <v>10</v>
      </c>
      <c r="BM12" s="33">
        <f t="shared" si="2"/>
        <v>10</v>
      </c>
      <c r="BN12" s="33">
        <f t="shared" si="2"/>
        <v>9</v>
      </c>
      <c r="BO12" s="33">
        <f t="shared" si="2"/>
        <v>5</v>
      </c>
      <c r="BP12" s="33">
        <f t="shared" si="2"/>
        <v>0</v>
      </c>
      <c r="BQ12" s="33">
        <f t="shared" si="2"/>
        <v>0</v>
      </c>
      <c r="BR12" s="33">
        <f t="shared" si="2"/>
        <v>0</v>
      </c>
      <c r="BS12" s="33">
        <f t="shared" si="2"/>
        <v>0</v>
      </c>
      <c r="BT12" s="33">
        <f t="shared" si="2"/>
        <v>0</v>
      </c>
      <c r="BU12" s="1"/>
      <c r="BV12" s="34">
        <v>0</v>
      </c>
      <c r="BW12" s="34">
        <v>1.0000000000000001E-9</v>
      </c>
      <c r="BX12" s="34">
        <v>2.5000000000000002E-10</v>
      </c>
      <c r="BY12" s="34">
        <v>2.5000000000000002E-10</v>
      </c>
      <c r="BZ12" s="34">
        <v>2.5000000000000002E-10</v>
      </c>
      <c r="CA12" s="34">
        <v>2.5000000000000002E-10</v>
      </c>
      <c r="CB12" s="34">
        <v>2.5000000000000002E-10</v>
      </c>
      <c r="CC12" s="34">
        <v>2.5000000000000002E-10</v>
      </c>
      <c r="CD12" s="34">
        <v>1.0000000000000001E-9</v>
      </c>
      <c r="CE12" s="34">
        <v>0</v>
      </c>
      <c r="CF12" s="1"/>
      <c r="CG12" s="1"/>
      <c r="CH12" s="41">
        <f t="shared" si="6"/>
        <v>0.40755655471518742</v>
      </c>
      <c r="CI12" s="42">
        <v>12861506.731079999</v>
      </c>
      <c r="CJ12" s="43">
        <v>1078.4162699999999</v>
      </c>
      <c r="CK12" s="43">
        <v>1061.5809999999999</v>
      </c>
      <c r="CL12" s="43">
        <v>1025.985901</v>
      </c>
      <c r="CM12" s="43">
        <v>993.27770020000003</v>
      </c>
      <c r="CN12" s="44">
        <v>-16.415090249999999</v>
      </c>
      <c r="CO12" s="44">
        <v>-2.6008477760000002</v>
      </c>
      <c r="CP12" s="44">
        <v>-0.49843628870000001</v>
      </c>
      <c r="CQ12" s="44">
        <v>-147.6757418</v>
      </c>
      <c r="CR12" s="44">
        <f t="shared" si="7"/>
        <v>1.6756710000002784E-2</v>
      </c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</row>
    <row r="13" spans="1:110" ht="12" customHeight="1" x14ac:dyDescent="0.25">
      <c r="A13" s="45">
        <f t="shared" si="11"/>
        <v>8</v>
      </c>
      <c r="B13" s="46">
        <v>7</v>
      </c>
      <c r="C13" s="46">
        <v>0</v>
      </c>
      <c r="D13" s="47">
        <v>6</v>
      </c>
      <c r="E13" s="47">
        <v>5</v>
      </c>
      <c r="F13" s="48">
        <v>5000</v>
      </c>
      <c r="G13" s="48">
        <v>12</v>
      </c>
      <c r="H13" s="48">
        <v>9.4339624000000001E-4</v>
      </c>
      <c r="I13" s="49">
        <v>1057.075</v>
      </c>
      <c r="J13" s="50">
        <v>3</v>
      </c>
      <c r="K13" s="51">
        <v>3.0000000000000001E-5</v>
      </c>
      <c r="L13" s="51">
        <v>2.9999999999999898E-2</v>
      </c>
      <c r="M13" s="47">
        <v>2</v>
      </c>
      <c r="N13" s="47">
        <v>1</v>
      </c>
      <c r="O13" s="47">
        <v>0</v>
      </c>
      <c r="P13" s="13">
        <f>IF(OR(M13-M12&lt;0,N13=0),MAX(P$5:P12)+1,0)</f>
        <v>0</v>
      </c>
      <c r="Q13" s="14">
        <f t="shared" si="8"/>
        <v>2</v>
      </c>
      <c r="R13" s="14" t="str">
        <f t="shared" si="9"/>
        <v/>
      </c>
      <c r="S13" s="14">
        <f t="shared" si="3"/>
        <v>8</v>
      </c>
      <c r="T13" s="14" t="str">
        <f t="shared" si="3"/>
        <v/>
      </c>
      <c r="U13" s="14" t="str">
        <f t="shared" si="3"/>
        <v/>
      </c>
      <c r="V13" s="14" t="str">
        <f t="shared" si="3"/>
        <v/>
      </c>
      <c r="W13" s="14" t="str">
        <f t="shared" si="3"/>
        <v/>
      </c>
      <c r="X13" s="14" t="str">
        <f t="shared" si="3"/>
        <v/>
      </c>
      <c r="Y13" s="14" t="str">
        <f t="shared" si="3"/>
        <v/>
      </c>
      <c r="Z13" s="52">
        <v>7</v>
      </c>
      <c r="AA13" s="52">
        <v>7</v>
      </c>
      <c r="AB13" s="53">
        <v>6</v>
      </c>
      <c r="AC13" s="53">
        <v>-8</v>
      </c>
      <c r="AD13" s="53"/>
      <c r="AE13" s="54" t="str">
        <f t="shared" si="4"/>
        <v>6,7</v>
      </c>
      <c r="AF13" s="55">
        <f t="shared" si="12"/>
        <v>7</v>
      </c>
      <c r="AG13" s="58">
        <f t="shared" si="10"/>
        <v>0</v>
      </c>
      <c r="AH13" s="58">
        <f t="shared" si="10"/>
        <v>0</v>
      </c>
      <c r="AI13" s="58">
        <f t="shared" si="10"/>
        <v>0</v>
      </c>
      <c r="AJ13" s="58" t="str">
        <f t="shared" si="10"/>
        <v>W</v>
      </c>
      <c r="AK13" s="58" t="str">
        <f t="shared" si="10"/>
        <v>W</v>
      </c>
      <c r="AL13" s="58">
        <f t="shared" si="10"/>
        <v>1</v>
      </c>
      <c r="AM13" s="58">
        <f t="shared" si="10"/>
        <v>1</v>
      </c>
      <c r="AN13" s="58">
        <f t="shared" si="10"/>
        <v>0</v>
      </c>
      <c r="AO13" s="58">
        <f t="shared" si="10"/>
        <v>0</v>
      </c>
      <c r="AP13" s="58">
        <f t="shared" si="10"/>
        <v>0</v>
      </c>
      <c r="AQ13" s="29"/>
      <c r="AR13" s="1"/>
      <c r="AS13" s="40">
        <v>4</v>
      </c>
      <c r="AT13" s="31">
        <v>9</v>
      </c>
      <c r="AU13" s="62" t="s">
        <v>41</v>
      </c>
      <c r="AV13" s="62" t="s">
        <v>42</v>
      </c>
      <c r="AW13" s="31"/>
      <c r="AX13" s="31"/>
      <c r="AY13" s="1"/>
      <c r="AZ13" s="32">
        <v>0</v>
      </c>
      <c r="BA13" s="32">
        <v>2</v>
      </c>
      <c r="BB13" s="32">
        <v>2</v>
      </c>
      <c r="BC13" s="32">
        <v>1</v>
      </c>
      <c r="BD13" s="32">
        <v>1</v>
      </c>
      <c r="BE13" s="32">
        <v>1</v>
      </c>
      <c r="BF13" s="32">
        <v>1</v>
      </c>
      <c r="BG13" s="32">
        <v>2</v>
      </c>
      <c r="BH13" s="32">
        <v>2</v>
      </c>
      <c r="BI13" s="32">
        <v>2</v>
      </c>
      <c r="BJ13" s="1"/>
      <c r="BK13" s="33">
        <f t="shared" si="2"/>
        <v>0</v>
      </c>
      <c r="BL13" s="33">
        <f t="shared" si="2"/>
        <v>10</v>
      </c>
      <c r="BM13" s="33">
        <f t="shared" si="2"/>
        <v>14</v>
      </c>
      <c r="BN13" s="33">
        <f t="shared" si="2"/>
        <v>9</v>
      </c>
      <c r="BO13" s="33">
        <f t="shared" si="2"/>
        <v>0</v>
      </c>
      <c r="BP13" s="33">
        <f t="shared" si="2"/>
        <v>0</v>
      </c>
      <c r="BQ13" s="33">
        <f t="shared" si="2"/>
        <v>0</v>
      </c>
      <c r="BR13" s="33">
        <f t="shared" si="2"/>
        <v>0</v>
      </c>
      <c r="BS13" s="33">
        <f t="shared" si="2"/>
        <v>0</v>
      </c>
      <c r="BT13" s="33">
        <f t="shared" si="2"/>
        <v>0</v>
      </c>
      <c r="BU13" s="1"/>
      <c r="BV13" s="34">
        <v>0</v>
      </c>
      <c r="BW13" s="34">
        <v>1.0000000000000001E-9</v>
      </c>
      <c r="BX13" s="34">
        <v>2.5000000000000002E-10</v>
      </c>
      <c r="BY13" s="34">
        <v>2.5000000000000002E-10</v>
      </c>
      <c r="BZ13" s="34">
        <v>2.5000000000000002E-10</v>
      </c>
      <c r="CA13" s="34">
        <v>2.5000000000000002E-10</v>
      </c>
      <c r="CB13" s="34">
        <v>2.5000000000000002E-10</v>
      </c>
      <c r="CC13" s="34">
        <v>2.5000000000000002E-10</v>
      </c>
      <c r="CD13" s="34">
        <v>2.5000000000000002E-10</v>
      </c>
      <c r="CE13" s="34">
        <v>4.0000000000000002E-9</v>
      </c>
      <c r="CF13" s="1"/>
      <c r="CG13" s="1"/>
      <c r="CH13" s="41">
        <f t="shared" si="6"/>
        <v>0.49127091249271171</v>
      </c>
      <c r="CI13" s="42">
        <v>15503330.94808</v>
      </c>
      <c r="CJ13" s="43">
        <v>1078.4157949999999</v>
      </c>
      <c r="CK13" s="43">
        <v>1061.5809999999999</v>
      </c>
      <c r="CL13" s="43">
        <v>1025.9852880000001</v>
      </c>
      <c r="CM13" s="43">
        <v>993.27223579999998</v>
      </c>
      <c r="CN13" s="44">
        <v>-16.401311159999999</v>
      </c>
      <c r="CO13" s="44">
        <v>-2.21281287</v>
      </c>
      <c r="CP13" s="44">
        <v>-0.49182704820000001</v>
      </c>
      <c r="CQ13" s="44">
        <v>-146.71750940000001</v>
      </c>
      <c r="CR13" s="44">
        <f t="shared" si="7"/>
        <v>3.0535800000002666E-2</v>
      </c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</row>
    <row r="14" spans="1:110" ht="12" customHeight="1" x14ac:dyDescent="0.25">
      <c r="A14" s="45">
        <f t="shared" si="11"/>
        <v>9</v>
      </c>
      <c r="B14" s="46">
        <v>8</v>
      </c>
      <c r="C14" s="46">
        <v>0</v>
      </c>
      <c r="D14" s="47">
        <v>7</v>
      </c>
      <c r="E14" s="47">
        <v>5</v>
      </c>
      <c r="F14" s="48">
        <v>5000</v>
      </c>
      <c r="G14" s="48">
        <v>12</v>
      </c>
      <c r="H14" s="48">
        <v>9.4339624000000001E-4</v>
      </c>
      <c r="I14" s="49">
        <v>1052.3589999999899</v>
      </c>
      <c r="J14" s="50">
        <v>3</v>
      </c>
      <c r="K14" s="51">
        <v>3.0000000000000001E-5</v>
      </c>
      <c r="L14" s="51">
        <v>2.9999999999999898E-2</v>
      </c>
      <c r="M14" s="47">
        <v>2</v>
      </c>
      <c r="N14" s="47">
        <v>1</v>
      </c>
      <c r="O14" s="47">
        <v>0</v>
      </c>
      <c r="P14" s="13">
        <f>IF(OR(M14-M13&lt;0,N14=0),MAX(P$5:P13)+1,0)</f>
        <v>0</v>
      </c>
      <c r="Q14" s="14">
        <f t="shared" si="8"/>
        <v>2</v>
      </c>
      <c r="R14" s="14" t="str">
        <f t="shared" si="9"/>
        <v/>
      </c>
      <c r="S14" s="14">
        <f t="shared" si="3"/>
        <v>9</v>
      </c>
      <c r="T14" s="14" t="str">
        <f t="shared" si="3"/>
        <v/>
      </c>
      <c r="U14" s="14" t="str">
        <f t="shared" si="3"/>
        <v/>
      </c>
      <c r="V14" s="14" t="str">
        <f t="shared" si="3"/>
        <v/>
      </c>
      <c r="W14" s="14" t="str">
        <f t="shared" si="3"/>
        <v/>
      </c>
      <c r="X14" s="14" t="str">
        <f t="shared" si="3"/>
        <v/>
      </c>
      <c r="Y14" s="14" t="str">
        <f t="shared" si="3"/>
        <v/>
      </c>
      <c r="Z14" s="52">
        <v>8</v>
      </c>
      <c r="AA14" s="52">
        <v>8</v>
      </c>
      <c r="AB14" s="53">
        <v>7</v>
      </c>
      <c r="AC14" s="53">
        <v>-22</v>
      </c>
      <c r="AD14" s="53"/>
      <c r="AE14" s="54" t="str">
        <f t="shared" si="4"/>
        <v>6,8</v>
      </c>
      <c r="AF14" s="55">
        <f t="shared" si="12"/>
        <v>8</v>
      </c>
      <c r="AG14" s="58">
        <f t="shared" si="10"/>
        <v>0</v>
      </c>
      <c r="AH14" s="58">
        <f t="shared" si="10"/>
        <v>0</v>
      </c>
      <c r="AI14" s="58">
        <f t="shared" si="10"/>
        <v>0</v>
      </c>
      <c r="AJ14" s="58" t="str">
        <f t="shared" si="10"/>
        <v>W</v>
      </c>
      <c r="AK14" s="58" t="str">
        <f t="shared" si="10"/>
        <v>W</v>
      </c>
      <c r="AL14" s="58">
        <f t="shared" si="10"/>
        <v>1</v>
      </c>
      <c r="AM14" s="58">
        <f t="shared" si="10"/>
        <v>1</v>
      </c>
      <c r="AN14" s="58">
        <f t="shared" si="10"/>
        <v>0</v>
      </c>
      <c r="AO14" s="58">
        <f t="shared" si="10"/>
        <v>0</v>
      </c>
      <c r="AP14" s="58">
        <f t="shared" si="10"/>
        <v>0</v>
      </c>
      <c r="AQ14" s="29"/>
      <c r="AR14" s="1"/>
      <c r="AS14" s="40">
        <v>5</v>
      </c>
      <c r="AT14" s="31">
        <v>10</v>
      </c>
      <c r="AU14" s="62" t="s">
        <v>41</v>
      </c>
      <c r="AV14" s="62" t="s">
        <v>42</v>
      </c>
      <c r="AW14" s="31"/>
      <c r="AX14" s="31"/>
      <c r="AY14" s="1"/>
      <c r="AZ14" s="32">
        <v>0</v>
      </c>
      <c r="BA14" s="32">
        <v>2</v>
      </c>
      <c r="BB14" s="32">
        <v>2</v>
      </c>
      <c r="BC14" s="32">
        <v>1</v>
      </c>
      <c r="BD14" s="32">
        <v>1</v>
      </c>
      <c r="BE14" s="32">
        <v>1</v>
      </c>
      <c r="BF14" s="32">
        <v>1</v>
      </c>
      <c r="BG14" s="32">
        <v>2</v>
      </c>
      <c r="BH14" s="32">
        <v>2</v>
      </c>
      <c r="BI14" s="32">
        <v>0</v>
      </c>
      <c r="BJ14" s="1"/>
      <c r="BK14" s="33">
        <f t="shared" si="2"/>
        <v>0</v>
      </c>
      <c r="BL14" s="33">
        <f t="shared" si="2"/>
        <v>10</v>
      </c>
      <c r="BM14" s="33">
        <f t="shared" si="2"/>
        <v>11</v>
      </c>
      <c r="BN14" s="33">
        <f t="shared" si="2"/>
        <v>5</v>
      </c>
      <c r="BO14" s="33">
        <f t="shared" si="2"/>
        <v>0</v>
      </c>
      <c r="BP14" s="33">
        <f t="shared" si="2"/>
        <v>0</v>
      </c>
      <c r="BQ14" s="33">
        <f t="shared" si="2"/>
        <v>0</v>
      </c>
      <c r="BR14" s="33">
        <f t="shared" si="2"/>
        <v>0</v>
      </c>
      <c r="BS14" s="33">
        <f t="shared" si="2"/>
        <v>0</v>
      </c>
      <c r="BT14" s="33">
        <f t="shared" si="2"/>
        <v>0</v>
      </c>
      <c r="BU14" s="1"/>
      <c r="BV14" s="34">
        <v>0</v>
      </c>
      <c r="BW14" s="34">
        <v>1.0000000000000001E-9</v>
      </c>
      <c r="BX14" s="34">
        <v>2.5000000000000002E-10</v>
      </c>
      <c r="BY14" s="34">
        <v>2.5000000000000002E-10</v>
      </c>
      <c r="BZ14" s="34">
        <v>2.5000000000000002E-10</v>
      </c>
      <c r="CA14" s="34">
        <v>2.5000000000000002E-10</v>
      </c>
      <c r="CB14" s="34">
        <v>2.5000000000000002E-10</v>
      </c>
      <c r="CC14" s="34">
        <v>2.5000000000000002E-10</v>
      </c>
      <c r="CD14" s="34">
        <v>1.0000000000000001E-9</v>
      </c>
      <c r="CE14" s="34">
        <v>0</v>
      </c>
      <c r="CF14" s="1"/>
      <c r="CG14" s="1"/>
      <c r="CH14" s="41">
        <f t="shared" si="6"/>
        <v>0.5833567060479885</v>
      </c>
      <c r="CI14" s="42">
        <v>18409337.58678</v>
      </c>
      <c r="CJ14" s="43">
        <v>1078.4150609999999</v>
      </c>
      <c r="CK14" s="43">
        <v>1061.5809999999999</v>
      </c>
      <c r="CL14" s="43">
        <v>1025.984612</v>
      </c>
      <c r="CM14" s="43">
        <v>993.26609689999998</v>
      </c>
      <c r="CN14" s="44">
        <v>-16.380027049999999</v>
      </c>
      <c r="CO14" s="44">
        <v>-1.7979557049999999</v>
      </c>
      <c r="CP14" s="44">
        <v>-0.48459115619999998</v>
      </c>
      <c r="CQ14" s="44">
        <v>-145.64390059999999</v>
      </c>
      <c r="CR14" s="44">
        <f t="shared" si="7"/>
        <v>5.1819910000002523E-2</v>
      </c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</row>
    <row r="15" spans="1:110" ht="12" customHeight="1" x14ac:dyDescent="0.25">
      <c r="A15" s="45">
        <f t="shared" si="11"/>
        <v>10</v>
      </c>
      <c r="B15" s="46">
        <v>9</v>
      </c>
      <c r="C15" s="46">
        <v>0</v>
      </c>
      <c r="D15" s="47">
        <v>2</v>
      </c>
      <c r="E15" s="47">
        <v>4</v>
      </c>
      <c r="F15" s="48">
        <v>5000</v>
      </c>
      <c r="G15" s="48">
        <v>10</v>
      </c>
      <c r="H15" s="48">
        <v>5.4545456000000005E-4</v>
      </c>
      <c r="I15" s="49">
        <v>1073.63599999999</v>
      </c>
      <c r="J15" s="50">
        <v>2</v>
      </c>
      <c r="K15" s="51">
        <v>3.0000000000000001E-5</v>
      </c>
      <c r="L15" s="51">
        <v>2.9999999999999898E-2</v>
      </c>
      <c r="M15" s="47">
        <v>2</v>
      </c>
      <c r="N15" s="47">
        <v>0</v>
      </c>
      <c r="O15" s="47">
        <v>0</v>
      </c>
      <c r="P15" s="13">
        <f>IF(OR(M15-M14&lt;0,N15=0),MAX(P$5:P14)+1,0)</f>
        <v>3</v>
      </c>
      <c r="Q15" s="14">
        <f t="shared" si="8"/>
        <v>3</v>
      </c>
      <c r="R15" s="14" t="str">
        <f t="shared" si="9"/>
        <v/>
      </c>
      <c r="S15" s="14" t="str">
        <f t="shared" si="3"/>
        <v/>
      </c>
      <c r="T15" s="14">
        <f t="shared" si="3"/>
        <v>10</v>
      </c>
      <c r="U15" s="14" t="str">
        <f t="shared" si="3"/>
        <v/>
      </c>
      <c r="V15" s="14" t="str">
        <f t="shared" si="3"/>
        <v/>
      </c>
      <c r="W15" s="14" t="str">
        <f t="shared" si="3"/>
        <v/>
      </c>
      <c r="X15" s="14" t="str">
        <f t="shared" si="3"/>
        <v/>
      </c>
      <c r="Y15" s="14" t="str">
        <f t="shared" si="3"/>
        <v/>
      </c>
      <c r="Z15" s="52">
        <v>9</v>
      </c>
      <c r="AA15" s="52">
        <v>9</v>
      </c>
      <c r="AB15" s="53">
        <v>3</v>
      </c>
      <c r="AC15" s="53">
        <v>-10</v>
      </c>
      <c r="AD15" s="53"/>
      <c r="AE15" s="54" t="str">
        <f t="shared" si="4"/>
        <v>5,3</v>
      </c>
      <c r="AF15" s="55">
        <f t="shared" si="12"/>
        <v>9</v>
      </c>
      <c r="AG15" s="58">
        <f t="shared" si="10"/>
        <v>0</v>
      </c>
      <c r="AH15" s="58">
        <f t="shared" si="10"/>
        <v>0</v>
      </c>
      <c r="AI15" s="58">
        <f t="shared" si="10"/>
        <v>0</v>
      </c>
      <c r="AJ15" s="58" t="str">
        <f t="shared" si="10"/>
        <v>W</v>
      </c>
      <c r="AK15" s="58" t="str">
        <f t="shared" si="10"/>
        <v>W</v>
      </c>
      <c r="AL15" s="58">
        <f t="shared" si="10"/>
        <v>1</v>
      </c>
      <c r="AM15" s="58">
        <f t="shared" si="10"/>
        <v>0</v>
      </c>
      <c r="AN15" s="58">
        <f t="shared" si="10"/>
        <v>0</v>
      </c>
      <c r="AO15" s="58">
        <f t="shared" si="10"/>
        <v>0</v>
      </c>
      <c r="AP15" s="58">
        <f t="shared" si="10"/>
        <v>0</v>
      </c>
      <c r="AQ15" s="29"/>
      <c r="AR15" s="1"/>
      <c r="AS15" s="40">
        <v>6</v>
      </c>
      <c r="AT15" s="31">
        <v>11</v>
      </c>
      <c r="AU15" s="62" t="s">
        <v>41</v>
      </c>
      <c r="AV15" s="62" t="s">
        <v>42</v>
      </c>
      <c r="AW15" s="31"/>
      <c r="AX15" s="31"/>
      <c r="AY15" s="1"/>
      <c r="AZ15" s="32">
        <v>2</v>
      </c>
      <c r="BA15" s="32">
        <v>2</v>
      </c>
      <c r="BB15" s="32">
        <v>1</v>
      </c>
      <c r="BC15" s="32">
        <v>1</v>
      </c>
      <c r="BD15" s="32">
        <v>1</v>
      </c>
      <c r="BE15" s="32">
        <v>1</v>
      </c>
      <c r="BF15" s="32">
        <v>1</v>
      </c>
      <c r="BG15" s="32">
        <v>2</v>
      </c>
      <c r="BH15" s="32">
        <v>2</v>
      </c>
      <c r="BI15" s="32">
        <v>0</v>
      </c>
      <c r="BJ15" s="1"/>
      <c r="BK15" s="33">
        <f t="shared" si="2"/>
        <v>0</v>
      </c>
      <c r="BL15" s="33">
        <f t="shared" si="2"/>
        <v>0</v>
      </c>
      <c r="BM15" s="33">
        <f t="shared" si="2"/>
        <v>0</v>
      </c>
      <c r="BN15" s="33">
        <f t="shared" si="2"/>
        <v>0</v>
      </c>
      <c r="BO15" s="33">
        <f t="shared" si="2"/>
        <v>0</v>
      </c>
      <c r="BP15" s="33">
        <f t="shared" si="2"/>
        <v>0</v>
      </c>
      <c r="BQ15" s="33">
        <f t="shared" si="2"/>
        <v>0</v>
      </c>
      <c r="BR15" s="33">
        <f t="shared" si="2"/>
        <v>0</v>
      </c>
      <c r="BS15" s="33">
        <f t="shared" si="2"/>
        <v>0</v>
      </c>
      <c r="BT15" s="33">
        <f t="shared" si="2"/>
        <v>0</v>
      </c>
      <c r="BU15" s="1"/>
      <c r="BV15" s="34">
        <v>1.0000000000000001E-9</v>
      </c>
      <c r="BW15" s="34">
        <v>2.5000000000000002E-10</v>
      </c>
      <c r="BX15" s="34">
        <v>2.5000000000000002E-10</v>
      </c>
      <c r="BY15" s="34">
        <v>2.5000000000000002E-10</v>
      </c>
      <c r="BZ15" s="34">
        <v>2.5000000000000002E-10</v>
      </c>
      <c r="CA15" s="34">
        <v>2.5000000000000002E-10</v>
      </c>
      <c r="CB15" s="34">
        <v>2.5000000000000002E-10</v>
      </c>
      <c r="CC15" s="34">
        <v>2.5000000000000002E-10</v>
      </c>
      <c r="CD15" s="34">
        <v>1.0000000000000001E-9</v>
      </c>
      <c r="CE15" s="34">
        <v>0</v>
      </c>
      <c r="CF15" s="1"/>
      <c r="CG15" s="1"/>
      <c r="CH15" s="41">
        <f t="shared" si="6"/>
        <v>0.68465107895879285</v>
      </c>
      <c r="CI15" s="42">
        <v>21605944.889350001</v>
      </c>
      <c r="CJ15" s="43">
        <v>1078.4139889999999</v>
      </c>
      <c r="CK15" s="43">
        <v>1061.5809999999999</v>
      </c>
      <c r="CL15" s="43">
        <v>1025.983874</v>
      </c>
      <c r="CM15" s="43">
        <v>993.25933020000002</v>
      </c>
      <c r="CN15" s="44">
        <v>-16.348992039999999</v>
      </c>
      <c r="CO15" s="44">
        <v>-1.305696647</v>
      </c>
      <c r="CP15" s="44">
        <v>-0.47672751679999997</v>
      </c>
      <c r="CQ15" s="44">
        <v>-144.46386390000001</v>
      </c>
      <c r="CR15" s="44">
        <f t="shared" si="7"/>
        <v>8.2854920000002608E-2</v>
      </c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</row>
    <row r="16" spans="1:110" ht="12" customHeight="1" x14ac:dyDescent="0.25">
      <c r="A16" s="45">
        <f t="shared" si="11"/>
        <v>11</v>
      </c>
      <c r="B16" s="46">
        <v>10</v>
      </c>
      <c r="C16" s="46">
        <v>0</v>
      </c>
      <c r="D16" s="47">
        <v>2</v>
      </c>
      <c r="E16" s="47">
        <v>5</v>
      </c>
      <c r="F16" s="48">
        <v>5000</v>
      </c>
      <c r="G16" s="48">
        <v>10</v>
      </c>
      <c r="H16" s="48">
        <v>5.4545456000000005E-4</v>
      </c>
      <c r="I16" s="49">
        <v>1070.9090000000001</v>
      </c>
      <c r="J16" s="50">
        <v>2</v>
      </c>
      <c r="K16" s="51">
        <v>3.0000000000000001E-5</v>
      </c>
      <c r="L16" s="51">
        <v>2.9999999999999898E-2</v>
      </c>
      <c r="M16" s="47">
        <v>2</v>
      </c>
      <c r="N16" s="47">
        <v>1</v>
      </c>
      <c r="O16" s="47">
        <v>0</v>
      </c>
      <c r="P16" s="13">
        <f>IF(OR(M16-M15&lt;0,N16=0),MAX(P$5:P15)+1,0)</f>
        <v>0</v>
      </c>
      <c r="Q16" s="14">
        <f t="shared" si="8"/>
        <v>3</v>
      </c>
      <c r="R16" s="14" t="str">
        <f t="shared" si="9"/>
        <v/>
      </c>
      <c r="S16" s="14" t="str">
        <f t="shared" si="3"/>
        <v/>
      </c>
      <c r="T16" s="14">
        <f t="shared" si="3"/>
        <v>11</v>
      </c>
      <c r="U16" s="14" t="str">
        <f t="shared" si="3"/>
        <v/>
      </c>
      <c r="V16" s="14" t="str">
        <f t="shared" si="3"/>
        <v/>
      </c>
      <c r="W16" s="14" t="str">
        <f t="shared" si="3"/>
        <v/>
      </c>
      <c r="X16" s="14" t="str">
        <f t="shared" si="3"/>
        <v/>
      </c>
      <c r="Y16" s="14" t="str">
        <f t="shared" si="3"/>
        <v/>
      </c>
      <c r="Z16" s="52">
        <v>10</v>
      </c>
      <c r="AA16" s="52">
        <v>10</v>
      </c>
      <c r="AB16" s="53">
        <v>9</v>
      </c>
      <c r="AC16" s="53">
        <v>-11</v>
      </c>
      <c r="AD16" s="53"/>
      <c r="AE16" s="54" t="str">
        <f t="shared" si="4"/>
        <v>6,3</v>
      </c>
      <c r="AF16" s="55">
        <f t="shared" si="12"/>
        <v>10</v>
      </c>
      <c r="AG16" s="58">
        <f t="shared" si="10"/>
        <v>0</v>
      </c>
      <c r="AH16" s="58">
        <f t="shared" si="10"/>
        <v>0</v>
      </c>
      <c r="AI16" s="58">
        <f t="shared" si="10"/>
        <v>0</v>
      </c>
      <c r="AJ16" s="58" t="str">
        <f t="shared" si="10"/>
        <v>W</v>
      </c>
      <c r="AK16" s="58" t="str">
        <f t="shared" si="10"/>
        <v>W</v>
      </c>
      <c r="AL16" s="58">
        <f t="shared" si="10"/>
        <v>0</v>
      </c>
      <c r="AM16" s="58">
        <f t="shared" si="10"/>
        <v>1</v>
      </c>
      <c r="AN16" s="58">
        <f t="shared" si="10"/>
        <v>0</v>
      </c>
      <c r="AO16" s="58">
        <f t="shared" si="10"/>
        <v>0</v>
      </c>
      <c r="AP16" s="58">
        <f t="shared" si="10"/>
        <v>0</v>
      </c>
      <c r="AQ16" s="29"/>
      <c r="AR16" s="1"/>
      <c r="AS16" s="40">
        <v>7</v>
      </c>
      <c r="AT16" s="31">
        <v>12</v>
      </c>
      <c r="AU16" s="62" t="s">
        <v>41</v>
      </c>
      <c r="AV16" s="62" t="s">
        <v>42</v>
      </c>
      <c r="AW16" s="31"/>
      <c r="AX16" s="31"/>
      <c r="AY16" s="1"/>
      <c r="AZ16" s="32">
        <v>1</v>
      </c>
      <c r="BA16" s="32">
        <v>1</v>
      </c>
      <c r="BB16" s="32">
        <v>1</v>
      </c>
      <c r="BC16" s="32">
        <v>1</v>
      </c>
      <c r="BD16" s="32">
        <v>1</v>
      </c>
      <c r="BE16" s="32">
        <v>1</v>
      </c>
      <c r="BF16" s="32">
        <v>1</v>
      </c>
      <c r="BG16" s="32">
        <v>1</v>
      </c>
      <c r="BH16" s="32">
        <v>1</v>
      </c>
      <c r="BI16" s="32">
        <v>0</v>
      </c>
      <c r="BJ16" s="1"/>
      <c r="BK16" s="33">
        <f t="shared" si="2"/>
        <v>0</v>
      </c>
      <c r="BL16" s="33">
        <f t="shared" si="2"/>
        <v>0</v>
      </c>
      <c r="BM16" s="33">
        <f t="shared" si="2"/>
        <v>0</v>
      </c>
      <c r="BN16" s="33">
        <f t="shared" si="2"/>
        <v>0</v>
      </c>
      <c r="BO16" s="33">
        <f t="shared" si="2"/>
        <v>0</v>
      </c>
      <c r="BP16" s="33">
        <f t="shared" si="2"/>
        <v>0</v>
      </c>
      <c r="BQ16" s="33">
        <f t="shared" si="2"/>
        <v>0</v>
      </c>
      <c r="BR16" s="33">
        <f t="shared" si="2"/>
        <v>0</v>
      </c>
      <c r="BS16" s="33">
        <f t="shared" si="2"/>
        <v>0</v>
      </c>
      <c r="BT16" s="33">
        <f t="shared" si="2"/>
        <v>0</v>
      </c>
      <c r="BU16" s="1"/>
      <c r="BV16" s="34">
        <v>2.5000000000000002E-10</v>
      </c>
      <c r="BW16" s="34">
        <v>2.5000000000000002E-10</v>
      </c>
      <c r="BX16" s="34">
        <v>2.5000000000000002E-10</v>
      </c>
      <c r="BY16" s="34">
        <v>2.5000000000000002E-10</v>
      </c>
      <c r="BZ16" s="34">
        <v>2.5000000000000002E-10</v>
      </c>
      <c r="CA16" s="34">
        <v>2.5000000000000002E-10</v>
      </c>
      <c r="CB16" s="34">
        <v>2.5000000000000002E-10</v>
      </c>
      <c r="CC16" s="34">
        <v>2.5000000000000002E-10</v>
      </c>
      <c r="CD16" s="34">
        <v>1.0000000000000001E-9</v>
      </c>
      <c r="CE16" s="34">
        <v>0</v>
      </c>
      <c r="CF16" s="1"/>
      <c r="CG16" s="1"/>
      <c r="CH16" s="41">
        <f t="shared" si="6"/>
        <v>0.79607488916045577</v>
      </c>
      <c r="CI16" s="42">
        <v>25122212.922169998</v>
      </c>
      <c r="CJ16" s="43">
        <v>1078.4124999999999</v>
      </c>
      <c r="CK16" s="43">
        <v>1061.5809999999999</v>
      </c>
      <c r="CL16" s="43">
        <v>1025.983078</v>
      </c>
      <c r="CM16" s="43">
        <v>993.25201630000004</v>
      </c>
      <c r="CN16" s="44">
        <v>-16.305868669999999</v>
      </c>
      <c r="CO16" s="44">
        <v>-0.87097067719999999</v>
      </c>
      <c r="CP16" s="44">
        <v>-0.4683093626</v>
      </c>
      <c r="CQ16" s="44">
        <v>-143.1923256</v>
      </c>
      <c r="CR16" s="44">
        <f t="shared" si="7"/>
        <v>0.1259782900000026</v>
      </c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</row>
    <row r="17" spans="1:110" ht="12" customHeight="1" x14ac:dyDescent="0.25">
      <c r="A17" s="45">
        <f t="shared" si="11"/>
        <v>12</v>
      </c>
      <c r="B17" s="46">
        <v>11</v>
      </c>
      <c r="C17" s="46">
        <v>0</v>
      </c>
      <c r="D17" s="47">
        <v>2</v>
      </c>
      <c r="E17" s="47">
        <v>6</v>
      </c>
      <c r="F17" s="48">
        <v>4500</v>
      </c>
      <c r="G17" s="48">
        <v>10</v>
      </c>
      <c r="H17" s="48">
        <v>5.4545456000000005E-4</v>
      </c>
      <c r="I17" s="49">
        <v>1068.31799999999</v>
      </c>
      <c r="J17" s="50">
        <v>2</v>
      </c>
      <c r="K17" s="51">
        <v>3.0000000000000001E-5</v>
      </c>
      <c r="L17" s="51">
        <v>2.9999999999999898E-2</v>
      </c>
      <c r="M17" s="47">
        <v>2</v>
      </c>
      <c r="N17" s="47">
        <v>1</v>
      </c>
      <c r="O17" s="47">
        <v>0</v>
      </c>
      <c r="P17" s="13">
        <f>IF(OR(M17-M16&lt;0,N17=0),MAX(P$5:P16)+1,0)</f>
        <v>0</v>
      </c>
      <c r="Q17" s="14">
        <f t="shared" si="8"/>
        <v>3</v>
      </c>
      <c r="R17" s="14" t="str">
        <f t="shared" si="9"/>
        <v/>
      </c>
      <c r="S17" s="14" t="str">
        <f t="shared" si="3"/>
        <v/>
      </c>
      <c r="T17" s="14">
        <f t="shared" si="3"/>
        <v>12</v>
      </c>
      <c r="U17" s="14" t="str">
        <f t="shared" si="3"/>
        <v/>
      </c>
      <c r="V17" s="14" t="str">
        <f t="shared" si="3"/>
        <v/>
      </c>
      <c r="W17" s="14" t="str">
        <f t="shared" si="3"/>
        <v/>
      </c>
      <c r="X17" s="14" t="str">
        <f t="shared" si="3"/>
        <v/>
      </c>
      <c r="Y17" s="14" t="str">
        <f t="shared" si="3"/>
        <v/>
      </c>
      <c r="Z17" s="52">
        <v>11</v>
      </c>
      <c r="AA17" s="52">
        <v>11</v>
      </c>
      <c r="AB17" s="53">
        <v>10</v>
      </c>
      <c r="AC17" s="53">
        <v>-12</v>
      </c>
      <c r="AD17" s="53"/>
      <c r="AE17" s="54" t="str">
        <f t="shared" si="4"/>
        <v>7,3</v>
      </c>
      <c r="AF17" s="55">
        <f t="shared" si="12"/>
        <v>11</v>
      </c>
      <c r="AG17" s="58">
        <f t="shared" si="10"/>
        <v>0</v>
      </c>
      <c r="AH17" s="58">
        <f t="shared" si="10"/>
        <v>0</v>
      </c>
      <c r="AI17" s="58">
        <f t="shared" si="10"/>
        <v>0</v>
      </c>
      <c r="AJ17" s="58">
        <f t="shared" si="10"/>
        <v>0</v>
      </c>
      <c r="AK17" s="58">
        <f t="shared" si="10"/>
        <v>0</v>
      </c>
      <c r="AL17" s="58">
        <f t="shared" si="10"/>
        <v>0</v>
      </c>
      <c r="AM17" s="58">
        <f t="shared" si="10"/>
        <v>1</v>
      </c>
      <c r="AN17" s="58">
        <f t="shared" si="10"/>
        <v>0</v>
      </c>
      <c r="AO17" s="58">
        <f t="shared" si="10"/>
        <v>0</v>
      </c>
      <c r="AP17" s="58">
        <f t="shared" si="10"/>
        <v>0</v>
      </c>
      <c r="AQ17" s="29"/>
      <c r="AR17" s="1"/>
      <c r="AS17" s="40">
        <v>8</v>
      </c>
      <c r="AT17" s="31">
        <v>13</v>
      </c>
      <c r="AU17" s="62" t="s">
        <v>41</v>
      </c>
      <c r="AV17" s="62" t="s">
        <v>42</v>
      </c>
      <c r="AW17" s="31"/>
      <c r="AX17" s="31"/>
      <c r="AY17" s="1"/>
      <c r="AZ17" s="32">
        <v>0</v>
      </c>
      <c r="BA17" s="32">
        <v>2</v>
      </c>
      <c r="BB17" s="32">
        <v>2</v>
      </c>
      <c r="BC17" s="32">
        <v>2</v>
      </c>
      <c r="BD17" s="32">
        <v>2</v>
      </c>
      <c r="BE17" s="32">
        <v>2</v>
      </c>
      <c r="BF17" s="32">
        <v>2</v>
      </c>
      <c r="BG17" s="32">
        <v>2</v>
      </c>
      <c r="BH17" s="32">
        <v>1</v>
      </c>
      <c r="BI17" s="32">
        <v>0</v>
      </c>
      <c r="BJ17" s="1"/>
      <c r="BK17" s="33">
        <f t="shared" si="2"/>
        <v>0</v>
      </c>
      <c r="BL17" s="33">
        <f t="shared" si="2"/>
        <v>0</v>
      </c>
      <c r="BM17" s="33">
        <f t="shared" si="2"/>
        <v>0</v>
      </c>
      <c r="BN17" s="33">
        <f t="shared" si="2"/>
        <v>0</v>
      </c>
      <c r="BO17" s="33">
        <f t="shared" si="2"/>
        <v>0</v>
      </c>
      <c r="BP17" s="33">
        <f t="shared" si="2"/>
        <v>0</v>
      </c>
      <c r="BQ17" s="33">
        <f t="shared" si="2"/>
        <v>0</v>
      </c>
      <c r="BR17" s="33">
        <f t="shared" si="2"/>
        <v>0</v>
      </c>
      <c r="BS17" s="33">
        <f t="shared" si="2"/>
        <v>0</v>
      </c>
      <c r="BT17" s="33">
        <f t="shared" si="2"/>
        <v>0</v>
      </c>
      <c r="BU17" s="1"/>
      <c r="BV17" s="34">
        <v>0</v>
      </c>
      <c r="BW17" s="34">
        <v>2.5000000000000002E-10</v>
      </c>
      <c r="BX17" s="34">
        <v>2.5000000000000002E-10</v>
      </c>
      <c r="BY17" s="34">
        <v>2.5000000000000002E-10</v>
      </c>
      <c r="BZ17" s="34">
        <v>2.5000000000000002E-10</v>
      </c>
      <c r="CA17" s="34">
        <v>2.5000000000000002E-10</v>
      </c>
      <c r="CB17" s="34">
        <v>1.0000000000000001E-9</v>
      </c>
      <c r="CC17" s="34">
        <v>1.0000000000000001E-9</v>
      </c>
      <c r="CD17" s="34">
        <v>2.5000000000000002E-10</v>
      </c>
      <c r="CE17" s="34">
        <v>0</v>
      </c>
      <c r="CF17" s="65">
        <f>MAX(BV4:CE18)</f>
        <v>4.0000000000000002E-9</v>
      </c>
      <c r="CG17" s="1"/>
      <c r="CH17" s="41">
        <f t="shared" si="6"/>
        <v>0.91864108038253867</v>
      </c>
      <c r="CI17" s="42">
        <v>28990107.758280002</v>
      </c>
      <c r="CJ17" s="43">
        <v>1078.4105099999999</v>
      </c>
      <c r="CK17" s="43">
        <v>1061.5809999999999</v>
      </c>
      <c r="CL17" s="43">
        <v>1025.9822300000001</v>
      </c>
      <c r="CM17" s="43">
        <v>993.24423230000002</v>
      </c>
      <c r="CN17" s="44">
        <v>-16.24831923</v>
      </c>
      <c r="CO17" s="44">
        <v>-0.39441210409999999</v>
      </c>
      <c r="CP17" s="44">
        <v>-0.45941540250000001</v>
      </c>
      <c r="CQ17" s="44">
        <v>-141.84350459999999</v>
      </c>
      <c r="CR17" s="44">
        <f t="shared" si="7"/>
        <v>0.18352773000000155</v>
      </c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</row>
    <row r="18" spans="1:110" ht="12" customHeight="1" x14ac:dyDescent="0.25">
      <c r="A18" s="45">
        <f t="shared" si="11"/>
        <v>13</v>
      </c>
      <c r="B18" s="46">
        <v>12</v>
      </c>
      <c r="C18" s="46">
        <v>0</v>
      </c>
      <c r="D18" s="47">
        <v>3</v>
      </c>
      <c r="E18" s="47">
        <v>7</v>
      </c>
      <c r="F18" s="48">
        <v>6000</v>
      </c>
      <c r="G18" s="48">
        <v>10</v>
      </c>
      <c r="H18" s="48">
        <v>5.4545456000000005E-4</v>
      </c>
      <c r="I18" s="49">
        <v>1065.4549999999899</v>
      </c>
      <c r="J18" s="50">
        <v>2</v>
      </c>
      <c r="K18" s="51">
        <v>3.0000000000000001E-5</v>
      </c>
      <c r="L18" s="51">
        <v>2.9999999999999898E-2</v>
      </c>
      <c r="M18" s="47">
        <v>2</v>
      </c>
      <c r="N18" s="47">
        <v>1</v>
      </c>
      <c r="O18" s="47">
        <v>0</v>
      </c>
      <c r="P18" s="13">
        <f>IF(OR(M18-M17&lt;0,N18=0),MAX(P$5:P17)+1,0)</f>
        <v>0</v>
      </c>
      <c r="Q18" s="14">
        <f t="shared" si="8"/>
        <v>3</v>
      </c>
      <c r="R18" s="14" t="str">
        <f t="shared" si="9"/>
        <v/>
      </c>
      <c r="S18" s="14" t="str">
        <f t="shared" si="3"/>
        <v/>
      </c>
      <c r="T18" s="14">
        <f t="shared" si="3"/>
        <v>13</v>
      </c>
      <c r="U18" s="14" t="str">
        <f t="shared" si="3"/>
        <v/>
      </c>
      <c r="V18" s="14" t="str">
        <f t="shared" si="3"/>
        <v/>
      </c>
      <c r="W18" s="14" t="str">
        <f t="shared" si="3"/>
        <v/>
      </c>
      <c r="X18" s="14" t="str">
        <f t="shared" si="3"/>
        <v/>
      </c>
      <c r="Y18" s="14" t="str">
        <f t="shared" si="3"/>
        <v/>
      </c>
      <c r="Z18" s="52">
        <v>12</v>
      </c>
      <c r="AA18" s="52">
        <v>12</v>
      </c>
      <c r="AB18" s="53">
        <v>11</v>
      </c>
      <c r="AC18" s="53">
        <v>-13</v>
      </c>
      <c r="AD18" s="53"/>
      <c r="AE18" s="54" t="str">
        <f t="shared" si="4"/>
        <v>8,4</v>
      </c>
      <c r="AF18" s="55">
        <f t="shared" si="12"/>
        <v>12</v>
      </c>
      <c r="AG18" s="58">
        <f t="shared" si="10"/>
        <v>0</v>
      </c>
      <c r="AH18" s="58">
        <f t="shared" si="10"/>
        <v>0</v>
      </c>
      <c r="AI18" s="58">
        <f t="shared" si="10"/>
        <v>0</v>
      </c>
      <c r="AJ18" s="58">
        <f t="shared" si="10"/>
        <v>0</v>
      </c>
      <c r="AK18" s="58">
        <f t="shared" si="10"/>
        <v>0</v>
      </c>
      <c r="AL18" s="58">
        <f t="shared" si="10"/>
        <v>0</v>
      </c>
      <c r="AM18" s="58">
        <f t="shared" si="10"/>
        <v>1</v>
      </c>
      <c r="AN18" s="58">
        <f t="shared" si="10"/>
        <v>0</v>
      </c>
      <c r="AO18" s="58">
        <f t="shared" si="10"/>
        <v>0</v>
      </c>
      <c r="AP18" s="58">
        <f t="shared" si="10"/>
        <v>0</v>
      </c>
      <c r="AQ18" s="29"/>
      <c r="AR18" s="1"/>
      <c r="AS18" s="40">
        <v>9</v>
      </c>
      <c r="AT18" s="31">
        <v>14</v>
      </c>
      <c r="AU18" s="62" t="s">
        <v>41</v>
      </c>
      <c r="AV18" s="62" t="s">
        <v>42</v>
      </c>
      <c r="AW18" s="31"/>
      <c r="AX18" s="31"/>
      <c r="AY18" s="1"/>
      <c r="AZ18" s="32">
        <v>0</v>
      </c>
      <c r="BA18" s="32">
        <v>0</v>
      </c>
      <c r="BB18" s="32">
        <v>2</v>
      </c>
      <c r="BC18" s="32">
        <v>2</v>
      </c>
      <c r="BD18" s="32">
        <v>2</v>
      </c>
      <c r="BE18" s="32">
        <v>2</v>
      </c>
      <c r="BF18" s="32">
        <v>0</v>
      </c>
      <c r="BG18" s="32">
        <v>0</v>
      </c>
      <c r="BH18" s="32">
        <v>0</v>
      </c>
      <c r="BI18" s="32">
        <v>0</v>
      </c>
      <c r="BJ18" s="1"/>
      <c r="BK18" s="33">
        <f t="shared" si="2"/>
        <v>0</v>
      </c>
      <c r="BL18" s="33">
        <f t="shared" si="2"/>
        <v>0</v>
      </c>
      <c r="BM18" s="33">
        <f t="shared" si="2"/>
        <v>0</v>
      </c>
      <c r="BN18" s="33">
        <f t="shared" si="2"/>
        <v>0</v>
      </c>
      <c r="BO18" s="33">
        <f t="shared" si="2"/>
        <v>0</v>
      </c>
      <c r="BP18" s="33">
        <f t="shared" si="2"/>
        <v>0</v>
      </c>
      <c r="BQ18" s="33">
        <f t="shared" si="2"/>
        <v>0</v>
      </c>
      <c r="BR18" s="33">
        <f t="shared" si="2"/>
        <v>0</v>
      </c>
      <c r="BS18" s="33">
        <f t="shared" si="2"/>
        <v>0</v>
      </c>
      <c r="BT18" s="33">
        <f t="shared" si="2"/>
        <v>0</v>
      </c>
      <c r="BU18" s="1"/>
      <c r="BV18" s="34">
        <v>0</v>
      </c>
      <c r="BW18" s="34">
        <v>0</v>
      </c>
      <c r="BX18" s="34">
        <v>1.0000000000000001E-9</v>
      </c>
      <c r="BY18" s="34">
        <v>1.0000000000000001E-9</v>
      </c>
      <c r="BZ18" s="34">
        <v>1.0000000000000001E-9</v>
      </c>
      <c r="CA18" s="34">
        <v>1.0000000000000001E-9</v>
      </c>
      <c r="CB18" s="34">
        <v>0</v>
      </c>
      <c r="CC18" s="34">
        <v>0</v>
      </c>
      <c r="CD18" s="34">
        <v>0</v>
      </c>
      <c r="CE18" s="34">
        <v>0</v>
      </c>
      <c r="CF18" s="65">
        <f>MIN(BV4:CE18)</f>
        <v>0</v>
      </c>
      <c r="CG18" s="1"/>
      <c r="CH18" s="41">
        <f t="shared" si="6"/>
        <v>1.0534638907267981</v>
      </c>
      <c r="CI18" s="42">
        <v>33244792.078000002</v>
      </c>
      <c r="CJ18" s="43">
        <v>1078.4079389999999</v>
      </c>
      <c r="CK18" s="43">
        <v>1060.5450000000001</v>
      </c>
      <c r="CL18" s="43">
        <v>1025.9813349999999</v>
      </c>
      <c r="CM18" s="43">
        <v>993.23604439999997</v>
      </c>
      <c r="CN18" s="44">
        <v>-16.174118310000001</v>
      </c>
      <c r="CO18" s="44">
        <v>0</v>
      </c>
      <c r="CP18" s="44">
        <v>-0.45008878149999998</v>
      </c>
      <c r="CQ18" s="44">
        <v>-140.4296631</v>
      </c>
      <c r="CR18" s="44">
        <f t="shared" si="7"/>
        <v>0.25772865000000067</v>
      </c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</row>
    <row r="19" spans="1:110" ht="12" customHeight="1" x14ac:dyDescent="0.25">
      <c r="A19" s="45">
        <f t="shared" si="11"/>
        <v>14</v>
      </c>
      <c r="B19" s="46">
        <v>13</v>
      </c>
      <c r="C19" s="46">
        <v>0</v>
      </c>
      <c r="D19" s="47">
        <v>4</v>
      </c>
      <c r="E19" s="47">
        <v>7</v>
      </c>
      <c r="F19" s="48">
        <v>5000</v>
      </c>
      <c r="G19" s="48">
        <v>10</v>
      </c>
      <c r="H19" s="48">
        <v>5.4545456000000005E-4</v>
      </c>
      <c r="I19" s="49">
        <v>1062.4549999999899</v>
      </c>
      <c r="J19" s="50">
        <v>2</v>
      </c>
      <c r="K19" s="51">
        <v>3.0000000000000001E-5</v>
      </c>
      <c r="L19" s="51">
        <v>2.9999999999999898E-2</v>
      </c>
      <c r="M19" s="47">
        <v>2</v>
      </c>
      <c r="N19" s="47">
        <v>1</v>
      </c>
      <c r="O19" s="47">
        <v>0</v>
      </c>
      <c r="P19" s="13">
        <f>IF(OR(M19-M18&lt;0,N19=0),MAX(P$5:P18)+1,0)</f>
        <v>0</v>
      </c>
      <c r="Q19" s="14">
        <f t="shared" si="8"/>
        <v>3</v>
      </c>
      <c r="R19" s="14" t="str">
        <f t="shared" si="9"/>
        <v/>
      </c>
      <c r="S19" s="14" t="str">
        <f t="shared" si="3"/>
        <v/>
      </c>
      <c r="T19" s="14">
        <f t="shared" si="3"/>
        <v>14</v>
      </c>
      <c r="U19" s="14" t="str">
        <f t="shared" si="3"/>
        <v/>
      </c>
      <c r="V19" s="14" t="str">
        <f t="shared" si="3"/>
        <v/>
      </c>
      <c r="W19" s="14" t="str">
        <f t="shared" si="3"/>
        <v/>
      </c>
      <c r="X19" s="14" t="str">
        <f t="shared" si="3"/>
        <v/>
      </c>
      <c r="Y19" s="14" t="str">
        <f t="shared" si="3"/>
        <v/>
      </c>
      <c r="Z19" s="52">
        <v>13</v>
      </c>
      <c r="AA19" s="52">
        <v>13</v>
      </c>
      <c r="AB19" s="53">
        <v>12</v>
      </c>
      <c r="AC19" s="53">
        <v>-14</v>
      </c>
      <c r="AD19" s="53"/>
      <c r="AE19" s="54" t="str">
        <f t="shared" si="4"/>
        <v>8,5</v>
      </c>
      <c r="AF19" s="55">
        <f t="shared" si="12"/>
        <v>13</v>
      </c>
      <c r="AG19" s="58">
        <f t="shared" si="10"/>
        <v>-1</v>
      </c>
      <c r="AH19" s="58">
        <f t="shared" si="10"/>
        <v>1</v>
      </c>
      <c r="AI19" s="58">
        <f t="shared" si="10"/>
        <v>1</v>
      </c>
      <c r="AJ19" s="58">
        <f t="shared" si="10"/>
        <v>1</v>
      </c>
      <c r="AK19" s="58">
        <f t="shared" si="10"/>
        <v>1</v>
      </c>
      <c r="AL19" s="58">
        <f t="shared" si="10"/>
        <v>1</v>
      </c>
      <c r="AM19" s="58">
        <f t="shared" si="10"/>
        <v>1</v>
      </c>
      <c r="AN19" s="58">
        <f t="shared" si="10"/>
        <v>1</v>
      </c>
      <c r="AO19" s="58">
        <f t="shared" si="10"/>
        <v>0</v>
      </c>
      <c r="AP19" s="58">
        <f t="shared" si="10"/>
        <v>0</v>
      </c>
      <c r="AQ19" s="29"/>
      <c r="AR19" s="1"/>
      <c r="AS19" s="40">
        <v>10</v>
      </c>
      <c r="AT19" s="31">
        <v>9</v>
      </c>
      <c r="AU19" s="62" t="s">
        <v>43</v>
      </c>
      <c r="AV19" s="66">
        <v>1075.5450000000001</v>
      </c>
      <c r="AW19" s="31"/>
      <c r="AX19" s="31"/>
      <c r="AY19" s="1"/>
      <c r="AZ19" s="67">
        <f>_xlfn.MINIFS(AZ20:BI34,AZ20:BI34,"&lt;&gt;0")</f>
        <v>997</v>
      </c>
      <c r="BA19" s="8"/>
      <c r="BB19" s="8"/>
      <c r="BC19" s="8"/>
      <c r="BD19" s="8"/>
      <c r="BE19" s="8"/>
      <c r="BF19" s="8"/>
      <c r="BG19" s="8"/>
      <c r="BH19" s="16"/>
      <c r="BI19" s="16" t="s">
        <v>44</v>
      </c>
      <c r="BJ19" s="1"/>
      <c r="BK19" s="67">
        <f>_xlfn.MINIFS(BK20:BT34,BK20:BT34,"&lt;&gt;0")</f>
        <v>997</v>
      </c>
      <c r="BL19" s="1"/>
      <c r="BM19" s="1"/>
      <c r="BN19" s="1"/>
      <c r="BO19" s="1"/>
      <c r="BP19" s="1"/>
      <c r="BQ19" s="1"/>
      <c r="BR19" s="1"/>
      <c r="BS19" s="16"/>
      <c r="BT19" s="16" t="s">
        <v>45</v>
      </c>
      <c r="BU19" s="1"/>
      <c r="BV19" s="67">
        <f>_xlfn.MINIFS(BV20:CE34,BV20:CE34,"&lt;&gt;0")</f>
        <v>530</v>
      </c>
      <c r="BW19" s="1"/>
      <c r="BX19" s="1"/>
      <c r="BY19" s="1"/>
      <c r="BZ19" s="1"/>
      <c r="CA19" s="1"/>
      <c r="CB19" s="1"/>
      <c r="CC19" s="1"/>
      <c r="CD19" s="16"/>
      <c r="CE19" s="16" t="s">
        <v>46</v>
      </c>
      <c r="CF19" s="1"/>
      <c r="CG19" s="1"/>
      <c r="CH19" s="41">
        <f t="shared" si="6"/>
        <v>1.20176898210542</v>
      </c>
      <c r="CI19" s="42">
        <v>37924944.829690002</v>
      </c>
      <c r="CJ19" s="43">
        <v>1078.404716</v>
      </c>
      <c r="CK19" s="43">
        <v>1060.5450000000001</v>
      </c>
      <c r="CL19" s="43">
        <v>1025.980395</v>
      </c>
      <c r="CM19" s="43">
        <v>993.22752290000005</v>
      </c>
      <c r="CN19" s="44">
        <v>-16.0812375</v>
      </c>
      <c r="CO19" s="44">
        <v>0</v>
      </c>
      <c r="CP19" s="44">
        <v>-0.44038516389999999</v>
      </c>
      <c r="CQ19" s="44">
        <v>-138.9636299</v>
      </c>
      <c r="CR19" s="44">
        <f t="shared" si="7"/>
        <v>0.35060946000000115</v>
      </c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</row>
    <row r="20" spans="1:110" ht="12" customHeight="1" x14ac:dyDescent="0.25">
      <c r="A20" s="45">
        <f t="shared" si="11"/>
        <v>15</v>
      </c>
      <c r="B20" s="46">
        <v>14</v>
      </c>
      <c r="C20" s="46">
        <v>0</v>
      </c>
      <c r="D20" s="47">
        <v>5</v>
      </c>
      <c r="E20" s="47">
        <v>7</v>
      </c>
      <c r="F20" s="48">
        <v>2000</v>
      </c>
      <c r="G20" s="48">
        <v>10</v>
      </c>
      <c r="H20" s="48">
        <v>5.4545456000000005E-4</v>
      </c>
      <c r="I20" s="49">
        <v>1060.5450000000001</v>
      </c>
      <c r="J20" s="50">
        <v>2</v>
      </c>
      <c r="K20" s="51">
        <v>3.0000000000000001E-5</v>
      </c>
      <c r="L20" s="51">
        <v>2.9999999999999898E-2</v>
      </c>
      <c r="M20" s="47">
        <v>2</v>
      </c>
      <c r="N20" s="47">
        <v>1</v>
      </c>
      <c r="O20" s="47">
        <v>0</v>
      </c>
      <c r="P20" s="13">
        <f>IF(OR(M20-M19&lt;0,N20=0),MAX(P$5:P19)+1,0)</f>
        <v>0</v>
      </c>
      <c r="Q20" s="14">
        <f t="shared" si="8"/>
        <v>3</v>
      </c>
      <c r="R20" s="14" t="str">
        <f t="shared" si="9"/>
        <v/>
      </c>
      <c r="S20" s="14" t="str">
        <f t="shared" si="3"/>
        <v/>
      </c>
      <c r="T20" s="14">
        <f t="shared" si="3"/>
        <v>15</v>
      </c>
      <c r="U20" s="14" t="str">
        <f t="shared" si="3"/>
        <v/>
      </c>
      <c r="V20" s="14" t="str">
        <f t="shared" si="3"/>
        <v/>
      </c>
      <c r="W20" s="14" t="str">
        <f t="shared" si="3"/>
        <v/>
      </c>
      <c r="X20" s="14" t="str">
        <f t="shared" si="3"/>
        <v/>
      </c>
      <c r="Y20" s="14" t="str">
        <f t="shared" si="3"/>
        <v/>
      </c>
      <c r="Z20" s="52">
        <v>14</v>
      </c>
      <c r="AA20" s="52">
        <v>14</v>
      </c>
      <c r="AB20" s="53">
        <v>13</v>
      </c>
      <c r="AC20" s="53">
        <v>-18</v>
      </c>
      <c r="AD20" s="53"/>
      <c r="AE20" s="54" t="str">
        <f t="shared" si="4"/>
        <v>8,6</v>
      </c>
      <c r="AF20" s="55">
        <f t="shared" si="12"/>
        <v>14</v>
      </c>
      <c r="AG20" s="58">
        <f t="shared" si="10"/>
        <v>0</v>
      </c>
      <c r="AH20" s="58">
        <f t="shared" si="10"/>
        <v>0</v>
      </c>
      <c r="AI20" s="58">
        <f t="shared" si="10"/>
        <v>0</v>
      </c>
      <c r="AJ20" s="58">
        <f t="shared" si="10"/>
        <v>0</v>
      </c>
      <c r="AK20" s="58">
        <f t="shared" si="10"/>
        <v>0</v>
      </c>
      <c r="AL20" s="58">
        <f t="shared" si="10"/>
        <v>0</v>
      </c>
      <c r="AM20" s="58">
        <f t="shared" si="10"/>
        <v>0</v>
      </c>
      <c r="AN20" s="58">
        <f t="shared" si="10"/>
        <v>0</v>
      </c>
      <c r="AO20" s="58">
        <f t="shared" si="10"/>
        <v>-1</v>
      </c>
      <c r="AP20" s="58">
        <f t="shared" si="10"/>
        <v>0</v>
      </c>
      <c r="AQ20" s="29"/>
      <c r="AR20" s="1"/>
      <c r="AS20" s="40">
        <v>11</v>
      </c>
      <c r="AT20" s="31">
        <v>10</v>
      </c>
      <c r="AU20" s="62" t="s">
        <v>43</v>
      </c>
      <c r="AV20" s="66">
        <v>1072.636</v>
      </c>
      <c r="AW20" s="31"/>
      <c r="AX20" s="31"/>
      <c r="AY20" s="1"/>
      <c r="AZ20" s="68">
        <v>1105</v>
      </c>
      <c r="BA20" s="68">
        <v>1105</v>
      </c>
      <c r="BB20" s="68">
        <v>0</v>
      </c>
      <c r="BC20" s="68">
        <v>0</v>
      </c>
      <c r="BD20" s="68">
        <v>0</v>
      </c>
      <c r="BE20" s="68">
        <v>0</v>
      </c>
      <c r="BF20" s="68">
        <v>0</v>
      </c>
      <c r="BG20" s="68">
        <v>0</v>
      </c>
      <c r="BH20" s="68">
        <v>0</v>
      </c>
      <c r="BI20" s="68">
        <v>0</v>
      </c>
      <c r="BJ20" s="1"/>
      <c r="BK20" s="68">
        <v>1110</v>
      </c>
      <c r="BL20" s="68">
        <v>1110</v>
      </c>
      <c r="BM20" s="68">
        <v>0</v>
      </c>
      <c r="BN20" s="68">
        <v>0</v>
      </c>
      <c r="BO20" s="68">
        <v>0</v>
      </c>
      <c r="BP20" s="68">
        <v>0</v>
      </c>
      <c r="BQ20" s="68">
        <v>0</v>
      </c>
      <c r="BR20" s="68">
        <v>0</v>
      </c>
      <c r="BS20" s="68">
        <v>0</v>
      </c>
      <c r="BT20" s="68">
        <v>0</v>
      </c>
      <c r="BU20" s="1"/>
      <c r="BV20" s="68">
        <v>1000</v>
      </c>
      <c r="BW20" s="68">
        <v>1000</v>
      </c>
      <c r="BX20" s="68">
        <v>0</v>
      </c>
      <c r="BY20" s="68">
        <v>0</v>
      </c>
      <c r="BZ20" s="68">
        <v>0</v>
      </c>
      <c r="CA20" s="68">
        <v>0</v>
      </c>
      <c r="CB20" s="68">
        <v>0</v>
      </c>
      <c r="CC20" s="68">
        <v>0</v>
      </c>
      <c r="CD20" s="68">
        <v>0</v>
      </c>
      <c r="CE20" s="68">
        <v>0</v>
      </c>
      <c r="CF20" s="1"/>
      <c r="CG20" s="1"/>
      <c r="CH20" s="41">
        <f t="shared" si="6"/>
        <v>1.3649045826219357</v>
      </c>
      <c r="CI20" s="42">
        <v>43073112.856550001</v>
      </c>
      <c r="CJ20" s="43">
        <v>1078.40077</v>
      </c>
      <c r="CK20" s="43">
        <v>1060.5450000000001</v>
      </c>
      <c r="CL20" s="43">
        <v>1025.9793990000001</v>
      </c>
      <c r="CM20" s="43">
        <v>993.21866120000004</v>
      </c>
      <c r="CN20" s="44">
        <v>-15.96782441</v>
      </c>
      <c r="CO20" s="44">
        <v>0</v>
      </c>
      <c r="CP20" s="44">
        <v>-0.43019646309999998</v>
      </c>
      <c r="CQ20" s="44">
        <v>-137.4450239</v>
      </c>
      <c r="CR20" s="44">
        <f t="shared" si="7"/>
        <v>0.46402255000000103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</row>
    <row r="21" spans="1:110" ht="12" customHeight="1" x14ac:dyDescent="0.25">
      <c r="A21" s="45">
        <f t="shared" si="11"/>
        <v>16</v>
      </c>
      <c r="B21" s="46">
        <v>15</v>
      </c>
      <c r="C21" s="46">
        <v>0</v>
      </c>
      <c r="D21" s="47">
        <v>4</v>
      </c>
      <c r="E21" s="47">
        <v>9</v>
      </c>
      <c r="F21" s="48">
        <v>2500</v>
      </c>
      <c r="G21" s="48">
        <v>10</v>
      </c>
      <c r="H21" s="48">
        <v>1.81818179999999E-3</v>
      </c>
      <c r="I21" s="49">
        <v>1077.7270000000001</v>
      </c>
      <c r="J21" s="50">
        <v>3</v>
      </c>
      <c r="K21" s="51">
        <v>3.0000000000000001E-5</v>
      </c>
      <c r="L21" s="51">
        <v>2.9999999999999898E-2</v>
      </c>
      <c r="M21" s="47">
        <v>1</v>
      </c>
      <c r="N21" s="47">
        <v>1</v>
      </c>
      <c r="O21" s="47">
        <v>0</v>
      </c>
      <c r="P21" s="13">
        <f>IF(OR(M21-M20&lt;0,N21=0),MAX(P$5:P20)+1,0)</f>
        <v>4</v>
      </c>
      <c r="Q21" s="14">
        <f t="shared" si="8"/>
        <v>4</v>
      </c>
      <c r="R21" s="14" t="str">
        <f t="shared" si="9"/>
        <v/>
      </c>
      <c r="S21" s="14" t="str">
        <f t="shared" si="3"/>
        <v/>
      </c>
      <c r="T21" s="14" t="str">
        <f t="shared" si="3"/>
        <v/>
      </c>
      <c r="U21" s="14">
        <f t="shared" si="3"/>
        <v>16</v>
      </c>
      <c r="V21" s="14" t="str">
        <f t="shared" si="3"/>
        <v/>
      </c>
      <c r="W21" s="14" t="str">
        <f t="shared" si="3"/>
        <v/>
      </c>
      <c r="X21" s="14" t="str">
        <f t="shared" si="3"/>
        <v/>
      </c>
      <c r="Y21" s="14" t="str">
        <f t="shared" si="3"/>
        <v/>
      </c>
      <c r="Z21" s="52">
        <v>15</v>
      </c>
      <c r="AA21" s="52">
        <v>15</v>
      </c>
      <c r="AB21" s="53">
        <v>-16</v>
      </c>
      <c r="AC21" s="53"/>
      <c r="AD21" s="53"/>
      <c r="AE21" s="54" t="str">
        <f t="shared" si="4"/>
        <v>10,5</v>
      </c>
      <c r="AF21" s="55">
        <f t="shared" si="12"/>
        <v>15</v>
      </c>
      <c r="AG21" s="58">
        <f t="shared" si="10"/>
        <v>0</v>
      </c>
      <c r="AH21" s="58">
        <f t="shared" si="10"/>
        <v>0</v>
      </c>
      <c r="AI21" s="58">
        <f t="shared" si="10"/>
        <v>0</v>
      </c>
      <c r="AJ21" s="58">
        <f t="shared" si="10"/>
        <v>0</v>
      </c>
      <c r="AK21" s="58">
        <f t="shared" si="10"/>
        <v>0</v>
      </c>
      <c r="AL21" s="58">
        <f t="shared" si="10"/>
        <v>0</v>
      </c>
      <c r="AM21" s="58">
        <f t="shared" si="10"/>
        <v>0</v>
      </c>
      <c r="AN21" s="58">
        <f t="shared" si="10"/>
        <v>0</v>
      </c>
      <c r="AO21" s="58">
        <f t="shared" si="10"/>
        <v>0</v>
      </c>
      <c r="AP21" s="58">
        <f t="shared" si="10"/>
        <v>0</v>
      </c>
      <c r="AQ21" s="29"/>
      <c r="AR21" s="1"/>
      <c r="AS21" s="40">
        <v>12</v>
      </c>
      <c r="AT21" s="31">
        <v>11</v>
      </c>
      <c r="AU21" s="62" t="s">
        <v>43</v>
      </c>
      <c r="AV21" s="66">
        <v>1069.873</v>
      </c>
      <c r="AW21" s="31"/>
      <c r="AX21" s="31"/>
      <c r="AY21" s="1"/>
      <c r="AZ21" s="68">
        <v>1105</v>
      </c>
      <c r="BA21" s="68">
        <v>1095</v>
      </c>
      <c r="BB21" s="68">
        <v>1105</v>
      </c>
      <c r="BC21" s="68">
        <v>0</v>
      </c>
      <c r="BD21" s="68">
        <v>0</v>
      </c>
      <c r="BE21" s="68">
        <v>1100</v>
      </c>
      <c r="BF21" s="68">
        <v>1100</v>
      </c>
      <c r="BG21" s="68">
        <v>1110</v>
      </c>
      <c r="BH21" s="68">
        <v>0</v>
      </c>
      <c r="BI21" s="68">
        <v>0</v>
      </c>
      <c r="BJ21" s="1"/>
      <c r="BK21" s="68">
        <v>1110</v>
      </c>
      <c r="BL21" s="68">
        <v>1105</v>
      </c>
      <c r="BM21" s="68">
        <v>1110</v>
      </c>
      <c r="BN21" s="68">
        <v>0</v>
      </c>
      <c r="BO21" s="68">
        <v>0</v>
      </c>
      <c r="BP21" s="68">
        <v>1100</v>
      </c>
      <c r="BQ21" s="68">
        <v>1100</v>
      </c>
      <c r="BR21" s="68">
        <v>1110</v>
      </c>
      <c r="BS21" s="68">
        <v>0</v>
      </c>
      <c r="BT21" s="68">
        <v>0</v>
      </c>
      <c r="BU21" s="1"/>
      <c r="BV21" s="68">
        <v>1000</v>
      </c>
      <c r="BW21" s="68">
        <v>900</v>
      </c>
      <c r="BX21" s="68">
        <v>900</v>
      </c>
      <c r="BY21" s="68">
        <v>0</v>
      </c>
      <c r="BZ21" s="68">
        <v>0</v>
      </c>
      <c r="CA21" s="68">
        <v>950</v>
      </c>
      <c r="CB21" s="68">
        <v>950</v>
      </c>
      <c r="CC21" s="68">
        <v>950</v>
      </c>
      <c r="CD21" s="68">
        <v>0</v>
      </c>
      <c r="CE21" s="68">
        <v>0</v>
      </c>
      <c r="CF21" s="1"/>
      <c r="CG21" s="1"/>
      <c r="CH21" s="41">
        <f t="shared" si="6"/>
        <v>1.5443537431902299</v>
      </c>
      <c r="CI21" s="42">
        <v>48736097.686099999</v>
      </c>
      <c r="CJ21" s="43">
        <v>1078.3960400000001</v>
      </c>
      <c r="CK21" s="43">
        <v>1060.5450000000001</v>
      </c>
      <c r="CL21" s="43">
        <v>1025.9783420000001</v>
      </c>
      <c r="CM21" s="43">
        <v>993.20937719999995</v>
      </c>
      <c r="CN21" s="44">
        <v>-15.832239230000001</v>
      </c>
      <c r="CO21" s="44">
        <v>0</v>
      </c>
      <c r="CP21" s="44">
        <v>-0.4194881949</v>
      </c>
      <c r="CQ21" s="44">
        <v>-135.86067489999999</v>
      </c>
      <c r="CR21" s="44">
        <f t="shared" si="7"/>
        <v>0.59960773000000067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</row>
    <row r="22" spans="1:110" ht="12" customHeight="1" x14ac:dyDescent="0.25">
      <c r="A22" s="45">
        <f t="shared" si="11"/>
        <v>17</v>
      </c>
      <c r="B22" s="46">
        <v>16</v>
      </c>
      <c r="C22" s="46">
        <v>0</v>
      </c>
      <c r="D22" s="47">
        <v>4</v>
      </c>
      <c r="E22" s="47">
        <v>8</v>
      </c>
      <c r="F22" s="48">
        <v>5000</v>
      </c>
      <c r="G22" s="48">
        <v>10</v>
      </c>
      <c r="H22" s="48">
        <v>1.81818179999999E-3</v>
      </c>
      <c r="I22" s="49">
        <v>1070.9090000000001</v>
      </c>
      <c r="J22" s="50">
        <v>3</v>
      </c>
      <c r="K22" s="51">
        <v>3.0000000000000001E-5</v>
      </c>
      <c r="L22" s="51">
        <v>2.9999999999999898E-2</v>
      </c>
      <c r="M22" s="47">
        <v>2</v>
      </c>
      <c r="N22" s="47">
        <v>1</v>
      </c>
      <c r="O22" s="47">
        <v>0</v>
      </c>
      <c r="P22" s="13">
        <f>IF(OR(M22-M21&lt;0,N22=0),MAX(P$5:P21)+1,0)</f>
        <v>0</v>
      </c>
      <c r="Q22" s="14">
        <f t="shared" si="8"/>
        <v>4</v>
      </c>
      <c r="R22" s="14" t="str">
        <f t="shared" si="9"/>
        <v/>
      </c>
      <c r="S22" s="14" t="str">
        <f t="shared" ref="S22:Y37" si="13">IF($Q22=S$4,$A22,$R$5)</f>
        <v/>
      </c>
      <c r="T22" s="14" t="str">
        <f t="shared" si="13"/>
        <v/>
      </c>
      <c r="U22" s="14">
        <f t="shared" si="13"/>
        <v>17</v>
      </c>
      <c r="V22" s="14" t="str">
        <f t="shared" si="13"/>
        <v/>
      </c>
      <c r="W22" s="14" t="str">
        <f t="shared" si="13"/>
        <v/>
      </c>
      <c r="X22" s="14" t="str">
        <f t="shared" si="13"/>
        <v/>
      </c>
      <c r="Y22" s="14" t="str">
        <f t="shared" si="13"/>
        <v/>
      </c>
      <c r="Z22" s="52">
        <v>16</v>
      </c>
      <c r="AA22" s="52">
        <v>16</v>
      </c>
      <c r="AB22" s="53">
        <v>15</v>
      </c>
      <c r="AC22" s="53">
        <v>-17</v>
      </c>
      <c r="AD22" s="53"/>
      <c r="AE22" s="54" t="str">
        <f t="shared" si="4"/>
        <v>9,5</v>
      </c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1"/>
      <c r="AS22" s="40">
        <v>13</v>
      </c>
      <c r="AT22" s="31">
        <v>12</v>
      </c>
      <c r="AU22" s="62" t="s">
        <v>43</v>
      </c>
      <c r="AV22" s="66">
        <v>1066.819</v>
      </c>
      <c r="AW22" s="31"/>
      <c r="AX22" s="31"/>
      <c r="AY22" s="1"/>
      <c r="AZ22" s="68">
        <v>0</v>
      </c>
      <c r="BA22" s="68">
        <v>1100</v>
      </c>
      <c r="BB22" s="68">
        <v>1085</v>
      </c>
      <c r="BC22" s="68">
        <v>1080</v>
      </c>
      <c r="BD22" s="68">
        <v>1078</v>
      </c>
      <c r="BE22" s="68">
        <v>1076</v>
      </c>
      <c r="BF22" s="68">
        <v>1073</v>
      </c>
      <c r="BG22" s="68">
        <v>1090</v>
      </c>
      <c r="BH22" s="68">
        <v>0</v>
      </c>
      <c r="BI22" s="68">
        <v>0</v>
      </c>
      <c r="BJ22" s="1"/>
      <c r="BK22" s="68">
        <v>0</v>
      </c>
      <c r="BL22" s="68">
        <v>1100</v>
      </c>
      <c r="BM22" s="68">
        <v>1095</v>
      </c>
      <c r="BN22" s="68">
        <v>1088</v>
      </c>
      <c r="BO22" s="68">
        <v>1085</v>
      </c>
      <c r="BP22" s="68">
        <v>1085</v>
      </c>
      <c r="BQ22" s="68">
        <v>1085</v>
      </c>
      <c r="BR22" s="68">
        <v>1090</v>
      </c>
      <c r="BS22" s="68">
        <v>0</v>
      </c>
      <c r="BT22" s="68">
        <v>0</v>
      </c>
      <c r="BU22" s="1"/>
      <c r="BV22" s="68">
        <v>0</v>
      </c>
      <c r="BW22" s="68">
        <v>850</v>
      </c>
      <c r="BX22" s="68">
        <v>670</v>
      </c>
      <c r="BY22" s="68">
        <v>680</v>
      </c>
      <c r="BZ22" s="68">
        <v>680</v>
      </c>
      <c r="CA22" s="68">
        <v>770</v>
      </c>
      <c r="CB22" s="68">
        <v>770</v>
      </c>
      <c r="CC22" s="68">
        <v>890</v>
      </c>
      <c r="CD22" s="68">
        <v>0</v>
      </c>
      <c r="CE22" s="68">
        <v>0</v>
      </c>
      <c r="CF22" s="1"/>
      <c r="CG22" s="1"/>
      <c r="CH22" s="41">
        <f t="shared" si="6"/>
        <v>1.741747819815195</v>
      </c>
      <c r="CI22" s="42">
        <v>54965380.998599999</v>
      </c>
      <c r="CJ22" s="43">
        <v>1078.3904669999999</v>
      </c>
      <c r="CK22" s="43">
        <v>1060.5450000000001</v>
      </c>
      <c r="CL22" s="43">
        <v>1025.9772350000001</v>
      </c>
      <c r="CM22" s="43">
        <v>993.19975529999999</v>
      </c>
      <c r="CN22" s="44">
        <v>-15.67308886</v>
      </c>
      <c r="CO22" s="44">
        <v>0</v>
      </c>
      <c r="CP22" s="44">
        <v>-0.40838559600000002</v>
      </c>
      <c r="CQ22" s="44">
        <v>-134.2258028</v>
      </c>
      <c r="CR22" s="44">
        <f t="shared" si="7"/>
        <v>0.75875810000000143</v>
      </c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</row>
    <row r="23" spans="1:110" ht="12" customHeight="1" x14ac:dyDescent="0.25">
      <c r="A23" s="45">
        <f t="shared" si="11"/>
        <v>18</v>
      </c>
      <c r="B23" s="46">
        <v>17</v>
      </c>
      <c r="C23" s="46">
        <v>0</v>
      </c>
      <c r="D23" s="47">
        <v>5</v>
      </c>
      <c r="E23" s="47">
        <v>7</v>
      </c>
      <c r="F23" s="48">
        <v>3500</v>
      </c>
      <c r="G23" s="48">
        <v>10</v>
      </c>
      <c r="H23" s="48">
        <v>1.81818179999999E-3</v>
      </c>
      <c r="I23" s="49">
        <v>1063.182</v>
      </c>
      <c r="J23" s="50">
        <v>3</v>
      </c>
      <c r="K23" s="51">
        <v>3.0000000000000001E-5</v>
      </c>
      <c r="L23" s="51">
        <v>2.9999999999999898E-2</v>
      </c>
      <c r="M23" s="47">
        <v>2</v>
      </c>
      <c r="N23" s="47">
        <v>1</v>
      </c>
      <c r="O23" s="47">
        <v>0</v>
      </c>
      <c r="P23" s="13">
        <f>IF(OR(M23-M22&lt;0,N23=0),MAX(P$5:P22)+1,0)</f>
        <v>0</v>
      </c>
      <c r="Q23" s="14">
        <f t="shared" si="8"/>
        <v>4</v>
      </c>
      <c r="R23" s="14" t="str">
        <f t="shared" si="9"/>
        <v/>
      </c>
      <c r="S23" s="14" t="str">
        <f t="shared" si="13"/>
        <v/>
      </c>
      <c r="T23" s="14" t="str">
        <f t="shared" si="13"/>
        <v/>
      </c>
      <c r="U23" s="14">
        <f t="shared" si="13"/>
        <v>18</v>
      </c>
      <c r="V23" s="14" t="str">
        <f t="shared" si="13"/>
        <v/>
      </c>
      <c r="W23" s="14" t="str">
        <f t="shared" si="13"/>
        <v/>
      </c>
      <c r="X23" s="14" t="str">
        <f t="shared" si="13"/>
        <v/>
      </c>
      <c r="Y23" s="14" t="str">
        <f t="shared" si="13"/>
        <v/>
      </c>
      <c r="Z23" s="52">
        <v>17</v>
      </c>
      <c r="AA23" s="52">
        <v>17</v>
      </c>
      <c r="AB23" s="53">
        <v>16</v>
      </c>
      <c r="AC23" s="53">
        <v>-18</v>
      </c>
      <c r="AD23" s="53"/>
      <c r="AE23" s="54" t="str">
        <f t="shared" si="4"/>
        <v>8,6</v>
      </c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1"/>
      <c r="AS23" s="40">
        <v>14</v>
      </c>
      <c r="AT23" s="31">
        <v>13</v>
      </c>
      <c r="AU23" s="62" t="s">
        <v>43</v>
      </c>
      <c r="AV23" s="66">
        <v>1063.6189999999999</v>
      </c>
      <c r="AW23" s="31"/>
      <c r="AX23" s="31"/>
      <c r="AY23" s="1"/>
      <c r="AZ23" s="68">
        <v>1110</v>
      </c>
      <c r="BA23" s="68">
        <v>1100</v>
      </c>
      <c r="BB23" s="68">
        <v>1090</v>
      </c>
      <c r="BC23" s="68">
        <v>1085</v>
      </c>
      <c r="BD23" s="68">
        <v>1076</v>
      </c>
      <c r="BE23" s="68">
        <v>1080</v>
      </c>
      <c r="BF23" s="68">
        <v>1080</v>
      </c>
      <c r="BG23" s="68">
        <v>1070</v>
      </c>
      <c r="BH23" s="68">
        <v>1100</v>
      </c>
      <c r="BI23" s="68">
        <v>0</v>
      </c>
      <c r="BJ23" s="1"/>
      <c r="BK23" s="68">
        <v>1105</v>
      </c>
      <c r="BL23" s="68">
        <v>1100</v>
      </c>
      <c r="BM23" s="68">
        <v>1090</v>
      </c>
      <c r="BN23" s="68">
        <v>1083</v>
      </c>
      <c r="BO23" s="68">
        <v>1078</v>
      </c>
      <c r="BP23" s="68">
        <v>1075</v>
      </c>
      <c r="BQ23" s="68">
        <v>1080</v>
      </c>
      <c r="BR23" s="68">
        <v>1085</v>
      </c>
      <c r="BS23" s="68">
        <v>1100</v>
      </c>
      <c r="BT23" s="68">
        <v>0</v>
      </c>
      <c r="BU23" s="1"/>
      <c r="BV23" s="68">
        <v>925</v>
      </c>
      <c r="BW23" s="68">
        <v>850</v>
      </c>
      <c r="BX23" s="68">
        <v>650</v>
      </c>
      <c r="BY23" s="68">
        <v>650</v>
      </c>
      <c r="BZ23" s="68">
        <v>650</v>
      </c>
      <c r="CA23" s="68">
        <v>680</v>
      </c>
      <c r="CB23" s="68">
        <v>740</v>
      </c>
      <c r="CC23" s="68">
        <v>850</v>
      </c>
      <c r="CD23" s="68">
        <v>950</v>
      </c>
      <c r="CE23" s="68">
        <v>0</v>
      </c>
      <c r="CF23" s="1"/>
      <c r="CG23" s="1"/>
      <c r="CH23" s="41">
        <f t="shared" si="6"/>
        <v>1.9588813041026569</v>
      </c>
      <c r="CI23" s="42">
        <v>61817592.642350003</v>
      </c>
      <c r="CJ23" s="43">
        <v>1078.3840009999999</v>
      </c>
      <c r="CK23" s="43">
        <v>1060.5450000000001</v>
      </c>
      <c r="CL23" s="43">
        <v>1025.976091</v>
      </c>
      <c r="CM23" s="43">
        <v>993.18990810000003</v>
      </c>
      <c r="CN23" s="44">
        <v>-15.48920122</v>
      </c>
      <c r="CO23" s="44">
        <v>0</v>
      </c>
      <c r="CP23" s="44">
        <v>-0.39702993980000001</v>
      </c>
      <c r="CQ23" s="44">
        <v>-132.560213</v>
      </c>
      <c r="CR23" s="44">
        <f t="shared" si="7"/>
        <v>0.94264574000000145</v>
      </c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</row>
    <row r="24" spans="1:110" ht="12" customHeight="1" x14ac:dyDescent="0.25">
      <c r="A24" s="45">
        <f t="shared" si="11"/>
        <v>19</v>
      </c>
      <c r="B24" s="46">
        <v>18</v>
      </c>
      <c r="C24" s="46">
        <v>0</v>
      </c>
      <c r="D24" s="47">
        <v>5</v>
      </c>
      <c r="E24" s="47">
        <v>7</v>
      </c>
      <c r="F24" s="48">
        <v>4000</v>
      </c>
      <c r="G24" s="48">
        <v>15</v>
      </c>
      <c r="H24" s="48">
        <v>1E-3</v>
      </c>
      <c r="I24" s="49">
        <v>1058</v>
      </c>
      <c r="J24" s="50">
        <v>3</v>
      </c>
      <c r="K24" s="51">
        <v>3.0000000000000001E-5</v>
      </c>
      <c r="L24" s="51">
        <v>2.9999999999999898E-2</v>
      </c>
      <c r="M24" s="47">
        <v>3</v>
      </c>
      <c r="N24" s="47">
        <v>1</v>
      </c>
      <c r="O24" s="47">
        <v>0</v>
      </c>
      <c r="P24" s="13">
        <f>IF(OR(M24-M23&lt;0,N24=0),MAX(P$5:P23)+1,0)</f>
        <v>0</v>
      </c>
      <c r="Q24" s="14">
        <f t="shared" si="8"/>
        <v>4</v>
      </c>
      <c r="R24" s="14" t="str">
        <f t="shared" si="9"/>
        <v/>
      </c>
      <c r="S24" s="14" t="str">
        <f t="shared" si="13"/>
        <v/>
      </c>
      <c r="T24" s="14" t="str">
        <f t="shared" si="13"/>
        <v/>
      </c>
      <c r="U24" s="14">
        <f t="shared" si="13"/>
        <v>19</v>
      </c>
      <c r="V24" s="14" t="str">
        <f t="shared" si="13"/>
        <v/>
      </c>
      <c r="W24" s="14" t="str">
        <f t="shared" si="13"/>
        <v/>
      </c>
      <c r="X24" s="14" t="str">
        <f t="shared" si="13"/>
        <v/>
      </c>
      <c r="Y24" s="14" t="str">
        <f t="shared" si="13"/>
        <v/>
      </c>
      <c r="Z24" s="52">
        <v>18</v>
      </c>
      <c r="AA24" s="52">
        <v>18</v>
      </c>
      <c r="AB24" s="53">
        <v>14</v>
      </c>
      <c r="AC24" s="53">
        <v>17</v>
      </c>
      <c r="AD24" s="53">
        <v>-19</v>
      </c>
      <c r="AE24" s="54" t="str">
        <f t="shared" si="4"/>
        <v>8,6</v>
      </c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69" t="s">
        <v>47</v>
      </c>
      <c r="AQ24" s="29"/>
      <c r="AR24" s="1"/>
      <c r="AS24" s="40">
        <v>15</v>
      </c>
      <c r="AT24" s="31">
        <v>14</v>
      </c>
      <c r="AU24" s="62" t="s">
        <v>43</v>
      </c>
      <c r="AV24" s="66">
        <v>1061.5809999999999</v>
      </c>
      <c r="AW24" s="31"/>
      <c r="AX24" s="31"/>
      <c r="AY24" s="1"/>
      <c r="AZ24" s="68">
        <v>1110</v>
      </c>
      <c r="BA24" s="68">
        <v>1100</v>
      </c>
      <c r="BB24" s="68">
        <v>1085</v>
      </c>
      <c r="BC24" s="68">
        <v>1080</v>
      </c>
      <c r="BD24" s="68">
        <v>1078</v>
      </c>
      <c r="BE24" s="68">
        <v>1074</v>
      </c>
      <c r="BF24" s="68">
        <v>1077</v>
      </c>
      <c r="BG24" s="68">
        <v>1066</v>
      </c>
      <c r="BH24" s="68">
        <v>1075</v>
      </c>
      <c r="BI24" s="68">
        <v>1080</v>
      </c>
      <c r="BJ24" s="1"/>
      <c r="BK24" s="68">
        <v>1105</v>
      </c>
      <c r="BL24" s="68">
        <v>1090</v>
      </c>
      <c r="BM24" s="68">
        <v>1080</v>
      </c>
      <c r="BN24" s="68">
        <v>1077</v>
      </c>
      <c r="BO24" s="68">
        <v>1074</v>
      </c>
      <c r="BP24" s="68">
        <v>1073</v>
      </c>
      <c r="BQ24" s="68">
        <v>1074</v>
      </c>
      <c r="BR24" s="68">
        <v>1078</v>
      </c>
      <c r="BS24" s="68">
        <v>1080</v>
      </c>
      <c r="BT24" s="68">
        <v>1085</v>
      </c>
      <c r="BU24" s="1"/>
      <c r="BV24" s="68">
        <v>925</v>
      </c>
      <c r="BW24" s="68">
        <v>800</v>
      </c>
      <c r="BX24" s="68">
        <v>650</v>
      </c>
      <c r="BY24" s="68">
        <v>600</v>
      </c>
      <c r="BZ24" s="68">
        <v>600</v>
      </c>
      <c r="CA24" s="68">
        <v>600</v>
      </c>
      <c r="CB24" s="68">
        <v>650</v>
      </c>
      <c r="CC24" s="68">
        <v>720</v>
      </c>
      <c r="CD24" s="68">
        <v>850</v>
      </c>
      <c r="CE24" s="68">
        <v>950</v>
      </c>
      <c r="CF24" s="1"/>
      <c r="CG24" s="1"/>
      <c r="CH24" s="41">
        <f t="shared" si="6"/>
        <v>2.1977281368190229</v>
      </c>
      <c r="CI24" s="42">
        <v>69355025.450479999</v>
      </c>
      <c r="CJ24" s="43">
        <v>1078.3765980000001</v>
      </c>
      <c r="CK24" s="43">
        <v>1060.5450000000001</v>
      </c>
      <c r="CL24" s="43">
        <v>1025.974917</v>
      </c>
      <c r="CM24" s="43">
        <v>993.17990569999995</v>
      </c>
      <c r="CN24" s="44">
        <v>-15.27963083</v>
      </c>
      <c r="CO24" s="44">
        <v>0</v>
      </c>
      <c r="CP24" s="44">
        <v>-0.38552421860000002</v>
      </c>
      <c r="CQ24" s="44">
        <v>-130.87627000000001</v>
      </c>
      <c r="CR24" s="44">
        <f t="shared" si="7"/>
        <v>1.1522161300000011</v>
      </c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</row>
    <row r="25" spans="1:110" ht="12" customHeight="1" x14ac:dyDescent="0.25">
      <c r="A25" s="45">
        <f t="shared" si="11"/>
        <v>20</v>
      </c>
      <c r="B25" s="46">
        <v>19</v>
      </c>
      <c r="C25" s="46">
        <v>0</v>
      </c>
      <c r="D25" s="47">
        <v>6</v>
      </c>
      <c r="E25" s="47">
        <v>6</v>
      </c>
      <c r="F25" s="48">
        <v>5000</v>
      </c>
      <c r="G25" s="48">
        <v>15</v>
      </c>
      <c r="H25" s="48">
        <v>1E-3</v>
      </c>
      <c r="I25" s="49">
        <v>1053.5</v>
      </c>
      <c r="J25" s="50">
        <v>3</v>
      </c>
      <c r="K25" s="51">
        <v>3.0000000000000001E-5</v>
      </c>
      <c r="L25" s="51">
        <v>2.9999999999999898E-2</v>
      </c>
      <c r="M25" s="47">
        <v>2</v>
      </c>
      <c r="N25" s="47">
        <v>1</v>
      </c>
      <c r="O25" s="47">
        <v>0</v>
      </c>
      <c r="P25" s="13">
        <f>IF(OR(M25-M24&lt;0,N25=0),MAX(P$5:P24)+1,0)</f>
        <v>5</v>
      </c>
      <c r="Q25" s="14">
        <f t="shared" si="8"/>
        <v>5</v>
      </c>
      <c r="R25" s="14" t="str">
        <f t="shared" si="9"/>
        <v/>
      </c>
      <c r="S25" s="14" t="str">
        <f t="shared" si="13"/>
        <v/>
      </c>
      <c r="T25" s="14" t="str">
        <f t="shared" si="13"/>
        <v/>
      </c>
      <c r="U25" s="14" t="str">
        <f t="shared" si="13"/>
        <v/>
      </c>
      <c r="V25" s="14">
        <f t="shared" si="13"/>
        <v>20</v>
      </c>
      <c r="W25" s="14" t="str">
        <f t="shared" si="13"/>
        <v/>
      </c>
      <c r="X25" s="14" t="str">
        <f t="shared" si="13"/>
        <v/>
      </c>
      <c r="Y25" s="14" t="str">
        <f t="shared" si="13"/>
        <v/>
      </c>
      <c r="Z25" s="52">
        <v>19</v>
      </c>
      <c r="AA25" s="52">
        <v>19</v>
      </c>
      <c r="AB25" s="53">
        <v>18</v>
      </c>
      <c r="AC25" s="53">
        <v>-20</v>
      </c>
      <c r="AD25" s="53"/>
      <c r="AE25" s="54" t="str">
        <f t="shared" si="4"/>
        <v>7,7</v>
      </c>
      <c r="AF25" s="55"/>
      <c r="AG25" s="55">
        <v>1</v>
      </c>
      <c r="AH25" s="55">
        <f>AG25+1</f>
        <v>2</v>
      </c>
      <c r="AI25" s="55">
        <f t="shared" ref="AI25:AP25" si="14">AH25+1</f>
        <v>3</v>
      </c>
      <c r="AJ25" s="55">
        <f t="shared" si="14"/>
        <v>4</v>
      </c>
      <c r="AK25" s="55">
        <f t="shared" si="14"/>
        <v>5</v>
      </c>
      <c r="AL25" s="55">
        <f t="shared" si="14"/>
        <v>6</v>
      </c>
      <c r="AM25" s="55">
        <f t="shared" si="14"/>
        <v>7</v>
      </c>
      <c r="AN25" s="55">
        <f t="shared" si="14"/>
        <v>8</v>
      </c>
      <c r="AO25" s="55">
        <f t="shared" si="14"/>
        <v>9</v>
      </c>
      <c r="AP25" s="55">
        <f t="shared" si="14"/>
        <v>10</v>
      </c>
      <c r="AQ25" s="29"/>
      <c r="AR25" s="1"/>
      <c r="AS25" s="70" t="str">
        <f>AX1</f>
        <v>e2_ghb_spd.csv</v>
      </c>
      <c r="AT25" s="71"/>
      <c r="AU25" s="71" t="s">
        <v>48</v>
      </c>
      <c r="AV25" s="71" t="s">
        <v>35</v>
      </c>
      <c r="AW25" s="70" t="s">
        <v>49</v>
      </c>
      <c r="AX25" s="72">
        <v>-1</v>
      </c>
      <c r="AY25" s="1"/>
      <c r="AZ25" s="68">
        <v>1105</v>
      </c>
      <c r="BA25" s="68">
        <v>1095</v>
      </c>
      <c r="BB25" s="68">
        <v>1080</v>
      </c>
      <c r="BC25" s="68">
        <v>1077</v>
      </c>
      <c r="BD25" s="68">
        <v>1073</v>
      </c>
      <c r="BE25" s="68">
        <v>1069</v>
      </c>
      <c r="BF25" s="68">
        <v>1070</v>
      </c>
      <c r="BG25" s="68">
        <v>1063</v>
      </c>
      <c r="BH25" s="68">
        <v>1085</v>
      </c>
      <c r="BI25" s="68">
        <v>1095</v>
      </c>
      <c r="BJ25" s="1"/>
      <c r="BK25" s="68">
        <v>1100</v>
      </c>
      <c r="BL25" s="68">
        <v>1080</v>
      </c>
      <c r="BM25" s="68">
        <v>1075</v>
      </c>
      <c r="BN25" s="68">
        <v>1072</v>
      </c>
      <c r="BO25" s="68">
        <v>1071</v>
      </c>
      <c r="BP25" s="68">
        <v>1069</v>
      </c>
      <c r="BQ25" s="68">
        <v>1070</v>
      </c>
      <c r="BR25" s="68">
        <v>1075</v>
      </c>
      <c r="BS25" s="68">
        <v>1080</v>
      </c>
      <c r="BT25" s="68">
        <v>1100</v>
      </c>
      <c r="BU25" s="1"/>
      <c r="BV25" s="68">
        <v>925</v>
      </c>
      <c r="BW25" s="68">
        <v>800</v>
      </c>
      <c r="BX25" s="68">
        <v>650</v>
      </c>
      <c r="BY25" s="68">
        <v>600</v>
      </c>
      <c r="BZ25" s="68">
        <v>550</v>
      </c>
      <c r="CA25" s="68">
        <v>600</v>
      </c>
      <c r="CB25" s="68">
        <v>650</v>
      </c>
      <c r="CC25" s="68">
        <v>720</v>
      </c>
      <c r="CD25" s="68">
        <v>850</v>
      </c>
      <c r="CE25" s="68">
        <v>970</v>
      </c>
      <c r="CF25" s="1"/>
      <c r="CG25" s="1"/>
      <c r="CH25" s="41">
        <f t="shared" si="6"/>
        <v>2.4604596528069305</v>
      </c>
      <c r="CI25" s="42">
        <v>77646201.539419994</v>
      </c>
      <c r="CJ25" s="43">
        <v>1078.3685</v>
      </c>
      <c r="CK25" s="43">
        <v>1060.5450000000001</v>
      </c>
      <c r="CL25" s="43">
        <v>1025.9737210000001</v>
      </c>
      <c r="CM25" s="43">
        <v>993.16977159999999</v>
      </c>
      <c r="CN25" s="44">
        <v>-15.0516483</v>
      </c>
      <c r="CO25" s="44">
        <v>0</v>
      </c>
      <c r="CP25" s="44">
        <v>-0.37393075050000002</v>
      </c>
      <c r="CQ25" s="44">
        <v>-129.17840430000001</v>
      </c>
      <c r="CR25" s="44">
        <f t="shared" si="7"/>
        <v>1.3801986600000014</v>
      </c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</row>
    <row r="26" spans="1:110" ht="12" customHeight="1" x14ac:dyDescent="0.25">
      <c r="A26" s="45">
        <f t="shared" si="11"/>
        <v>21</v>
      </c>
      <c r="B26" s="46">
        <v>20</v>
      </c>
      <c r="C26" s="46">
        <v>0</v>
      </c>
      <c r="D26" s="47">
        <v>7</v>
      </c>
      <c r="E26" s="47">
        <v>6</v>
      </c>
      <c r="F26" s="48">
        <v>3500</v>
      </c>
      <c r="G26" s="48">
        <v>15</v>
      </c>
      <c r="H26" s="48">
        <v>1E-3</v>
      </c>
      <c r="I26" s="49">
        <v>1049.25</v>
      </c>
      <c r="J26" s="50">
        <v>3</v>
      </c>
      <c r="K26" s="51">
        <v>3.0000000000000001E-5</v>
      </c>
      <c r="L26" s="51">
        <v>2.9999999999999898E-2</v>
      </c>
      <c r="M26" s="47">
        <v>2</v>
      </c>
      <c r="N26" s="47">
        <v>1</v>
      </c>
      <c r="O26" s="47">
        <v>0</v>
      </c>
      <c r="P26" s="13">
        <f>IF(OR(M26-M25&lt;0,N26=0),MAX(P$5:P25)+1,0)</f>
        <v>0</v>
      </c>
      <c r="Q26" s="14">
        <f t="shared" si="8"/>
        <v>5</v>
      </c>
      <c r="R26" s="14" t="str">
        <f t="shared" si="9"/>
        <v/>
      </c>
      <c r="S26" s="14" t="str">
        <f t="shared" si="13"/>
        <v/>
      </c>
      <c r="T26" s="14" t="str">
        <f t="shared" si="13"/>
        <v/>
      </c>
      <c r="U26" s="14" t="str">
        <f t="shared" si="13"/>
        <v/>
      </c>
      <c r="V26" s="14">
        <f t="shared" si="13"/>
        <v>21</v>
      </c>
      <c r="W26" s="14" t="str">
        <f t="shared" si="13"/>
        <v/>
      </c>
      <c r="X26" s="14" t="str">
        <f t="shared" si="13"/>
        <v/>
      </c>
      <c r="Y26" s="14" t="str">
        <f t="shared" si="13"/>
        <v/>
      </c>
      <c r="Z26" s="52">
        <v>20</v>
      </c>
      <c r="AA26" s="52">
        <v>20</v>
      </c>
      <c r="AB26" s="53">
        <v>19</v>
      </c>
      <c r="AC26" s="53">
        <v>-21</v>
      </c>
      <c r="AD26" s="53"/>
      <c r="AE26" s="54" t="str">
        <f t="shared" si="4"/>
        <v>7,8</v>
      </c>
      <c r="AF26" s="55">
        <v>1</v>
      </c>
      <c r="AG26" s="58">
        <f>AG7</f>
        <v>1</v>
      </c>
      <c r="AH26" s="58">
        <f t="shared" ref="AH26:AP26" si="15">AH7</f>
        <v>0</v>
      </c>
      <c r="AI26" s="58">
        <f t="shared" si="15"/>
        <v>0</v>
      </c>
      <c r="AJ26" s="58">
        <f t="shared" si="15"/>
        <v>0</v>
      </c>
      <c r="AK26" s="58">
        <f t="shared" si="15"/>
        <v>0</v>
      </c>
      <c r="AL26" s="58">
        <f t="shared" si="15"/>
        <v>0</v>
      </c>
      <c r="AM26" s="58">
        <f t="shared" si="15"/>
        <v>0</v>
      </c>
      <c r="AN26" s="58">
        <f t="shared" si="15"/>
        <v>0</v>
      </c>
      <c r="AO26" s="58">
        <f t="shared" si="15"/>
        <v>0</v>
      </c>
      <c r="AP26" s="58">
        <f t="shared" si="15"/>
        <v>0</v>
      </c>
      <c r="AQ26" s="29"/>
      <c r="AR26" s="1"/>
      <c r="AS26" s="73">
        <v>0</v>
      </c>
      <c r="AT26" s="73">
        <v>12</v>
      </c>
      <c r="AU26" s="73">
        <v>0</v>
      </c>
      <c r="AV26" s="74">
        <v>988</v>
      </c>
      <c r="AW26" s="40">
        <v>3.7999999999999902E-2</v>
      </c>
      <c r="AX26" s="54" t="str">
        <f>_xlfn.CONCAT(AU26+1,",",AT26+1)</f>
        <v>1,13</v>
      </c>
      <c r="AY26" s="1"/>
      <c r="AZ26" s="68">
        <v>1105</v>
      </c>
      <c r="BA26" s="68">
        <v>1090</v>
      </c>
      <c r="BB26" s="68">
        <v>1075</v>
      </c>
      <c r="BC26" s="68">
        <v>1072</v>
      </c>
      <c r="BD26" s="68">
        <v>1070</v>
      </c>
      <c r="BE26" s="68">
        <v>1065</v>
      </c>
      <c r="BF26" s="68">
        <v>1065</v>
      </c>
      <c r="BG26" s="68">
        <v>1069</v>
      </c>
      <c r="BH26" s="68">
        <v>1090</v>
      </c>
      <c r="BI26" s="68">
        <v>0</v>
      </c>
      <c r="BJ26" s="1"/>
      <c r="BK26" s="68">
        <v>1100</v>
      </c>
      <c r="BL26" s="68">
        <v>1080</v>
      </c>
      <c r="BM26" s="68">
        <v>1070</v>
      </c>
      <c r="BN26" s="68">
        <v>1065</v>
      </c>
      <c r="BO26" s="68">
        <v>1065</v>
      </c>
      <c r="BP26" s="68">
        <v>1065</v>
      </c>
      <c r="BQ26" s="68">
        <v>1065</v>
      </c>
      <c r="BR26" s="68">
        <v>1070</v>
      </c>
      <c r="BS26" s="68">
        <v>1090</v>
      </c>
      <c r="BT26" s="68">
        <v>0</v>
      </c>
      <c r="BU26" s="1"/>
      <c r="BV26" s="68">
        <v>925</v>
      </c>
      <c r="BW26" s="68">
        <v>800</v>
      </c>
      <c r="BX26" s="68">
        <v>650</v>
      </c>
      <c r="BY26" s="68">
        <v>600</v>
      </c>
      <c r="BZ26" s="68">
        <v>550</v>
      </c>
      <c r="CA26" s="68">
        <v>600</v>
      </c>
      <c r="CB26" s="68">
        <v>650</v>
      </c>
      <c r="CC26" s="68">
        <v>720</v>
      </c>
      <c r="CD26" s="68">
        <v>950</v>
      </c>
      <c r="CE26" s="68">
        <v>0</v>
      </c>
      <c r="CF26" s="1"/>
      <c r="CG26" s="1"/>
      <c r="CH26" s="41">
        <f t="shared" si="6"/>
        <v>2.7494643203935025</v>
      </c>
      <c r="CI26" s="42">
        <v>86766495.23725</v>
      </c>
      <c r="CJ26" s="43">
        <v>1078.367428</v>
      </c>
      <c r="CK26" s="43">
        <v>1060.5450000000001</v>
      </c>
      <c r="CL26" s="43">
        <v>1025.972483</v>
      </c>
      <c r="CM26" s="43">
        <v>993.15938129999995</v>
      </c>
      <c r="CN26" s="44">
        <v>-15.02156896</v>
      </c>
      <c r="CO26" s="44">
        <v>0</v>
      </c>
      <c r="CP26" s="44">
        <v>-0.36209155250000002</v>
      </c>
      <c r="CQ26" s="44">
        <v>-127.4465161</v>
      </c>
      <c r="CR26" s="44">
        <f t="shared" si="7"/>
        <v>1.4102780000000017</v>
      </c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</row>
    <row r="27" spans="1:110" ht="12" customHeight="1" x14ac:dyDescent="0.25">
      <c r="A27" s="45">
        <f t="shared" si="11"/>
        <v>22</v>
      </c>
      <c r="B27" s="46">
        <v>21</v>
      </c>
      <c r="C27" s="46">
        <v>0</v>
      </c>
      <c r="D27" s="47">
        <v>7</v>
      </c>
      <c r="E27" s="47">
        <v>5</v>
      </c>
      <c r="F27" s="48">
        <v>2500</v>
      </c>
      <c r="G27" s="48">
        <v>15</v>
      </c>
      <c r="H27" s="48">
        <v>1E-3</v>
      </c>
      <c r="I27" s="49">
        <v>1046.25</v>
      </c>
      <c r="J27" s="50">
        <v>3</v>
      </c>
      <c r="K27" s="51">
        <v>3.0000000000000001E-5</v>
      </c>
      <c r="L27" s="51">
        <v>2.9999999999999898E-2</v>
      </c>
      <c r="M27" s="47">
        <v>2</v>
      </c>
      <c r="N27" s="47">
        <v>1</v>
      </c>
      <c r="O27" s="47">
        <v>0</v>
      </c>
      <c r="P27" s="13">
        <f>IF(OR(M27-M26&lt;0,N27=0),MAX(P$5:P26)+1,0)</f>
        <v>0</v>
      </c>
      <c r="Q27" s="14">
        <f t="shared" si="8"/>
        <v>5</v>
      </c>
      <c r="R27" s="14" t="str">
        <f t="shared" si="9"/>
        <v/>
      </c>
      <c r="S27" s="14" t="str">
        <f t="shared" si="13"/>
        <v/>
      </c>
      <c r="T27" s="14" t="str">
        <f t="shared" si="13"/>
        <v/>
      </c>
      <c r="U27" s="14" t="str">
        <f t="shared" si="13"/>
        <v/>
      </c>
      <c r="V27" s="14">
        <f t="shared" si="13"/>
        <v>22</v>
      </c>
      <c r="W27" s="14" t="str">
        <f t="shared" si="13"/>
        <v/>
      </c>
      <c r="X27" s="14" t="str">
        <f t="shared" si="13"/>
        <v/>
      </c>
      <c r="Y27" s="14" t="str">
        <f t="shared" si="13"/>
        <v/>
      </c>
      <c r="Z27" s="52">
        <v>21</v>
      </c>
      <c r="AA27" s="52">
        <v>21</v>
      </c>
      <c r="AB27" s="53">
        <v>20</v>
      </c>
      <c r="AC27" s="53">
        <v>-22</v>
      </c>
      <c r="AD27" s="53"/>
      <c r="AE27" s="54" t="str">
        <f t="shared" si="4"/>
        <v>6,8</v>
      </c>
      <c r="AF27" s="55">
        <f>AF26+1</f>
        <v>2</v>
      </c>
      <c r="AG27" s="58">
        <f t="shared" ref="AG27:AP37" si="16">AG8</f>
        <v>0</v>
      </c>
      <c r="AH27" s="58">
        <f t="shared" si="16"/>
        <v>1</v>
      </c>
      <c r="AI27" s="58">
        <f t="shared" si="16"/>
        <v>0</v>
      </c>
      <c r="AJ27" s="58">
        <f t="shared" si="16"/>
        <v>0</v>
      </c>
      <c r="AK27" s="58">
        <f t="shared" si="16"/>
        <v>0</v>
      </c>
      <c r="AL27" s="58">
        <f t="shared" si="16"/>
        <v>0</v>
      </c>
      <c r="AM27" s="58">
        <f t="shared" si="16"/>
        <v>0</v>
      </c>
      <c r="AN27" s="58">
        <f t="shared" si="16"/>
        <v>0</v>
      </c>
      <c r="AO27" s="58">
        <f t="shared" si="16"/>
        <v>0</v>
      </c>
      <c r="AP27" s="58">
        <f t="shared" si="16"/>
        <v>0</v>
      </c>
      <c r="AQ27" s="29"/>
      <c r="AR27" s="1"/>
      <c r="AS27" s="73">
        <v>0</v>
      </c>
      <c r="AT27" s="73">
        <v>13</v>
      </c>
      <c r="AU27" s="73">
        <v>8</v>
      </c>
      <c r="AV27" s="74">
        <v>1045</v>
      </c>
      <c r="AW27" s="40">
        <v>3.7999999999999902E-2</v>
      </c>
      <c r="AX27" s="54" t="str">
        <f>_xlfn.CONCAT(AU27+1,",",AT27+1)</f>
        <v>9,14</v>
      </c>
      <c r="AY27" s="1"/>
      <c r="AZ27" s="68">
        <v>0</v>
      </c>
      <c r="BA27" s="68">
        <v>1080</v>
      </c>
      <c r="BB27" s="68">
        <v>1070</v>
      </c>
      <c r="BC27" s="68">
        <v>1068</v>
      </c>
      <c r="BD27" s="68">
        <v>1063</v>
      </c>
      <c r="BE27" s="68">
        <v>1060</v>
      </c>
      <c r="BF27" s="68">
        <v>1063</v>
      </c>
      <c r="BG27" s="68">
        <v>1067</v>
      </c>
      <c r="BH27" s="68">
        <v>1090</v>
      </c>
      <c r="BI27" s="68">
        <v>0</v>
      </c>
      <c r="BJ27" s="1"/>
      <c r="BK27" s="68">
        <v>0</v>
      </c>
      <c r="BL27" s="68">
        <v>1075</v>
      </c>
      <c r="BM27" s="68">
        <v>1065</v>
      </c>
      <c r="BN27" s="68">
        <v>1059</v>
      </c>
      <c r="BO27" s="68">
        <v>1059</v>
      </c>
      <c r="BP27" s="68">
        <v>1058</v>
      </c>
      <c r="BQ27" s="68">
        <v>1063</v>
      </c>
      <c r="BR27" s="68">
        <v>1070</v>
      </c>
      <c r="BS27" s="68">
        <v>1090</v>
      </c>
      <c r="BT27" s="68">
        <v>0</v>
      </c>
      <c r="BU27" s="1"/>
      <c r="BV27" s="68">
        <v>0</v>
      </c>
      <c r="BW27" s="68">
        <v>850</v>
      </c>
      <c r="BX27" s="68">
        <v>700</v>
      </c>
      <c r="BY27" s="68">
        <v>650</v>
      </c>
      <c r="BZ27" s="68">
        <v>570</v>
      </c>
      <c r="CA27" s="68">
        <v>600</v>
      </c>
      <c r="CB27" s="68">
        <v>700</v>
      </c>
      <c r="CC27" s="68">
        <v>850</v>
      </c>
      <c r="CD27" s="68">
        <v>950</v>
      </c>
      <c r="CE27" s="68">
        <v>0</v>
      </c>
      <c r="CF27" s="1"/>
      <c r="CG27" s="1"/>
      <c r="CH27" s="41">
        <f t="shared" si="6"/>
        <v>3.0673694547389534</v>
      </c>
      <c r="CI27" s="42">
        <v>96798818.304869995</v>
      </c>
      <c r="CJ27" s="43">
        <v>1078.365902</v>
      </c>
      <c r="CK27" s="43">
        <v>1060.5450000000001</v>
      </c>
      <c r="CL27" s="43">
        <v>1025.9712079999999</v>
      </c>
      <c r="CM27" s="43">
        <v>993.14880540000001</v>
      </c>
      <c r="CN27" s="44">
        <v>-14.97878811</v>
      </c>
      <c r="CO27" s="44">
        <v>0</v>
      </c>
      <c r="CP27" s="44">
        <v>-0.35005201590000001</v>
      </c>
      <c r="CQ27" s="44">
        <v>-125.69301470000001</v>
      </c>
      <c r="CR27" s="44">
        <f t="shared" si="7"/>
        <v>1.4530588500000015</v>
      </c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</row>
    <row r="28" spans="1:110" ht="12" customHeight="1" x14ac:dyDescent="0.25">
      <c r="A28" s="45">
        <f t="shared" si="11"/>
        <v>23</v>
      </c>
      <c r="B28" s="46">
        <v>22</v>
      </c>
      <c r="C28" s="46">
        <v>0</v>
      </c>
      <c r="D28" s="47">
        <v>8</v>
      </c>
      <c r="E28" s="47">
        <v>5</v>
      </c>
      <c r="F28" s="48">
        <v>5000</v>
      </c>
      <c r="G28" s="48">
        <v>12</v>
      </c>
      <c r="H28" s="48">
        <v>9.0909091999999902E-4</v>
      </c>
      <c r="I28" s="49">
        <v>1042.7270000000001</v>
      </c>
      <c r="J28" s="50">
        <v>3</v>
      </c>
      <c r="K28" s="51">
        <v>3.0000000000000001E-5</v>
      </c>
      <c r="L28" s="51">
        <v>2.9999999999999898E-2</v>
      </c>
      <c r="M28" s="47">
        <v>3</v>
      </c>
      <c r="N28" s="47">
        <v>1</v>
      </c>
      <c r="O28" s="47">
        <v>0</v>
      </c>
      <c r="P28" s="13">
        <f>IF(OR(M28-M27&lt;0,N28=0),MAX(P$5:P27)+1,0)</f>
        <v>0</v>
      </c>
      <c r="Q28" s="14">
        <f t="shared" si="8"/>
        <v>5</v>
      </c>
      <c r="R28" s="14" t="str">
        <f t="shared" si="9"/>
        <v/>
      </c>
      <c r="S28" s="14" t="str">
        <f t="shared" si="13"/>
        <v/>
      </c>
      <c r="T28" s="14" t="str">
        <f t="shared" si="13"/>
        <v/>
      </c>
      <c r="U28" s="14" t="str">
        <f t="shared" si="13"/>
        <v/>
      </c>
      <c r="V28" s="14">
        <f t="shared" si="13"/>
        <v>23</v>
      </c>
      <c r="W28" s="14" t="str">
        <f t="shared" si="13"/>
        <v/>
      </c>
      <c r="X28" s="14" t="str">
        <f t="shared" si="13"/>
        <v/>
      </c>
      <c r="Y28" s="14" t="str">
        <f t="shared" si="13"/>
        <v/>
      </c>
      <c r="Z28" s="52">
        <v>22</v>
      </c>
      <c r="AA28" s="52">
        <v>22</v>
      </c>
      <c r="AB28" s="53">
        <v>8</v>
      </c>
      <c r="AC28" s="53">
        <v>21</v>
      </c>
      <c r="AD28" s="53">
        <v>-23</v>
      </c>
      <c r="AE28" s="54" t="str">
        <f t="shared" si="4"/>
        <v>6,9</v>
      </c>
      <c r="AF28" s="55">
        <f t="shared" ref="AF28:AF40" si="17">AF27+1</f>
        <v>3</v>
      </c>
      <c r="AG28" s="58">
        <f t="shared" si="16"/>
        <v>0</v>
      </c>
      <c r="AH28" s="58">
        <f t="shared" si="16"/>
        <v>0</v>
      </c>
      <c r="AI28" s="58">
        <f t="shared" si="16"/>
        <v>1</v>
      </c>
      <c r="AJ28" s="58">
        <f t="shared" si="16"/>
        <v>1</v>
      </c>
      <c r="AK28" s="58">
        <v>3</v>
      </c>
      <c r="AL28" s="58">
        <v>3</v>
      </c>
      <c r="AM28" s="58">
        <v>3</v>
      </c>
      <c r="AN28" s="58">
        <f t="shared" si="16"/>
        <v>0</v>
      </c>
      <c r="AO28" s="58">
        <f t="shared" si="16"/>
        <v>0</v>
      </c>
      <c r="AP28" s="58">
        <f t="shared" si="16"/>
        <v>0</v>
      </c>
      <c r="AQ28" s="29"/>
      <c r="AR28" s="1"/>
      <c r="AS28" s="70" t="str">
        <f>AX2</f>
        <v>f2_wel_spd</v>
      </c>
      <c r="AT28" s="71"/>
      <c r="AU28" s="71" t="s">
        <v>48</v>
      </c>
      <c r="AV28" s="75"/>
      <c r="AW28" s="76"/>
      <c r="AX28" s="77" t="s">
        <v>50</v>
      </c>
      <c r="AY28" s="1"/>
      <c r="AZ28" s="68">
        <v>0</v>
      </c>
      <c r="BA28" s="68">
        <v>1075</v>
      </c>
      <c r="BB28" s="68">
        <v>1065</v>
      </c>
      <c r="BC28" s="68">
        <v>1062</v>
      </c>
      <c r="BD28" s="68">
        <v>1058</v>
      </c>
      <c r="BE28" s="68">
        <v>1052</v>
      </c>
      <c r="BF28" s="68">
        <v>1055</v>
      </c>
      <c r="BG28" s="68">
        <v>1065</v>
      </c>
      <c r="BH28" s="68">
        <v>1090</v>
      </c>
      <c r="BI28" s="68">
        <v>0</v>
      </c>
      <c r="BJ28" s="1"/>
      <c r="BK28" s="68">
        <v>0</v>
      </c>
      <c r="BL28" s="68">
        <v>1065</v>
      </c>
      <c r="BM28" s="68">
        <v>1055</v>
      </c>
      <c r="BN28" s="68">
        <v>1053</v>
      </c>
      <c r="BO28" s="68">
        <v>1053</v>
      </c>
      <c r="BP28" s="68">
        <v>1052</v>
      </c>
      <c r="BQ28" s="68">
        <v>1055</v>
      </c>
      <c r="BR28" s="68">
        <v>1065</v>
      </c>
      <c r="BS28" s="68">
        <v>1090</v>
      </c>
      <c r="BT28" s="68">
        <v>0</v>
      </c>
      <c r="BU28" s="1"/>
      <c r="BV28" s="68">
        <v>0</v>
      </c>
      <c r="BW28" s="68">
        <v>850</v>
      </c>
      <c r="BX28" s="68">
        <v>700</v>
      </c>
      <c r="BY28" s="68">
        <v>650</v>
      </c>
      <c r="BZ28" s="68">
        <v>540</v>
      </c>
      <c r="CA28" s="68">
        <v>580</v>
      </c>
      <c r="CB28" s="68">
        <v>700</v>
      </c>
      <c r="CC28" s="68">
        <v>850</v>
      </c>
      <c r="CD28" s="68">
        <v>950</v>
      </c>
      <c r="CE28" s="68">
        <v>0</v>
      </c>
      <c r="CF28" s="1"/>
      <c r="CG28" s="1"/>
      <c r="CH28" s="41">
        <f t="shared" si="6"/>
        <v>3.4170651025204704</v>
      </c>
      <c r="CI28" s="42">
        <v>107834373.6793</v>
      </c>
      <c r="CJ28" s="43">
        <v>1078.3638040000001</v>
      </c>
      <c r="CK28" s="43">
        <v>1060.5450000000001</v>
      </c>
      <c r="CL28" s="43">
        <v>1025.969902</v>
      </c>
      <c r="CM28" s="43">
        <v>993.13809140000001</v>
      </c>
      <c r="CN28" s="44">
        <v>-14.92005724</v>
      </c>
      <c r="CO28" s="44">
        <v>0</v>
      </c>
      <c r="CP28" s="44">
        <v>-0.33789060809999999</v>
      </c>
      <c r="CQ28" s="44">
        <v>-123.9263237</v>
      </c>
      <c r="CR28" s="44">
        <f t="shared" si="7"/>
        <v>1.5117897200000012</v>
      </c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</row>
    <row r="29" spans="1:110" ht="12" customHeight="1" x14ac:dyDescent="0.25">
      <c r="A29" s="45">
        <f t="shared" si="11"/>
        <v>24</v>
      </c>
      <c r="B29" s="46">
        <v>23</v>
      </c>
      <c r="C29" s="46">
        <v>0</v>
      </c>
      <c r="D29" s="47">
        <v>9</v>
      </c>
      <c r="E29" s="47">
        <v>6</v>
      </c>
      <c r="F29" s="48">
        <v>5000</v>
      </c>
      <c r="G29" s="48">
        <v>12</v>
      </c>
      <c r="H29" s="48">
        <v>9.0909091999999902E-4</v>
      </c>
      <c r="I29" s="49">
        <v>1038.182</v>
      </c>
      <c r="J29" s="50">
        <v>3</v>
      </c>
      <c r="K29" s="51">
        <v>3.0000000000000001E-5</v>
      </c>
      <c r="L29" s="51">
        <v>2.9999999999999898E-2</v>
      </c>
      <c r="M29" s="47">
        <v>2</v>
      </c>
      <c r="N29" s="47">
        <v>1</v>
      </c>
      <c r="O29" s="47">
        <v>0</v>
      </c>
      <c r="P29" s="13">
        <f>IF(OR(M29-M28&lt;0,N29=0),MAX(P$5:P28)+1,0)</f>
        <v>6</v>
      </c>
      <c r="Q29" s="14">
        <f t="shared" si="8"/>
        <v>6</v>
      </c>
      <c r="R29" s="14" t="str">
        <f t="shared" si="9"/>
        <v/>
      </c>
      <c r="S29" s="14" t="str">
        <f t="shared" si="13"/>
        <v/>
      </c>
      <c r="T29" s="14" t="str">
        <f t="shared" si="13"/>
        <v/>
      </c>
      <c r="U29" s="14" t="str">
        <f t="shared" si="13"/>
        <v/>
      </c>
      <c r="V29" s="14" t="str">
        <f t="shared" si="13"/>
        <v/>
      </c>
      <c r="W29" s="14">
        <f t="shared" si="13"/>
        <v>24</v>
      </c>
      <c r="X29" s="14" t="str">
        <f t="shared" si="13"/>
        <v/>
      </c>
      <c r="Y29" s="14" t="str">
        <f t="shared" si="13"/>
        <v/>
      </c>
      <c r="Z29" s="52">
        <v>23</v>
      </c>
      <c r="AA29" s="52">
        <v>23</v>
      </c>
      <c r="AB29" s="53">
        <v>22</v>
      </c>
      <c r="AC29" s="53">
        <v>-24</v>
      </c>
      <c r="AD29" s="53"/>
      <c r="AE29" s="54" t="str">
        <f t="shared" si="4"/>
        <v>7,10</v>
      </c>
      <c r="AF29" s="55">
        <f t="shared" si="17"/>
        <v>4</v>
      </c>
      <c r="AG29" s="58">
        <f t="shared" si="16"/>
        <v>0</v>
      </c>
      <c r="AH29" s="58">
        <f t="shared" si="16"/>
        <v>0</v>
      </c>
      <c r="AI29" s="58">
        <f t="shared" si="16"/>
        <v>0</v>
      </c>
      <c r="AJ29" s="58">
        <f t="shared" si="16"/>
        <v>0</v>
      </c>
      <c r="AK29" s="58">
        <v>2</v>
      </c>
      <c r="AL29" s="58">
        <f t="shared" si="16"/>
        <v>0</v>
      </c>
      <c r="AM29" s="58">
        <f t="shared" si="16"/>
        <v>0</v>
      </c>
      <c r="AN29" s="58">
        <v>3</v>
      </c>
      <c r="AO29" s="58">
        <f t="shared" si="16"/>
        <v>0</v>
      </c>
      <c r="AP29" s="58">
        <f t="shared" si="16"/>
        <v>0</v>
      </c>
      <c r="AQ29" s="29"/>
      <c r="AR29" s="1"/>
      <c r="AS29" s="73">
        <v>0</v>
      </c>
      <c r="AT29" s="73">
        <v>5</v>
      </c>
      <c r="AU29" s="73">
        <v>3</v>
      </c>
      <c r="AV29" s="63">
        <v>-10</v>
      </c>
      <c r="AW29" s="73"/>
      <c r="AX29" s="78" t="str">
        <f>_xlfn.CONCAT(AU29+1,",",AT29+1)</f>
        <v>4,6</v>
      </c>
      <c r="AY29" s="1"/>
      <c r="AZ29" s="68">
        <v>0</v>
      </c>
      <c r="BA29" s="68">
        <v>1070</v>
      </c>
      <c r="BB29" s="68">
        <v>1060</v>
      </c>
      <c r="BC29" s="68">
        <v>1055</v>
      </c>
      <c r="BD29" s="68">
        <v>1046</v>
      </c>
      <c r="BE29" s="68">
        <v>1046</v>
      </c>
      <c r="BF29" s="68">
        <v>1044</v>
      </c>
      <c r="BG29" s="68">
        <v>1060</v>
      </c>
      <c r="BH29" s="68">
        <v>1088</v>
      </c>
      <c r="BI29" s="68">
        <v>1100</v>
      </c>
      <c r="BJ29" s="1"/>
      <c r="BK29" s="68">
        <v>0</v>
      </c>
      <c r="BL29" s="68">
        <v>1060</v>
      </c>
      <c r="BM29" s="68">
        <v>1046</v>
      </c>
      <c r="BN29" s="68">
        <v>1046</v>
      </c>
      <c r="BO29" s="68">
        <v>1046</v>
      </c>
      <c r="BP29" s="68">
        <v>1046</v>
      </c>
      <c r="BQ29" s="68">
        <v>1044</v>
      </c>
      <c r="BR29" s="68">
        <v>1060</v>
      </c>
      <c r="BS29" s="68">
        <v>1088</v>
      </c>
      <c r="BT29" s="68">
        <v>1100</v>
      </c>
      <c r="BU29" s="1"/>
      <c r="BV29" s="68">
        <v>0</v>
      </c>
      <c r="BW29" s="68">
        <v>850</v>
      </c>
      <c r="BX29" s="68">
        <v>700</v>
      </c>
      <c r="BY29" s="68">
        <v>630</v>
      </c>
      <c r="BZ29" s="68">
        <v>530</v>
      </c>
      <c r="CA29" s="68">
        <v>580</v>
      </c>
      <c r="CB29" s="68">
        <v>650</v>
      </c>
      <c r="CC29" s="68">
        <v>800</v>
      </c>
      <c r="CD29" s="68">
        <v>900</v>
      </c>
      <c r="CE29" s="68">
        <v>950</v>
      </c>
      <c r="CF29" s="1"/>
      <c r="CG29" s="1"/>
      <c r="CH29" s="41">
        <f t="shared" si="6"/>
        <v>3.8017303150778261</v>
      </c>
      <c r="CI29" s="42">
        <v>119973484.59110001</v>
      </c>
      <c r="CJ29" s="43">
        <v>1078.3610659999999</v>
      </c>
      <c r="CK29" s="43">
        <v>1060.5450000000001</v>
      </c>
      <c r="CL29" s="43">
        <v>1025.968568</v>
      </c>
      <c r="CM29" s="43">
        <v>993.12727110000003</v>
      </c>
      <c r="CN29" s="44">
        <v>-14.843517780000001</v>
      </c>
      <c r="CO29" s="44">
        <v>0</v>
      </c>
      <c r="CP29" s="44">
        <v>-0.3256476559</v>
      </c>
      <c r="CQ29" s="44">
        <v>-122.15213970000001</v>
      </c>
      <c r="CR29" s="44">
        <f t="shared" si="7"/>
        <v>1.5883291800000006</v>
      </c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 ht="12" customHeight="1" x14ac:dyDescent="0.25">
      <c r="A30" s="45">
        <f t="shared" si="11"/>
        <v>25</v>
      </c>
      <c r="B30" s="46">
        <v>24</v>
      </c>
      <c r="C30" s="46">
        <v>0</v>
      </c>
      <c r="D30" s="47">
        <v>10</v>
      </c>
      <c r="E30" s="47">
        <v>6</v>
      </c>
      <c r="F30" s="48">
        <v>5000</v>
      </c>
      <c r="G30" s="48">
        <v>12</v>
      </c>
      <c r="H30" s="48">
        <v>9.0909091999999902E-4</v>
      </c>
      <c r="I30" s="49">
        <v>1033.63599999999</v>
      </c>
      <c r="J30" s="50">
        <v>3</v>
      </c>
      <c r="K30" s="51">
        <v>3.0000000000000001E-5</v>
      </c>
      <c r="L30" s="51">
        <v>2.9999999999999898E-2</v>
      </c>
      <c r="M30" s="47">
        <v>2</v>
      </c>
      <c r="N30" s="47">
        <v>1</v>
      </c>
      <c r="O30" s="47">
        <v>0</v>
      </c>
      <c r="P30" s="13">
        <f>IF(OR(M30-M29&lt;0,N30=0),MAX(P$5:P29)+1,0)</f>
        <v>0</v>
      </c>
      <c r="Q30" s="14">
        <f t="shared" si="8"/>
        <v>6</v>
      </c>
      <c r="R30" s="14" t="str">
        <f t="shared" si="9"/>
        <v/>
      </c>
      <c r="S30" s="14" t="str">
        <f t="shared" si="13"/>
        <v/>
      </c>
      <c r="T30" s="14" t="str">
        <f t="shared" si="13"/>
        <v/>
      </c>
      <c r="U30" s="14" t="str">
        <f t="shared" si="13"/>
        <v/>
      </c>
      <c r="V30" s="14" t="str">
        <f t="shared" si="13"/>
        <v/>
      </c>
      <c r="W30" s="14">
        <f t="shared" si="13"/>
        <v>25</v>
      </c>
      <c r="X30" s="14" t="str">
        <f t="shared" si="13"/>
        <v/>
      </c>
      <c r="Y30" s="14" t="str">
        <f t="shared" si="13"/>
        <v/>
      </c>
      <c r="Z30" s="52">
        <v>24</v>
      </c>
      <c r="AA30" s="52">
        <v>24</v>
      </c>
      <c r="AB30" s="53">
        <v>23</v>
      </c>
      <c r="AC30" s="53">
        <v>-25</v>
      </c>
      <c r="AD30" s="53"/>
      <c r="AE30" s="54" t="str">
        <f t="shared" si="4"/>
        <v>7,11</v>
      </c>
      <c r="AF30" s="55">
        <f t="shared" si="17"/>
        <v>5</v>
      </c>
      <c r="AG30" s="58">
        <f t="shared" si="16"/>
        <v>0</v>
      </c>
      <c r="AH30" s="58">
        <f t="shared" si="16"/>
        <v>0</v>
      </c>
      <c r="AI30" s="58">
        <f t="shared" si="16"/>
        <v>0</v>
      </c>
      <c r="AJ30" s="58">
        <f t="shared" si="16"/>
        <v>0</v>
      </c>
      <c r="AK30" s="58">
        <f t="shared" si="16"/>
        <v>0</v>
      </c>
      <c r="AL30" s="58">
        <v>2</v>
      </c>
      <c r="AM30" s="58">
        <f t="shared" si="16"/>
        <v>0</v>
      </c>
      <c r="AN30" s="58">
        <v>3</v>
      </c>
      <c r="AO30" s="58">
        <v>4</v>
      </c>
      <c r="AP30" s="58">
        <v>4</v>
      </c>
      <c r="AQ30" s="29"/>
      <c r="AR30" s="1"/>
      <c r="AS30" s="73">
        <v>0</v>
      </c>
      <c r="AT30" s="73">
        <v>5</v>
      </c>
      <c r="AU30" s="73">
        <v>4</v>
      </c>
      <c r="AV30" s="63">
        <v>-10</v>
      </c>
      <c r="AW30" s="73"/>
      <c r="AX30" s="78" t="str">
        <f t="shared" ref="AX30:AX38" si="18">_xlfn.CONCAT(AU30+1,",",AT30+1)</f>
        <v>5,6</v>
      </c>
      <c r="AY30" s="1"/>
      <c r="AZ30" s="68">
        <v>0</v>
      </c>
      <c r="BA30" s="68">
        <v>1055</v>
      </c>
      <c r="BB30" s="68">
        <v>1050</v>
      </c>
      <c r="BC30" s="68">
        <v>1045</v>
      </c>
      <c r="BD30" s="68">
        <v>1041</v>
      </c>
      <c r="BE30" s="68">
        <v>1042</v>
      </c>
      <c r="BF30" s="68">
        <v>1040</v>
      </c>
      <c r="BG30" s="68">
        <v>1050</v>
      </c>
      <c r="BH30" s="68">
        <v>1075</v>
      </c>
      <c r="BI30" s="68">
        <v>0</v>
      </c>
      <c r="BJ30" s="1"/>
      <c r="BK30" s="68">
        <v>0</v>
      </c>
      <c r="BL30" s="68">
        <v>1045</v>
      </c>
      <c r="BM30" s="68">
        <v>1039</v>
      </c>
      <c r="BN30" s="68">
        <v>1040</v>
      </c>
      <c r="BO30" s="68">
        <v>1041</v>
      </c>
      <c r="BP30" s="68">
        <v>1042</v>
      </c>
      <c r="BQ30" s="68">
        <v>1040</v>
      </c>
      <c r="BR30" s="68">
        <v>1050</v>
      </c>
      <c r="BS30" s="68">
        <v>1075</v>
      </c>
      <c r="BT30" s="68">
        <v>0</v>
      </c>
      <c r="BU30" s="1"/>
      <c r="BV30" s="68">
        <v>0</v>
      </c>
      <c r="BW30" s="68">
        <v>850</v>
      </c>
      <c r="BX30" s="68">
        <v>700</v>
      </c>
      <c r="BY30" s="68">
        <v>620</v>
      </c>
      <c r="BZ30" s="68">
        <v>580</v>
      </c>
      <c r="CA30" s="68">
        <v>620</v>
      </c>
      <c r="CB30" s="68">
        <v>700</v>
      </c>
      <c r="CC30" s="68">
        <v>800</v>
      </c>
      <c r="CD30" s="68">
        <v>900</v>
      </c>
      <c r="CE30" s="68">
        <v>0</v>
      </c>
      <c r="CF30" s="1"/>
      <c r="CG30" s="1"/>
      <c r="CH30" s="41">
        <f t="shared" si="6"/>
        <v>4.2248620488915503</v>
      </c>
      <c r="CI30" s="42">
        <v>133326506.5941</v>
      </c>
      <c r="CJ30" s="43">
        <v>1078.357659</v>
      </c>
      <c r="CK30" s="43">
        <v>1060.5450000000001</v>
      </c>
      <c r="CL30" s="43">
        <v>1025.9672069999999</v>
      </c>
      <c r="CM30" s="43">
        <v>993.11635509999996</v>
      </c>
      <c r="CN30" s="44">
        <v>-14.74846827</v>
      </c>
      <c r="CO30" s="44">
        <v>0</v>
      </c>
      <c r="CP30" s="44">
        <v>-0.31333643859999999</v>
      </c>
      <c r="CQ30" s="44">
        <v>-120.3726212</v>
      </c>
      <c r="CR30" s="44">
        <f t="shared" si="7"/>
        <v>1.6833786900000014</v>
      </c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 ht="12" customHeight="1" x14ac:dyDescent="0.25">
      <c r="A31" s="45">
        <f t="shared" si="11"/>
        <v>26</v>
      </c>
      <c r="B31" s="46">
        <v>25</v>
      </c>
      <c r="C31" s="46">
        <v>0</v>
      </c>
      <c r="D31" s="47">
        <v>11</v>
      </c>
      <c r="E31" s="47">
        <v>6</v>
      </c>
      <c r="F31" s="48">
        <v>5000</v>
      </c>
      <c r="G31" s="48">
        <v>12</v>
      </c>
      <c r="H31" s="48">
        <v>9.0909091999999902E-4</v>
      </c>
      <c r="I31" s="49">
        <v>1029.0909999999899</v>
      </c>
      <c r="J31" s="50">
        <v>3</v>
      </c>
      <c r="K31" s="51">
        <v>3.0000000000000001E-5</v>
      </c>
      <c r="L31" s="51">
        <v>2.9999999999999898E-2</v>
      </c>
      <c r="M31" s="47">
        <v>2</v>
      </c>
      <c r="N31" s="47">
        <v>1</v>
      </c>
      <c r="O31" s="47">
        <v>0</v>
      </c>
      <c r="P31" s="13">
        <f>IF(OR(M31-M30&lt;0,N31=0),MAX(P$5:P30)+1,0)</f>
        <v>0</v>
      </c>
      <c r="Q31" s="14">
        <f t="shared" si="8"/>
        <v>6</v>
      </c>
      <c r="R31" s="14" t="str">
        <f t="shared" si="9"/>
        <v/>
      </c>
      <c r="S31" s="14" t="str">
        <f t="shared" si="13"/>
        <v/>
      </c>
      <c r="T31" s="14" t="str">
        <f t="shared" si="13"/>
        <v/>
      </c>
      <c r="U31" s="14" t="str">
        <f t="shared" si="13"/>
        <v/>
      </c>
      <c r="V31" s="14" t="str">
        <f t="shared" si="13"/>
        <v/>
      </c>
      <c r="W31" s="14">
        <f t="shared" si="13"/>
        <v>26</v>
      </c>
      <c r="X31" s="14" t="str">
        <f t="shared" si="13"/>
        <v/>
      </c>
      <c r="Y31" s="14" t="str">
        <f t="shared" si="13"/>
        <v/>
      </c>
      <c r="Z31" s="52">
        <v>25</v>
      </c>
      <c r="AA31" s="52">
        <v>25</v>
      </c>
      <c r="AB31" s="53">
        <v>24</v>
      </c>
      <c r="AC31" s="53">
        <v>-26</v>
      </c>
      <c r="AD31" s="53"/>
      <c r="AE31" s="54" t="str">
        <f t="shared" si="4"/>
        <v>7,12</v>
      </c>
      <c r="AF31" s="55">
        <f t="shared" si="17"/>
        <v>6</v>
      </c>
      <c r="AG31" s="58">
        <f t="shared" si="16"/>
        <v>0</v>
      </c>
      <c r="AH31" s="58">
        <f t="shared" si="16"/>
        <v>0</v>
      </c>
      <c r="AI31" s="58">
        <f t="shared" si="16"/>
        <v>0</v>
      </c>
      <c r="AJ31" s="58" t="str">
        <f t="shared" si="16"/>
        <v>W</v>
      </c>
      <c r="AK31" s="58" t="str">
        <f t="shared" si="16"/>
        <v>W</v>
      </c>
      <c r="AL31" s="58">
        <v>2</v>
      </c>
      <c r="AM31" s="58">
        <f t="shared" si="16"/>
        <v>0</v>
      </c>
      <c r="AN31" s="58">
        <v>5</v>
      </c>
      <c r="AO31" s="58">
        <f t="shared" si="16"/>
        <v>0</v>
      </c>
      <c r="AP31" s="58">
        <f t="shared" si="16"/>
        <v>0</v>
      </c>
      <c r="AQ31" s="29"/>
      <c r="AR31" s="1"/>
      <c r="AS31" s="73">
        <v>0</v>
      </c>
      <c r="AT31" s="73">
        <v>6</v>
      </c>
      <c r="AU31" s="73">
        <v>3</v>
      </c>
      <c r="AV31" s="63">
        <v>-10</v>
      </c>
      <c r="AW31" s="73"/>
      <c r="AX31" s="78" t="str">
        <f t="shared" si="18"/>
        <v>4,7</v>
      </c>
      <c r="AY31" s="1"/>
      <c r="AZ31" s="68">
        <v>1027</v>
      </c>
      <c r="BA31" s="68">
        <v>1028</v>
      </c>
      <c r="BB31" s="68">
        <v>1028</v>
      </c>
      <c r="BC31" s="68">
        <v>1032</v>
      </c>
      <c r="BD31" s="68">
        <v>1032</v>
      </c>
      <c r="BE31" s="68">
        <v>1033</v>
      </c>
      <c r="BF31" s="68">
        <v>1032</v>
      </c>
      <c r="BG31" s="68">
        <v>1040</v>
      </c>
      <c r="BH31" s="68">
        <v>1060</v>
      </c>
      <c r="BI31" s="68">
        <v>0</v>
      </c>
      <c r="BJ31" s="1"/>
      <c r="BK31" s="68">
        <v>1027</v>
      </c>
      <c r="BL31" s="68">
        <v>1028</v>
      </c>
      <c r="BM31" s="68">
        <v>1028</v>
      </c>
      <c r="BN31" s="68">
        <v>1032</v>
      </c>
      <c r="BO31" s="68">
        <v>1032</v>
      </c>
      <c r="BP31" s="68">
        <v>1033</v>
      </c>
      <c r="BQ31" s="68">
        <v>1032</v>
      </c>
      <c r="BR31" s="68">
        <v>1040</v>
      </c>
      <c r="BS31" s="68">
        <v>1060</v>
      </c>
      <c r="BT31" s="68">
        <v>0</v>
      </c>
      <c r="BU31" s="1"/>
      <c r="BV31" s="68">
        <v>900</v>
      </c>
      <c r="BW31" s="68">
        <v>830</v>
      </c>
      <c r="BX31" s="68">
        <v>710</v>
      </c>
      <c r="BY31" s="68">
        <v>640</v>
      </c>
      <c r="BZ31" s="68">
        <v>600</v>
      </c>
      <c r="CA31" s="68">
        <v>650</v>
      </c>
      <c r="CB31" s="68">
        <v>700</v>
      </c>
      <c r="CC31" s="68">
        <v>800</v>
      </c>
      <c r="CD31" s="68">
        <v>900</v>
      </c>
      <c r="CE31" s="68">
        <v>0</v>
      </c>
      <c r="CF31" s="1"/>
      <c r="CG31" s="1"/>
      <c r="CH31" s="41">
        <f t="shared" si="6"/>
        <v>4.6903069560866477</v>
      </c>
      <c r="CI31" s="42">
        <v>148014830.7974</v>
      </c>
      <c r="CJ31" s="43">
        <v>1078.3535830000001</v>
      </c>
      <c r="CK31" s="43">
        <v>1060.5450000000001</v>
      </c>
      <c r="CL31" s="43">
        <v>1025.9658159999999</v>
      </c>
      <c r="CM31" s="43">
        <v>993.10534070000006</v>
      </c>
      <c r="CN31" s="44">
        <v>-14.63508236</v>
      </c>
      <c r="CO31" s="44">
        <v>0</v>
      </c>
      <c r="CP31" s="44">
        <v>-0.30095526</v>
      </c>
      <c r="CQ31" s="44">
        <v>-118.5877271</v>
      </c>
      <c r="CR31" s="44">
        <f t="shared" si="7"/>
        <v>1.7967646000000013</v>
      </c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</row>
    <row r="32" spans="1:110" ht="12" customHeight="1" x14ac:dyDescent="0.25">
      <c r="A32" s="45">
        <f t="shared" si="11"/>
        <v>27</v>
      </c>
      <c r="B32" s="46">
        <v>26</v>
      </c>
      <c r="C32" s="46">
        <v>0</v>
      </c>
      <c r="D32" s="47">
        <v>12</v>
      </c>
      <c r="E32" s="47">
        <v>6</v>
      </c>
      <c r="F32" s="48">
        <v>2000</v>
      </c>
      <c r="G32" s="48">
        <v>12</v>
      </c>
      <c r="H32" s="48">
        <v>9.0909091999999902E-4</v>
      </c>
      <c r="I32" s="49">
        <v>1025.9090000000001</v>
      </c>
      <c r="J32" s="50">
        <v>3</v>
      </c>
      <c r="K32" s="51">
        <v>3.0000000000000001E-5</v>
      </c>
      <c r="L32" s="51">
        <v>2.9999999999999898E-2</v>
      </c>
      <c r="M32" s="47">
        <v>2</v>
      </c>
      <c r="N32" s="47">
        <v>1</v>
      </c>
      <c r="O32" s="47">
        <v>0</v>
      </c>
      <c r="P32" s="13">
        <f>IF(OR(M32-M31&lt;0,N32=0),MAX(P$5:P31)+1,0)</f>
        <v>0</v>
      </c>
      <c r="Q32" s="14">
        <f t="shared" si="8"/>
        <v>6</v>
      </c>
      <c r="R32" s="14" t="str">
        <f t="shared" si="9"/>
        <v/>
      </c>
      <c r="S32" s="14" t="str">
        <f t="shared" si="13"/>
        <v/>
      </c>
      <c r="T32" s="14" t="str">
        <f t="shared" si="13"/>
        <v/>
      </c>
      <c r="U32" s="14" t="str">
        <f t="shared" si="13"/>
        <v/>
      </c>
      <c r="V32" s="14" t="str">
        <f t="shared" si="13"/>
        <v/>
      </c>
      <c r="W32" s="14">
        <f t="shared" si="13"/>
        <v>27</v>
      </c>
      <c r="X32" s="14" t="str">
        <f t="shared" si="13"/>
        <v/>
      </c>
      <c r="Y32" s="14" t="str">
        <f t="shared" si="13"/>
        <v/>
      </c>
      <c r="Z32" s="52">
        <v>26</v>
      </c>
      <c r="AA32" s="52">
        <v>26</v>
      </c>
      <c r="AB32" s="53">
        <v>25</v>
      </c>
      <c r="AC32" s="53">
        <v>-30</v>
      </c>
      <c r="AD32" s="53"/>
      <c r="AE32" s="54" t="str">
        <f t="shared" si="4"/>
        <v>7,13</v>
      </c>
      <c r="AF32" s="55">
        <f t="shared" si="17"/>
        <v>7</v>
      </c>
      <c r="AG32" s="58">
        <f t="shared" si="16"/>
        <v>0</v>
      </c>
      <c r="AH32" s="58">
        <f t="shared" si="16"/>
        <v>0</v>
      </c>
      <c r="AI32" s="58">
        <f t="shared" si="16"/>
        <v>0</v>
      </c>
      <c r="AJ32" s="58" t="str">
        <f t="shared" si="16"/>
        <v>W</v>
      </c>
      <c r="AK32" s="58" t="str">
        <f t="shared" si="16"/>
        <v>W</v>
      </c>
      <c r="AL32" s="58">
        <v>2</v>
      </c>
      <c r="AM32" s="58">
        <v>5</v>
      </c>
      <c r="AN32" s="58">
        <f t="shared" si="16"/>
        <v>0</v>
      </c>
      <c r="AO32" s="58">
        <f t="shared" si="16"/>
        <v>0</v>
      </c>
      <c r="AP32" s="58">
        <f t="shared" si="16"/>
        <v>0</v>
      </c>
      <c r="AQ32" s="29"/>
      <c r="AR32" s="1"/>
      <c r="AS32" s="73">
        <v>0</v>
      </c>
      <c r="AT32" s="73">
        <v>6</v>
      </c>
      <c r="AU32" s="73">
        <v>4</v>
      </c>
      <c r="AV32" s="63">
        <v>-10</v>
      </c>
      <c r="AW32" s="73"/>
      <c r="AX32" s="78" t="str">
        <f t="shared" si="18"/>
        <v>5,7</v>
      </c>
      <c r="AY32" s="1"/>
      <c r="AZ32" s="68">
        <v>997</v>
      </c>
      <c r="BA32" s="68">
        <v>1004</v>
      </c>
      <c r="BB32" s="68">
        <v>1008</v>
      </c>
      <c r="BC32" s="68">
        <v>1014</v>
      </c>
      <c r="BD32" s="68">
        <v>1020</v>
      </c>
      <c r="BE32" s="68">
        <v>1027</v>
      </c>
      <c r="BF32" s="68">
        <v>1032</v>
      </c>
      <c r="BG32" s="68">
        <v>1038</v>
      </c>
      <c r="BH32" s="68">
        <v>1050</v>
      </c>
      <c r="BI32" s="68">
        <v>0</v>
      </c>
      <c r="BJ32" s="1"/>
      <c r="BK32" s="68">
        <v>997</v>
      </c>
      <c r="BL32" s="68">
        <v>1004</v>
      </c>
      <c r="BM32" s="68">
        <v>1008</v>
      </c>
      <c r="BN32" s="68">
        <v>1014</v>
      </c>
      <c r="BO32" s="68">
        <v>1020</v>
      </c>
      <c r="BP32" s="68">
        <v>1027</v>
      </c>
      <c r="BQ32" s="68">
        <v>1032</v>
      </c>
      <c r="BR32" s="68">
        <v>1038</v>
      </c>
      <c r="BS32" s="68">
        <v>1050</v>
      </c>
      <c r="BT32" s="68">
        <v>0</v>
      </c>
      <c r="BU32" s="1"/>
      <c r="BV32" s="68">
        <v>900</v>
      </c>
      <c r="BW32" s="68">
        <v>810</v>
      </c>
      <c r="BX32" s="68">
        <v>750</v>
      </c>
      <c r="BY32" s="68">
        <v>700</v>
      </c>
      <c r="BZ32" s="68">
        <v>650</v>
      </c>
      <c r="CA32" s="68">
        <v>700</v>
      </c>
      <c r="CB32" s="68">
        <v>750</v>
      </c>
      <c r="CC32" s="68">
        <v>800</v>
      </c>
      <c r="CD32" s="68">
        <v>900</v>
      </c>
      <c r="CE32" s="68">
        <v>0</v>
      </c>
      <c r="CF32" s="1"/>
      <c r="CG32" s="1"/>
      <c r="CH32" s="41">
        <f t="shared" si="6"/>
        <v>5.2022963540003042</v>
      </c>
      <c r="CI32" s="42">
        <v>164171987.421</v>
      </c>
      <c r="CJ32" s="43">
        <v>1078.3488620000001</v>
      </c>
      <c r="CK32" s="43">
        <v>1060.5450000000001</v>
      </c>
      <c r="CL32" s="43">
        <v>1025.964373</v>
      </c>
      <c r="CM32" s="43">
        <v>993.09409219999998</v>
      </c>
      <c r="CN32" s="44">
        <v>-14.50417845</v>
      </c>
      <c r="CO32" s="44">
        <v>0</v>
      </c>
      <c r="CP32" s="44">
        <v>-0.28832703030000001</v>
      </c>
      <c r="CQ32" s="44">
        <v>-116.7761635</v>
      </c>
      <c r="CR32" s="44">
        <f t="shared" si="7"/>
        <v>1.9276685100000019</v>
      </c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</row>
    <row r="33" spans="1:110" ht="12" customHeight="1" x14ac:dyDescent="0.25">
      <c r="A33" s="45">
        <f t="shared" si="11"/>
        <v>28</v>
      </c>
      <c r="B33" s="46">
        <v>27</v>
      </c>
      <c r="C33" s="46">
        <v>0</v>
      </c>
      <c r="D33" s="47">
        <v>13</v>
      </c>
      <c r="E33" s="47">
        <v>8</v>
      </c>
      <c r="F33" s="48">
        <v>5000</v>
      </c>
      <c r="G33" s="48">
        <v>55</v>
      </c>
      <c r="H33" s="48">
        <v>9.67741939999999E-4</v>
      </c>
      <c r="I33" s="49">
        <v>1037.5809999999899</v>
      </c>
      <c r="J33" s="50">
        <v>3</v>
      </c>
      <c r="K33" s="51">
        <v>6.0000000000000002E-5</v>
      </c>
      <c r="L33" s="51">
        <v>2.5000000000000001E-2</v>
      </c>
      <c r="M33" s="47">
        <v>1</v>
      </c>
      <c r="N33" s="47">
        <v>1</v>
      </c>
      <c r="O33" s="47">
        <v>0</v>
      </c>
      <c r="P33" s="13">
        <f>IF(OR(M33-M32&lt;0,N33=0),MAX(P$5:P32)+1,0)</f>
        <v>7</v>
      </c>
      <c r="Q33" s="14">
        <f t="shared" si="8"/>
        <v>7</v>
      </c>
      <c r="R33" s="14" t="str">
        <f t="shared" si="9"/>
        <v/>
      </c>
      <c r="S33" s="14" t="str">
        <f t="shared" si="13"/>
        <v/>
      </c>
      <c r="T33" s="14" t="str">
        <f t="shared" si="13"/>
        <v/>
      </c>
      <c r="U33" s="14" t="str">
        <f t="shared" si="13"/>
        <v/>
      </c>
      <c r="V33" s="14" t="str">
        <f t="shared" si="13"/>
        <v/>
      </c>
      <c r="W33" s="14" t="str">
        <f t="shared" si="13"/>
        <v/>
      </c>
      <c r="X33" s="14">
        <f t="shared" si="13"/>
        <v>28</v>
      </c>
      <c r="Y33" s="14" t="str">
        <f t="shared" si="13"/>
        <v/>
      </c>
      <c r="Z33" s="52">
        <v>27</v>
      </c>
      <c r="AA33" s="52">
        <v>27</v>
      </c>
      <c r="AB33" s="53">
        <v>-28</v>
      </c>
      <c r="AC33" s="53"/>
      <c r="AD33" s="53"/>
      <c r="AE33" s="54" t="str">
        <f t="shared" si="4"/>
        <v>9,14</v>
      </c>
      <c r="AF33" s="55">
        <f t="shared" si="17"/>
        <v>8</v>
      </c>
      <c r="AG33" s="58">
        <f t="shared" si="16"/>
        <v>0</v>
      </c>
      <c r="AH33" s="58">
        <f t="shared" si="16"/>
        <v>0</v>
      </c>
      <c r="AI33" s="58">
        <f t="shared" si="16"/>
        <v>0</v>
      </c>
      <c r="AJ33" s="58" t="str">
        <f t="shared" si="16"/>
        <v>W</v>
      </c>
      <c r="AK33" s="58" t="str">
        <f t="shared" si="16"/>
        <v>W</v>
      </c>
      <c r="AL33" s="58">
        <v>2</v>
      </c>
      <c r="AM33" s="58">
        <v>5</v>
      </c>
      <c r="AN33" s="58">
        <f t="shared" si="16"/>
        <v>0</v>
      </c>
      <c r="AO33" s="58">
        <f t="shared" si="16"/>
        <v>0</v>
      </c>
      <c r="AP33" s="58">
        <f t="shared" si="16"/>
        <v>0</v>
      </c>
      <c r="AQ33" s="29"/>
      <c r="AR33" s="1"/>
      <c r="AS33" s="73">
        <v>0</v>
      </c>
      <c r="AT33" s="73">
        <v>7</v>
      </c>
      <c r="AU33" s="73">
        <v>3</v>
      </c>
      <c r="AV33" s="63">
        <v>-10</v>
      </c>
      <c r="AW33" s="73"/>
      <c r="AX33" s="78" t="str">
        <f t="shared" si="18"/>
        <v>4,8</v>
      </c>
      <c r="AY33" s="1"/>
      <c r="AZ33" s="68">
        <v>0</v>
      </c>
      <c r="BA33" s="68">
        <v>1030</v>
      </c>
      <c r="BB33" s="68">
        <v>1040</v>
      </c>
      <c r="BC33" s="68">
        <v>1045</v>
      </c>
      <c r="BD33" s="68">
        <v>1050</v>
      </c>
      <c r="BE33" s="68">
        <v>1050</v>
      </c>
      <c r="BF33" s="68">
        <v>1050</v>
      </c>
      <c r="BG33" s="68">
        <v>1050</v>
      </c>
      <c r="BH33" s="68">
        <v>1044</v>
      </c>
      <c r="BI33" s="68">
        <v>0</v>
      </c>
      <c r="BJ33" s="1"/>
      <c r="BK33" s="68">
        <v>0</v>
      </c>
      <c r="BL33" s="68">
        <v>1030</v>
      </c>
      <c r="BM33" s="68">
        <v>1040</v>
      </c>
      <c r="BN33" s="68">
        <v>1045</v>
      </c>
      <c r="BO33" s="68">
        <v>1050</v>
      </c>
      <c r="BP33" s="68">
        <v>1050</v>
      </c>
      <c r="BQ33" s="68">
        <v>1050</v>
      </c>
      <c r="BR33" s="68">
        <v>1050</v>
      </c>
      <c r="BS33" s="68">
        <v>1044</v>
      </c>
      <c r="BT33" s="68">
        <v>0</v>
      </c>
      <c r="BU33" s="1"/>
      <c r="BV33" s="68">
        <v>0</v>
      </c>
      <c r="BW33" s="68">
        <v>950</v>
      </c>
      <c r="BX33" s="68">
        <v>850</v>
      </c>
      <c r="BY33" s="68">
        <v>850</v>
      </c>
      <c r="BZ33" s="68">
        <v>850</v>
      </c>
      <c r="CA33" s="68">
        <v>850</v>
      </c>
      <c r="CB33" s="68">
        <v>850</v>
      </c>
      <c r="CC33" s="68">
        <v>850</v>
      </c>
      <c r="CD33" s="68">
        <v>850</v>
      </c>
      <c r="CE33" s="68">
        <v>0</v>
      </c>
      <c r="CF33" s="1"/>
      <c r="CG33" s="1"/>
      <c r="CH33" s="41">
        <f t="shared" si="6"/>
        <v>5.7654846917065932</v>
      </c>
      <c r="CI33" s="42">
        <v>181944859.70699999</v>
      </c>
      <c r="CJ33" s="43">
        <v>1078.343537</v>
      </c>
      <c r="CK33" s="43">
        <v>1060.5450000000001</v>
      </c>
      <c r="CL33" s="43">
        <v>1025.9628769999999</v>
      </c>
      <c r="CM33" s="43">
        <v>993.08259969999995</v>
      </c>
      <c r="CN33" s="44">
        <v>-14.35704117</v>
      </c>
      <c r="CO33" s="44">
        <v>0</v>
      </c>
      <c r="CP33" s="44">
        <v>-0.27545653790000002</v>
      </c>
      <c r="CQ33" s="44">
        <v>-114.9371072</v>
      </c>
      <c r="CR33" s="44">
        <f t="shared" si="7"/>
        <v>2.074805790000001</v>
      </c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</row>
    <row r="34" spans="1:110" ht="12" customHeight="1" x14ac:dyDescent="0.25">
      <c r="A34" s="45">
        <f t="shared" si="11"/>
        <v>29</v>
      </c>
      <c r="B34" s="46">
        <v>28</v>
      </c>
      <c r="C34" s="46">
        <v>0</v>
      </c>
      <c r="D34" s="47">
        <v>12</v>
      </c>
      <c r="E34" s="47">
        <v>7</v>
      </c>
      <c r="F34" s="48">
        <v>5500</v>
      </c>
      <c r="G34" s="48">
        <v>55</v>
      </c>
      <c r="H34" s="48">
        <v>9.67741939999999E-4</v>
      </c>
      <c r="I34" s="49">
        <v>1032.5</v>
      </c>
      <c r="J34" s="50">
        <v>3</v>
      </c>
      <c r="K34" s="51">
        <v>6.0000000000000002E-5</v>
      </c>
      <c r="L34" s="51">
        <v>2.5000000000000001E-2</v>
      </c>
      <c r="M34" s="47">
        <v>2</v>
      </c>
      <c r="N34" s="47">
        <v>1</v>
      </c>
      <c r="O34" s="47">
        <v>0</v>
      </c>
      <c r="P34" s="13">
        <f>IF(OR(M34-M33&lt;0,N34=0),MAX(P$5:P33)+1,0)</f>
        <v>0</v>
      </c>
      <c r="Q34" s="14">
        <f t="shared" si="8"/>
        <v>7</v>
      </c>
      <c r="R34" s="14" t="str">
        <f t="shared" si="9"/>
        <v/>
      </c>
      <c r="S34" s="14" t="str">
        <f t="shared" si="13"/>
        <v/>
      </c>
      <c r="T34" s="14" t="str">
        <f t="shared" si="13"/>
        <v/>
      </c>
      <c r="U34" s="14" t="str">
        <f t="shared" si="13"/>
        <v/>
      </c>
      <c r="V34" s="14" t="str">
        <f t="shared" si="13"/>
        <v/>
      </c>
      <c r="W34" s="14" t="str">
        <f t="shared" si="13"/>
        <v/>
      </c>
      <c r="X34" s="14">
        <f t="shared" si="13"/>
        <v>29</v>
      </c>
      <c r="Y34" s="14" t="str">
        <f t="shared" si="13"/>
        <v/>
      </c>
      <c r="Z34" s="52">
        <v>28</v>
      </c>
      <c r="AA34" s="52">
        <v>28</v>
      </c>
      <c r="AB34" s="53">
        <v>27</v>
      </c>
      <c r="AC34" s="53">
        <v>-29</v>
      </c>
      <c r="AD34" s="53"/>
      <c r="AE34" s="54" t="str">
        <f t="shared" si="4"/>
        <v>8,13</v>
      </c>
      <c r="AF34" s="55">
        <f t="shared" si="17"/>
        <v>9</v>
      </c>
      <c r="AG34" s="58">
        <f t="shared" si="16"/>
        <v>0</v>
      </c>
      <c r="AH34" s="58">
        <f t="shared" si="16"/>
        <v>0</v>
      </c>
      <c r="AI34" s="58">
        <f t="shared" si="16"/>
        <v>0</v>
      </c>
      <c r="AJ34" s="58" t="str">
        <f t="shared" si="16"/>
        <v>W</v>
      </c>
      <c r="AK34" s="58" t="str">
        <f t="shared" si="16"/>
        <v>W</v>
      </c>
      <c r="AL34" s="58">
        <v>6</v>
      </c>
      <c r="AM34" s="58">
        <f t="shared" si="16"/>
        <v>0</v>
      </c>
      <c r="AN34" s="58">
        <f t="shared" si="16"/>
        <v>0</v>
      </c>
      <c r="AO34" s="58">
        <f t="shared" si="16"/>
        <v>0</v>
      </c>
      <c r="AP34" s="58">
        <f t="shared" si="16"/>
        <v>0</v>
      </c>
      <c r="AQ34" s="29"/>
      <c r="AR34" s="1"/>
      <c r="AS34" s="73">
        <v>0</v>
      </c>
      <c r="AT34" s="73">
        <v>7</v>
      </c>
      <c r="AU34" s="73">
        <v>4</v>
      </c>
      <c r="AV34" s="63">
        <v>-10</v>
      </c>
      <c r="AW34" s="73"/>
      <c r="AX34" s="78" t="str">
        <f t="shared" si="18"/>
        <v>5,8</v>
      </c>
      <c r="AY34" s="1"/>
      <c r="AZ34" s="68">
        <v>0</v>
      </c>
      <c r="BA34" s="68">
        <v>0</v>
      </c>
      <c r="BB34" s="68">
        <v>1080</v>
      </c>
      <c r="BC34" s="68">
        <v>1080</v>
      </c>
      <c r="BD34" s="68">
        <v>1080</v>
      </c>
      <c r="BE34" s="68">
        <v>1080</v>
      </c>
      <c r="BF34" s="68">
        <v>0</v>
      </c>
      <c r="BG34" s="68">
        <v>0</v>
      </c>
      <c r="BH34" s="68">
        <v>0</v>
      </c>
      <c r="BI34" s="68">
        <v>0</v>
      </c>
      <c r="BJ34" s="1"/>
      <c r="BK34" s="68">
        <v>0</v>
      </c>
      <c r="BL34" s="68">
        <v>0</v>
      </c>
      <c r="BM34" s="68">
        <v>1080</v>
      </c>
      <c r="BN34" s="68">
        <v>1080</v>
      </c>
      <c r="BO34" s="68">
        <v>1080</v>
      </c>
      <c r="BP34" s="68">
        <v>1080</v>
      </c>
      <c r="BQ34" s="68">
        <v>0</v>
      </c>
      <c r="BR34" s="68">
        <v>0</v>
      </c>
      <c r="BS34" s="68">
        <v>0</v>
      </c>
      <c r="BT34" s="68">
        <v>0</v>
      </c>
      <c r="BU34" s="1"/>
      <c r="BV34" s="68">
        <v>0</v>
      </c>
      <c r="BW34" s="68">
        <v>0</v>
      </c>
      <c r="BX34" s="68">
        <v>950</v>
      </c>
      <c r="BY34" s="68">
        <v>950</v>
      </c>
      <c r="BZ34" s="68">
        <v>950</v>
      </c>
      <c r="CA34" s="68">
        <v>950</v>
      </c>
      <c r="CB34" s="68">
        <v>0</v>
      </c>
      <c r="CC34" s="68">
        <v>0</v>
      </c>
      <c r="CD34" s="68">
        <v>0</v>
      </c>
      <c r="CE34" s="68">
        <v>0</v>
      </c>
      <c r="CF34" s="1"/>
      <c r="CG34" s="1"/>
      <c r="CH34" s="41">
        <f t="shared" si="6"/>
        <v>6.3849918631835116</v>
      </c>
      <c r="CI34" s="42">
        <v>201495019.2216</v>
      </c>
      <c r="CJ34" s="43">
        <v>1078.3376599999999</v>
      </c>
      <c r="CK34" s="43">
        <v>1060.5450000000001</v>
      </c>
      <c r="CL34" s="43">
        <v>1025.9612509999999</v>
      </c>
      <c r="CM34" s="43">
        <v>993.07072049999999</v>
      </c>
      <c r="CN34" s="44">
        <v>-14.195293810000001</v>
      </c>
      <c r="CO34" s="44">
        <v>0</v>
      </c>
      <c r="CP34" s="44">
        <v>-0.26174139629999998</v>
      </c>
      <c r="CQ34" s="44">
        <v>-113.04882000000001</v>
      </c>
      <c r="CR34" s="44">
        <f t="shared" si="7"/>
        <v>2.2365531500000007</v>
      </c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</row>
    <row r="35" spans="1:110" ht="12" customHeight="1" x14ac:dyDescent="0.25">
      <c r="A35" s="45">
        <f t="shared" si="11"/>
        <v>30</v>
      </c>
      <c r="B35" s="46">
        <v>29</v>
      </c>
      <c r="C35" s="46">
        <v>0</v>
      </c>
      <c r="D35" s="47">
        <v>12</v>
      </c>
      <c r="E35" s="47">
        <v>6</v>
      </c>
      <c r="F35" s="48">
        <v>5000</v>
      </c>
      <c r="G35" s="48">
        <v>55</v>
      </c>
      <c r="H35" s="48">
        <v>9.67741939999999E-4</v>
      </c>
      <c r="I35" s="49">
        <v>1027.4190000000001</v>
      </c>
      <c r="J35" s="50">
        <v>3</v>
      </c>
      <c r="K35" s="51">
        <v>6.0000000000000002E-5</v>
      </c>
      <c r="L35" s="51">
        <v>2.5000000000000001E-2</v>
      </c>
      <c r="M35" s="47">
        <v>2</v>
      </c>
      <c r="N35" s="47">
        <v>1</v>
      </c>
      <c r="O35" s="47">
        <v>0</v>
      </c>
      <c r="P35" s="13">
        <f>IF(OR(M35-M34&lt;0,N35=0),MAX(P$5:P34)+1,0)</f>
        <v>0</v>
      </c>
      <c r="Q35" s="14">
        <f t="shared" si="8"/>
        <v>7</v>
      </c>
      <c r="R35" s="14" t="str">
        <f t="shared" si="9"/>
        <v/>
      </c>
      <c r="S35" s="14" t="str">
        <f t="shared" si="13"/>
        <v/>
      </c>
      <c r="T35" s="14" t="str">
        <f t="shared" si="13"/>
        <v/>
      </c>
      <c r="U35" s="14" t="str">
        <f t="shared" si="13"/>
        <v/>
      </c>
      <c r="V35" s="14" t="str">
        <f t="shared" si="13"/>
        <v/>
      </c>
      <c r="W35" s="14" t="str">
        <f t="shared" si="13"/>
        <v/>
      </c>
      <c r="X35" s="14">
        <f t="shared" si="13"/>
        <v>30</v>
      </c>
      <c r="Y35" s="14" t="str">
        <f t="shared" si="13"/>
        <v/>
      </c>
      <c r="Z35" s="52">
        <v>29</v>
      </c>
      <c r="AA35" s="52">
        <v>29</v>
      </c>
      <c r="AB35" s="53">
        <v>28</v>
      </c>
      <c r="AC35" s="53">
        <v>-30</v>
      </c>
      <c r="AD35" s="53"/>
      <c r="AE35" s="54" t="str">
        <f t="shared" si="4"/>
        <v>7,13</v>
      </c>
      <c r="AF35" s="55">
        <f t="shared" si="17"/>
        <v>10</v>
      </c>
      <c r="AG35" s="58">
        <f t="shared" si="16"/>
        <v>0</v>
      </c>
      <c r="AH35" s="58">
        <f t="shared" si="16"/>
        <v>0</v>
      </c>
      <c r="AI35" s="58">
        <f t="shared" si="16"/>
        <v>0</v>
      </c>
      <c r="AJ35" s="58" t="str">
        <f t="shared" si="16"/>
        <v>W</v>
      </c>
      <c r="AK35" s="58" t="str">
        <f t="shared" si="16"/>
        <v>W</v>
      </c>
      <c r="AL35" s="58">
        <f t="shared" si="16"/>
        <v>0</v>
      </c>
      <c r="AM35" s="58">
        <v>6</v>
      </c>
      <c r="AN35" s="58">
        <f t="shared" si="16"/>
        <v>0</v>
      </c>
      <c r="AO35" s="58">
        <f t="shared" si="16"/>
        <v>0</v>
      </c>
      <c r="AP35" s="58">
        <f t="shared" si="16"/>
        <v>0</v>
      </c>
      <c r="AQ35" s="29"/>
      <c r="AR35" s="1"/>
      <c r="AS35" s="73">
        <v>0</v>
      </c>
      <c r="AT35" s="73">
        <v>8</v>
      </c>
      <c r="AU35" s="73">
        <v>3</v>
      </c>
      <c r="AV35" s="63">
        <v>-10</v>
      </c>
      <c r="AW35" s="73"/>
      <c r="AX35" s="78" t="str">
        <f t="shared" si="18"/>
        <v>4,9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41">
        <f t="shared" si="6"/>
        <v>7.0664497518062204</v>
      </c>
      <c r="CI35" s="42">
        <v>223000194.68759999</v>
      </c>
      <c r="CJ35" s="43">
        <v>1078.3312920000001</v>
      </c>
      <c r="CK35" s="43">
        <v>1060.5450000000001</v>
      </c>
      <c r="CL35" s="43">
        <v>1025.959507</v>
      </c>
      <c r="CM35" s="43">
        <v>993.05847859999994</v>
      </c>
      <c r="CN35" s="44">
        <v>-14.020808280000001</v>
      </c>
      <c r="CO35" s="44">
        <v>0</v>
      </c>
      <c r="CP35" s="44">
        <v>-0.2473468912</v>
      </c>
      <c r="CQ35" s="44">
        <v>-111.11623969999999</v>
      </c>
      <c r="CR35" s="44">
        <f t="shared" si="7"/>
        <v>2.4110386800000008</v>
      </c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</row>
    <row r="36" spans="1:110" ht="12" customHeight="1" x14ac:dyDescent="0.25">
      <c r="A36" s="45">
        <f t="shared" si="11"/>
        <v>31</v>
      </c>
      <c r="B36" s="46">
        <v>30</v>
      </c>
      <c r="C36" s="46">
        <v>0</v>
      </c>
      <c r="D36" s="47">
        <v>12</v>
      </c>
      <c r="E36" s="47">
        <v>5</v>
      </c>
      <c r="F36" s="48">
        <v>5000</v>
      </c>
      <c r="G36" s="48">
        <v>40</v>
      </c>
      <c r="H36" s="48">
        <v>1.25E-3</v>
      </c>
      <c r="I36" s="49">
        <v>1021.875</v>
      </c>
      <c r="J36" s="50">
        <v>3</v>
      </c>
      <c r="K36" s="51">
        <v>6.0000000000000002E-5</v>
      </c>
      <c r="L36" s="51">
        <v>2.5000000000000001E-2</v>
      </c>
      <c r="M36" s="47">
        <v>3</v>
      </c>
      <c r="N36" s="47">
        <v>1</v>
      </c>
      <c r="O36" s="47">
        <v>0</v>
      </c>
      <c r="P36" s="13">
        <f>IF(OR(M36-M35&lt;0,N36=0),MAX(P$5:P35)+1,0)</f>
        <v>0</v>
      </c>
      <c r="Q36" s="14">
        <f t="shared" si="8"/>
        <v>7</v>
      </c>
      <c r="R36" s="14" t="str">
        <f t="shared" si="9"/>
        <v/>
      </c>
      <c r="S36" s="14" t="str">
        <f t="shared" si="13"/>
        <v/>
      </c>
      <c r="T36" s="14" t="str">
        <f t="shared" si="13"/>
        <v/>
      </c>
      <c r="U36" s="14" t="str">
        <f t="shared" si="13"/>
        <v/>
      </c>
      <c r="V36" s="14" t="str">
        <f t="shared" si="13"/>
        <v/>
      </c>
      <c r="W36" s="14" t="str">
        <f t="shared" si="13"/>
        <v/>
      </c>
      <c r="X36" s="14">
        <f t="shared" si="13"/>
        <v>31</v>
      </c>
      <c r="Y36" s="14" t="str">
        <f t="shared" si="13"/>
        <v/>
      </c>
      <c r="Z36" s="52">
        <v>30</v>
      </c>
      <c r="AA36" s="52">
        <v>30</v>
      </c>
      <c r="AB36" s="53">
        <v>26</v>
      </c>
      <c r="AC36" s="53">
        <v>29</v>
      </c>
      <c r="AD36" s="53">
        <v>-31</v>
      </c>
      <c r="AE36" s="54" t="str">
        <f t="shared" si="4"/>
        <v>6,13</v>
      </c>
      <c r="AF36" s="55">
        <f t="shared" si="17"/>
        <v>11</v>
      </c>
      <c r="AG36" s="58">
        <f t="shared" si="16"/>
        <v>0</v>
      </c>
      <c r="AH36" s="58">
        <f t="shared" si="16"/>
        <v>0</v>
      </c>
      <c r="AI36" s="58">
        <f t="shared" si="16"/>
        <v>0</v>
      </c>
      <c r="AJ36" s="58">
        <f t="shared" si="16"/>
        <v>0</v>
      </c>
      <c r="AK36" s="58">
        <f t="shared" si="16"/>
        <v>0</v>
      </c>
      <c r="AL36" s="58">
        <f t="shared" si="16"/>
        <v>0</v>
      </c>
      <c r="AM36" s="58">
        <v>6</v>
      </c>
      <c r="AN36" s="58">
        <f t="shared" si="16"/>
        <v>0</v>
      </c>
      <c r="AO36" s="58">
        <f t="shared" si="16"/>
        <v>0</v>
      </c>
      <c r="AP36" s="58">
        <f t="shared" si="16"/>
        <v>0</v>
      </c>
      <c r="AQ36" s="29"/>
      <c r="AR36" s="1"/>
      <c r="AS36" s="73">
        <v>0</v>
      </c>
      <c r="AT36" s="73">
        <v>8</v>
      </c>
      <c r="AU36" s="73">
        <v>4</v>
      </c>
      <c r="AV36" s="63">
        <v>-10</v>
      </c>
      <c r="AW36" s="73"/>
      <c r="AX36" s="78" t="str">
        <f t="shared" si="18"/>
        <v>5,9</v>
      </c>
      <c r="AY36" s="1"/>
      <c r="AZ36" s="79">
        <f t="shared" ref="AZ36:BI50" si="19">IF(AZ20=0,$AZ$19,AZ20)</f>
        <v>1105</v>
      </c>
      <c r="BA36" s="79">
        <f t="shared" si="19"/>
        <v>1105</v>
      </c>
      <c r="BB36" s="79">
        <f t="shared" si="19"/>
        <v>997</v>
      </c>
      <c r="BC36" s="79">
        <f t="shared" si="19"/>
        <v>997</v>
      </c>
      <c r="BD36" s="79">
        <f t="shared" si="19"/>
        <v>997</v>
      </c>
      <c r="BE36" s="79">
        <f t="shared" si="19"/>
        <v>997</v>
      </c>
      <c r="BF36" s="79">
        <f t="shared" si="19"/>
        <v>997</v>
      </c>
      <c r="BG36" s="79">
        <f t="shared" si="19"/>
        <v>997</v>
      </c>
      <c r="BH36" s="79">
        <f t="shared" si="19"/>
        <v>997</v>
      </c>
      <c r="BI36" s="79">
        <f t="shared" si="19"/>
        <v>997</v>
      </c>
      <c r="BJ36" s="1"/>
      <c r="BK36" s="79">
        <f t="shared" ref="BK36:BT50" si="20">IF(BK20=0,$BK$19,BK20)</f>
        <v>1110</v>
      </c>
      <c r="BL36" s="79">
        <f t="shared" si="20"/>
        <v>1110</v>
      </c>
      <c r="BM36" s="79">
        <f t="shared" si="20"/>
        <v>997</v>
      </c>
      <c r="BN36" s="79">
        <f t="shared" si="20"/>
        <v>997</v>
      </c>
      <c r="BO36" s="79">
        <f t="shared" si="20"/>
        <v>997</v>
      </c>
      <c r="BP36" s="79">
        <f t="shared" si="20"/>
        <v>997</v>
      </c>
      <c r="BQ36" s="79">
        <f t="shared" si="20"/>
        <v>997</v>
      </c>
      <c r="BR36" s="79">
        <f t="shared" si="20"/>
        <v>997</v>
      </c>
      <c r="BS36" s="79">
        <f t="shared" si="20"/>
        <v>997</v>
      </c>
      <c r="BT36" s="79">
        <f t="shared" si="20"/>
        <v>997</v>
      </c>
      <c r="BU36" s="1"/>
      <c r="BV36" s="79">
        <f t="shared" ref="BV36:CE50" si="21">IF(BV20=0,$BV$19,BV20)</f>
        <v>1000</v>
      </c>
      <c r="BW36" s="79">
        <f t="shared" si="21"/>
        <v>1000</v>
      </c>
      <c r="BX36" s="79">
        <f t="shared" si="21"/>
        <v>530</v>
      </c>
      <c r="BY36" s="79">
        <f t="shared" si="21"/>
        <v>530</v>
      </c>
      <c r="BZ36" s="79">
        <f t="shared" si="21"/>
        <v>530</v>
      </c>
      <c r="CA36" s="79">
        <f t="shared" si="21"/>
        <v>530</v>
      </c>
      <c r="CB36" s="79">
        <f t="shared" si="21"/>
        <v>530</v>
      </c>
      <c r="CC36" s="79">
        <f t="shared" si="21"/>
        <v>530</v>
      </c>
      <c r="CD36" s="79">
        <f t="shared" si="21"/>
        <v>530</v>
      </c>
      <c r="CE36" s="79">
        <f t="shared" si="21"/>
        <v>530</v>
      </c>
      <c r="CF36" s="1"/>
      <c r="CG36" s="1"/>
      <c r="CH36" s="41">
        <f t="shared" si="6"/>
        <v>7.81605342929437</v>
      </c>
      <c r="CI36" s="42">
        <v>246655887.70030001</v>
      </c>
      <c r="CJ36" s="43">
        <v>1078.3244999999999</v>
      </c>
      <c r="CK36" s="43">
        <v>1060.5450000000001</v>
      </c>
      <c r="CL36" s="43">
        <v>1025.957682</v>
      </c>
      <c r="CM36" s="43">
        <v>993.04595819999997</v>
      </c>
      <c r="CN36" s="44">
        <v>-13.83563373</v>
      </c>
      <c r="CO36" s="44">
        <v>0</v>
      </c>
      <c r="CP36" s="44">
        <v>-0.2326328268</v>
      </c>
      <c r="CQ36" s="44">
        <v>-109.1536906</v>
      </c>
      <c r="CR36" s="44">
        <f t="shared" si="7"/>
        <v>2.5962132300000018</v>
      </c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 ht="12" customHeight="1" x14ac:dyDescent="0.25">
      <c r="A37" s="45">
        <f t="shared" si="11"/>
        <v>32</v>
      </c>
      <c r="B37" s="46">
        <v>31</v>
      </c>
      <c r="C37" s="46">
        <v>0</v>
      </c>
      <c r="D37" s="47">
        <v>12</v>
      </c>
      <c r="E37" s="47">
        <v>4</v>
      </c>
      <c r="F37" s="48">
        <v>5000</v>
      </c>
      <c r="G37" s="48">
        <v>40</v>
      </c>
      <c r="H37" s="48">
        <v>1.25E-3</v>
      </c>
      <c r="I37" s="49">
        <v>1015.625</v>
      </c>
      <c r="J37" s="50">
        <v>3</v>
      </c>
      <c r="K37" s="51">
        <v>6.0000000000000002E-5</v>
      </c>
      <c r="L37" s="51">
        <v>2.5000000000000001E-2</v>
      </c>
      <c r="M37" s="47">
        <v>2</v>
      </c>
      <c r="N37" s="47">
        <v>1</v>
      </c>
      <c r="O37" s="47">
        <v>0</v>
      </c>
      <c r="P37" s="13">
        <f>IF(OR(M37-M36&lt;0,N37=0),MAX(P$5:P36)+1,0)</f>
        <v>8</v>
      </c>
      <c r="Q37" s="14">
        <f t="shared" si="8"/>
        <v>8</v>
      </c>
      <c r="R37" s="14" t="str">
        <f t="shared" si="9"/>
        <v/>
      </c>
      <c r="S37" s="14" t="str">
        <f t="shared" si="13"/>
        <v/>
      </c>
      <c r="T37" s="14" t="str">
        <f t="shared" si="13"/>
        <v/>
      </c>
      <c r="U37" s="14" t="str">
        <f t="shared" si="13"/>
        <v/>
      </c>
      <c r="V37" s="14" t="str">
        <f t="shared" si="13"/>
        <v/>
      </c>
      <c r="W37" s="14" t="str">
        <f t="shared" si="13"/>
        <v/>
      </c>
      <c r="X37" s="14" t="str">
        <f t="shared" si="13"/>
        <v/>
      </c>
      <c r="Y37" s="14">
        <f t="shared" si="13"/>
        <v>32</v>
      </c>
      <c r="Z37" s="52">
        <v>31</v>
      </c>
      <c r="AA37" s="52">
        <v>31</v>
      </c>
      <c r="AB37" s="53">
        <v>30</v>
      </c>
      <c r="AC37" s="53">
        <v>-32</v>
      </c>
      <c r="AD37" s="53"/>
      <c r="AE37" s="54" t="str">
        <f t="shared" si="4"/>
        <v>5,13</v>
      </c>
      <c r="AF37" s="55">
        <f t="shared" si="17"/>
        <v>12</v>
      </c>
      <c r="AG37" s="58">
        <f t="shared" si="16"/>
        <v>0</v>
      </c>
      <c r="AH37" s="58">
        <f t="shared" si="16"/>
        <v>0</v>
      </c>
      <c r="AI37" s="58">
        <f t="shared" si="16"/>
        <v>0</v>
      </c>
      <c r="AJ37" s="58">
        <f t="shared" si="16"/>
        <v>0</v>
      </c>
      <c r="AK37" s="58">
        <f t="shared" si="16"/>
        <v>0</v>
      </c>
      <c r="AL37" s="58">
        <f t="shared" si="16"/>
        <v>0</v>
      </c>
      <c r="AM37" s="58">
        <v>6</v>
      </c>
      <c r="AN37" s="58">
        <f t="shared" si="16"/>
        <v>0</v>
      </c>
      <c r="AO37" s="58">
        <f t="shared" si="16"/>
        <v>0</v>
      </c>
      <c r="AP37" s="58">
        <f t="shared" si="16"/>
        <v>0</v>
      </c>
      <c r="AQ37" s="29"/>
      <c r="AR37" s="1"/>
      <c r="AS37" s="73">
        <v>0</v>
      </c>
      <c r="AT37" s="73">
        <v>9</v>
      </c>
      <c r="AU37" s="73">
        <v>3</v>
      </c>
      <c r="AV37" s="63">
        <v>-10</v>
      </c>
      <c r="AW37" s="73"/>
      <c r="AX37" s="78" t="str">
        <f t="shared" si="18"/>
        <v>4,10</v>
      </c>
      <c r="AY37" s="1"/>
      <c r="AZ37" s="79">
        <f t="shared" si="19"/>
        <v>1105</v>
      </c>
      <c r="BA37" s="79">
        <f t="shared" si="19"/>
        <v>1095</v>
      </c>
      <c r="BB37" s="79">
        <f t="shared" si="19"/>
        <v>1105</v>
      </c>
      <c r="BC37" s="79">
        <f t="shared" si="19"/>
        <v>997</v>
      </c>
      <c r="BD37" s="79">
        <f t="shared" si="19"/>
        <v>997</v>
      </c>
      <c r="BE37" s="79">
        <f t="shared" si="19"/>
        <v>1100</v>
      </c>
      <c r="BF37" s="79">
        <f t="shared" si="19"/>
        <v>1100</v>
      </c>
      <c r="BG37" s="79">
        <f t="shared" si="19"/>
        <v>1110</v>
      </c>
      <c r="BH37" s="79">
        <f t="shared" si="19"/>
        <v>997</v>
      </c>
      <c r="BI37" s="79">
        <f t="shared" si="19"/>
        <v>997</v>
      </c>
      <c r="BJ37" s="1"/>
      <c r="BK37" s="79">
        <f t="shared" si="20"/>
        <v>1110</v>
      </c>
      <c r="BL37" s="79">
        <f t="shared" si="20"/>
        <v>1105</v>
      </c>
      <c r="BM37" s="79">
        <f t="shared" si="20"/>
        <v>1110</v>
      </c>
      <c r="BN37" s="79">
        <f t="shared" si="20"/>
        <v>997</v>
      </c>
      <c r="BO37" s="79">
        <f t="shared" si="20"/>
        <v>997</v>
      </c>
      <c r="BP37" s="79">
        <f t="shared" si="20"/>
        <v>1100</v>
      </c>
      <c r="BQ37" s="79">
        <f t="shared" si="20"/>
        <v>1100</v>
      </c>
      <c r="BR37" s="79">
        <f t="shared" si="20"/>
        <v>1110</v>
      </c>
      <c r="BS37" s="79">
        <f t="shared" si="20"/>
        <v>997</v>
      </c>
      <c r="BT37" s="79">
        <f t="shared" si="20"/>
        <v>997</v>
      </c>
      <c r="BU37" s="1"/>
      <c r="BV37" s="79">
        <f t="shared" si="21"/>
        <v>1000</v>
      </c>
      <c r="BW37" s="79">
        <f t="shared" si="21"/>
        <v>900</v>
      </c>
      <c r="BX37" s="79">
        <f t="shared" si="21"/>
        <v>900</v>
      </c>
      <c r="BY37" s="79">
        <f t="shared" si="21"/>
        <v>530</v>
      </c>
      <c r="BZ37" s="79">
        <f t="shared" si="21"/>
        <v>530</v>
      </c>
      <c r="CA37" s="79">
        <f t="shared" si="21"/>
        <v>950</v>
      </c>
      <c r="CB37" s="79">
        <f t="shared" si="21"/>
        <v>950</v>
      </c>
      <c r="CC37" s="79">
        <f t="shared" si="21"/>
        <v>950</v>
      </c>
      <c r="CD37" s="79">
        <f t="shared" si="21"/>
        <v>530</v>
      </c>
      <c r="CE37" s="79">
        <f t="shared" si="21"/>
        <v>530</v>
      </c>
      <c r="CF37" s="1"/>
      <c r="CG37" s="1"/>
      <c r="CH37" s="41">
        <f t="shared" si="6"/>
        <v>8.6406174745291136</v>
      </c>
      <c r="CI37" s="42">
        <v>272677150.01419997</v>
      </c>
      <c r="CJ37" s="43">
        <v>1078.3223780000001</v>
      </c>
      <c r="CK37" s="43">
        <v>1060.5450000000001</v>
      </c>
      <c r="CL37" s="43">
        <v>1025.955784</v>
      </c>
      <c r="CM37" s="43">
        <v>993.03320129999997</v>
      </c>
      <c r="CN37" s="44">
        <v>-13.777953520000001</v>
      </c>
      <c r="CO37" s="44">
        <v>0</v>
      </c>
      <c r="CP37" s="44">
        <v>-0.21771259060000001</v>
      </c>
      <c r="CQ37" s="44">
        <v>-107.1686303</v>
      </c>
      <c r="CR37" s="44">
        <f t="shared" si="7"/>
        <v>2.6538934400000009</v>
      </c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</row>
    <row r="38" spans="1:110" ht="12" customHeight="1" x14ac:dyDescent="0.25">
      <c r="A38" s="45">
        <f t="shared" si="11"/>
        <v>33</v>
      </c>
      <c r="B38" s="46">
        <v>32</v>
      </c>
      <c r="C38" s="46">
        <v>0</v>
      </c>
      <c r="D38" s="47">
        <v>12</v>
      </c>
      <c r="E38" s="47">
        <v>3</v>
      </c>
      <c r="F38" s="48">
        <v>5000</v>
      </c>
      <c r="G38" s="48">
        <v>40</v>
      </c>
      <c r="H38" s="48">
        <v>1.25E-3</v>
      </c>
      <c r="I38" s="49">
        <v>1009.375</v>
      </c>
      <c r="J38" s="50">
        <v>3</v>
      </c>
      <c r="K38" s="51">
        <v>6.0000000000000002E-5</v>
      </c>
      <c r="L38" s="51">
        <v>2.5000000000000001E-2</v>
      </c>
      <c r="M38" s="47">
        <v>2</v>
      </c>
      <c r="N38" s="47">
        <v>1</v>
      </c>
      <c r="O38" s="47">
        <v>0</v>
      </c>
      <c r="P38" s="13">
        <f>IF(OR(M38-M37&lt;0,N38=0),MAX(P$5:P37)+1,0)</f>
        <v>0</v>
      </c>
      <c r="Q38" s="14">
        <f t="shared" si="8"/>
        <v>8</v>
      </c>
      <c r="R38" s="14" t="str">
        <f t="shared" si="9"/>
        <v/>
      </c>
      <c r="S38" s="14" t="str">
        <f t="shared" ref="S38:Y41" si="22">IF($Q38=S$4,$A38,$R$5)</f>
        <v/>
      </c>
      <c r="T38" s="14" t="str">
        <f t="shared" si="22"/>
        <v/>
      </c>
      <c r="U38" s="14" t="str">
        <f t="shared" si="22"/>
        <v/>
      </c>
      <c r="V38" s="14" t="str">
        <f t="shared" si="22"/>
        <v/>
      </c>
      <c r="W38" s="14" t="str">
        <f t="shared" si="22"/>
        <v/>
      </c>
      <c r="X38" s="14" t="str">
        <f t="shared" si="22"/>
        <v/>
      </c>
      <c r="Y38" s="14">
        <f t="shared" si="22"/>
        <v>33</v>
      </c>
      <c r="Z38" s="52">
        <v>32</v>
      </c>
      <c r="AA38" s="52">
        <v>32</v>
      </c>
      <c r="AB38" s="53">
        <v>31</v>
      </c>
      <c r="AC38" s="53">
        <v>-33</v>
      </c>
      <c r="AD38" s="53"/>
      <c r="AE38" s="54" t="str">
        <f t="shared" si="4"/>
        <v>4,13</v>
      </c>
      <c r="AF38" s="55">
        <f t="shared" si="17"/>
        <v>13</v>
      </c>
      <c r="AG38" s="58">
        <v>8</v>
      </c>
      <c r="AH38" s="58">
        <v>8</v>
      </c>
      <c r="AI38" s="58">
        <v>8</v>
      </c>
      <c r="AJ38" s="58">
        <v>8</v>
      </c>
      <c r="AK38" s="58">
        <v>8</v>
      </c>
      <c r="AL38" s="58">
        <v>8</v>
      </c>
      <c r="AM38" s="58">
        <v>7</v>
      </c>
      <c r="AN38" s="58">
        <v>7</v>
      </c>
      <c r="AO38" s="58">
        <f>AO19</f>
        <v>0</v>
      </c>
      <c r="AP38" s="58">
        <f>AP19</f>
        <v>0</v>
      </c>
      <c r="AQ38" s="29"/>
      <c r="AR38" s="1"/>
      <c r="AS38" s="73">
        <v>0</v>
      </c>
      <c r="AT38" s="73">
        <v>9</v>
      </c>
      <c r="AU38" s="73">
        <v>4</v>
      </c>
      <c r="AV38" s="63">
        <v>-10</v>
      </c>
      <c r="AW38" s="73"/>
      <c r="AX38" s="78" t="str">
        <f t="shared" si="18"/>
        <v>5,10</v>
      </c>
      <c r="AY38" s="1"/>
      <c r="AZ38" s="79">
        <f t="shared" si="19"/>
        <v>997</v>
      </c>
      <c r="BA38" s="79">
        <f t="shared" si="19"/>
        <v>1100</v>
      </c>
      <c r="BB38" s="79">
        <f t="shared" si="19"/>
        <v>1085</v>
      </c>
      <c r="BC38" s="79">
        <f t="shared" si="19"/>
        <v>1080</v>
      </c>
      <c r="BD38" s="79">
        <f t="shared" si="19"/>
        <v>1078</v>
      </c>
      <c r="BE38" s="79">
        <f t="shared" si="19"/>
        <v>1076</v>
      </c>
      <c r="BF38" s="79">
        <f t="shared" si="19"/>
        <v>1073</v>
      </c>
      <c r="BG38" s="79">
        <f t="shared" si="19"/>
        <v>1090</v>
      </c>
      <c r="BH38" s="79">
        <f t="shared" si="19"/>
        <v>997</v>
      </c>
      <c r="BI38" s="79">
        <f t="shared" si="19"/>
        <v>997</v>
      </c>
      <c r="BJ38" s="1"/>
      <c r="BK38" s="79">
        <f t="shared" si="20"/>
        <v>997</v>
      </c>
      <c r="BL38" s="79">
        <f t="shared" si="20"/>
        <v>1100</v>
      </c>
      <c r="BM38" s="79">
        <f t="shared" si="20"/>
        <v>1095</v>
      </c>
      <c r="BN38" s="79">
        <f t="shared" si="20"/>
        <v>1088</v>
      </c>
      <c r="BO38" s="79">
        <f t="shared" si="20"/>
        <v>1085</v>
      </c>
      <c r="BP38" s="79">
        <f t="shared" si="20"/>
        <v>1085</v>
      </c>
      <c r="BQ38" s="79">
        <f t="shared" si="20"/>
        <v>1085</v>
      </c>
      <c r="BR38" s="79">
        <f t="shared" si="20"/>
        <v>1090</v>
      </c>
      <c r="BS38" s="79">
        <f t="shared" si="20"/>
        <v>997</v>
      </c>
      <c r="BT38" s="79">
        <f t="shared" si="20"/>
        <v>997</v>
      </c>
      <c r="BU38" s="1"/>
      <c r="BV38" s="79">
        <f t="shared" si="21"/>
        <v>530</v>
      </c>
      <c r="BW38" s="79">
        <f t="shared" si="21"/>
        <v>850</v>
      </c>
      <c r="BX38" s="79">
        <f t="shared" si="21"/>
        <v>670</v>
      </c>
      <c r="BY38" s="79">
        <f t="shared" si="21"/>
        <v>680</v>
      </c>
      <c r="BZ38" s="79">
        <f t="shared" si="21"/>
        <v>680</v>
      </c>
      <c r="CA38" s="79">
        <f t="shared" si="21"/>
        <v>770</v>
      </c>
      <c r="CB38" s="79">
        <f t="shared" si="21"/>
        <v>770</v>
      </c>
      <c r="CC38" s="79">
        <f t="shared" si="21"/>
        <v>890</v>
      </c>
      <c r="CD38" s="79">
        <f t="shared" si="21"/>
        <v>530</v>
      </c>
      <c r="CE38" s="79">
        <f t="shared" si="21"/>
        <v>530</v>
      </c>
      <c r="CF38" s="1"/>
      <c r="CG38" s="1"/>
      <c r="CH38" s="41">
        <f t="shared" si="6"/>
        <v>9.5476379242876508</v>
      </c>
      <c r="CI38" s="42">
        <v>301300538.55949998</v>
      </c>
      <c r="CJ38" s="43">
        <v>1078.3223780000001</v>
      </c>
      <c r="CK38" s="43">
        <v>1060.5450000000001</v>
      </c>
      <c r="CL38" s="43">
        <v>1025.9538150000001</v>
      </c>
      <c r="CM38" s="43">
        <v>993.0202468</v>
      </c>
      <c r="CN38" s="44">
        <v>-13.777953520000001</v>
      </c>
      <c r="CO38" s="44">
        <v>0</v>
      </c>
      <c r="CP38" s="44">
        <v>-0.2026580254</v>
      </c>
      <c r="CQ38" s="44">
        <v>-105.1679154</v>
      </c>
      <c r="CR38" s="44">
        <f t="shared" si="7"/>
        <v>2.6538934400000009</v>
      </c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 ht="12" customHeight="1" x14ac:dyDescent="0.25">
      <c r="A39" s="45">
        <f t="shared" si="11"/>
        <v>34</v>
      </c>
      <c r="B39" s="46">
        <v>33</v>
      </c>
      <c r="C39" s="46">
        <v>0</v>
      </c>
      <c r="D39" s="47">
        <v>12</v>
      </c>
      <c r="E39" s="47">
        <v>2</v>
      </c>
      <c r="F39" s="48">
        <v>5000</v>
      </c>
      <c r="G39" s="48">
        <v>40</v>
      </c>
      <c r="H39" s="48">
        <v>1.25E-3</v>
      </c>
      <c r="I39" s="49">
        <v>1003.125</v>
      </c>
      <c r="J39" s="50">
        <v>3</v>
      </c>
      <c r="K39" s="51">
        <v>6.0000000000000002E-5</v>
      </c>
      <c r="L39" s="51">
        <v>2.5000000000000001E-2</v>
      </c>
      <c r="M39" s="47">
        <v>2</v>
      </c>
      <c r="N39" s="47">
        <v>1</v>
      </c>
      <c r="O39" s="47">
        <v>0</v>
      </c>
      <c r="P39" s="13">
        <f>IF(OR(M39-M38&lt;0,N39=0),MAX(P$5:P38)+1,0)</f>
        <v>0</v>
      </c>
      <c r="Q39" s="14">
        <f t="shared" si="8"/>
        <v>8</v>
      </c>
      <c r="R39" s="14" t="str">
        <f t="shared" si="9"/>
        <v/>
      </c>
      <c r="S39" s="14" t="str">
        <f t="shared" si="22"/>
        <v/>
      </c>
      <c r="T39" s="14" t="str">
        <f t="shared" si="22"/>
        <v/>
      </c>
      <c r="U39" s="14" t="str">
        <f t="shared" si="22"/>
        <v/>
      </c>
      <c r="V39" s="14" t="str">
        <f t="shared" si="22"/>
        <v/>
      </c>
      <c r="W39" s="14" t="str">
        <f t="shared" si="22"/>
        <v/>
      </c>
      <c r="X39" s="14" t="str">
        <f t="shared" si="22"/>
        <v/>
      </c>
      <c r="Y39" s="14">
        <f t="shared" si="22"/>
        <v>34</v>
      </c>
      <c r="Z39" s="52">
        <v>33</v>
      </c>
      <c r="AA39" s="52">
        <v>33</v>
      </c>
      <c r="AB39" s="53">
        <v>32</v>
      </c>
      <c r="AC39" s="53">
        <v>-34</v>
      </c>
      <c r="AD39" s="53"/>
      <c r="AE39" s="54" t="str">
        <f t="shared" si="4"/>
        <v>3,13</v>
      </c>
      <c r="AF39" s="55">
        <f t="shared" si="17"/>
        <v>14</v>
      </c>
      <c r="AG39" s="58">
        <f t="shared" ref="AG39:AP40" si="23">AG20</f>
        <v>0</v>
      </c>
      <c r="AH39" s="58">
        <f t="shared" si="23"/>
        <v>0</v>
      </c>
      <c r="AI39" s="58">
        <f t="shared" si="23"/>
        <v>0</v>
      </c>
      <c r="AJ39" s="58">
        <f t="shared" si="23"/>
        <v>0</v>
      </c>
      <c r="AK39" s="58">
        <f t="shared" si="23"/>
        <v>0</v>
      </c>
      <c r="AL39" s="58">
        <f t="shared" si="23"/>
        <v>0</v>
      </c>
      <c r="AM39" s="58">
        <f t="shared" si="23"/>
        <v>0</v>
      </c>
      <c r="AN39" s="58">
        <f t="shared" si="23"/>
        <v>0</v>
      </c>
      <c r="AO39" s="58">
        <v>7</v>
      </c>
      <c r="AP39" s="58">
        <f t="shared" si="23"/>
        <v>0</v>
      </c>
      <c r="AQ39" s="29"/>
      <c r="AR39" s="1"/>
      <c r="AS39" s="80" t="str">
        <f>AX3</f>
        <v>g2_obs_list</v>
      </c>
      <c r="AT39" s="81">
        <v>0</v>
      </c>
      <c r="AU39" s="81">
        <v>1</v>
      </c>
      <c r="AV39" s="81">
        <v>2</v>
      </c>
      <c r="AW39" s="81"/>
      <c r="AX39" s="81"/>
      <c r="AY39" s="1"/>
      <c r="AZ39" s="79">
        <f t="shared" si="19"/>
        <v>1110</v>
      </c>
      <c r="BA39" s="79">
        <f t="shared" si="19"/>
        <v>1100</v>
      </c>
      <c r="BB39" s="79">
        <f t="shared" si="19"/>
        <v>1090</v>
      </c>
      <c r="BC39" s="79">
        <f t="shared" si="19"/>
        <v>1085</v>
      </c>
      <c r="BD39" s="79">
        <f t="shared" si="19"/>
        <v>1076</v>
      </c>
      <c r="BE39" s="79">
        <f t="shared" si="19"/>
        <v>1080</v>
      </c>
      <c r="BF39" s="79">
        <f t="shared" si="19"/>
        <v>1080</v>
      </c>
      <c r="BG39" s="79">
        <f t="shared" si="19"/>
        <v>1070</v>
      </c>
      <c r="BH39" s="79">
        <f t="shared" si="19"/>
        <v>1100</v>
      </c>
      <c r="BI39" s="79">
        <f t="shared" si="19"/>
        <v>997</v>
      </c>
      <c r="BJ39" s="1"/>
      <c r="BK39" s="79">
        <f t="shared" si="20"/>
        <v>1105</v>
      </c>
      <c r="BL39" s="79">
        <f t="shared" si="20"/>
        <v>1100</v>
      </c>
      <c r="BM39" s="79">
        <f t="shared" si="20"/>
        <v>1090</v>
      </c>
      <c r="BN39" s="79">
        <f t="shared" si="20"/>
        <v>1083</v>
      </c>
      <c r="BO39" s="79">
        <f t="shared" si="20"/>
        <v>1078</v>
      </c>
      <c r="BP39" s="79">
        <f t="shared" si="20"/>
        <v>1075</v>
      </c>
      <c r="BQ39" s="79">
        <f t="shared" si="20"/>
        <v>1080</v>
      </c>
      <c r="BR39" s="79">
        <f t="shared" si="20"/>
        <v>1085</v>
      </c>
      <c r="BS39" s="79">
        <f t="shared" si="20"/>
        <v>1100</v>
      </c>
      <c r="BT39" s="79">
        <f t="shared" si="20"/>
        <v>997</v>
      </c>
      <c r="BU39" s="1"/>
      <c r="BV39" s="79">
        <f t="shared" si="21"/>
        <v>925</v>
      </c>
      <c r="BW39" s="79">
        <f t="shared" si="21"/>
        <v>850</v>
      </c>
      <c r="BX39" s="79">
        <f t="shared" si="21"/>
        <v>650</v>
      </c>
      <c r="BY39" s="79">
        <f t="shared" si="21"/>
        <v>650</v>
      </c>
      <c r="BZ39" s="79">
        <f t="shared" si="21"/>
        <v>650</v>
      </c>
      <c r="CA39" s="79">
        <f t="shared" si="21"/>
        <v>680</v>
      </c>
      <c r="CB39" s="79">
        <f t="shared" si="21"/>
        <v>740</v>
      </c>
      <c r="CC39" s="79">
        <f t="shared" si="21"/>
        <v>850</v>
      </c>
      <c r="CD39" s="79">
        <f t="shared" si="21"/>
        <v>950</v>
      </c>
      <c r="CE39" s="79">
        <f t="shared" si="21"/>
        <v>530</v>
      </c>
      <c r="CF39" s="1"/>
      <c r="CG39" s="1"/>
      <c r="CH39" s="41">
        <f t="shared" si="6"/>
        <v>10.54536041902109</v>
      </c>
      <c r="CI39" s="42">
        <v>332786265.95929998</v>
      </c>
      <c r="CJ39" s="43">
        <v>1078.3223780000001</v>
      </c>
      <c r="CK39" s="43">
        <v>1060.5450000000001</v>
      </c>
      <c r="CL39" s="43">
        <v>1025.9517780000001</v>
      </c>
      <c r="CM39" s="43">
        <v>993.00714200000004</v>
      </c>
      <c r="CN39" s="44">
        <v>-13.777953520000001</v>
      </c>
      <c r="CO39" s="44">
        <v>0</v>
      </c>
      <c r="CP39" s="44">
        <v>-0.18753915099999999</v>
      </c>
      <c r="CQ39" s="44">
        <v>-103.15943129999999</v>
      </c>
      <c r="CR39" s="44">
        <f t="shared" si="7"/>
        <v>2.6538934400000009</v>
      </c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 ht="12" customHeight="1" x14ac:dyDescent="0.25">
      <c r="A40" s="45">
        <f t="shared" si="11"/>
        <v>35</v>
      </c>
      <c r="B40" s="46">
        <v>34</v>
      </c>
      <c r="C40" s="46">
        <v>0</v>
      </c>
      <c r="D40" s="47">
        <v>12</v>
      </c>
      <c r="E40" s="47">
        <v>1</v>
      </c>
      <c r="F40" s="48">
        <v>5000</v>
      </c>
      <c r="G40" s="48">
        <v>40</v>
      </c>
      <c r="H40" s="48">
        <v>1.25E-3</v>
      </c>
      <c r="I40" s="49">
        <v>996.875</v>
      </c>
      <c r="J40" s="50">
        <v>3</v>
      </c>
      <c r="K40" s="51">
        <v>6.0000000000000002E-5</v>
      </c>
      <c r="L40" s="51">
        <v>2.5000000000000001E-2</v>
      </c>
      <c r="M40" s="47">
        <v>2</v>
      </c>
      <c r="N40" s="47">
        <v>1</v>
      </c>
      <c r="O40" s="47">
        <v>0</v>
      </c>
      <c r="P40" s="13">
        <f>IF(OR(M40-M39&lt;0,N40=0),MAX(P$5:P39)+1,0)</f>
        <v>0</v>
      </c>
      <c r="Q40" s="14">
        <f t="shared" si="8"/>
        <v>8</v>
      </c>
      <c r="R40" s="14" t="str">
        <f t="shared" si="9"/>
        <v/>
      </c>
      <c r="S40" s="14" t="str">
        <f t="shared" si="22"/>
        <v/>
      </c>
      <c r="T40" s="14" t="str">
        <f t="shared" si="22"/>
        <v/>
      </c>
      <c r="U40" s="14" t="str">
        <f t="shared" si="22"/>
        <v/>
      </c>
      <c r="V40" s="14" t="str">
        <f t="shared" si="22"/>
        <v/>
      </c>
      <c r="W40" s="14" t="str">
        <f t="shared" si="22"/>
        <v/>
      </c>
      <c r="X40" s="14" t="str">
        <f t="shared" si="22"/>
        <v/>
      </c>
      <c r="Y40" s="14">
        <f t="shared" si="22"/>
        <v>35</v>
      </c>
      <c r="Z40" s="52">
        <v>34</v>
      </c>
      <c r="AA40" s="52">
        <v>34</v>
      </c>
      <c r="AB40" s="53">
        <v>33</v>
      </c>
      <c r="AC40" s="53">
        <v>-35</v>
      </c>
      <c r="AD40" s="53"/>
      <c r="AE40" s="54" t="str">
        <f t="shared" si="4"/>
        <v>2,13</v>
      </c>
      <c r="AF40" s="55">
        <f t="shared" si="17"/>
        <v>15</v>
      </c>
      <c r="AG40" s="58">
        <f t="shared" si="23"/>
        <v>0</v>
      </c>
      <c r="AH40" s="58">
        <f t="shared" si="23"/>
        <v>0</v>
      </c>
      <c r="AI40" s="58">
        <f t="shared" si="23"/>
        <v>0</v>
      </c>
      <c r="AJ40" s="58">
        <f t="shared" si="23"/>
        <v>0</v>
      </c>
      <c r="AK40" s="58">
        <f t="shared" si="23"/>
        <v>0</v>
      </c>
      <c r="AL40" s="58">
        <f t="shared" si="23"/>
        <v>0</v>
      </c>
      <c r="AM40" s="58">
        <f t="shared" si="23"/>
        <v>0</v>
      </c>
      <c r="AN40" s="58">
        <f t="shared" si="23"/>
        <v>0</v>
      </c>
      <c r="AO40" s="58">
        <f t="shared" si="23"/>
        <v>0</v>
      </c>
      <c r="AP40" s="58">
        <f t="shared" si="23"/>
        <v>0</v>
      </c>
      <c r="AQ40" s="29"/>
      <c r="AR40" s="1"/>
      <c r="AS40" s="81">
        <v>0</v>
      </c>
      <c r="AT40" s="10" t="s">
        <v>51</v>
      </c>
      <c r="AU40" s="10" t="s">
        <v>43</v>
      </c>
      <c r="AV40" s="8">
        <v>3</v>
      </c>
      <c r="AW40" s="10" t="str">
        <f t="shared" ref="AW40:AW47" si="24">AT40</f>
        <v>r01_stage</v>
      </c>
      <c r="AX40" s="8" t="s">
        <v>17</v>
      </c>
      <c r="AY40" s="1"/>
      <c r="AZ40" s="79">
        <f t="shared" si="19"/>
        <v>1110</v>
      </c>
      <c r="BA40" s="79">
        <f t="shared" si="19"/>
        <v>1100</v>
      </c>
      <c r="BB40" s="79">
        <f t="shared" si="19"/>
        <v>1085</v>
      </c>
      <c r="BC40" s="79">
        <f t="shared" si="19"/>
        <v>1080</v>
      </c>
      <c r="BD40" s="79">
        <f t="shared" si="19"/>
        <v>1078</v>
      </c>
      <c r="BE40" s="79">
        <f t="shared" si="19"/>
        <v>1074</v>
      </c>
      <c r="BF40" s="79">
        <f t="shared" si="19"/>
        <v>1077</v>
      </c>
      <c r="BG40" s="79">
        <f t="shared" si="19"/>
        <v>1066</v>
      </c>
      <c r="BH40" s="79">
        <f t="shared" si="19"/>
        <v>1075</v>
      </c>
      <c r="BI40" s="79">
        <f t="shared" si="19"/>
        <v>1080</v>
      </c>
      <c r="BJ40" s="1"/>
      <c r="BK40" s="79">
        <f t="shared" si="20"/>
        <v>1105</v>
      </c>
      <c r="BL40" s="79">
        <f t="shared" si="20"/>
        <v>1090</v>
      </c>
      <c r="BM40" s="79">
        <f t="shared" si="20"/>
        <v>1080</v>
      </c>
      <c r="BN40" s="79">
        <f t="shared" si="20"/>
        <v>1077</v>
      </c>
      <c r="BO40" s="79">
        <f t="shared" si="20"/>
        <v>1074</v>
      </c>
      <c r="BP40" s="79">
        <f t="shared" si="20"/>
        <v>1073</v>
      </c>
      <c r="BQ40" s="79">
        <f t="shared" si="20"/>
        <v>1074</v>
      </c>
      <c r="BR40" s="79">
        <f t="shared" si="20"/>
        <v>1078</v>
      </c>
      <c r="BS40" s="79">
        <f t="shared" si="20"/>
        <v>1080</v>
      </c>
      <c r="BT40" s="79">
        <f t="shared" si="20"/>
        <v>1085</v>
      </c>
      <c r="BU40" s="1"/>
      <c r="BV40" s="79">
        <f t="shared" si="21"/>
        <v>925</v>
      </c>
      <c r="BW40" s="79">
        <f t="shared" si="21"/>
        <v>800</v>
      </c>
      <c r="BX40" s="79">
        <f t="shared" si="21"/>
        <v>650</v>
      </c>
      <c r="BY40" s="79">
        <f t="shared" si="21"/>
        <v>600</v>
      </c>
      <c r="BZ40" s="79">
        <f t="shared" si="21"/>
        <v>600</v>
      </c>
      <c r="CA40" s="79">
        <f t="shared" si="21"/>
        <v>600</v>
      </c>
      <c r="CB40" s="79">
        <f t="shared" si="21"/>
        <v>650</v>
      </c>
      <c r="CC40" s="79">
        <f t="shared" si="21"/>
        <v>720</v>
      </c>
      <c r="CD40" s="79">
        <f t="shared" si="21"/>
        <v>850</v>
      </c>
      <c r="CE40" s="79">
        <f t="shared" si="21"/>
        <v>950</v>
      </c>
      <c r="CF40" s="1"/>
      <c r="CG40" s="1"/>
      <c r="CH40" s="41">
        <f t="shared" si="6"/>
        <v>11.642855163231678</v>
      </c>
      <c r="CI40" s="42">
        <v>367420566.09920001</v>
      </c>
      <c r="CJ40" s="43">
        <v>1078.3223780000001</v>
      </c>
      <c r="CK40" s="43">
        <v>1060.5450000000001</v>
      </c>
      <c r="CL40" s="43">
        <v>1025.9496750000001</v>
      </c>
      <c r="CM40" s="43">
        <v>992.99391849999995</v>
      </c>
      <c r="CN40" s="44">
        <v>-13.777953520000001</v>
      </c>
      <c r="CO40" s="44">
        <v>0</v>
      </c>
      <c r="CP40" s="44">
        <v>-0.17242199580000001</v>
      </c>
      <c r="CQ40" s="44">
        <v>-101.14859490000001</v>
      </c>
      <c r="CR40" s="44">
        <f t="shared" si="7"/>
        <v>2.6538934400000009</v>
      </c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</row>
    <row r="41" spans="1:110" ht="12" customHeight="1" x14ac:dyDescent="0.25">
      <c r="A41" s="45">
        <f t="shared" si="11"/>
        <v>36</v>
      </c>
      <c r="B41" s="46">
        <v>35</v>
      </c>
      <c r="C41" s="46">
        <v>0</v>
      </c>
      <c r="D41" s="47">
        <v>12</v>
      </c>
      <c r="E41" s="47">
        <v>0</v>
      </c>
      <c r="F41" s="48">
        <v>3000</v>
      </c>
      <c r="G41" s="48">
        <v>40</v>
      </c>
      <c r="H41" s="48">
        <v>1.25E-3</v>
      </c>
      <c r="I41" s="49">
        <v>991.875</v>
      </c>
      <c r="J41" s="50">
        <v>3</v>
      </c>
      <c r="K41" s="51">
        <v>6.0000000000000002E-5</v>
      </c>
      <c r="L41" s="51">
        <v>2.5000000000000001E-2</v>
      </c>
      <c r="M41" s="47">
        <v>1</v>
      </c>
      <c r="N41" s="47">
        <v>1</v>
      </c>
      <c r="O41" s="47">
        <v>0</v>
      </c>
      <c r="P41" s="13">
        <f>IF(OR(M41-M40&lt;0,N41=0),MAX(P$5:P40)+1,0)</f>
        <v>9</v>
      </c>
      <c r="Q41" s="14">
        <f t="shared" si="8"/>
        <v>8</v>
      </c>
      <c r="R41" s="14" t="str">
        <f t="shared" si="9"/>
        <v/>
      </c>
      <c r="S41" s="14" t="str">
        <f t="shared" si="22"/>
        <v/>
      </c>
      <c r="T41" s="14" t="str">
        <f t="shared" si="22"/>
        <v/>
      </c>
      <c r="U41" s="14" t="str">
        <f t="shared" si="22"/>
        <v/>
      </c>
      <c r="V41" s="14" t="str">
        <f t="shared" si="22"/>
        <v/>
      </c>
      <c r="W41" s="14" t="str">
        <f t="shared" si="22"/>
        <v/>
      </c>
      <c r="X41" s="14" t="str">
        <f t="shared" si="22"/>
        <v/>
      </c>
      <c r="Y41" s="14">
        <f t="shared" si="22"/>
        <v>36</v>
      </c>
      <c r="Z41" s="52">
        <v>35</v>
      </c>
      <c r="AA41" s="52">
        <v>35</v>
      </c>
      <c r="AB41" s="53">
        <v>34</v>
      </c>
      <c r="AC41" s="53"/>
      <c r="AD41" s="53"/>
      <c r="AE41" s="54" t="str">
        <f t="shared" si="4"/>
        <v>1,13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1"/>
      <c r="AS41" s="81">
        <v>1</v>
      </c>
      <c r="AT41" s="10" t="s">
        <v>52</v>
      </c>
      <c r="AU41" s="10" t="s">
        <v>43</v>
      </c>
      <c r="AV41" s="8">
        <v>14</v>
      </c>
      <c r="AW41" s="10" t="str">
        <f t="shared" si="24"/>
        <v>r02_stage</v>
      </c>
      <c r="AX41" s="8" t="s">
        <v>17</v>
      </c>
      <c r="AY41" s="1"/>
      <c r="AZ41" s="79">
        <f t="shared" si="19"/>
        <v>1105</v>
      </c>
      <c r="BA41" s="79">
        <f t="shared" si="19"/>
        <v>1095</v>
      </c>
      <c r="BB41" s="79">
        <f t="shared" si="19"/>
        <v>1080</v>
      </c>
      <c r="BC41" s="79">
        <f t="shared" si="19"/>
        <v>1077</v>
      </c>
      <c r="BD41" s="79">
        <f t="shared" si="19"/>
        <v>1073</v>
      </c>
      <c r="BE41" s="79">
        <f t="shared" si="19"/>
        <v>1069</v>
      </c>
      <c r="BF41" s="79">
        <f t="shared" si="19"/>
        <v>1070</v>
      </c>
      <c r="BG41" s="79">
        <f t="shared" si="19"/>
        <v>1063</v>
      </c>
      <c r="BH41" s="79">
        <f t="shared" si="19"/>
        <v>1085</v>
      </c>
      <c r="BI41" s="79">
        <f t="shared" si="19"/>
        <v>1095</v>
      </c>
      <c r="BJ41" s="1"/>
      <c r="BK41" s="79">
        <f t="shared" si="20"/>
        <v>1100</v>
      </c>
      <c r="BL41" s="79">
        <f t="shared" si="20"/>
        <v>1080</v>
      </c>
      <c r="BM41" s="79">
        <f t="shared" si="20"/>
        <v>1075</v>
      </c>
      <c r="BN41" s="79">
        <f t="shared" si="20"/>
        <v>1072</v>
      </c>
      <c r="BO41" s="79">
        <f t="shared" si="20"/>
        <v>1071</v>
      </c>
      <c r="BP41" s="79">
        <f t="shared" si="20"/>
        <v>1069</v>
      </c>
      <c r="BQ41" s="79">
        <f t="shared" si="20"/>
        <v>1070</v>
      </c>
      <c r="BR41" s="79">
        <f t="shared" si="20"/>
        <v>1075</v>
      </c>
      <c r="BS41" s="79">
        <f t="shared" si="20"/>
        <v>1080</v>
      </c>
      <c r="BT41" s="79">
        <f t="shared" si="20"/>
        <v>1100</v>
      </c>
      <c r="BU41" s="1"/>
      <c r="BV41" s="79">
        <f t="shared" si="21"/>
        <v>925</v>
      </c>
      <c r="BW41" s="79">
        <f t="shared" si="21"/>
        <v>800</v>
      </c>
      <c r="BX41" s="79">
        <f t="shared" si="21"/>
        <v>650</v>
      </c>
      <c r="BY41" s="79">
        <f t="shared" si="21"/>
        <v>600</v>
      </c>
      <c r="BZ41" s="79">
        <f t="shared" si="21"/>
        <v>550</v>
      </c>
      <c r="CA41" s="79">
        <f t="shared" si="21"/>
        <v>600</v>
      </c>
      <c r="CB41" s="79">
        <f t="shared" si="21"/>
        <v>650</v>
      </c>
      <c r="CC41" s="79">
        <f t="shared" si="21"/>
        <v>720</v>
      </c>
      <c r="CD41" s="79">
        <f t="shared" si="21"/>
        <v>850</v>
      </c>
      <c r="CE41" s="79">
        <f t="shared" si="21"/>
        <v>970</v>
      </c>
      <c r="CF41" s="1"/>
      <c r="CG41" s="1"/>
      <c r="CH41" s="41">
        <f t="shared" si="6"/>
        <v>12.850099381860472</v>
      </c>
      <c r="CI41" s="42">
        <v>405518296.25300002</v>
      </c>
      <c r="CJ41" s="43">
        <v>1078.3223780000001</v>
      </c>
      <c r="CK41" s="43">
        <v>1060.5450000000001</v>
      </c>
      <c r="CL41" s="43">
        <v>1025.947506</v>
      </c>
      <c r="CM41" s="43">
        <v>992.98064720000002</v>
      </c>
      <c r="CN41" s="44">
        <v>-13.777953520000001</v>
      </c>
      <c r="CO41" s="44">
        <v>0</v>
      </c>
      <c r="CP41" s="44">
        <v>-0.1573744537</v>
      </c>
      <c r="CQ41" s="44">
        <v>-99.146559539999998</v>
      </c>
      <c r="CR41" s="44">
        <f t="shared" si="7"/>
        <v>2.6538934400000009</v>
      </c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 ht="12" customHeight="1" x14ac:dyDescent="0.2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3"/>
      <c r="Q42" s="25"/>
      <c r="R42" s="82">
        <f t="shared" ref="R42:Y42" si="25">MIN(R6:R41)</f>
        <v>1</v>
      </c>
      <c r="S42" s="82">
        <f t="shared" si="25"/>
        <v>5</v>
      </c>
      <c r="T42" s="82">
        <f t="shared" si="25"/>
        <v>10</v>
      </c>
      <c r="U42" s="82">
        <f t="shared" si="25"/>
        <v>16</v>
      </c>
      <c r="V42" s="82">
        <f t="shared" si="25"/>
        <v>20</v>
      </c>
      <c r="W42" s="82">
        <f t="shared" si="25"/>
        <v>24</v>
      </c>
      <c r="X42" s="82">
        <f t="shared" si="25"/>
        <v>28</v>
      </c>
      <c r="Y42" s="82">
        <f t="shared" si="25"/>
        <v>32</v>
      </c>
      <c r="Z42" s="83"/>
      <c r="AA42" s="83"/>
      <c r="AB42" s="83"/>
      <c r="AC42" s="83"/>
      <c r="AD42" s="83"/>
      <c r="AE42" s="83"/>
      <c r="AF42" s="83"/>
      <c r="AG42" s="84">
        <f t="shared" ref="AG42:AN47" si="26">IF(ISNUMBER(R42),INDEX($I$6:$I$41,R42,1),"")</f>
        <v>1093.048</v>
      </c>
      <c r="AH42" s="84">
        <f t="shared" si="26"/>
        <v>1071.93399999999</v>
      </c>
      <c r="AI42" s="84">
        <f t="shared" si="26"/>
        <v>1073.63599999999</v>
      </c>
      <c r="AJ42" s="84">
        <f t="shared" si="26"/>
        <v>1077.7270000000001</v>
      </c>
      <c r="AK42" s="84">
        <f t="shared" si="26"/>
        <v>1053.5</v>
      </c>
      <c r="AL42" s="84">
        <f t="shared" si="26"/>
        <v>1038.182</v>
      </c>
      <c r="AM42" s="84">
        <f t="shared" si="26"/>
        <v>1037.5809999999899</v>
      </c>
      <c r="AN42" s="84">
        <f t="shared" si="26"/>
        <v>1015.625</v>
      </c>
      <c r="AO42" s="61"/>
      <c r="AP42" s="85"/>
      <c r="AQ42" s="85"/>
      <c r="AR42" s="1"/>
      <c r="AS42" s="81">
        <v>2</v>
      </c>
      <c r="AT42" s="10" t="s">
        <v>53</v>
      </c>
      <c r="AU42" s="10" t="s">
        <v>43</v>
      </c>
      <c r="AV42" s="8">
        <v>26</v>
      </c>
      <c r="AW42" s="10" t="str">
        <f t="shared" si="24"/>
        <v>r03_stage</v>
      </c>
      <c r="AX42" s="8" t="s">
        <v>17</v>
      </c>
      <c r="AY42" s="1"/>
      <c r="AZ42" s="79">
        <f t="shared" si="19"/>
        <v>1105</v>
      </c>
      <c r="BA42" s="79">
        <f t="shared" si="19"/>
        <v>1090</v>
      </c>
      <c r="BB42" s="79">
        <f t="shared" si="19"/>
        <v>1075</v>
      </c>
      <c r="BC42" s="79">
        <f t="shared" si="19"/>
        <v>1072</v>
      </c>
      <c r="BD42" s="79">
        <f t="shared" si="19"/>
        <v>1070</v>
      </c>
      <c r="BE42" s="79">
        <f t="shared" si="19"/>
        <v>1065</v>
      </c>
      <c r="BF42" s="79">
        <f t="shared" si="19"/>
        <v>1065</v>
      </c>
      <c r="BG42" s="79">
        <f t="shared" si="19"/>
        <v>1069</v>
      </c>
      <c r="BH42" s="79">
        <f t="shared" si="19"/>
        <v>1090</v>
      </c>
      <c r="BI42" s="79">
        <f t="shared" si="19"/>
        <v>997</v>
      </c>
      <c r="BJ42" s="1"/>
      <c r="BK42" s="79">
        <f t="shared" si="20"/>
        <v>1100</v>
      </c>
      <c r="BL42" s="79">
        <f t="shared" si="20"/>
        <v>1080</v>
      </c>
      <c r="BM42" s="79">
        <f t="shared" si="20"/>
        <v>1070</v>
      </c>
      <c r="BN42" s="79">
        <f t="shared" si="20"/>
        <v>1065</v>
      </c>
      <c r="BO42" s="79">
        <f t="shared" si="20"/>
        <v>1065</v>
      </c>
      <c r="BP42" s="79">
        <f t="shared" si="20"/>
        <v>1065</v>
      </c>
      <c r="BQ42" s="79">
        <f t="shared" si="20"/>
        <v>1065</v>
      </c>
      <c r="BR42" s="79">
        <f t="shared" si="20"/>
        <v>1070</v>
      </c>
      <c r="BS42" s="79">
        <f t="shared" si="20"/>
        <v>1090</v>
      </c>
      <c r="BT42" s="79">
        <f t="shared" si="20"/>
        <v>997</v>
      </c>
      <c r="BU42" s="1"/>
      <c r="BV42" s="79">
        <f t="shared" si="21"/>
        <v>925</v>
      </c>
      <c r="BW42" s="79">
        <f t="shared" si="21"/>
        <v>800</v>
      </c>
      <c r="BX42" s="79">
        <f t="shared" si="21"/>
        <v>650</v>
      </c>
      <c r="BY42" s="79">
        <f t="shared" si="21"/>
        <v>600</v>
      </c>
      <c r="BZ42" s="79">
        <f t="shared" si="21"/>
        <v>550</v>
      </c>
      <c r="CA42" s="79">
        <f t="shared" si="21"/>
        <v>600</v>
      </c>
      <c r="CB42" s="79">
        <f t="shared" si="21"/>
        <v>650</v>
      </c>
      <c r="CC42" s="79">
        <f t="shared" si="21"/>
        <v>720</v>
      </c>
      <c r="CD42" s="79">
        <f t="shared" si="21"/>
        <v>950</v>
      </c>
      <c r="CE42" s="79">
        <f t="shared" si="21"/>
        <v>530</v>
      </c>
      <c r="CF42" s="1"/>
      <c r="CG42" s="1"/>
      <c r="CH42" s="41">
        <f t="shared" si="6"/>
        <v>14.178068022352777</v>
      </c>
      <c r="CI42" s="42">
        <v>447425799.42220002</v>
      </c>
      <c r="CJ42" s="43">
        <v>1078.3223780000001</v>
      </c>
      <c r="CK42" s="43">
        <v>1060.5450000000001</v>
      </c>
      <c r="CL42" s="43">
        <v>1025.9452739999999</v>
      </c>
      <c r="CM42" s="43">
        <v>992.96738440000001</v>
      </c>
      <c r="CN42" s="44">
        <v>-13.777953520000001</v>
      </c>
      <c r="CO42" s="44">
        <v>0</v>
      </c>
      <c r="CP42" s="44">
        <v>-0.1424656966</v>
      </c>
      <c r="CQ42" s="44">
        <v>-97.161919729999994</v>
      </c>
      <c r="CR42" s="44">
        <f t="shared" si="7"/>
        <v>2.6538934400000009</v>
      </c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ht="12" customHeight="1" x14ac:dyDescent="0.2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3"/>
      <c r="Q43" s="25"/>
      <c r="R43" s="82">
        <f t="shared" ref="R43:Y47" si="27">IF(R42="","",IF(R42+1&lt;=R$3,R42+1,""))</f>
        <v>2</v>
      </c>
      <c r="S43" s="82">
        <f t="shared" si="27"/>
        <v>6</v>
      </c>
      <c r="T43" s="82">
        <f t="shared" si="27"/>
        <v>11</v>
      </c>
      <c r="U43" s="82">
        <f t="shared" si="27"/>
        <v>17</v>
      </c>
      <c r="V43" s="82">
        <f t="shared" si="27"/>
        <v>21</v>
      </c>
      <c r="W43" s="82">
        <f t="shared" si="27"/>
        <v>25</v>
      </c>
      <c r="X43" s="82">
        <f t="shared" si="27"/>
        <v>29</v>
      </c>
      <c r="Y43" s="82">
        <f t="shared" si="27"/>
        <v>33</v>
      </c>
      <c r="Z43" s="83"/>
      <c r="AA43" s="83"/>
      <c r="AB43" s="83"/>
      <c r="AC43" s="83"/>
      <c r="AD43" s="83"/>
      <c r="AE43" s="83"/>
      <c r="AF43" s="83"/>
      <c r="AG43" s="84">
        <f t="shared" si="26"/>
        <v>1088.05899999999</v>
      </c>
      <c r="AH43" s="84">
        <f t="shared" si="26"/>
        <v>1066.509</v>
      </c>
      <c r="AI43" s="84">
        <f t="shared" si="26"/>
        <v>1070.9090000000001</v>
      </c>
      <c r="AJ43" s="84">
        <f t="shared" si="26"/>
        <v>1070.9090000000001</v>
      </c>
      <c r="AK43" s="84">
        <f t="shared" si="26"/>
        <v>1049.25</v>
      </c>
      <c r="AL43" s="84">
        <f t="shared" si="26"/>
        <v>1033.63599999999</v>
      </c>
      <c r="AM43" s="84">
        <f t="shared" si="26"/>
        <v>1032.5</v>
      </c>
      <c r="AN43" s="84">
        <f t="shared" si="26"/>
        <v>1009.375</v>
      </c>
      <c r="AO43" s="61"/>
      <c r="AP43" s="85"/>
      <c r="AQ43" s="85"/>
      <c r="AR43" s="1"/>
      <c r="AS43" s="81">
        <v>3</v>
      </c>
      <c r="AT43" s="10" t="s">
        <v>54</v>
      </c>
      <c r="AU43" s="10" t="s">
        <v>43</v>
      </c>
      <c r="AV43" s="8">
        <v>35</v>
      </c>
      <c r="AW43" s="10" t="str">
        <f t="shared" si="24"/>
        <v>r04_stage</v>
      </c>
      <c r="AX43" s="8" t="s">
        <v>17</v>
      </c>
      <c r="AY43" s="1"/>
      <c r="AZ43" s="79">
        <f t="shared" si="19"/>
        <v>997</v>
      </c>
      <c r="BA43" s="79">
        <f t="shared" si="19"/>
        <v>1080</v>
      </c>
      <c r="BB43" s="79">
        <f t="shared" si="19"/>
        <v>1070</v>
      </c>
      <c r="BC43" s="79">
        <f t="shared" si="19"/>
        <v>1068</v>
      </c>
      <c r="BD43" s="79">
        <f t="shared" si="19"/>
        <v>1063</v>
      </c>
      <c r="BE43" s="79">
        <f t="shared" si="19"/>
        <v>1060</v>
      </c>
      <c r="BF43" s="79">
        <f t="shared" si="19"/>
        <v>1063</v>
      </c>
      <c r="BG43" s="79">
        <f t="shared" si="19"/>
        <v>1067</v>
      </c>
      <c r="BH43" s="79">
        <f t="shared" si="19"/>
        <v>1090</v>
      </c>
      <c r="BI43" s="79">
        <f t="shared" si="19"/>
        <v>997</v>
      </c>
      <c r="BJ43" s="1"/>
      <c r="BK43" s="79">
        <f t="shared" si="20"/>
        <v>997</v>
      </c>
      <c r="BL43" s="79">
        <f t="shared" si="20"/>
        <v>1075</v>
      </c>
      <c r="BM43" s="79">
        <f t="shared" si="20"/>
        <v>1065</v>
      </c>
      <c r="BN43" s="79">
        <f t="shared" si="20"/>
        <v>1059</v>
      </c>
      <c r="BO43" s="79">
        <f t="shared" si="20"/>
        <v>1059</v>
      </c>
      <c r="BP43" s="79">
        <f t="shared" si="20"/>
        <v>1058</v>
      </c>
      <c r="BQ43" s="79">
        <f t="shared" si="20"/>
        <v>1063</v>
      </c>
      <c r="BR43" s="79">
        <f t="shared" si="20"/>
        <v>1070</v>
      </c>
      <c r="BS43" s="79">
        <f t="shared" si="20"/>
        <v>1090</v>
      </c>
      <c r="BT43" s="79">
        <f t="shared" si="20"/>
        <v>997</v>
      </c>
      <c r="BU43" s="1"/>
      <c r="BV43" s="79">
        <f t="shared" si="21"/>
        <v>530</v>
      </c>
      <c r="BW43" s="79">
        <f t="shared" si="21"/>
        <v>850</v>
      </c>
      <c r="BX43" s="79">
        <f t="shared" si="21"/>
        <v>700</v>
      </c>
      <c r="BY43" s="79">
        <f t="shared" si="21"/>
        <v>650</v>
      </c>
      <c r="BZ43" s="79">
        <f t="shared" si="21"/>
        <v>570</v>
      </c>
      <c r="CA43" s="79">
        <f t="shared" si="21"/>
        <v>600</v>
      </c>
      <c r="CB43" s="79">
        <f t="shared" si="21"/>
        <v>700</v>
      </c>
      <c r="CC43" s="79">
        <f t="shared" si="21"/>
        <v>850</v>
      </c>
      <c r="CD43" s="79">
        <f t="shared" si="21"/>
        <v>950</v>
      </c>
      <c r="CE43" s="79">
        <f t="shared" si="21"/>
        <v>530</v>
      </c>
      <c r="CF43" s="1"/>
      <c r="CG43" s="1"/>
      <c r="CH43" s="41">
        <f t="shared" si="6"/>
        <v>15.638833526893679</v>
      </c>
      <c r="CI43" s="42">
        <v>493524052.90829998</v>
      </c>
      <c r="CJ43" s="43">
        <v>1078.3223780000001</v>
      </c>
      <c r="CK43" s="43">
        <v>1060.5450000000001</v>
      </c>
      <c r="CL43" s="43">
        <v>1025.9429789999999</v>
      </c>
      <c r="CM43" s="43">
        <v>992.95418619999998</v>
      </c>
      <c r="CN43" s="44">
        <v>-13.777953520000001</v>
      </c>
      <c r="CO43" s="44">
        <v>0</v>
      </c>
      <c r="CP43" s="44">
        <v>-0.12776263909999999</v>
      </c>
      <c r="CQ43" s="44">
        <v>-95.202944049999999</v>
      </c>
      <c r="CR43" s="44">
        <f t="shared" si="7"/>
        <v>2.6538934400000009</v>
      </c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ht="12" customHeight="1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3"/>
      <c r="Q44" s="25"/>
      <c r="R44" s="82">
        <f t="shared" si="27"/>
        <v>3</v>
      </c>
      <c r="S44" s="82">
        <f t="shared" si="27"/>
        <v>7</v>
      </c>
      <c r="T44" s="82">
        <f t="shared" si="27"/>
        <v>12</v>
      </c>
      <c r="U44" s="82">
        <f t="shared" si="27"/>
        <v>18</v>
      </c>
      <c r="V44" s="82">
        <f t="shared" si="27"/>
        <v>22</v>
      </c>
      <c r="W44" s="82">
        <f t="shared" si="27"/>
        <v>26</v>
      </c>
      <c r="X44" s="82">
        <f t="shared" si="27"/>
        <v>30</v>
      </c>
      <c r="Y44" s="82">
        <f t="shared" si="27"/>
        <v>34</v>
      </c>
      <c r="Z44" s="83"/>
      <c r="AA44" s="83"/>
      <c r="AB44" s="83"/>
      <c r="AC44" s="83"/>
      <c r="AD44" s="83"/>
      <c r="AE44" s="83"/>
      <c r="AF44" s="83"/>
      <c r="AG44" s="84">
        <f t="shared" si="26"/>
        <v>1082.4190000000001</v>
      </c>
      <c r="AH44" s="84">
        <f t="shared" si="26"/>
        <v>1061.7919999999899</v>
      </c>
      <c r="AI44" s="84">
        <f t="shared" si="26"/>
        <v>1068.31799999999</v>
      </c>
      <c r="AJ44" s="84">
        <f t="shared" si="26"/>
        <v>1063.182</v>
      </c>
      <c r="AK44" s="84">
        <f t="shared" si="26"/>
        <v>1046.25</v>
      </c>
      <c r="AL44" s="84">
        <f t="shared" si="26"/>
        <v>1029.0909999999899</v>
      </c>
      <c r="AM44" s="84">
        <f t="shared" si="26"/>
        <v>1027.4190000000001</v>
      </c>
      <c r="AN44" s="84">
        <f t="shared" si="26"/>
        <v>1003.125</v>
      </c>
      <c r="AO44" s="61"/>
      <c r="AP44" s="85"/>
      <c r="AQ44" s="85"/>
      <c r="AR44" s="1"/>
      <c r="AS44" s="81">
        <v>4</v>
      </c>
      <c r="AT44" s="10" t="s">
        <v>55</v>
      </c>
      <c r="AU44" s="10" t="s">
        <v>56</v>
      </c>
      <c r="AV44" s="8">
        <v>3</v>
      </c>
      <c r="AW44" s="10" t="str">
        <f t="shared" si="24"/>
        <v>r01_flow</v>
      </c>
      <c r="AX44" s="8">
        <f>AV44+1</f>
        <v>4</v>
      </c>
      <c r="AY44" s="1"/>
      <c r="AZ44" s="79">
        <f t="shared" si="19"/>
        <v>997</v>
      </c>
      <c r="BA44" s="79">
        <f t="shared" si="19"/>
        <v>1075</v>
      </c>
      <c r="BB44" s="79">
        <f t="shared" si="19"/>
        <v>1065</v>
      </c>
      <c r="BC44" s="79">
        <f t="shared" si="19"/>
        <v>1062</v>
      </c>
      <c r="BD44" s="79">
        <f t="shared" si="19"/>
        <v>1058</v>
      </c>
      <c r="BE44" s="79">
        <f t="shared" si="19"/>
        <v>1052</v>
      </c>
      <c r="BF44" s="79">
        <f t="shared" si="19"/>
        <v>1055</v>
      </c>
      <c r="BG44" s="79">
        <f t="shared" si="19"/>
        <v>1065</v>
      </c>
      <c r="BH44" s="79">
        <f t="shared" si="19"/>
        <v>1090</v>
      </c>
      <c r="BI44" s="79">
        <f t="shared" si="19"/>
        <v>997</v>
      </c>
      <c r="BJ44" s="1"/>
      <c r="BK44" s="79">
        <f t="shared" si="20"/>
        <v>997</v>
      </c>
      <c r="BL44" s="79">
        <f t="shared" si="20"/>
        <v>1065</v>
      </c>
      <c r="BM44" s="79">
        <f t="shared" si="20"/>
        <v>1055</v>
      </c>
      <c r="BN44" s="79">
        <f t="shared" si="20"/>
        <v>1053</v>
      </c>
      <c r="BO44" s="79">
        <f t="shared" si="20"/>
        <v>1053</v>
      </c>
      <c r="BP44" s="79">
        <f t="shared" si="20"/>
        <v>1052</v>
      </c>
      <c r="BQ44" s="79">
        <f t="shared" si="20"/>
        <v>1055</v>
      </c>
      <c r="BR44" s="79">
        <f t="shared" si="20"/>
        <v>1065</v>
      </c>
      <c r="BS44" s="79">
        <f t="shared" si="20"/>
        <v>1090</v>
      </c>
      <c r="BT44" s="79">
        <f t="shared" si="20"/>
        <v>997</v>
      </c>
      <c r="BU44" s="1"/>
      <c r="BV44" s="79">
        <f t="shared" si="21"/>
        <v>530</v>
      </c>
      <c r="BW44" s="79">
        <f t="shared" si="21"/>
        <v>850</v>
      </c>
      <c r="BX44" s="79">
        <f t="shared" si="21"/>
        <v>700</v>
      </c>
      <c r="BY44" s="79">
        <f t="shared" si="21"/>
        <v>650</v>
      </c>
      <c r="BZ44" s="79">
        <f t="shared" si="21"/>
        <v>540</v>
      </c>
      <c r="CA44" s="79">
        <f t="shared" si="21"/>
        <v>580</v>
      </c>
      <c r="CB44" s="79">
        <f t="shared" si="21"/>
        <v>700</v>
      </c>
      <c r="CC44" s="79">
        <f t="shared" si="21"/>
        <v>850</v>
      </c>
      <c r="CD44" s="79">
        <f t="shared" si="21"/>
        <v>950</v>
      </c>
      <c r="CE44" s="79">
        <f t="shared" si="21"/>
        <v>530</v>
      </c>
      <c r="CF44" s="1"/>
      <c r="CG44" s="1"/>
      <c r="CH44" s="41">
        <f t="shared" si="6"/>
        <v>17.245675581888356</v>
      </c>
      <c r="CI44" s="42">
        <v>544232131.74300003</v>
      </c>
      <c r="CJ44" s="43">
        <v>1078.3223780000001</v>
      </c>
      <c r="CK44" s="43">
        <v>1060.5450000000001</v>
      </c>
      <c r="CL44" s="43">
        <v>1025.940623</v>
      </c>
      <c r="CM44" s="43">
        <v>992.9411192</v>
      </c>
      <c r="CN44" s="44">
        <v>-13.777953520000001</v>
      </c>
      <c r="CO44" s="44">
        <v>0</v>
      </c>
      <c r="CP44" s="44">
        <v>-0.1133432942</v>
      </c>
      <c r="CQ44" s="44">
        <v>-93.279208940000004</v>
      </c>
      <c r="CR44" s="44">
        <f t="shared" si="7"/>
        <v>2.6538934400000009</v>
      </c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ht="12" customHeight="1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3"/>
      <c r="Q45" s="25"/>
      <c r="R45" s="82">
        <f t="shared" si="27"/>
        <v>4</v>
      </c>
      <c r="S45" s="82">
        <f t="shared" si="27"/>
        <v>8</v>
      </c>
      <c r="T45" s="82">
        <f t="shared" si="27"/>
        <v>13</v>
      </c>
      <c r="U45" s="82">
        <f t="shared" si="27"/>
        <v>19</v>
      </c>
      <c r="V45" s="82">
        <f t="shared" si="27"/>
        <v>23</v>
      </c>
      <c r="W45" s="82">
        <f t="shared" si="27"/>
        <v>27</v>
      </c>
      <c r="X45" s="82">
        <f t="shared" si="27"/>
        <v>31</v>
      </c>
      <c r="Y45" s="82">
        <f t="shared" si="27"/>
        <v>35</v>
      </c>
      <c r="Z45" s="83"/>
      <c r="AA45" s="83"/>
      <c r="AB45" s="83"/>
      <c r="AC45" s="83"/>
      <c r="AD45" s="83"/>
      <c r="AE45" s="83"/>
      <c r="AF45" s="83"/>
      <c r="AG45" s="84">
        <f t="shared" si="26"/>
        <v>1077.4079999999899</v>
      </c>
      <c r="AH45" s="84">
        <f t="shared" si="26"/>
        <v>1057.075</v>
      </c>
      <c r="AI45" s="84">
        <f t="shared" si="26"/>
        <v>1065.4549999999899</v>
      </c>
      <c r="AJ45" s="84">
        <f t="shared" si="26"/>
        <v>1058</v>
      </c>
      <c r="AK45" s="84">
        <f t="shared" si="26"/>
        <v>1042.7270000000001</v>
      </c>
      <c r="AL45" s="84">
        <f t="shared" si="26"/>
        <v>1025.9090000000001</v>
      </c>
      <c r="AM45" s="84">
        <f t="shared" si="26"/>
        <v>1021.875</v>
      </c>
      <c r="AN45" s="84">
        <f t="shared" si="26"/>
        <v>996.875</v>
      </c>
      <c r="AO45" s="61"/>
      <c r="AP45" s="85"/>
      <c r="AQ45" s="85"/>
      <c r="AR45" s="1"/>
      <c r="AS45" s="81">
        <v>5</v>
      </c>
      <c r="AT45" s="10" t="s">
        <v>57</v>
      </c>
      <c r="AU45" s="10" t="s">
        <v>56</v>
      </c>
      <c r="AV45" s="8">
        <v>14</v>
      </c>
      <c r="AW45" s="10" t="str">
        <f t="shared" si="24"/>
        <v>r02_flow</v>
      </c>
      <c r="AX45" s="8">
        <f>AV45+1</f>
        <v>15</v>
      </c>
      <c r="AY45" s="1"/>
      <c r="AZ45" s="79">
        <f t="shared" si="19"/>
        <v>997</v>
      </c>
      <c r="BA45" s="79">
        <f t="shared" si="19"/>
        <v>1070</v>
      </c>
      <c r="BB45" s="79">
        <f t="shared" si="19"/>
        <v>1060</v>
      </c>
      <c r="BC45" s="79">
        <f t="shared" si="19"/>
        <v>1055</v>
      </c>
      <c r="BD45" s="79">
        <f t="shared" si="19"/>
        <v>1046</v>
      </c>
      <c r="BE45" s="79">
        <f t="shared" si="19"/>
        <v>1046</v>
      </c>
      <c r="BF45" s="79">
        <f t="shared" si="19"/>
        <v>1044</v>
      </c>
      <c r="BG45" s="79">
        <f t="shared" si="19"/>
        <v>1060</v>
      </c>
      <c r="BH45" s="79">
        <f t="shared" si="19"/>
        <v>1088</v>
      </c>
      <c r="BI45" s="79">
        <f t="shared" si="19"/>
        <v>1100</v>
      </c>
      <c r="BJ45" s="1"/>
      <c r="BK45" s="79">
        <f t="shared" si="20"/>
        <v>997</v>
      </c>
      <c r="BL45" s="79">
        <f t="shared" si="20"/>
        <v>1060</v>
      </c>
      <c r="BM45" s="79">
        <f t="shared" si="20"/>
        <v>1046</v>
      </c>
      <c r="BN45" s="79">
        <f t="shared" si="20"/>
        <v>1046</v>
      </c>
      <c r="BO45" s="79">
        <f t="shared" si="20"/>
        <v>1046</v>
      </c>
      <c r="BP45" s="79">
        <f t="shared" si="20"/>
        <v>1046</v>
      </c>
      <c r="BQ45" s="79">
        <f t="shared" si="20"/>
        <v>1044</v>
      </c>
      <c r="BR45" s="79">
        <f t="shared" si="20"/>
        <v>1060</v>
      </c>
      <c r="BS45" s="79">
        <f t="shared" si="20"/>
        <v>1088</v>
      </c>
      <c r="BT45" s="79">
        <f t="shared" si="20"/>
        <v>1100</v>
      </c>
      <c r="BU45" s="1"/>
      <c r="BV45" s="79">
        <f t="shared" si="21"/>
        <v>530</v>
      </c>
      <c r="BW45" s="79">
        <f t="shared" si="21"/>
        <v>850</v>
      </c>
      <c r="BX45" s="79">
        <f t="shared" si="21"/>
        <v>700</v>
      </c>
      <c r="BY45" s="79">
        <f t="shared" si="21"/>
        <v>630</v>
      </c>
      <c r="BZ45" s="79">
        <f t="shared" si="21"/>
        <v>530</v>
      </c>
      <c r="CA45" s="79">
        <f t="shared" si="21"/>
        <v>580</v>
      </c>
      <c r="CB45" s="79">
        <f t="shared" si="21"/>
        <v>650</v>
      </c>
      <c r="CC45" s="79">
        <f t="shared" si="21"/>
        <v>800</v>
      </c>
      <c r="CD45" s="79">
        <f t="shared" si="21"/>
        <v>900</v>
      </c>
      <c r="CE45" s="79">
        <f t="shared" si="21"/>
        <v>950</v>
      </c>
      <c r="CF45" s="1"/>
      <c r="CG45" s="1"/>
      <c r="CH45" s="41">
        <f t="shared" si="6"/>
        <v>19.013201842383452</v>
      </c>
      <c r="CI45" s="42">
        <v>600011018.4612</v>
      </c>
      <c r="CJ45" s="43">
        <v>1078.3223780000001</v>
      </c>
      <c r="CK45" s="43">
        <v>1060.5450000000001</v>
      </c>
      <c r="CL45" s="43">
        <v>1025.9382089999999</v>
      </c>
      <c r="CM45" s="43">
        <v>992.92825860000005</v>
      </c>
      <c r="CN45" s="44">
        <v>-13.777953520000001</v>
      </c>
      <c r="CO45" s="44">
        <v>0</v>
      </c>
      <c r="CP45" s="44">
        <v>-9.9291431139999997E-2</v>
      </c>
      <c r="CQ45" s="44">
        <v>-91.401238169999999</v>
      </c>
      <c r="CR45" s="44">
        <f t="shared" si="7"/>
        <v>2.6538934400000009</v>
      </c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ht="12" customHeight="1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3"/>
      <c r="Q46" s="25"/>
      <c r="R46" s="82" t="str">
        <f t="shared" si="27"/>
        <v/>
      </c>
      <c r="S46" s="82">
        <f t="shared" si="27"/>
        <v>9</v>
      </c>
      <c r="T46" s="82">
        <f t="shared" si="27"/>
        <v>14</v>
      </c>
      <c r="U46" s="82" t="str">
        <f t="shared" si="27"/>
        <v/>
      </c>
      <c r="V46" s="82" t="str">
        <f t="shared" si="27"/>
        <v/>
      </c>
      <c r="W46" s="82" t="str">
        <f t="shared" si="27"/>
        <v/>
      </c>
      <c r="X46" s="82" t="str">
        <f t="shared" si="27"/>
        <v/>
      </c>
      <c r="Y46" s="82">
        <f t="shared" si="27"/>
        <v>36</v>
      </c>
      <c r="Z46" s="83"/>
      <c r="AA46" s="83"/>
      <c r="AB46" s="83"/>
      <c r="AC46" s="83"/>
      <c r="AD46" s="83"/>
      <c r="AE46" s="83"/>
      <c r="AF46" s="83"/>
      <c r="AG46" s="84" t="str">
        <f t="shared" si="26"/>
        <v/>
      </c>
      <c r="AH46" s="84">
        <f t="shared" si="26"/>
        <v>1052.3589999999899</v>
      </c>
      <c r="AI46" s="84">
        <f t="shared" si="26"/>
        <v>1062.4549999999899</v>
      </c>
      <c r="AJ46" s="84" t="str">
        <f t="shared" si="26"/>
        <v/>
      </c>
      <c r="AK46" s="84" t="str">
        <f t="shared" si="26"/>
        <v/>
      </c>
      <c r="AL46" s="84" t="str">
        <f t="shared" si="26"/>
        <v/>
      </c>
      <c r="AM46" s="84" t="str">
        <f t="shared" si="26"/>
        <v/>
      </c>
      <c r="AN46" s="84">
        <f t="shared" si="26"/>
        <v>991.875</v>
      </c>
      <c r="AO46" s="61"/>
      <c r="AP46" s="85"/>
      <c r="AQ46" s="85"/>
      <c r="AR46" s="1"/>
      <c r="AS46" s="81">
        <v>6</v>
      </c>
      <c r="AT46" s="10" t="s">
        <v>58</v>
      </c>
      <c r="AU46" s="10" t="s">
        <v>56</v>
      </c>
      <c r="AV46" s="8">
        <v>26</v>
      </c>
      <c r="AW46" s="10" t="str">
        <f t="shared" si="24"/>
        <v>r03_flow</v>
      </c>
      <c r="AX46" s="8">
        <f>AV46+1</f>
        <v>27</v>
      </c>
      <c r="AY46" s="1"/>
      <c r="AZ46" s="79">
        <f t="shared" si="19"/>
        <v>997</v>
      </c>
      <c r="BA46" s="79">
        <f t="shared" si="19"/>
        <v>1055</v>
      </c>
      <c r="BB46" s="79">
        <f t="shared" si="19"/>
        <v>1050</v>
      </c>
      <c r="BC46" s="79">
        <f t="shared" si="19"/>
        <v>1045</v>
      </c>
      <c r="BD46" s="79">
        <f t="shared" si="19"/>
        <v>1041</v>
      </c>
      <c r="BE46" s="79">
        <f t="shared" si="19"/>
        <v>1042</v>
      </c>
      <c r="BF46" s="79">
        <f t="shared" si="19"/>
        <v>1040</v>
      </c>
      <c r="BG46" s="79">
        <f t="shared" si="19"/>
        <v>1050</v>
      </c>
      <c r="BH46" s="79">
        <f t="shared" si="19"/>
        <v>1075</v>
      </c>
      <c r="BI46" s="79">
        <f t="shared" si="19"/>
        <v>997</v>
      </c>
      <c r="BJ46" s="1"/>
      <c r="BK46" s="79">
        <f t="shared" si="20"/>
        <v>997</v>
      </c>
      <c r="BL46" s="79">
        <f t="shared" si="20"/>
        <v>1045</v>
      </c>
      <c r="BM46" s="79">
        <f t="shared" si="20"/>
        <v>1039</v>
      </c>
      <c r="BN46" s="79">
        <f t="shared" si="20"/>
        <v>1040</v>
      </c>
      <c r="BO46" s="79">
        <f t="shared" si="20"/>
        <v>1041</v>
      </c>
      <c r="BP46" s="79">
        <f t="shared" si="20"/>
        <v>1042</v>
      </c>
      <c r="BQ46" s="79">
        <f t="shared" si="20"/>
        <v>1040</v>
      </c>
      <c r="BR46" s="79">
        <f t="shared" si="20"/>
        <v>1050</v>
      </c>
      <c r="BS46" s="79">
        <f t="shared" si="20"/>
        <v>1075</v>
      </c>
      <c r="BT46" s="79">
        <f t="shared" si="20"/>
        <v>997</v>
      </c>
      <c r="BU46" s="1"/>
      <c r="BV46" s="79">
        <f t="shared" si="21"/>
        <v>530</v>
      </c>
      <c r="BW46" s="79">
        <f t="shared" si="21"/>
        <v>850</v>
      </c>
      <c r="BX46" s="79">
        <f t="shared" si="21"/>
        <v>700</v>
      </c>
      <c r="BY46" s="79">
        <f t="shared" si="21"/>
        <v>620</v>
      </c>
      <c r="BZ46" s="79">
        <f t="shared" si="21"/>
        <v>580</v>
      </c>
      <c r="CA46" s="79">
        <f t="shared" si="21"/>
        <v>620</v>
      </c>
      <c r="CB46" s="79">
        <f t="shared" si="21"/>
        <v>700</v>
      </c>
      <c r="CC46" s="79">
        <f t="shared" si="21"/>
        <v>800</v>
      </c>
      <c r="CD46" s="79">
        <f t="shared" si="21"/>
        <v>900</v>
      </c>
      <c r="CE46" s="79">
        <f t="shared" si="21"/>
        <v>530</v>
      </c>
      <c r="CF46" s="1"/>
      <c r="CG46" s="1"/>
      <c r="CH46" s="41">
        <f t="shared" si="6"/>
        <v>20.957480728927422</v>
      </c>
      <c r="CI46" s="42">
        <v>661367793.85119998</v>
      </c>
      <c r="CJ46" s="43">
        <v>1078.3223780000001</v>
      </c>
      <c r="CK46" s="43">
        <v>1060.5450000000001</v>
      </c>
      <c r="CL46" s="43">
        <v>1025.935739</v>
      </c>
      <c r="CM46" s="43">
        <v>992.91568710000001</v>
      </c>
      <c r="CN46" s="44">
        <v>-13.777953520000001</v>
      </c>
      <c r="CO46" s="44">
        <v>0</v>
      </c>
      <c r="CP46" s="44">
        <v>-8.5695113269999998E-2</v>
      </c>
      <c r="CQ46" s="44">
        <v>-89.580254280000005</v>
      </c>
      <c r="CR46" s="44">
        <f t="shared" si="7"/>
        <v>2.6538934400000009</v>
      </c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ht="12" customHeight="1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3"/>
      <c r="Q47" s="25"/>
      <c r="R47" s="82" t="str">
        <f t="shared" si="27"/>
        <v/>
      </c>
      <c r="S47" s="82" t="str">
        <f t="shared" si="27"/>
        <v/>
      </c>
      <c r="T47" s="82">
        <f t="shared" si="27"/>
        <v>15</v>
      </c>
      <c r="U47" s="82" t="str">
        <f t="shared" si="27"/>
        <v/>
      </c>
      <c r="V47" s="82" t="str">
        <f t="shared" si="27"/>
        <v/>
      </c>
      <c r="W47" s="82" t="str">
        <f t="shared" si="27"/>
        <v/>
      </c>
      <c r="X47" s="82" t="str">
        <f t="shared" si="27"/>
        <v/>
      </c>
      <c r="Y47" s="82" t="str">
        <f t="shared" si="27"/>
        <v/>
      </c>
      <c r="Z47" s="83"/>
      <c r="AA47" s="83"/>
      <c r="AB47" s="83"/>
      <c r="AC47" s="83"/>
      <c r="AD47" s="83"/>
      <c r="AE47" s="83"/>
      <c r="AF47" s="83"/>
      <c r="AG47" s="84" t="str">
        <f t="shared" si="26"/>
        <v/>
      </c>
      <c r="AH47" s="84" t="str">
        <f t="shared" si="26"/>
        <v/>
      </c>
      <c r="AI47" s="84">
        <f t="shared" si="26"/>
        <v>1060.5450000000001</v>
      </c>
      <c r="AJ47" s="84" t="str">
        <f t="shared" si="26"/>
        <v/>
      </c>
      <c r="AK47" s="84" t="str">
        <f t="shared" si="26"/>
        <v/>
      </c>
      <c r="AL47" s="84" t="str">
        <f t="shared" si="26"/>
        <v/>
      </c>
      <c r="AM47" s="84" t="str">
        <f t="shared" si="26"/>
        <v/>
      </c>
      <c r="AN47" s="84" t="str">
        <f t="shared" si="26"/>
        <v/>
      </c>
      <c r="AO47" s="85"/>
      <c r="AP47" s="85"/>
      <c r="AQ47" s="85"/>
      <c r="AR47" s="1"/>
      <c r="AS47" s="81">
        <v>7</v>
      </c>
      <c r="AT47" s="10" t="s">
        <v>59</v>
      </c>
      <c r="AU47" s="10" t="s">
        <v>56</v>
      </c>
      <c r="AV47" s="8">
        <v>35</v>
      </c>
      <c r="AW47" s="10" t="str">
        <f t="shared" si="24"/>
        <v>r04_flow</v>
      </c>
      <c r="AX47" s="8">
        <f>AV47+1</f>
        <v>36</v>
      </c>
      <c r="AY47" s="1"/>
      <c r="AZ47" s="79">
        <f t="shared" si="19"/>
        <v>1027</v>
      </c>
      <c r="BA47" s="79">
        <f t="shared" si="19"/>
        <v>1028</v>
      </c>
      <c r="BB47" s="79">
        <f t="shared" si="19"/>
        <v>1028</v>
      </c>
      <c r="BC47" s="79">
        <f t="shared" si="19"/>
        <v>1032</v>
      </c>
      <c r="BD47" s="79">
        <f t="shared" si="19"/>
        <v>1032</v>
      </c>
      <c r="BE47" s="79">
        <f t="shared" si="19"/>
        <v>1033</v>
      </c>
      <c r="BF47" s="79">
        <f t="shared" si="19"/>
        <v>1032</v>
      </c>
      <c r="BG47" s="79">
        <f t="shared" si="19"/>
        <v>1040</v>
      </c>
      <c r="BH47" s="79">
        <f t="shared" si="19"/>
        <v>1060</v>
      </c>
      <c r="BI47" s="79">
        <f t="shared" si="19"/>
        <v>997</v>
      </c>
      <c r="BJ47" s="1"/>
      <c r="BK47" s="79">
        <f t="shared" si="20"/>
        <v>1027</v>
      </c>
      <c r="BL47" s="79">
        <f t="shared" si="20"/>
        <v>1028</v>
      </c>
      <c r="BM47" s="79">
        <f t="shared" si="20"/>
        <v>1028</v>
      </c>
      <c r="BN47" s="79">
        <f t="shared" si="20"/>
        <v>1032</v>
      </c>
      <c r="BO47" s="79">
        <f t="shared" si="20"/>
        <v>1032</v>
      </c>
      <c r="BP47" s="79">
        <f t="shared" si="20"/>
        <v>1033</v>
      </c>
      <c r="BQ47" s="79">
        <f t="shared" si="20"/>
        <v>1032</v>
      </c>
      <c r="BR47" s="79">
        <f t="shared" si="20"/>
        <v>1040</v>
      </c>
      <c r="BS47" s="79">
        <f t="shared" si="20"/>
        <v>1060</v>
      </c>
      <c r="BT47" s="79">
        <f t="shared" si="20"/>
        <v>997</v>
      </c>
      <c r="BU47" s="1"/>
      <c r="BV47" s="79">
        <f t="shared" si="21"/>
        <v>900</v>
      </c>
      <c r="BW47" s="79">
        <f t="shared" si="21"/>
        <v>830</v>
      </c>
      <c r="BX47" s="79">
        <f t="shared" si="21"/>
        <v>710</v>
      </c>
      <c r="BY47" s="79">
        <f t="shared" si="21"/>
        <v>640</v>
      </c>
      <c r="BZ47" s="79">
        <f t="shared" si="21"/>
        <v>600</v>
      </c>
      <c r="CA47" s="79">
        <f t="shared" si="21"/>
        <v>650</v>
      </c>
      <c r="CB47" s="79">
        <f t="shared" si="21"/>
        <v>700</v>
      </c>
      <c r="CC47" s="79">
        <f t="shared" si="21"/>
        <v>800</v>
      </c>
      <c r="CD47" s="79">
        <f t="shared" si="21"/>
        <v>900</v>
      </c>
      <c r="CE47" s="79">
        <f t="shared" si="21"/>
        <v>530</v>
      </c>
      <c r="CF47" s="1"/>
      <c r="CG47" s="1"/>
      <c r="CH47" s="41">
        <f t="shared" si="6"/>
        <v>23.09618750412579</v>
      </c>
      <c r="CI47" s="42">
        <v>728860246.7802</v>
      </c>
      <c r="CJ47" s="43">
        <v>1078.3223780000001</v>
      </c>
      <c r="CK47" s="43">
        <v>1060.5450000000001</v>
      </c>
      <c r="CL47" s="43">
        <v>1025.933215</v>
      </c>
      <c r="CM47" s="43">
        <v>992.90349300000003</v>
      </c>
      <c r="CN47" s="44">
        <v>-13.777953520000001</v>
      </c>
      <c r="CO47" s="44">
        <v>0</v>
      </c>
      <c r="CP47" s="44">
        <v>-7.2645549490000003E-2</v>
      </c>
      <c r="CQ47" s="44">
        <v>-87.827954480000002</v>
      </c>
      <c r="CR47" s="44">
        <f t="shared" si="7"/>
        <v>2.6538934400000009</v>
      </c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12" customHeight="1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3"/>
      <c r="Q48" s="25"/>
      <c r="R48" s="26">
        <f>R4</f>
        <v>1</v>
      </c>
      <c r="S48" s="26">
        <f t="shared" ref="S48:Y48" si="28">S4</f>
        <v>2</v>
      </c>
      <c r="T48" s="26">
        <f t="shared" si="28"/>
        <v>3</v>
      </c>
      <c r="U48" s="26">
        <f t="shared" si="28"/>
        <v>4</v>
      </c>
      <c r="V48" s="26">
        <f t="shared" si="28"/>
        <v>5</v>
      </c>
      <c r="W48" s="26">
        <f t="shared" si="28"/>
        <v>6</v>
      </c>
      <c r="X48" s="26">
        <f t="shared" si="28"/>
        <v>7</v>
      </c>
      <c r="Y48" s="26">
        <f t="shared" si="28"/>
        <v>8</v>
      </c>
      <c r="Z48" s="83"/>
      <c r="AA48" s="83"/>
      <c r="AB48" s="83"/>
      <c r="AC48" s="83"/>
      <c r="AD48" s="83"/>
      <c r="AE48" s="83"/>
      <c r="AF48" s="83"/>
      <c r="AG48" s="26">
        <v>1</v>
      </c>
      <c r="AH48" s="26">
        <v>2</v>
      </c>
      <c r="AI48" s="26">
        <v>3</v>
      </c>
      <c r="AJ48" s="26">
        <v>4</v>
      </c>
      <c r="AK48" s="26">
        <v>5</v>
      </c>
      <c r="AL48" s="26">
        <v>6</v>
      </c>
      <c r="AM48" s="26">
        <v>7</v>
      </c>
      <c r="AN48" s="26">
        <v>8</v>
      </c>
      <c r="AO48" s="85"/>
      <c r="AP48" s="85"/>
      <c r="AQ48" s="85"/>
      <c r="AR48" s="1"/>
      <c r="AS48" s="81"/>
      <c r="AT48" s="81"/>
      <c r="AU48" s="81"/>
      <c r="AV48" s="81"/>
      <c r="AW48" s="81"/>
      <c r="AX48" s="81"/>
      <c r="AY48" s="1"/>
      <c r="AZ48" s="79">
        <f t="shared" si="19"/>
        <v>997</v>
      </c>
      <c r="BA48" s="79">
        <f t="shared" si="19"/>
        <v>1004</v>
      </c>
      <c r="BB48" s="79">
        <f t="shared" si="19"/>
        <v>1008</v>
      </c>
      <c r="BC48" s="79">
        <f t="shared" si="19"/>
        <v>1014</v>
      </c>
      <c r="BD48" s="79">
        <f t="shared" si="19"/>
        <v>1020</v>
      </c>
      <c r="BE48" s="79">
        <f t="shared" si="19"/>
        <v>1027</v>
      </c>
      <c r="BF48" s="79">
        <f t="shared" si="19"/>
        <v>1032</v>
      </c>
      <c r="BG48" s="79">
        <f t="shared" si="19"/>
        <v>1038</v>
      </c>
      <c r="BH48" s="79">
        <f t="shared" si="19"/>
        <v>1050</v>
      </c>
      <c r="BI48" s="79">
        <f t="shared" si="19"/>
        <v>997</v>
      </c>
      <c r="BJ48" s="1"/>
      <c r="BK48" s="79">
        <f t="shared" si="20"/>
        <v>997</v>
      </c>
      <c r="BL48" s="79">
        <f t="shared" si="20"/>
        <v>1004</v>
      </c>
      <c r="BM48" s="79">
        <f t="shared" si="20"/>
        <v>1008</v>
      </c>
      <c r="BN48" s="79">
        <f t="shared" si="20"/>
        <v>1014</v>
      </c>
      <c r="BO48" s="79">
        <f t="shared" si="20"/>
        <v>1020</v>
      </c>
      <c r="BP48" s="79">
        <f t="shared" si="20"/>
        <v>1027</v>
      </c>
      <c r="BQ48" s="79">
        <f t="shared" si="20"/>
        <v>1032</v>
      </c>
      <c r="BR48" s="79">
        <f t="shared" si="20"/>
        <v>1038</v>
      </c>
      <c r="BS48" s="79">
        <f t="shared" si="20"/>
        <v>1050</v>
      </c>
      <c r="BT48" s="79">
        <f t="shared" si="20"/>
        <v>997</v>
      </c>
      <c r="BU48" s="1"/>
      <c r="BV48" s="79">
        <f t="shared" si="21"/>
        <v>900</v>
      </c>
      <c r="BW48" s="79">
        <f t="shared" si="21"/>
        <v>810</v>
      </c>
      <c r="BX48" s="79">
        <f t="shared" si="21"/>
        <v>750</v>
      </c>
      <c r="BY48" s="79">
        <f t="shared" si="21"/>
        <v>700</v>
      </c>
      <c r="BZ48" s="79">
        <f t="shared" si="21"/>
        <v>650</v>
      </c>
      <c r="CA48" s="79">
        <f t="shared" si="21"/>
        <v>700</v>
      </c>
      <c r="CB48" s="79">
        <f t="shared" si="21"/>
        <v>750</v>
      </c>
      <c r="CC48" s="79">
        <f t="shared" si="21"/>
        <v>800</v>
      </c>
      <c r="CD48" s="79">
        <f t="shared" si="21"/>
        <v>900</v>
      </c>
      <c r="CE48" s="79">
        <f t="shared" si="21"/>
        <v>530</v>
      </c>
      <c r="CF48" s="1"/>
      <c r="CG48" s="1"/>
      <c r="CH48" s="41">
        <f t="shared" si="6"/>
        <v>25.448764956843991</v>
      </c>
      <c r="CI48" s="42">
        <v>803101945.00209999</v>
      </c>
      <c r="CJ48" s="43">
        <v>1078.3223780000001</v>
      </c>
      <c r="CK48" s="43">
        <v>1060.5450000000001</v>
      </c>
      <c r="CL48" s="43">
        <v>1025.9306409999999</v>
      </c>
      <c r="CM48" s="43">
        <v>992.89176840000005</v>
      </c>
      <c r="CN48" s="44">
        <v>-13.777953520000001</v>
      </c>
      <c r="CO48" s="44">
        <v>0</v>
      </c>
      <c r="CP48" s="44">
        <v>-6.023494997E-2</v>
      </c>
      <c r="CQ48" s="44">
        <v>-86.156186770000005</v>
      </c>
      <c r="CR48" s="44">
        <f t="shared" si="7"/>
        <v>2.6538934400000009</v>
      </c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 ht="12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5"/>
      <c r="R49" s="6"/>
      <c r="S49" s="6"/>
      <c r="T49" s="6"/>
      <c r="U49" s="6"/>
      <c r="V49" s="6"/>
      <c r="W49" s="6"/>
      <c r="X49" s="6"/>
      <c r="Y49" s="6"/>
      <c r="Z49" s="8"/>
      <c r="AA49" s="8"/>
      <c r="AB49" s="8"/>
      <c r="AC49" s="8"/>
      <c r="AD49" s="8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79">
        <f t="shared" si="19"/>
        <v>997</v>
      </c>
      <c r="BA49" s="79">
        <f t="shared" si="19"/>
        <v>1030</v>
      </c>
      <c r="BB49" s="79">
        <f t="shared" si="19"/>
        <v>1040</v>
      </c>
      <c r="BC49" s="79">
        <f t="shared" si="19"/>
        <v>1045</v>
      </c>
      <c r="BD49" s="79">
        <f t="shared" si="19"/>
        <v>1050</v>
      </c>
      <c r="BE49" s="79">
        <f t="shared" si="19"/>
        <v>1050</v>
      </c>
      <c r="BF49" s="79">
        <f t="shared" si="19"/>
        <v>1050</v>
      </c>
      <c r="BG49" s="79">
        <f t="shared" si="19"/>
        <v>1050</v>
      </c>
      <c r="BH49" s="79">
        <f t="shared" si="19"/>
        <v>1044</v>
      </c>
      <c r="BI49" s="79">
        <f t="shared" si="19"/>
        <v>997</v>
      </c>
      <c r="BJ49" s="1"/>
      <c r="BK49" s="79">
        <f t="shared" si="20"/>
        <v>997</v>
      </c>
      <c r="BL49" s="79">
        <f t="shared" si="20"/>
        <v>1030</v>
      </c>
      <c r="BM49" s="79">
        <f t="shared" si="20"/>
        <v>1040</v>
      </c>
      <c r="BN49" s="79">
        <f t="shared" si="20"/>
        <v>1045</v>
      </c>
      <c r="BO49" s="79">
        <f t="shared" si="20"/>
        <v>1050</v>
      </c>
      <c r="BP49" s="79">
        <f t="shared" si="20"/>
        <v>1050</v>
      </c>
      <c r="BQ49" s="79">
        <f t="shared" si="20"/>
        <v>1050</v>
      </c>
      <c r="BR49" s="79">
        <f t="shared" si="20"/>
        <v>1050</v>
      </c>
      <c r="BS49" s="79">
        <f t="shared" si="20"/>
        <v>1044</v>
      </c>
      <c r="BT49" s="79">
        <f t="shared" si="20"/>
        <v>997</v>
      </c>
      <c r="BU49" s="1"/>
      <c r="BV49" s="79">
        <f t="shared" si="21"/>
        <v>530</v>
      </c>
      <c r="BW49" s="79">
        <f t="shared" si="21"/>
        <v>950</v>
      </c>
      <c r="BX49" s="79">
        <f t="shared" si="21"/>
        <v>850</v>
      </c>
      <c r="BY49" s="79">
        <f t="shared" si="21"/>
        <v>850</v>
      </c>
      <c r="BZ49" s="79">
        <f t="shared" si="21"/>
        <v>850</v>
      </c>
      <c r="CA49" s="79">
        <f t="shared" si="21"/>
        <v>850</v>
      </c>
      <c r="CB49" s="79">
        <f t="shared" si="21"/>
        <v>850</v>
      </c>
      <c r="CC49" s="79">
        <f t="shared" si="21"/>
        <v>850</v>
      </c>
      <c r="CD49" s="79">
        <f t="shared" si="21"/>
        <v>850</v>
      </c>
      <c r="CE49" s="79">
        <f t="shared" si="21"/>
        <v>530</v>
      </c>
      <c r="CF49" s="1"/>
      <c r="CG49" s="1"/>
      <c r="CH49" s="41">
        <f t="shared" si="6"/>
        <v>28.036600154834336</v>
      </c>
      <c r="CI49" s="42">
        <v>884767813.04620004</v>
      </c>
      <c r="CJ49" s="43">
        <v>1078.3223780000001</v>
      </c>
      <c r="CK49" s="43">
        <v>1060.5450000000001</v>
      </c>
      <c r="CL49" s="43">
        <v>1025.928015</v>
      </c>
      <c r="CM49" s="43">
        <v>992.8806065</v>
      </c>
      <c r="CN49" s="44">
        <v>-13.777953520000001</v>
      </c>
      <c r="CO49" s="44">
        <v>0</v>
      </c>
      <c r="CP49" s="44">
        <v>-4.855431122E-2</v>
      </c>
      <c r="CQ49" s="44">
        <v>-84.576586289999995</v>
      </c>
      <c r="CR49" s="44">
        <f t="shared" si="7"/>
        <v>2.6538934400000009</v>
      </c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 ht="12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5"/>
      <c r="R50" s="6"/>
      <c r="S50" s="6"/>
      <c r="T50" s="6"/>
      <c r="U50" s="6"/>
      <c r="V50" s="6"/>
      <c r="W50" s="6"/>
      <c r="X50" s="6"/>
      <c r="Y50" s="6"/>
      <c r="Z50" s="8"/>
      <c r="AA50" s="8"/>
      <c r="AB50" s="8"/>
      <c r="AC50" s="8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79">
        <f t="shared" si="19"/>
        <v>997</v>
      </c>
      <c r="BA50" s="79">
        <f t="shared" si="19"/>
        <v>997</v>
      </c>
      <c r="BB50" s="79">
        <f t="shared" si="19"/>
        <v>1080</v>
      </c>
      <c r="BC50" s="79">
        <f t="shared" si="19"/>
        <v>1080</v>
      </c>
      <c r="BD50" s="79">
        <f t="shared" si="19"/>
        <v>1080</v>
      </c>
      <c r="BE50" s="79">
        <f t="shared" si="19"/>
        <v>1080</v>
      </c>
      <c r="BF50" s="79">
        <f t="shared" si="19"/>
        <v>997</v>
      </c>
      <c r="BG50" s="79">
        <f t="shared" si="19"/>
        <v>997</v>
      </c>
      <c r="BH50" s="79">
        <f t="shared" si="19"/>
        <v>997</v>
      </c>
      <c r="BI50" s="79">
        <f t="shared" si="19"/>
        <v>997</v>
      </c>
      <c r="BJ50" s="1"/>
      <c r="BK50" s="79">
        <f t="shared" si="20"/>
        <v>997</v>
      </c>
      <c r="BL50" s="79">
        <f t="shared" si="20"/>
        <v>997</v>
      </c>
      <c r="BM50" s="79">
        <f t="shared" si="20"/>
        <v>1080</v>
      </c>
      <c r="BN50" s="79">
        <f t="shared" si="20"/>
        <v>1080</v>
      </c>
      <c r="BO50" s="79">
        <f t="shared" si="20"/>
        <v>1080</v>
      </c>
      <c r="BP50" s="79">
        <f t="shared" si="20"/>
        <v>1080</v>
      </c>
      <c r="BQ50" s="79">
        <f t="shared" si="20"/>
        <v>997</v>
      </c>
      <c r="BR50" s="79">
        <f t="shared" si="20"/>
        <v>997</v>
      </c>
      <c r="BS50" s="79">
        <f t="shared" si="20"/>
        <v>997</v>
      </c>
      <c r="BT50" s="79">
        <f t="shared" si="20"/>
        <v>997</v>
      </c>
      <c r="BU50" s="1"/>
      <c r="BV50" s="79">
        <f t="shared" si="21"/>
        <v>530</v>
      </c>
      <c r="BW50" s="79">
        <f t="shared" si="21"/>
        <v>530</v>
      </c>
      <c r="BX50" s="79">
        <f t="shared" si="21"/>
        <v>950</v>
      </c>
      <c r="BY50" s="79">
        <f t="shared" si="21"/>
        <v>950</v>
      </c>
      <c r="BZ50" s="79">
        <f t="shared" si="21"/>
        <v>950</v>
      </c>
      <c r="CA50" s="79">
        <f t="shared" si="21"/>
        <v>950</v>
      </c>
      <c r="CB50" s="79">
        <f t="shared" si="21"/>
        <v>530</v>
      </c>
      <c r="CC50" s="79">
        <f t="shared" si="21"/>
        <v>530</v>
      </c>
      <c r="CD50" s="79">
        <f t="shared" si="21"/>
        <v>530</v>
      </c>
      <c r="CE50" s="79">
        <f t="shared" si="21"/>
        <v>530</v>
      </c>
      <c r="CF50" s="1"/>
      <c r="CG50" s="1"/>
      <c r="CH50" s="41">
        <f t="shared" si="6"/>
        <v>30.883218872626561</v>
      </c>
      <c r="CI50" s="42">
        <v>974600267.89479995</v>
      </c>
      <c r="CJ50" s="43">
        <v>1078.3223780000001</v>
      </c>
      <c r="CK50" s="43">
        <v>1060.5450000000001</v>
      </c>
      <c r="CL50" s="43">
        <v>1025.9253349999999</v>
      </c>
      <c r="CM50" s="43">
        <v>992.87009799999998</v>
      </c>
      <c r="CN50" s="44">
        <v>-13.777953520000001</v>
      </c>
      <c r="CO50" s="44">
        <v>0</v>
      </c>
      <c r="CP50" s="44">
        <v>-3.7690643310000001E-2</v>
      </c>
      <c r="CQ50" s="44">
        <v>-83.100121490000006</v>
      </c>
      <c r="CR50" s="44">
        <f t="shared" si="7"/>
        <v>2.6538934400000009</v>
      </c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 ht="12" customHeight="1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5"/>
      <c r="R51" s="6"/>
      <c r="S51" s="6"/>
      <c r="T51" s="6"/>
      <c r="U51" s="6"/>
      <c r="V51" s="6"/>
      <c r="W51" s="6"/>
      <c r="X51" s="6"/>
      <c r="Y51" s="6"/>
      <c r="Z51" s="8"/>
      <c r="AA51" s="8"/>
      <c r="AB51" s="8"/>
      <c r="AC51" s="8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41">
        <f t="shared" si="6"/>
        <v>34.014499462189775</v>
      </c>
      <c r="CI51" s="42">
        <v>1073415968.228</v>
      </c>
      <c r="CJ51" s="43">
        <v>1078.3223780000001</v>
      </c>
      <c r="CK51" s="43">
        <v>1060.5450000000001</v>
      </c>
      <c r="CL51" s="43">
        <v>1025.9225839999999</v>
      </c>
      <c r="CM51" s="43">
        <v>992.86032360000002</v>
      </c>
      <c r="CN51" s="44">
        <v>-13.777953520000001</v>
      </c>
      <c r="CO51" s="44">
        <v>0</v>
      </c>
      <c r="CP51" s="44">
        <v>-2.7719454040000001E-2</v>
      </c>
      <c r="CQ51" s="44">
        <v>-81.736143850000005</v>
      </c>
      <c r="CR51" s="44">
        <f t="shared" si="7"/>
        <v>2.6538934400000009</v>
      </c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 ht="12" customHeight="1" x14ac:dyDescent="0.25">
      <c r="A52" s="1"/>
      <c r="B52" s="1"/>
      <c r="C52" s="3"/>
      <c r="D52" s="3"/>
      <c r="E52" s="3"/>
      <c r="F52" s="3"/>
      <c r="G52" s="3"/>
      <c r="H52" s="3"/>
      <c r="I52" s="3"/>
      <c r="J52" s="1"/>
      <c r="K52" s="1"/>
      <c r="L52" s="1"/>
      <c r="M52" s="1"/>
      <c r="N52" s="1"/>
      <c r="O52" s="1"/>
      <c r="P52" s="1"/>
      <c r="Q52" s="1"/>
      <c r="R52" s="6"/>
      <c r="S52" s="6"/>
      <c r="T52" s="6"/>
      <c r="U52" s="6"/>
      <c r="V52" s="6"/>
      <c r="W52" s="6"/>
      <c r="X52" s="6"/>
      <c r="Y52" s="6"/>
      <c r="Z52" s="1"/>
      <c r="AA52" s="1"/>
      <c r="AB52" s="1"/>
      <c r="AC52" s="1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41">
        <f t="shared" si="6"/>
        <v>37.458908110724515</v>
      </c>
      <c r="CI52" s="42">
        <v>1182113238.595</v>
      </c>
      <c r="CJ52" s="43">
        <v>1078.3223780000001</v>
      </c>
      <c r="CK52" s="43">
        <v>1060.5450000000001</v>
      </c>
      <c r="CL52" s="43">
        <v>1025.9197300000001</v>
      </c>
      <c r="CM52" s="43">
        <v>992.85135460000004</v>
      </c>
      <c r="CN52" s="44">
        <v>-13.777953520000001</v>
      </c>
      <c r="CO52" s="44">
        <v>0</v>
      </c>
      <c r="CP52" s="44">
        <v>-1.870929616E-2</v>
      </c>
      <c r="CQ52" s="44">
        <v>-80.492475459999994</v>
      </c>
      <c r="CR52" s="44">
        <f t="shared" si="7"/>
        <v>2.6538934400000009</v>
      </c>
    </row>
    <row r="53" spans="1:110" ht="12" customHeight="1" x14ac:dyDescent="0.25">
      <c r="A53" s="1"/>
      <c r="B53" s="1"/>
      <c r="C53" s="3"/>
      <c r="D53" s="3"/>
      <c r="E53" s="3"/>
      <c r="F53" s="3"/>
      <c r="G53" s="3"/>
      <c r="H53" s="3"/>
      <c r="I53" s="3"/>
      <c r="J53" s="1"/>
      <c r="K53" s="1"/>
      <c r="L53" s="1"/>
      <c r="M53" s="1"/>
      <c r="N53" s="1"/>
      <c r="O53" s="1"/>
      <c r="P53" s="1"/>
      <c r="Q53" s="1"/>
      <c r="R53" s="6"/>
      <c r="S53" s="6"/>
      <c r="T53" s="6"/>
      <c r="U53" s="6"/>
      <c r="V53" s="6"/>
      <c r="W53" s="6"/>
      <c r="X53" s="6"/>
      <c r="Y53" s="6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41">
        <f t="shared" si="6"/>
        <v>41.247757624090546</v>
      </c>
      <c r="CI53" s="42">
        <v>1301680235.9979999</v>
      </c>
      <c r="CJ53" s="43">
        <v>1078.3223780000001</v>
      </c>
      <c r="CK53" s="43">
        <v>1060.5450000000001</v>
      </c>
      <c r="CL53" s="43">
        <v>1025.9166849999999</v>
      </c>
      <c r="CM53" s="43">
        <v>992.84324900000001</v>
      </c>
      <c r="CN53" s="44">
        <v>-13.777953520000001</v>
      </c>
      <c r="CO53" s="44">
        <v>0</v>
      </c>
      <c r="CP53" s="44">
        <v>-1.072712179E-2</v>
      </c>
      <c r="CQ53" s="44">
        <v>-79.375093550000003</v>
      </c>
      <c r="CR53" s="44">
        <f t="shared" si="7"/>
        <v>2.6538934400000009</v>
      </c>
    </row>
    <row r="54" spans="1:110" ht="1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6"/>
      <c r="S54" s="6"/>
      <c r="T54" s="6"/>
      <c r="U54" s="6"/>
      <c r="V54" s="6"/>
      <c r="W54" s="6"/>
      <c r="X54" s="6"/>
      <c r="Y54" s="6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41">
        <f t="shared" si="6"/>
        <v>45.41549208881537</v>
      </c>
      <c r="CI54" s="42">
        <v>1433203933.142</v>
      </c>
      <c r="CJ54" s="43">
        <v>1078.3223780000001</v>
      </c>
      <c r="CK54" s="43">
        <v>1060.5450000000001</v>
      </c>
      <c r="CL54" s="43">
        <v>1025.9131640000001</v>
      </c>
      <c r="CM54" s="43">
        <v>992.83604430000003</v>
      </c>
      <c r="CN54" s="44">
        <v>-13.777953520000001</v>
      </c>
      <c r="CO54" s="44">
        <v>0</v>
      </c>
      <c r="CP54" s="44">
        <v>-3.8625034650000001E-3</v>
      </c>
      <c r="CQ54" s="44">
        <v>-78.387205629999997</v>
      </c>
      <c r="CR54" s="44">
        <f t="shared" si="7"/>
        <v>2.6538934400000009</v>
      </c>
    </row>
    <row r="55" spans="1:110" ht="1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6"/>
      <c r="S55" s="6"/>
      <c r="T55" s="6"/>
      <c r="U55" s="6"/>
      <c r="V55" s="6"/>
      <c r="W55" s="6"/>
      <c r="X55" s="6"/>
      <c r="Y55" s="6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41">
        <f t="shared" si="6"/>
        <v>50</v>
      </c>
      <c r="CI55" s="42">
        <v>1577880000</v>
      </c>
      <c r="CJ55" s="43">
        <v>1078.3223780000001</v>
      </c>
      <c r="CK55" s="43">
        <v>1060.5450000000001</v>
      </c>
      <c r="CL55" s="43">
        <v>1025.9090000000001</v>
      </c>
      <c r="CM55" s="43">
        <v>992.82975260000001</v>
      </c>
      <c r="CN55" s="44">
        <v>-13.777953520000001</v>
      </c>
      <c r="CO55" s="44">
        <v>0</v>
      </c>
      <c r="CP55" s="44">
        <v>0</v>
      </c>
      <c r="CQ55" s="44">
        <v>-77.528588049999996</v>
      </c>
      <c r="CR55" s="44">
        <f t="shared" si="7"/>
        <v>2.6538934400000009</v>
      </c>
    </row>
    <row r="56" spans="1:110" ht="1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6"/>
      <c r="S56" s="6"/>
      <c r="T56" s="6"/>
      <c r="U56" s="6"/>
      <c r="V56" s="6"/>
      <c r="W56" s="6"/>
      <c r="X56" s="6"/>
      <c r="Y56" s="6"/>
      <c r="Z56" s="1"/>
      <c r="AA56" s="1"/>
      <c r="AB56" s="1"/>
      <c r="AC56" s="1"/>
      <c r="AD56" s="1"/>
      <c r="AE56" s="1"/>
      <c r="AF56" s="29">
        <f>COUNT(AG6:AP6)</f>
        <v>10</v>
      </c>
      <c r="AG56" s="29">
        <v>1</v>
      </c>
      <c r="AH56" s="29">
        <f t="shared" ref="AH56:AP56" si="29">IF(ISNUMBER(AH57),AG56+1,"")</f>
        <v>2</v>
      </c>
      <c r="AI56" s="29">
        <f t="shared" si="29"/>
        <v>3</v>
      </c>
      <c r="AJ56" s="29">
        <f t="shared" si="29"/>
        <v>4</v>
      </c>
      <c r="AK56" s="29">
        <f t="shared" si="29"/>
        <v>5</v>
      </c>
      <c r="AL56" s="29">
        <f t="shared" si="29"/>
        <v>6</v>
      </c>
      <c r="AM56" s="29">
        <f t="shared" si="29"/>
        <v>7</v>
      </c>
      <c r="AN56" s="29">
        <f t="shared" si="29"/>
        <v>8</v>
      </c>
      <c r="AO56" s="29">
        <f t="shared" si="29"/>
        <v>9</v>
      </c>
      <c r="AP56" s="29">
        <f t="shared" si="29"/>
        <v>10</v>
      </c>
      <c r="AQ56" s="86">
        <f>COUNT(AG56:AP56)</f>
        <v>10</v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41">
        <f t="shared" si="6"/>
        <v>50.042958702309427</v>
      </c>
      <c r="CI56" s="42">
        <v>1579235673.5439999</v>
      </c>
      <c r="CJ56" s="43">
        <v>1078.3223780000001</v>
      </c>
      <c r="CK56" s="43">
        <v>1060.5450000000001</v>
      </c>
      <c r="CL56" s="43">
        <v>1025.9090000000001</v>
      </c>
      <c r="CM56" s="43">
        <v>992.82992920000004</v>
      </c>
      <c r="CN56" s="44">
        <v>-13.777953520000001</v>
      </c>
      <c r="CO56" s="44">
        <v>0</v>
      </c>
      <c r="CP56" s="44">
        <v>0</v>
      </c>
      <c r="CQ56" s="44">
        <v>-77.552393019999997</v>
      </c>
      <c r="CR56" s="44">
        <f t="shared" si="7"/>
        <v>2.6538934400000009</v>
      </c>
    </row>
    <row r="57" spans="1:110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6"/>
      <c r="S57" s="6"/>
      <c r="T57" s="6"/>
      <c r="U57" s="6"/>
      <c r="V57" s="6"/>
      <c r="W57" s="6"/>
      <c r="X57" s="6"/>
      <c r="Y57" s="6"/>
      <c r="Z57" s="1"/>
      <c r="AA57" s="1"/>
      <c r="AB57" s="1"/>
      <c r="AC57" s="1"/>
      <c r="AD57" s="1"/>
      <c r="AE57" s="1"/>
      <c r="AF57" s="29">
        <f>COUNT(AF7:AF21)</f>
        <v>15</v>
      </c>
      <c r="AG57" s="29">
        <f>ROW()</f>
        <v>57</v>
      </c>
      <c r="AH57" s="29">
        <f>ROW()</f>
        <v>57</v>
      </c>
      <c r="AI57" s="29">
        <f>ROW()</f>
        <v>57</v>
      </c>
      <c r="AJ57" s="29">
        <f>ROW()</f>
        <v>57</v>
      </c>
      <c r="AK57" s="29">
        <f>ROW()</f>
        <v>57</v>
      </c>
      <c r="AL57" s="29">
        <f>ROW()</f>
        <v>57</v>
      </c>
      <c r="AM57" s="29">
        <f>ROW()</f>
        <v>57</v>
      </c>
      <c r="AN57" s="29">
        <f>ROW()</f>
        <v>57</v>
      </c>
      <c r="AO57" s="29">
        <f>ROW()</f>
        <v>57</v>
      </c>
      <c r="AP57" s="29">
        <f>ROW()</f>
        <v>57</v>
      </c>
      <c r="AQ57" s="86">
        <f>COUNT(AF58:AF72)</f>
        <v>15</v>
      </c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41">
        <f t="shared" si="6"/>
        <v>50.090213274837119</v>
      </c>
      <c r="CI57" s="42">
        <v>1580726914.4419999</v>
      </c>
      <c r="CJ57" s="43">
        <v>1078.3223780000001</v>
      </c>
      <c r="CK57" s="43">
        <v>1060.5450000000001</v>
      </c>
      <c r="CL57" s="43">
        <v>1025.9090000000001</v>
      </c>
      <c r="CM57" s="43">
        <v>992.83063749999997</v>
      </c>
      <c r="CN57" s="44">
        <v>-13.777953520000001</v>
      </c>
      <c r="CO57" s="44">
        <v>0</v>
      </c>
      <c r="CP57" s="44">
        <v>0</v>
      </c>
      <c r="CQ57" s="44">
        <v>-77.648140249999997</v>
      </c>
      <c r="CR57" s="44">
        <f t="shared" si="7"/>
        <v>2.6538934400000009</v>
      </c>
    </row>
    <row r="58" spans="1:110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6"/>
      <c r="S58" s="6"/>
      <c r="T58" s="6"/>
      <c r="U58" s="6"/>
      <c r="V58" s="6"/>
      <c r="W58" s="6"/>
      <c r="X58" s="6"/>
      <c r="Y58" s="6"/>
      <c r="Z58" s="1"/>
      <c r="AA58" s="1"/>
      <c r="AB58" s="1"/>
      <c r="AC58" s="1"/>
      <c r="AD58" s="1"/>
      <c r="AE58" s="1"/>
      <c r="AF58" s="29">
        <f>COLUMN()</f>
        <v>32</v>
      </c>
      <c r="AG58" s="64" t="str">
        <f t="shared" ref="AG58:AP72" si="30">_xlfn.CONCAT(COLUMN()-$AF58,",",ROW()-AG$57)</f>
        <v>1,1</v>
      </c>
      <c r="AH58" s="64" t="str">
        <f t="shared" si="30"/>
        <v>2,1</v>
      </c>
      <c r="AI58" s="64" t="str">
        <f t="shared" si="30"/>
        <v>3,1</v>
      </c>
      <c r="AJ58" s="64" t="str">
        <f t="shared" si="30"/>
        <v>4,1</v>
      </c>
      <c r="AK58" s="64" t="str">
        <f t="shared" si="30"/>
        <v>5,1</v>
      </c>
      <c r="AL58" s="64" t="str">
        <f t="shared" si="30"/>
        <v>6,1</v>
      </c>
      <c r="AM58" s="64" t="str">
        <f t="shared" si="30"/>
        <v>7,1</v>
      </c>
      <c r="AN58" s="64" t="str">
        <f t="shared" si="30"/>
        <v>8,1</v>
      </c>
      <c r="AO58" s="64" t="str">
        <f t="shared" si="30"/>
        <v>9,1</v>
      </c>
      <c r="AP58" s="64" t="str">
        <f t="shared" si="30"/>
        <v>10,1</v>
      </c>
      <c r="AQ58" s="29">
        <v>10</v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41">
        <f t="shared" si="6"/>
        <v>50.14219330462393</v>
      </c>
      <c r="CI58" s="42">
        <v>1582367279.4300001</v>
      </c>
      <c r="CJ58" s="43">
        <v>1078.3223780000001</v>
      </c>
      <c r="CK58" s="43">
        <v>1060.5450000000001</v>
      </c>
      <c r="CL58" s="43">
        <v>1025.9090000000001</v>
      </c>
      <c r="CM58" s="43">
        <v>992.83214910000004</v>
      </c>
      <c r="CN58" s="44">
        <v>-13.777953520000001</v>
      </c>
      <c r="CO58" s="44">
        <v>0</v>
      </c>
      <c r="CP58" s="44">
        <v>0</v>
      </c>
      <c r="CQ58" s="44">
        <v>-77.852873290000005</v>
      </c>
      <c r="CR58" s="44">
        <f t="shared" si="7"/>
        <v>2.6538934400000009</v>
      </c>
    </row>
    <row r="59" spans="1:110" ht="1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6"/>
      <c r="S59" s="6"/>
      <c r="T59" s="6"/>
      <c r="U59" s="6"/>
      <c r="V59" s="6"/>
      <c r="W59" s="6"/>
      <c r="X59" s="6"/>
      <c r="Y59" s="6"/>
      <c r="Z59" s="1"/>
      <c r="AA59" s="1"/>
      <c r="AB59" s="1"/>
      <c r="AC59" s="1"/>
      <c r="AD59" s="1"/>
      <c r="AE59" s="1"/>
      <c r="AF59" s="29">
        <f>COLUMN()</f>
        <v>32</v>
      </c>
      <c r="AG59" s="64" t="str">
        <f t="shared" si="30"/>
        <v>1,2</v>
      </c>
      <c r="AH59" s="64" t="str">
        <f t="shared" si="30"/>
        <v>2,2</v>
      </c>
      <c r="AI59" s="64" t="str">
        <f t="shared" si="30"/>
        <v>3,2</v>
      </c>
      <c r="AJ59" s="64" t="str">
        <f t="shared" si="30"/>
        <v>4,2</v>
      </c>
      <c r="AK59" s="64" t="str">
        <f t="shared" si="30"/>
        <v>5,2</v>
      </c>
      <c r="AL59" s="64" t="str">
        <f t="shared" si="30"/>
        <v>6,2</v>
      </c>
      <c r="AM59" s="64" t="str">
        <f t="shared" si="30"/>
        <v>7,2</v>
      </c>
      <c r="AN59" s="64" t="str">
        <f t="shared" si="30"/>
        <v>8,2</v>
      </c>
      <c r="AO59" s="64" t="str">
        <f t="shared" si="30"/>
        <v>9,2</v>
      </c>
      <c r="AP59" s="64" t="str">
        <f t="shared" si="30"/>
        <v>10,2</v>
      </c>
      <c r="AQ59" s="29">
        <v>15</v>
      </c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41">
        <f t="shared" si="6"/>
        <v>50.199371337395746</v>
      </c>
      <c r="CI59" s="42">
        <v>1584171680.9170001</v>
      </c>
      <c r="CJ59" s="43">
        <v>1078.3223780000001</v>
      </c>
      <c r="CK59" s="43">
        <v>1060.5450000000001</v>
      </c>
      <c r="CL59" s="43">
        <v>1025.9090000000001</v>
      </c>
      <c r="CM59" s="43">
        <v>992.83466290000001</v>
      </c>
      <c r="CN59" s="44">
        <v>-13.777953520000001</v>
      </c>
      <c r="CO59" s="44">
        <v>0</v>
      </c>
      <c r="CP59" s="44">
        <v>0</v>
      </c>
      <c r="CQ59" s="44">
        <v>-78.194132949999997</v>
      </c>
      <c r="CR59" s="44">
        <f t="shared" si="7"/>
        <v>2.6538934400000009</v>
      </c>
    </row>
    <row r="60" spans="1:110" ht="1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6"/>
      <c r="S60" s="6"/>
      <c r="T60" s="6"/>
      <c r="U60" s="6"/>
      <c r="V60" s="6"/>
      <c r="W60" s="6"/>
      <c r="X60" s="6"/>
      <c r="Y60" s="6"/>
      <c r="Z60" s="1"/>
      <c r="AA60" s="1"/>
      <c r="AB60" s="1"/>
      <c r="AC60" s="1"/>
      <c r="AD60" s="1"/>
      <c r="AE60" s="1"/>
      <c r="AF60" s="29">
        <f>COLUMN()</f>
        <v>32</v>
      </c>
      <c r="AG60" s="64" t="str">
        <f t="shared" si="30"/>
        <v>1,3</v>
      </c>
      <c r="AH60" s="64" t="str">
        <f t="shared" si="30"/>
        <v>2,3</v>
      </c>
      <c r="AI60" s="64" t="str">
        <f t="shared" si="30"/>
        <v>3,3</v>
      </c>
      <c r="AJ60" s="64" t="str">
        <f t="shared" si="30"/>
        <v>4,3</v>
      </c>
      <c r="AK60" s="64" t="str">
        <f t="shared" si="30"/>
        <v>5,3</v>
      </c>
      <c r="AL60" s="64" t="str">
        <f t="shared" si="30"/>
        <v>6,3</v>
      </c>
      <c r="AM60" s="64" t="str">
        <f t="shared" si="30"/>
        <v>7,3</v>
      </c>
      <c r="AN60" s="64" t="str">
        <f t="shared" si="30"/>
        <v>8,3</v>
      </c>
      <c r="AO60" s="64" t="str">
        <f t="shared" si="30"/>
        <v>9,3</v>
      </c>
      <c r="AP60" s="64" t="str">
        <f t="shared" si="30"/>
        <v>10,3</v>
      </c>
      <c r="AQ60" s="29">
        <v>1</v>
      </c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41">
        <f t="shared" si="6"/>
        <v>50.262267173454255</v>
      </c>
      <c r="CI60" s="42">
        <v>1586156522.553</v>
      </c>
      <c r="CJ60" s="43">
        <v>1078.3223780000001</v>
      </c>
      <c r="CK60" s="43">
        <v>1060.5450000000001</v>
      </c>
      <c r="CL60" s="43">
        <v>1025.91121</v>
      </c>
      <c r="CM60" s="43">
        <v>992.83829969999999</v>
      </c>
      <c r="CN60" s="44">
        <v>-13.777953520000001</v>
      </c>
      <c r="CO60" s="44">
        <v>0</v>
      </c>
      <c r="CP60" s="44">
        <v>-1.344010946E-3</v>
      </c>
      <c r="CQ60" s="44">
        <v>-78.689261819999999</v>
      </c>
      <c r="CR60" s="44">
        <f t="shared" si="7"/>
        <v>2.6538934400000009</v>
      </c>
    </row>
    <row r="61" spans="1:110" ht="1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6"/>
      <c r="S61" s="6"/>
      <c r="T61" s="6"/>
      <c r="U61" s="6"/>
      <c r="V61" s="6"/>
      <c r="W61" s="6"/>
      <c r="X61" s="6"/>
      <c r="Y61" s="6"/>
      <c r="Z61" s="1"/>
      <c r="AA61" s="1"/>
      <c r="AB61" s="1"/>
      <c r="AC61" s="1"/>
      <c r="AD61" s="1"/>
      <c r="AE61" s="1"/>
      <c r="AF61" s="29">
        <f>COLUMN()</f>
        <v>32</v>
      </c>
      <c r="AG61" s="64" t="str">
        <f t="shared" si="30"/>
        <v>1,4</v>
      </c>
      <c r="AH61" s="64" t="str">
        <f t="shared" si="30"/>
        <v>2,4</v>
      </c>
      <c r="AI61" s="64" t="str">
        <f t="shared" si="30"/>
        <v>3,4</v>
      </c>
      <c r="AJ61" s="64" t="str">
        <f t="shared" si="30"/>
        <v>4,4</v>
      </c>
      <c r="AK61" s="64" t="str">
        <f t="shared" si="30"/>
        <v>5,4</v>
      </c>
      <c r="AL61" s="64" t="str">
        <f t="shared" si="30"/>
        <v>6,4</v>
      </c>
      <c r="AM61" s="64" t="str">
        <f t="shared" si="30"/>
        <v>7,4</v>
      </c>
      <c r="AN61" s="64" t="str">
        <f t="shared" si="30"/>
        <v>8,4</v>
      </c>
      <c r="AO61" s="64" t="str">
        <f t="shared" si="30"/>
        <v>9,4</v>
      </c>
      <c r="AP61" s="64" t="str">
        <f t="shared" si="30"/>
        <v>10,4</v>
      </c>
      <c r="AQ61" s="29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41">
        <f t="shared" si="6"/>
        <v>50.331452593099598</v>
      </c>
      <c r="CI61" s="42">
        <v>1588339848.352</v>
      </c>
      <c r="CJ61" s="43">
        <v>1078.3223780000001</v>
      </c>
      <c r="CK61" s="43">
        <v>1060.5450000000001</v>
      </c>
      <c r="CL61" s="43">
        <v>1025.9131540000001</v>
      </c>
      <c r="CM61" s="43">
        <v>992.84310230000006</v>
      </c>
      <c r="CN61" s="44">
        <v>-13.777953520000001</v>
      </c>
      <c r="CO61" s="44">
        <v>0</v>
      </c>
      <c r="CP61" s="44">
        <v>-3.8481051080000001E-3</v>
      </c>
      <c r="CQ61" s="44">
        <v>-79.345433650000004</v>
      </c>
      <c r="CR61" s="44">
        <f t="shared" si="7"/>
        <v>2.6538934400000009</v>
      </c>
    </row>
    <row r="62" spans="1:110" ht="1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6"/>
      <c r="S62" s="6"/>
      <c r="T62" s="6"/>
      <c r="U62" s="6"/>
      <c r="V62" s="6"/>
      <c r="W62" s="6"/>
      <c r="X62" s="6"/>
      <c r="Y62" s="6"/>
      <c r="Z62" s="1"/>
      <c r="AA62" s="1"/>
      <c r="AB62" s="1"/>
      <c r="AC62" s="1"/>
      <c r="AD62" s="1"/>
      <c r="AE62" s="1"/>
      <c r="AF62" s="29">
        <f>COLUMN()</f>
        <v>32</v>
      </c>
      <c r="AG62" s="64" t="str">
        <f t="shared" si="30"/>
        <v>1,5</v>
      </c>
      <c r="AH62" s="64" t="str">
        <f t="shared" si="30"/>
        <v>2,5</v>
      </c>
      <c r="AI62" s="64" t="str">
        <f t="shared" si="30"/>
        <v>3,5</v>
      </c>
      <c r="AJ62" s="64" t="str">
        <f t="shared" si="30"/>
        <v>4,5</v>
      </c>
      <c r="AK62" s="64" t="str">
        <f t="shared" si="30"/>
        <v>5,5</v>
      </c>
      <c r="AL62" s="64" t="str">
        <f t="shared" si="30"/>
        <v>6,5</v>
      </c>
      <c r="AM62" s="64" t="str">
        <f t="shared" si="30"/>
        <v>7,5</v>
      </c>
      <c r="AN62" s="64" t="str">
        <f t="shared" si="30"/>
        <v>8,5</v>
      </c>
      <c r="AO62" s="64" t="str">
        <f t="shared" si="30"/>
        <v>9,5</v>
      </c>
      <c r="AP62" s="64" t="str">
        <f t="shared" si="30"/>
        <v>10,5</v>
      </c>
      <c r="AQ62" s="29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41">
        <f t="shared" si="6"/>
        <v>50.407556554712649</v>
      </c>
      <c r="CI62" s="42">
        <v>1590741506.7309999</v>
      </c>
      <c r="CJ62" s="43">
        <v>1078.3223780000001</v>
      </c>
      <c r="CK62" s="43">
        <v>1060.5450000000001</v>
      </c>
      <c r="CL62" s="43">
        <v>1025.915197</v>
      </c>
      <c r="CM62" s="43">
        <v>992.84906049999995</v>
      </c>
      <c r="CN62" s="44">
        <v>-13.777953520000001</v>
      </c>
      <c r="CO62" s="44">
        <v>0</v>
      </c>
      <c r="CP62" s="44">
        <v>-7.4937307049999999E-3</v>
      </c>
      <c r="CQ62" s="44">
        <v>-80.162934010000001</v>
      </c>
      <c r="CR62" s="44">
        <f t="shared" si="7"/>
        <v>2.6538934400000009</v>
      </c>
    </row>
    <row r="63" spans="1:110" ht="1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6"/>
      <c r="S63" s="6"/>
      <c r="T63" s="6"/>
      <c r="U63" s="6"/>
      <c r="V63" s="6"/>
      <c r="W63" s="6"/>
      <c r="X63" s="6"/>
      <c r="Y63" s="6"/>
      <c r="Z63" s="1"/>
      <c r="AA63" s="1"/>
      <c r="AB63" s="1"/>
      <c r="AC63" s="1"/>
      <c r="AD63" s="1"/>
      <c r="AE63" s="1"/>
      <c r="AF63" s="29">
        <f>COLUMN()</f>
        <v>32</v>
      </c>
      <c r="AG63" s="64" t="str">
        <f t="shared" si="30"/>
        <v>1,6</v>
      </c>
      <c r="AH63" s="64" t="str">
        <f t="shared" si="30"/>
        <v>2,6</v>
      </c>
      <c r="AI63" s="64" t="str">
        <f t="shared" si="30"/>
        <v>3,6</v>
      </c>
      <c r="AJ63" s="64" t="str">
        <f t="shared" si="30"/>
        <v>4,6</v>
      </c>
      <c r="AK63" s="64" t="str">
        <f t="shared" si="30"/>
        <v>5,6</v>
      </c>
      <c r="AL63" s="64" t="str">
        <f t="shared" si="30"/>
        <v>6,6</v>
      </c>
      <c r="AM63" s="64" t="str">
        <f t="shared" si="30"/>
        <v>7,6</v>
      </c>
      <c r="AN63" s="64" t="str">
        <f t="shared" si="30"/>
        <v>8,6</v>
      </c>
      <c r="AO63" s="64" t="str">
        <f t="shared" si="30"/>
        <v>9,6</v>
      </c>
      <c r="AP63" s="64" t="str">
        <f t="shared" si="30"/>
        <v>10,6</v>
      </c>
      <c r="AQ63" s="29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41">
        <f t="shared" si="6"/>
        <v>50.491270912490172</v>
      </c>
      <c r="CI63" s="42">
        <v>1593383330.948</v>
      </c>
      <c r="CJ63" s="43">
        <v>1078.3223780000001</v>
      </c>
      <c r="CK63" s="43">
        <v>1060.5450000000001</v>
      </c>
      <c r="CL63" s="43">
        <v>1025.9173699999999</v>
      </c>
      <c r="CM63" s="43">
        <v>992.85612619999995</v>
      </c>
      <c r="CN63" s="44">
        <v>-13.777953520000001</v>
      </c>
      <c r="CO63" s="44">
        <v>0</v>
      </c>
      <c r="CP63" s="44">
        <v>-1.2366685360000001E-2</v>
      </c>
      <c r="CQ63" s="44">
        <v>-81.137170049999995</v>
      </c>
      <c r="CR63" s="44">
        <f t="shared" si="7"/>
        <v>2.6538934400000009</v>
      </c>
    </row>
    <row r="64" spans="1:110" ht="1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6"/>
      <c r="S64" s="6"/>
      <c r="T64" s="6"/>
      <c r="U64" s="6"/>
      <c r="V64" s="6"/>
      <c r="W64" s="6"/>
      <c r="X64" s="6"/>
      <c r="Y64" s="6"/>
      <c r="Z64" s="1"/>
      <c r="AA64" s="1"/>
      <c r="AB64" s="1"/>
      <c r="AC64" s="1"/>
      <c r="AD64" s="1"/>
      <c r="AE64" s="1"/>
      <c r="AF64" s="29">
        <f>COLUMN()</f>
        <v>32</v>
      </c>
      <c r="AG64" s="64" t="str">
        <f t="shared" si="30"/>
        <v>1,7</v>
      </c>
      <c r="AH64" s="64" t="str">
        <f t="shared" si="30"/>
        <v>2,7</v>
      </c>
      <c r="AI64" s="64" t="str">
        <f t="shared" si="30"/>
        <v>3,7</v>
      </c>
      <c r="AJ64" s="64" t="str">
        <f t="shared" si="30"/>
        <v>4,7</v>
      </c>
      <c r="AK64" s="64" t="str">
        <f t="shared" si="30"/>
        <v>5,7</v>
      </c>
      <c r="AL64" s="64" t="str">
        <f t="shared" si="30"/>
        <v>6,7</v>
      </c>
      <c r="AM64" s="64" t="str">
        <f t="shared" si="30"/>
        <v>7,7</v>
      </c>
      <c r="AN64" s="64" t="str">
        <f t="shared" si="30"/>
        <v>8,7</v>
      </c>
      <c r="AO64" s="64" t="str">
        <f t="shared" si="30"/>
        <v>9,7</v>
      </c>
      <c r="AP64" s="64" t="str">
        <f t="shared" si="30"/>
        <v>10,7</v>
      </c>
      <c r="AQ64" s="29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41">
        <f t="shared" si="6"/>
        <v>50.583356706054957</v>
      </c>
      <c r="CI64" s="42">
        <v>1596289337.5869999</v>
      </c>
      <c r="CJ64" s="43">
        <v>1078.3223780000001</v>
      </c>
      <c r="CK64" s="43">
        <v>1060.5450000000001</v>
      </c>
      <c r="CL64" s="43">
        <v>1025.91966</v>
      </c>
      <c r="CM64" s="43">
        <v>992.86422649999997</v>
      </c>
      <c r="CN64" s="44">
        <v>-13.777953520000001</v>
      </c>
      <c r="CO64" s="44">
        <v>0</v>
      </c>
      <c r="CP64" s="44">
        <v>-1.8507203900000001E-2</v>
      </c>
      <c r="CQ64" s="44">
        <v>-82.260248450000006</v>
      </c>
      <c r="CR64" s="44">
        <f t="shared" si="7"/>
        <v>2.6538934400000009</v>
      </c>
    </row>
    <row r="65" spans="1:96" ht="1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6"/>
      <c r="S65" s="6"/>
      <c r="T65" s="6"/>
      <c r="U65" s="6"/>
      <c r="V65" s="6"/>
      <c r="W65" s="6"/>
      <c r="X65" s="6"/>
      <c r="Y65" s="6"/>
      <c r="Z65" s="1"/>
      <c r="AA65" s="1"/>
      <c r="AB65" s="1"/>
      <c r="AC65" s="1"/>
      <c r="AD65" s="1"/>
      <c r="AE65" s="1"/>
      <c r="AF65" s="29">
        <f>COLUMN()</f>
        <v>32</v>
      </c>
      <c r="AG65" s="64" t="str">
        <f t="shared" si="30"/>
        <v>1,8</v>
      </c>
      <c r="AH65" s="64" t="str">
        <f t="shared" si="30"/>
        <v>2,8</v>
      </c>
      <c r="AI65" s="64" t="str">
        <f t="shared" si="30"/>
        <v>3,8</v>
      </c>
      <c r="AJ65" s="64" t="str">
        <f t="shared" si="30"/>
        <v>4,8</v>
      </c>
      <c r="AK65" s="64" t="str">
        <f t="shared" si="30"/>
        <v>5,8</v>
      </c>
      <c r="AL65" s="64" t="str">
        <f t="shared" si="30"/>
        <v>6,8</v>
      </c>
      <c r="AM65" s="64" t="str">
        <f t="shared" si="30"/>
        <v>7,8</v>
      </c>
      <c r="AN65" s="64" t="str">
        <f t="shared" si="30"/>
        <v>8,8</v>
      </c>
      <c r="AO65" s="64" t="str">
        <f t="shared" si="30"/>
        <v>9,8</v>
      </c>
      <c r="AP65" s="64" t="str">
        <f t="shared" si="30"/>
        <v>10,8</v>
      </c>
      <c r="AQ65" s="29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41">
        <f t="shared" si="6"/>
        <v>50.684651078947702</v>
      </c>
      <c r="CI65" s="42">
        <v>1599485944.8889999</v>
      </c>
      <c r="CJ65" s="43">
        <v>1078.3223780000001</v>
      </c>
      <c r="CK65" s="43">
        <v>1060.5450000000001</v>
      </c>
      <c r="CL65" s="43">
        <v>1025.922045</v>
      </c>
      <c r="CM65" s="43">
        <v>992.8732728</v>
      </c>
      <c r="CN65" s="44">
        <v>-13.777953520000001</v>
      </c>
      <c r="CO65" s="44">
        <v>0</v>
      </c>
      <c r="CP65" s="44">
        <v>-2.5908804149999999E-2</v>
      </c>
      <c r="CQ65" s="44">
        <v>-83.522195089999997</v>
      </c>
      <c r="CR65" s="44">
        <f t="shared" si="7"/>
        <v>2.6538934400000009</v>
      </c>
    </row>
    <row r="66" spans="1:96" ht="1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  <c r="AF66" s="29">
        <f>COLUMN()</f>
        <v>32</v>
      </c>
      <c r="AG66" s="64" t="str">
        <f t="shared" si="30"/>
        <v>1,9</v>
      </c>
      <c r="AH66" s="64" t="str">
        <f t="shared" si="30"/>
        <v>2,9</v>
      </c>
      <c r="AI66" s="64" t="str">
        <f t="shared" si="30"/>
        <v>3,9</v>
      </c>
      <c r="AJ66" s="64" t="str">
        <f t="shared" si="30"/>
        <v>4,9</v>
      </c>
      <c r="AK66" s="64" t="str">
        <f t="shared" si="30"/>
        <v>5,9</v>
      </c>
      <c r="AL66" s="64" t="str">
        <f t="shared" si="30"/>
        <v>6,9</v>
      </c>
      <c r="AM66" s="64" t="str">
        <f t="shared" si="30"/>
        <v>7,9</v>
      </c>
      <c r="AN66" s="64" t="str">
        <f t="shared" si="30"/>
        <v>8,9</v>
      </c>
      <c r="AO66" s="64" t="str">
        <f t="shared" si="30"/>
        <v>9,9</v>
      </c>
      <c r="AP66" s="64" t="str">
        <f t="shared" si="30"/>
        <v>10,9</v>
      </c>
      <c r="AQ66" s="29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41">
        <f t="shared" si="6"/>
        <v>50.796074889155065</v>
      </c>
      <c r="CI66" s="42">
        <v>1603002212.9219999</v>
      </c>
      <c r="CJ66" s="43">
        <v>1078.3223780000001</v>
      </c>
      <c r="CK66" s="43">
        <v>1060.5450000000001</v>
      </c>
      <c r="CL66" s="43">
        <v>1025.924497</v>
      </c>
      <c r="CM66" s="43">
        <v>992.88316769999994</v>
      </c>
      <c r="CN66" s="44">
        <v>-13.777953520000001</v>
      </c>
      <c r="CO66" s="44">
        <v>0</v>
      </c>
      <c r="CP66" s="44">
        <v>-3.4524642799999998E-2</v>
      </c>
      <c r="CQ66" s="44">
        <v>-84.911728659999994</v>
      </c>
      <c r="CR66" s="44">
        <f t="shared" si="7"/>
        <v>2.6538934400000009</v>
      </c>
    </row>
    <row r="67" spans="1:96" ht="1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6"/>
      <c r="S67" s="6"/>
      <c r="T67" s="6"/>
      <c r="U67" s="6"/>
      <c r="V67" s="6"/>
      <c r="W67" s="6"/>
      <c r="X67" s="6"/>
      <c r="Y67" s="6"/>
      <c r="Z67" s="1"/>
      <c r="AA67" s="1"/>
      <c r="AB67" s="1"/>
      <c r="AC67" s="1"/>
      <c r="AD67" s="1"/>
      <c r="AE67" s="1"/>
      <c r="AF67" s="29">
        <f>COLUMN()</f>
        <v>32</v>
      </c>
      <c r="AG67" s="64" t="str">
        <f t="shared" si="30"/>
        <v>1,10</v>
      </c>
      <c r="AH67" s="64" t="str">
        <f t="shared" si="30"/>
        <v>2,10</v>
      </c>
      <c r="AI67" s="64" t="str">
        <f t="shared" si="30"/>
        <v>3,10</v>
      </c>
      <c r="AJ67" s="64" t="str">
        <f t="shared" si="30"/>
        <v>4,10</v>
      </c>
      <c r="AK67" s="64" t="str">
        <f t="shared" si="30"/>
        <v>5,10</v>
      </c>
      <c r="AL67" s="64" t="str">
        <f t="shared" si="30"/>
        <v>6,10</v>
      </c>
      <c r="AM67" s="64" t="str">
        <f t="shared" si="30"/>
        <v>7,10</v>
      </c>
      <c r="AN67" s="64" t="str">
        <f t="shared" si="30"/>
        <v>8,10</v>
      </c>
      <c r="AO67" s="64" t="str">
        <f t="shared" si="30"/>
        <v>9,10</v>
      </c>
      <c r="AP67" s="64" t="str">
        <f t="shared" si="30"/>
        <v>10,10</v>
      </c>
      <c r="AQ67" s="29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41">
        <f t="shared" si="6"/>
        <v>50.918641080373661</v>
      </c>
      <c r="CI67" s="42">
        <v>1606870107.7579999</v>
      </c>
      <c r="CJ67" s="43">
        <v>1078.3223780000001</v>
      </c>
      <c r="CK67" s="43">
        <v>1060.5450000000001</v>
      </c>
      <c r="CL67" s="43">
        <v>1025.926991</v>
      </c>
      <c r="CM67" s="43">
        <v>992.89380719999997</v>
      </c>
      <c r="CN67" s="44">
        <v>-13.777953520000001</v>
      </c>
      <c r="CO67" s="44">
        <v>0</v>
      </c>
      <c r="CP67" s="44">
        <v>-4.4274813959999999E-2</v>
      </c>
      <c r="CQ67" s="44">
        <v>-86.416452379999996</v>
      </c>
      <c r="CR67" s="44">
        <f t="shared" si="7"/>
        <v>2.6538934400000009</v>
      </c>
    </row>
    <row r="68" spans="1:96" ht="1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6"/>
      <c r="S68" s="6"/>
      <c r="T68" s="6"/>
      <c r="U68" s="6"/>
      <c r="V68" s="6"/>
      <c r="W68" s="6"/>
      <c r="X68" s="6"/>
      <c r="Y68" s="6"/>
      <c r="Z68" s="1"/>
      <c r="AA68" s="1"/>
      <c r="AB68" s="1"/>
      <c r="AC68" s="1"/>
      <c r="AD68" s="1"/>
      <c r="AE68" s="1"/>
      <c r="AF68" s="29">
        <f>COLUMN()</f>
        <v>32</v>
      </c>
      <c r="AG68" s="64" t="str">
        <f t="shared" si="30"/>
        <v>1,11</v>
      </c>
      <c r="AH68" s="64" t="str">
        <f t="shared" si="30"/>
        <v>2,11</v>
      </c>
      <c r="AI68" s="64" t="str">
        <f t="shared" si="30"/>
        <v>3,11</v>
      </c>
      <c r="AJ68" s="64" t="str">
        <f t="shared" si="30"/>
        <v>4,11</v>
      </c>
      <c r="AK68" s="64" t="str">
        <f t="shared" si="30"/>
        <v>5,11</v>
      </c>
      <c r="AL68" s="64" t="str">
        <f t="shared" si="30"/>
        <v>6,11</v>
      </c>
      <c r="AM68" s="64" t="str">
        <f t="shared" si="30"/>
        <v>7,11</v>
      </c>
      <c r="AN68" s="64" t="str">
        <f t="shared" si="30"/>
        <v>8,11</v>
      </c>
      <c r="AO68" s="64" t="str">
        <f t="shared" si="30"/>
        <v>9,11</v>
      </c>
      <c r="AP68" s="64" t="str">
        <f t="shared" si="30"/>
        <v>10,11</v>
      </c>
      <c r="AQ68" s="29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41">
        <f t="shared" si="6"/>
        <v>51.053463890726803</v>
      </c>
      <c r="CI68" s="42">
        <v>1611124792.0780001</v>
      </c>
      <c r="CJ68" s="43">
        <v>1078.3223780000001</v>
      </c>
      <c r="CK68" s="43">
        <v>1060.5450000000001</v>
      </c>
      <c r="CL68" s="43">
        <v>1025.9295050000001</v>
      </c>
      <c r="CM68" s="43">
        <v>992.90509120000002</v>
      </c>
      <c r="CN68" s="44">
        <v>-13.777953520000001</v>
      </c>
      <c r="CO68" s="44">
        <v>0</v>
      </c>
      <c r="CP68" s="44">
        <v>-5.5058400639999998E-2</v>
      </c>
      <c r="CQ68" s="44">
        <v>-88.024295649999999</v>
      </c>
      <c r="CR68" s="44">
        <f t="shared" si="7"/>
        <v>2.6538934400000009</v>
      </c>
    </row>
    <row r="69" spans="1:96" ht="1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6"/>
      <c r="S69" s="6"/>
      <c r="T69" s="6"/>
      <c r="U69" s="6"/>
      <c r="V69" s="6"/>
      <c r="W69" s="6"/>
      <c r="X69" s="6"/>
      <c r="Y69" s="6"/>
      <c r="Z69" s="1"/>
      <c r="AA69" s="1"/>
      <c r="AB69" s="1"/>
      <c r="AC69" s="1"/>
      <c r="AD69" s="1"/>
      <c r="AE69" s="1"/>
      <c r="AF69" s="29">
        <f>COLUMN()</f>
        <v>32</v>
      </c>
      <c r="AG69" s="64" t="str">
        <f t="shared" si="30"/>
        <v>1,12</v>
      </c>
      <c r="AH69" s="64" t="str">
        <f t="shared" si="30"/>
        <v>2,12</v>
      </c>
      <c r="AI69" s="64" t="str">
        <f t="shared" si="30"/>
        <v>3,12</v>
      </c>
      <c r="AJ69" s="64" t="str">
        <f t="shared" si="30"/>
        <v>4,12</v>
      </c>
      <c r="AK69" s="64" t="str">
        <f t="shared" si="30"/>
        <v>5,12</v>
      </c>
      <c r="AL69" s="64" t="str">
        <f t="shared" si="30"/>
        <v>6,12</v>
      </c>
      <c r="AM69" s="64" t="str">
        <f t="shared" si="30"/>
        <v>7,12</v>
      </c>
      <c r="AN69" s="64" t="str">
        <f t="shared" si="30"/>
        <v>8,12</v>
      </c>
      <c r="AO69" s="64" t="str">
        <f t="shared" si="30"/>
        <v>9,12</v>
      </c>
      <c r="AP69" s="64" t="str">
        <f t="shared" si="30"/>
        <v>10,12</v>
      </c>
      <c r="AQ69" s="29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41">
        <f t="shared" si="6"/>
        <v>51.20176898211524</v>
      </c>
      <c r="CI69" s="42">
        <v>1615804944.8299999</v>
      </c>
      <c r="CJ69" s="43">
        <v>1078.3223780000001</v>
      </c>
      <c r="CK69" s="43">
        <v>1060.5450000000001</v>
      </c>
      <c r="CL69" s="43">
        <v>1025.932018</v>
      </c>
      <c r="CM69" s="43">
        <v>992.91692049999995</v>
      </c>
      <c r="CN69" s="44">
        <v>-13.777953520000001</v>
      </c>
      <c r="CO69" s="44">
        <v>0</v>
      </c>
      <c r="CP69" s="44">
        <v>-6.6759160740000004E-2</v>
      </c>
      <c r="CQ69" s="44">
        <v>-89.722991129999997</v>
      </c>
      <c r="CR69" s="44">
        <f t="shared" si="7"/>
        <v>2.6538934400000009</v>
      </c>
    </row>
    <row r="70" spans="1:96" ht="1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6"/>
      <c r="S70" s="6"/>
      <c r="T70" s="6"/>
      <c r="U70" s="6"/>
      <c r="V70" s="6"/>
      <c r="W70" s="6"/>
      <c r="X70" s="6"/>
      <c r="Y70" s="6"/>
      <c r="Z70" s="1"/>
      <c r="AA70" s="1"/>
      <c r="AB70" s="1"/>
      <c r="AC70" s="1"/>
      <c r="AD70" s="1"/>
      <c r="AE70" s="1"/>
      <c r="AF70" s="29">
        <f>COLUMN()</f>
        <v>32</v>
      </c>
      <c r="AG70" s="64" t="str">
        <f t="shared" si="30"/>
        <v>1,13</v>
      </c>
      <c r="AH70" s="64" t="str">
        <f t="shared" si="30"/>
        <v>2,13</v>
      </c>
      <c r="AI70" s="64" t="str">
        <f t="shared" si="30"/>
        <v>3,13</v>
      </c>
      <c r="AJ70" s="64" t="str">
        <f t="shared" si="30"/>
        <v>4,13</v>
      </c>
      <c r="AK70" s="64" t="str">
        <f t="shared" si="30"/>
        <v>5,13</v>
      </c>
      <c r="AL70" s="64" t="str">
        <f t="shared" si="30"/>
        <v>6,13</v>
      </c>
      <c r="AM70" s="64" t="str">
        <f t="shared" si="30"/>
        <v>7,13</v>
      </c>
      <c r="AN70" s="64" t="str">
        <f t="shared" si="30"/>
        <v>8,13</v>
      </c>
      <c r="AO70" s="64" t="str">
        <f t="shared" si="30"/>
        <v>9,13</v>
      </c>
      <c r="AP70" s="64" t="str">
        <f t="shared" si="30"/>
        <v>10,13</v>
      </c>
      <c r="AQ70" s="29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41">
        <f t="shared" ref="CH70:CH105" si="31">CI70/$CI$3</f>
        <v>51.3649045826362</v>
      </c>
      <c r="CI70" s="42">
        <v>1620953112.8570001</v>
      </c>
      <c r="CJ70" s="43">
        <v>1078.3223780000001</v>
      </c>
      <c r="CK70" s="43">
        <v>1060.5450000000001</v>
      </c>
      <c r="CL70" s="43">
        <v>1025.934514</v>
      </c>
      <c r="CM70" s="43">
        <v>992.92920040000001</v>
      </c>
      <c r="CN70" s="44">
        <v>-13.777953520000001</v>
      </c>
      <c r="CO70" s="44">
        <v>0</v>
      </c>
      <c r="CP70" s="44">
        <v>-7.9255423120000001E-2</v>
      </c>
      <c r="CQ70" s="44">
        <v>-91.500594059999997</v>
      </c>
      <c r="CR70" s="44">
        <f t="shared" ref="CR70:CR105" si="32">CN70-$CR$4</f>
        <v>2.6538934400000009</v>
      </c>
    </row>
    <row r="71" spans="1:96" ht="1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6"/>
      <c r="S71" s="6"/>
      <c r="T71" s="6"/>
      <c r="U71" s="6"/>
      <c r="V71" s="6"/>
      <c r="W71" s="6"/>
      <c r="X71" s="6"/>
      <c r="Y71" s="6"/>
      <c r="Z71" s="1"/>
      <c r="AA71" s="1"/>
      <c r="AB71" s="1"/>
      <c r="AC71" s="1"/>
      <c r="AD71" s="1"/>
      <c r="AE71" s="1"/>
      <c r="AF71" s="29">
        <f>COLUMN()</f>
        <v>32</v>
      </c>
      <c r="AG71" s="64" t="str">
        <f t="shared" si="30"/>
        <v>1,14</v>
      </c>
      <c r="AH71" s="64" t="str">
        <f t="shared" si="30"/>
        <v>2,14</v>
      </c>
      <c r="AI71" s="64" t="str">
        <f t="shared" si="30"/>
        <v>3,14</v>
      </c>
      <c r="AJ71" s="64" t="str">
        <f t="shared" si="30"/>
        <v>4,14</v>
      </c>
      <c r="AK71" s="64" t="str">
        <f t="shared" si="30"/>
        <v>5,14</v>
      </c>
      <c r="AL71" s="64" t="str">
        <f t="shared" si="30"/>
        <v>6,14</v>
      </c>
      <c r="AM71" s="64" t="str">
        <f t="shared" si="30"/>
        <v>7,14</v>
      </c>
      <c r="AN71" s="64" t="str">
        <f t="shared" si="30"/>
        <v>8,14</v>
      </c>
      <c r="AO71" s="64" t="str">
        <f t="shared" si="30"/>
        <v>9,14</v>
      </c>
      <c r="AP71" s="64" t="str">
        <f t="shared" si="30"/>
        <v>10,14</v>
      </c>
      <c r="AQ71" s="29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41">
        <f t="shared" si="31"/>
        <v>51.544353743187067</v>
      </c>
      <c r="CI71" s="42">
        <v>1626616097.6860001</v>
      </c>
      <c r="CJ71" s="43">
        <v>1078.3223780000001</v>
      </c>
      <c r="CK71" s="43">
        <v>1060.5450000000001</v>
      </c>
      <c r="CL71" s="43">
        <v>1025.9369799999999</v>
      </c>
      <c r="CM71" s="43">
        <v>992.94184480000001</v>
      </c>
      <c r="CN71" s="44">
        <v>-13.777953520000001</v>
      </c>
      <c r="CO71" s="44">
        <v>0</v>
      </c>
      <c r="CP71" s="44">
        <v>-9.2429108639999993E-2</v>
      </c>
      <c r="CQ71" s="44">
        <v>-93.346027329999998</v>
      </c>
      <c r="CR71" s="44">
        <f t="shared" si="32"/>
        <v>2.6538934400000009</v>
      </c>
    </row>
    <row r="72" spans="1:96" ht="1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6"/>
      <c r="S72" s="6"/>
      <c r="T72" s="6"/>
      <c r="U72" s="6"/>
      <c r="V72" s="6"/>
      <c r="W72" s="6"/>
      <c r="X72" s="6"/>
      <c r="Y72" s="6"/>
      <c r="Z72" s="1"/>
      <c r="AA72" s="1"/>
      <c r="AB72" s="1"/>
      <c r="AC72" s="1"/>
      <c r="AD72" s="1"/>
      <c r="AE72" s="1"/>
      <c r="AF72" s="29">
        <f>COLUMN()</f>
        <v>32</v>
      </c>
      <c r="AG72" s="64" t="str">
        <f t="shared" si="30"/>
        <v>1,15</v>
      </c>
      <c r="AH72" s="64" t="str">
        <f t="shared" si="30"/>
        <v>2,15</v>
      </c>
      <c r="AI72" s="64" t="str">
        <f t="shared" si="30"/>
        <v>3,15</v>
      </c>
      <c r="AJ72" s="64" t="str">
        <f t="shared" si="30"/>
        <v>4,15</v>
      </c>
      <c r="AK72" s="64" t="str">
        <f t="shared" si="30"/>
        <v>5,15</v>
      </c>
      <c r="AL72" s="64" t="str">
        <f t="shared" si="30"/>
        <v>6,15</v>
      </c>
      <c r="AM72" s="64" t="str">
        <f t="shared" si="30"/>
        <v>7,15</v>
      </c>
      <c r="AN72" s="64" t="str">
        <f t="shared" si="30"/>
        <v>8,15</v>
      </c>
      <c r="AO72" s="64" t="str">
        <f t="shared" si="30"/>
        <v>9,15</v>
      </c>
      <c r="AP72" s="64" t="str">
        <f t="shared" si="30"/>
        <v>10,15</v>
      </c>
      <c r="AQ72" s="29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41">
        <f t="shared" si="31"/>
        <v>51.741747819827872</v>
      </c>
      <c r="CI72" s="42">
        <v>1632845380.9990001</v>
      </c>
      <c r="CJ72" s="43">
        <v>1078.3223780000001</v>
      </c>
      <c r="CK72" s="43">
        <v>1060.5450000000001</v>
      </c>
      <c r="CL72" s="43">
        <v>1025.9394070000001</v>
      </c>
      <c r="CM72" s="43">
        <v>992.95477900000003</v>
      </c>
      <c r="CN72" s="44">
        <v>-13.777953520000001</v>
      </c>
      <c r="CO72" s="44">
        <v>0</v>
      </c>
      <c r="CP72" s="44">
        <v>-0.1061720454</v>
      </c>
      <c r="CQ72" s="44">
        <v>-95.249477069999998</v>
      </c>
      <c r="CR72" s="44">
        <f t="shared" si="32"/>
        <v>2.6538934400000009</v>
      </c>
    </row>
    <row r="73" spans="1:96" ht="1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6"/>
      <c r="S73" s="6"/>
      <c r="T73" s="6"/>
      <c r="U73" s="6"/>
      <c r="V73" s="6"/>
      <c r="W73" s="6"/>
      <c r="X73" s="6"/>
      <c r="Y73" s="6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41">
        <f t="shared" si="31"/>
        <v>51.958881304091562</v>
      </c>
      <c r="CI73" s="42">
        <v>1639697592.642</v>
      </c>
      <c r="CJ73" s="43">
        <v>1078.3223780000001</v>
      </c>
      <c r="CK73" s="43">
        <v>1060.5450000000001</v>
      </c>
      <c r="CL73" s="43">
        <v>1025.9417880000001</v>
      </c>
      <c r="CM73" s="43">
        <v>992.96794009999996</v>
      </c>
      <c r="CN73" s="44">
        <v>-13.777953520000001</v>
      </c>
      <c r="CO73" s="44">
        <v>0</v>
      </c>
      <c r="CP73" s="44">
        <v>-0.1203897644</v>
      </c>
      <c r="CQ73" s="44">
        <v>-97.202605759999997</v>
      </c>
      <c r="CR73" s="44">
        <f t="shared" si="32"/>
        <v>2.6538934400000009</v>
      </c>
    </row>
    <row r="74" spans="1:96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6"/>
      <c r="S74" s="6"/>
      <c r="T74" s="6"/>
      <c r="U74" s="6"/>
      <c r="V74" s="6"/>
      <c r="W74" s="6"/>
      <c r="X74" s="6"/>
      <c r="Y74" s="6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41">
        <f t="shared" si="31"/>
        <v>52.197728136803818</v>
      </c>
      <c r="CI74" s="42">
        <v>1647235025.45</v>
      </c>
      <c r="CJ74" s="43">
        <v>1078.3223780000001</v>
      </c>
      <c r="CK74" s="43">
        <v>1060.5450000000001</v>
      </c>
      <c r="CL74" s="43">
        <v>1025.944121</v>
      </c>
      <c r="CM74" s="43">
        <v>992.98127720000002</v>
      </c>
      <c r="CN74" s="44">
        <v>-13.777953520000001</v>
      </c>
      <c r="CO74" s="44">
        <v>0</v>
      </c>
      <c r="CP74" s="44">
        <v>-0.1350017526</v>
      </c>
      <c r="CQ74" s="44">
        <v>-99.198493089999999</v>
      </c>
      <c r="CR74" s="44">
        <f t="shared" si="32"/>
        <v>2.6538934400000009</v>
      </c>
    </row>
    <row r="75" spans="1:96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6"/>
      <c r="S75" s="6"/>
      <c r="T75" s="6"/>
      <c r="U75" s="6"/>
      <c r="V75" s="6"/>
      <c r="W75" s="6"/>
      <c r="X75" s="6"/>
      <c r="Y75" s="6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41">
        <f t="shared" si="31"/>
        <v>52.460459652793624</v>
      </c>
      <c r="CI75" s="42">
        <v>1655526201.539</v>
      </c>
      <c r="CJ75" s="43">
        <v>1078.3223780000001</v>
      </c>
      <c r="CK75" s="43">
        <v>1060.5450000000001</v>
      </c>
      <c r="CL75" s="43">
        <v>1025.946404</v>
      </c>
      <c r="CM75" s="43">
        <v>992.99474970000006</v>
      </c>
      <c r="CN75" s="44">
        <v>-13.777953520000001</v>
      </c>
      <c r="CO75" s="44">
        <v>0</v>
      </c>
      <c r="CP75" s="44">
        <v>-0.14994250940000001</v>
      </c>
      <c r="CQ75" s="44">
        <v>-101.2315444</v>
      </c>
      <c r="CR75" s="44">
        <f t="shared" si="32"/>
        <v>2.6538934400000009</v>
      </c>
    </row>
    <row r="76" spans="1:96" ht="1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6"/>
      <c r="S76" s="6"/>
      <c r="T76" s="6"/>
      <c r="U76" s="6"/>
      <c r="V76" s="6"/>
      <c r="W76" s="6"/>
      <c r="X76" s="6"/>
      <c r="Y76" s="6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41">
        <f t="shared" si="31"/>
        <v>52.749464320385577</v>
      </c>
      <c r="CI76" s="42">
        <v>1664646495.237</v>
      </c>
      <c r="CJ76" s="43">
        <v>1078.3223780000001</v>
      </c>
      <c r="CK76" s="43">
        <v>1060.5450000000001</v>
      </c>
      <c r="CL76" s="43">
        <v>1025.9486380000001</v>
      </c>
      <c r="CM76" s="43">
        <v>993.00832639999999</v>
      </c>
      <c r="CN76" s="44">
        <v>-13.777953520000001</v>
      </c>
      <c r="CO76" s="44">
        <v>0</v>
      </c>
      <c r="CP76" s="44">
        <v>-0.16516244229999999</v>
      </c>
      <c r="CQ76" s="44">
        <v>-103.2974057</v>
      </c>
      <c r="CR76" s="44">
        <f t="shared" si="32"/>
        <v>2.6538934400000009</v>
      </c>
    </row>
    <row r="77" spans="1:96" ht="1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6"/>
      <c r="S77" s="6"/>
      <c r="T77" s="6"/>
      <c r="U77" s="6"/>
      <c r="V77" s="6"/>
      <c r="W77" s="6"/>
      <c r="X77" s="6"/>
      <c r="Y77" s="6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41">
        <f t="shared" si="31"/>
        <v>53.067369454743073</v>
      </c>
      <c r="CI77" s="42">
        <v>1674678818.3050001</v>
      </c>
      <c r="CJ77" s="43">
        <v>1078.3223780000001</v>
      </c>
      <c r="CK77" s="43">
        <v>1060.5450000000001</v>
      </c>
      <c r="CL77" s="43">
        <v>1025.9508249999999</v>
      </c>
      <c r="CM77" s="43">
        <v>993.0219836</v>
      </c>
      <c r="CN77" s="44">
        <v>-13.777953520000001</v>
      </c>
      <c r="CO77" s="44">
        <v>0</v>
      </c>
      <c r="CP77" s="44">
        <v>-0.1806243542</v>
      </c>
      <c r="CQ77" s="44">
        <v>-105.3926743</v>
      </c>
      <c r="CR77" s="44">
        <f t="shared" si="32"/>
        <v>2.6538934400000009</v>
      </c>
    </row>
    <row r="78" spans="1:96" ht="1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6"/>
      <c r="S78" s="6"/>
      <c r="T78" s="6"/>
      <c r="U78" s="6"/>
      <c r="V78" s="6"/>
      <c r="W78" s="6"/>
      <c r="X78" s="6"/>
      <c r="Y78" s="6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41">
        <f t="shared" si="31"/>
        <v>53.417065102510961</v>
      </c>
      <c r="CI78" s="42">
        <v>1685714373.6789999</v>
      </c>
      <c r="CJ78" s="43">
        <v>1078.3223780000001</v>
      </c>
      <c r="CK78" s="43">
        <v>1060.5450000000001</v>
      </c>
      <c r="CL78" s="43">
        <v>1025.9529669999999</v>
      </c>
      <c r="CM78" s="43">
        <v>993.03570390000004</v>
      </c>
      <c r="CN78" s="44">
        <v>-13.777953520000001</v>
      </c>
      <c r="CO78" s="44">
        <v>0</v>
      </c>
      <c r="CP78" s="44">
        <v>-0.19630276020000001</v>
      </c>
      <c r="CQ78" s="44">
        <v>-107.5148088</v>
      </c>
      <c r="CR78" s="44">
        <f t="shared" si="32"/>
        <v>2.6538934400000009</v>
      </c>
    </row>
    <row r="79" spans="1:96" ht="1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6"/>
      <c r="S79" s="6"/>
      <c r="T79" s="6"/>
      <c r="U79" s="6"/>
      <c r="V79" s="6"/>
      <c r="W79" s="6"/>
      <c r="X79" s="6"/>
      <c r="Y79" s="6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41">
        <f t="shared" si="31"/>
        <v>53.801730315074657</v>
      </c>
      <c r="CI79" s="42">
        <v>1697853484.5910001</v>
      </c>
      <c r="CJ79" s="43">
        <v>1078.3223780000001</v>
      </c>
      <c r="CK79" s="43">
        <v>1060.5450000000001</v>
      </c>
      <c r="CL79" s="43">
        <v>1025.955068</v>
      </c>
      <c r="CM79" s="43">
        <v>993.04945829999997</v>
      </c>
      <c r="CN79" s="44">
        <v>-13.777953520000001</v>
      </c>
      <c r="CO79" s="44">
        <v>0</v>
      </c>
      <c r="CP79" s="44">
        <v>-0.21218560989999999</v>
      </c>
      <c r="CQ79" s="44">
        <v>-109.6593201</v>
      </c>
      <c r="CR79" s="44">
        <f t="shared" si="32"/>
        <v>2.6538934400000009</v>
      </c>
    </row>
    <row r="80" spans="1:96" ht="1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6"/>
      <c r="S80" s="6"/>
      <c r="T80" s="6"/>
      <c r="U80" s="6"/>
      <c r="V80" s="6"/>
      <c r="W80" s="6"/>
      <c r="X80" s="6"/>
      <c r="Y80" s="6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41">
        <f t="shared" si="31"/>
        <v>54.224862048888383</v>
      </c>
      <c r="CI80" s="42">
        <v>1711206506.5940001</v>
      </c>
      <c r="CJ80" s="43">
        <v>1078.3223780000001</v>
      </c>
      <c r="CK80" s="43">
        <v>1060.5450000000001</v>
      </c>
      <c r="CL80" s="43">
        <v>1025.9571330000001</v>
      </c>
      <c r="CM80" s="43">
        <v>993.06326000000001</v>
      </c>
      <c r="CN80" s="44">
        <v>-13.777953520000001</v>
      </c>
      <c r="CO80" s="44">
        <v>0</v>
      </c>
      <c r="CP80" s="44">
        <v>-0.22827673670000001</v>
      </c>
      <c r="CQ80" s="44">
        <v>-111.8282933</v>
      </c>
      <c r="CR80" s="44">
        <f t="shared" si="32"/>
        <v>2.6538934400000009</v>
      </c>
    </row>
    <row r="81" spans="1:96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6"/>
      <c r="S81" s="6"/>
      <c r="T81" s="6"/>
      <c r="U81" s="6"/>
      <c r="V81" s="6"/>
      <c r="W81" s="6"/>
      <c r="X81" s="6"/>
      <c r="Y81" s="6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41">
        <f t="shared" si="31"/>
        <v>54.690306956073968</v>
      </c>
      <c r="CI81" s="42">
        <v>1725894830.7969999</v>
      </c>
      <c r="CJ81" s="43">
        <v>1078.3223780000001</v>
      </c>
      <c r="CK81" s="43">
        <v>1060.5450000000001</v>
      </c>
      <c r="CL81" s="43">
        <v>1025.959169</v>
      </c>
      <c r="CM81" s="43">
        <v>993.07711510000001</v>
      </c>
      <c r="CN81" s="44">
        <v>-13.777953520000001</v>
      </c>
      <c r="CO81" s="44">
        <v>0</v>
      </c>
      <c r="CP81" s="44">
        <v>-0.2445927682</v>
      </c>
      <c r="CQ81" s="44">
        <v>-114.0227707</v>
      </c>
      <c r="CR81" s="44">
        <f t="shared" si="32"/>
        <v>2.6538934400000009</v>
      </c>
    </row>
    <row r="82" spans="1:96" ht="1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6"/>
      <c r="S82" s="6"/>
      <c r="T82" s="6"/>
      <c r="U82" s="6"/>
      <c r="V82" s="6"/>
      <c r="W82" s="6"/>
      <c r="X82" s="6"/>
      <c r="Y82" s="6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41">
        <f t="shared" si="31"/>
        <v>55.202296354000303</v>
      </c>
      <c r="CI82" s="42">
        <v>1742051987.421</v>
      </c>
      <c r="CJ82" s="43">
        <v>1078.3223780000001</v>
      </c>
      <c r="CK82" s="43">
        <v>1060.5450000000001</v>
      </c>
      <c r="CL82" s="43">
        <v>1025.9611809999999</v>
      </c>
      <c r="CM82" s="43">
        <v>993.09101380000004</v>
      </c>
      <c r="CN82" s="44">
        <v>-13.777953520000001</v>
      </c>
      <c r="CO82" s="44">
        <v>0</v>
      </c>
      <c r="CP82" s="44">
        <v>-0.2611597417</v>
      </c>
      <c r="CQ82" s="44">
        <v>-116.24123590000001</v>
      </c>
      <c r="CR82" s="44">
        <f t="shared" si="32"/>
        <v>2.6538934400000009</v>
      </c>
    </row>
    <row r="83" spans="1:96" ht="1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6"/>
      <c r="S83" s="6"/>
      <c r="T83" s="6"/>
      <c r="U83" s="6"/>
      <c r="V83" s="6"/>
      <c r="W83" s="6"/>
      <c r="X83" s="6"/>
      <c r="Y83" s="6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41">
        <f t="shared" si="31"/>
        <v>55.765484691706597</v>
      </c>
      <c r="CI83" s="42">
        <v>1759824859.707</v>
      </c>
      <c r="CJ83" s="43">
        <v>1078.3223780000001</v>
      </c>
      <c r="CK83" s="43">
        <v>1060.5450000000001</v>
      </c>
      <c r="CL83" s="43">
        <v>1025.963115</v>
      </c>
      <c r="CM83" s="43">
        <v>993.10488020000003</v>
      </c>
      <c r="CN83" s="44">
        <v>-13.777953520000001</v>
      </c>
      <c r="CO83" s="44">
        <v>0</v>
      </c>
      <c r="CP83" s="44">
        <v>-0.27749522659999998</v>
      </c>
      <c r="CQ83" s="44">
        <v>-118.4715186</v>
      </c>
      <c r="CR83" s="44">
        <f t="shared" si="32"/>
        <v>2.6538934400000009</v>
      </c>
    </row>
    <row r="84" spans="1:96" ht="1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6"/>
      <c r="S84" s="6"/>
      <c r="T84" s="6"/>
      <c r="U84" s="6"/>
      <c r="V84" s="6"/>
      <c r="W84" s="6"/>
      <c r="X84" s="6"/>
      <c r="Y84" s="6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41">
        <f t="shared" si="31"/>
        <v>56.384991863196184</v>
      </c>
      <c r="CI84" s="42">
        <v>1779375019.2219999</v>
      </c>
      <c r="CJ84" s="43">
        <v>1078.3223780000001</v>
      </c>
      <c r="CK84" s="43">
        <v>1060.5450000000001</v>
      </c>
      <c r="CL84" s="43">
        <v>1025.964948</v>
      </c>
      <c r="CM84" s="43">
        <v>993.11862959999996</v>
      </c>
      <c r="CN84" s="44">
        <v>-13.777953520000001</v>
      </c>
      <c r="CO84" s="44">
        <v>0</v>
      </c>
      <c r="CP84" s="44">
        <v>-0.29333574579999999</v>
      </c>
      <c r="CQ84" s="44">
        <v>-120.6996444</v>
      </c>
      <c r="CR84" s="44">
        <f t="shared" si="32"/>
        <v>2.6538934400000009</v>
      </c>
    </row>
    <row r="85" spans="1:96" ht="1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6"/>
      <c r="S85" s="6"/>
      <c r="T85" s="6"/>
      <c r="U85" s="6"/>
      <c r="V85" s="6"/>
      <c r="W85" s="6"/>
      <c r="X85" s="6"/>
      <c r="Y85" s="6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41">
        <f t="shared" si="31"/>
        <v>57.066449751818894</v>
      </c>
      <c r="CI85" s="42">
        <v>1800880194.688</v>
      </c>
      <c r="CJ85" s="43">
        <v>1078.3223780000001</v>
      </c>
      <c r="CK85" s="43">
        <v>1060.5450000000001</v>
      </c>
      <c r="CL85" s="43">
        <v>1025.966752</v>
      </c>
      <c r="CM85" s="43">
        <v>993.1323946</v>
      </c>
      <c r="CN85" s="44">
        <v>-13.777953520000001</v>
      </c>
      <c r="CO85" s="44">
        <v>0</v>
      </c>
      <c r="CP85" s="44">
        <v>-0.3092658036</v>
      </c>
      <c r="CQ85" s="44">
        <v>-122.9465916</v>
      </c>
      <c r="CR85" s="44">
        <f t="shared" si="32"/>
        <v>2.6538934400000009</v>
      </c>
    </row>
    <row r="86" spans="1:96" ht="1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6"/>
      <c r="S86" s="6"/>
      <c r="T86" s="6"/>
      <c r="U86" s="6"/>
      <c r="V86" s="6"/>
      <c r="W86" s="6"/>
      <c r="X86" s="6"/>
      <c r="Y86" s="6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41">
        <f t="shared" si="31"/>
        <v>57.816053429284864</v>
      </c>
      <c r="CI86" s="42">
        <v>1824535887.7</v>
      </c>
      <c r="CJ86" s="43">
        <v>1078.3223780000001</v>
      </c>
      <c r="CK86" s="43">
        <v>1060.5450000000001</v>
      </c>
      <c r="CL86" s="43">
        <v>1025.9685460000001</v>
      </c>
      <c r="CM86" s="43">
        <v>993.14624170000002</v>
      </c>
      <c r="CN86" s="44">
        <v>-13.777953520000001</v>
      </c>
      <c r="CO86" s="44">
        <v>0</v>
      </c>
      <c r="CP86" s="44">
        <v>-0.32544443159999997</v>
      </c>
      <c r="CQ86" s="44">
        <v>-125.2232951</v>
      </c>
      <c r="CR86" s="44">
        <f t="shared" si="32"/>
        <v>2.6538934400000009</v>
      </c>
    </row>
    <row r="87" spans="1:96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6"/>
      <c r="S87" s="6"/>
      <c r="T87" s="6"/>
      <c r="U87" s="6"/>
      <c r="V87" s="6"/>
      <c r="W87" s="6"/>
      <c r="X87" s="6"/>
      <c r="Y87" s="6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41">
        <f t="shared" si="31"/>
        <v>58.640617474522777</v>
      </c>
      <c r="CI87" s="42">
        <v>1850557150.0139999</v>
      </c>
      <c r="CJ87" s="43">
        <v>1078.3223780000001</v>
      </c>
      <c r="CK87" s="43">
        <v>1060.5450000000001</v>
      </c>
      <c r="CL87" s="43">
        <v>1025.970339</v>
      </c>
      <c r="CM87" s="43">
        <v>993.16015159999995</v>
      </c>
      <c r="CN87" s="44">
        <v>-13.777953520000001</v>
      </c>
      <c r="CO87" s="44">
        <v>0</v>
      </c>
      <c r="CP87" s="44">
        <v>-0.34193708109999998</v>
      </c>
      <c r="CQ87" s="44">
        <v>-127.52684929999999</v>
      </c>
      <c r="CR87" s="44">
        <f t="shared" si="32"/>
        <v>2.6538934400000009</v>
      </c>
    </row>
    <row r="88" spans="1:96" ht="1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6"/>
      <c r="S88" s="6"/>
      <c r="T88" s="6"/>
      <c r="U88" s="6"/>
      <c r="V88" s="6"/>
      <c r="W88" s="6"/>
      <c r="X88" s="6"/>
      <c r="Y88" s="6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41">
        <f t="shared" si="31"/>
        <v>59.547637924303494</v>
      </c>
      <c r="CI88" s="42">
        <v>1879180538.5599999</v>
      </c>
      <c r="CJ88" s="43">
        <v>1078.3223780000001</v>
      </c>
      <c r="CK88" s="43">
        <v>1060.5450000000001</v>
      </c>
      <c r="CL88" s="43">
        <v>1025.9720809999999</v>
      </c>
      <c r="CM88" s="43">
        <v>993.17387550000001</v>
      </c>
      <c r="CN88" s="44">
        <v>-13.777953520000001</v>
      </c>
      <c r="CO88" s="44">
        <v>0</v>
      </c>
      <c r="CP88" s="44">
        <v>-0.3582764349</v>
      </c>
      <c r="CQ88" s="44">
        <v>-129.8160058</v>
      </c>
      <c r="CR88" s="44">
        <f t="shared" si="32"/>
        <v>2.6538934400000009</v>
      </c>
    </row>
    <row r="89" spans="1:96" ht="1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6"/>
      <c r="S89" s="6"/>
      <c r="T89" s="6"/>
      <c r="U89" s="6"/>
      <c r="V89" s="6"/>
      <c r="W89" s="6"/>
      <c r="X89" s="6"/>
      <c r="Y89" s="6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41">
        <f t="shared" si="31"/>
        <v>60.545360419011587</v>
      </c>
      <c r="CI89" s="42">
        <v>1910666265.9590001</v>
      </c>
      <c r="CJ89" s="43">
        <v>1078.3223780000001</v>
      </c>
      <c r="CK89" s="43">
        <v>1060.5450000000001</v>
      </c>
      <c r="CL89" s="43">
        <v>1025.973765</v>
      </c>
      <c r="CM89" s="43">
        <v>993.18736160000003</v>
      </c>
      <c r="CN89" s="44">
        <v>-13.777953520000001</v>
      </c>
      <c r="CO89" s="44">
        <v>0</v>
      </c>
      <c r="CP89" s="44">
        <v>-0.37435737359999999</v>
      </c>
      <c r="CQ89" s="44">
        <v>-132.081345</v>
      </c>
      <c r="CR89" s="44">
        <f t="shared" si="32"/>
        <v>2.6538934400000009</v>
      </c>
    </row>
    <row r="90" spans="1:96" ht="1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6"/>
      <c r="S90" s="6"/>
      <c r="T90" s="6"/>
      <c r="U90" s="6"/>
      <c r="V90" s="6"/>
      <c r="W90" s="6"/>
      <c r="X90" s="6"/>
      <c r="Y90" s="6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41">
        <f t="shared" si="31"/>
        <v>61.642855163225342</v>
      </c>
      <c r="CI90" s="42">
        <v>1945300566.099</v>
      </c>
      <c r="CJ90" s="43">
        <v>1078.3223780000001</v>
      </c>
      <c r="CK90" s="43">
        <v>1060.5450000000001</v>
      </c>
      <c r="CL90" s="43">
        <v>1025.9754290000001</v>
      </c>
      <c r="CM90" s="43">
        <v>993.20081930000003</v>
      </c>
      <c r="CN90" s="44">
        <v>-13.777953520000001</v>
      </c>
      <c r="CO90" s="44">
        <v>0</v>
      </c>
      <c r="CP90" s="44">
        <v>-0.39052739879999998</v>
      </c>
      <c r="CQ90" s="44">
        <v>-134.3574045</v>
      </c>
      <c r="CR90" s="44">
        <f t="shared" si="32"/>
        <v>2.6538934400000009</v>
      </c>
    </row>
    <row r="91" spans="1:96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6"/>
      <c r="S91" s="6"/>
      <c r="T91" s="6"/>
      <c r="U91" s="6"/>
      <c r="V91" s="6"/>
      <c r="W91" s="6"/>
      <c r="X91" s="6"/>
      <c r="Y91" s="6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41">
        <f t="shared" si="31"/>
        <v>62.850099381860474</v>
      </c>
      <c r="CI91" s="42">
        <v>1983398296.253</v>
      </c>
      <c r="CJ91" s="43">
        <v>1078.3223780000001</v>
      </c>
      <c r="CK91" s="43">
        <v>1060.5450000000001</v>
      </c>
      <c r="CL91" s="43">
        <v>1025.9770619999999</v>
      </c>
      <c r="CM91" s="43">
        <v>993.21395040000004</v>
      </c>
      <c r="CN91" s="44">
        <v>-13.777953520000001</v>
      </c>
      <c r="CO91" s="44">
        <v>0</v>
      </c>
      <c r="CP91" s="44">
        <v>-0.40665827370000002</v>
      </c>
      <c r="CQ91" s="44">
        <v>-136.59330249999999</v>
      </c>
      <c r="CR91" s="44">
        <f t="shared" si="32"/>
        <v>2.6538934400000009</v>
      </c>
    </row>
    <row r="92" spans="1:96" ht="1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6"/>
      <c r="S92" s="6"/>
      <c r="T92" s="6"/>
      <c r="U92" s="6"/>
      <c r="V92" s="6"/>
      <c r="W92" s="6"/>
      <c r="X92" s="6"/>
      <c r="Y92" s="6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41">
        <f t="shared" si="31"/>
        <v>64.178068022346437</v>
      </c>
      <c r="CI92" s="42">
        <v>2025305799.4219999</v>
      </c>
      <c r="CJ92" s="43">
        <v>1078.3223780000001</v>
      </c>
      <c r="CK92" s="43">
        <v>1060.5450000000001</v>
      </c>
      <c r="CL92" s="43">
        <v>1025.97867</v>
      </c>
      <c r="CM92" s="43">
        <v>993.22696370000006</v>
      </c>
      <c r="CN92" s="44">
        <v>-13.777953520000001</v>
      </c>
      <c r="CO92" s="44">
        <v>0</v>
      </c>
      <c r="CP92" s="44">
        <v>-0.42279671540000002</v>
      </c>
      <c r="CQ92" s="44">
        <v>-138.82358869999999</v>
      </c>
      <c r="CR92" s="44">
        <f t="shared" si="32"/>
        <v>2.6538934400000009</v>
      </c>
    </row>
    <row r="93" spans="1:96" ht="1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6"/>
      <c r="S93" s="6"/>
      <c r="T93" s="6"/>
      <c r="U93" s="6"/>
      <c r="V93" s="6"/>
      <c r="W93" s="6"/>
      <c r="X93" s="6"/>
      <c r="Y93" s="6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41">
        <f t="shared" si="31"/>
        <v>65.63883352688417</v>
      </c>
      <c r="CI93" s="42">
        <v>2071404052.908</v>
      </c>
      <c r="CJ93" s="43">
        <v>1078.3223780000001</v>
      </c>
      <c r="CK93" s="43">
        <v>1060.5450000000001</v>
      </c>
      <c r="CL93" s="43">
        <v>1025.9802279999999</v>
      </c>
      <c r="CM93" s="43">
        <v>993.23976170000003</v>
      </c>
      <c r="CN93" s="44">
        <v>-13.777953520000001</v>
      </c>
      <c r="CO93" s="44">
        <v>0</v>
      </c>
      <c r="CP93" s="44">
        <v>-0.4386695994</v>
      </c>
      <c r="CQ93" s="44">
        <v>-141.03106930000001</v>
      </c>
      <c r="CR93" s="44">
        <f t="shared" si="32"/>
        <v>2.6538934400000009</v>
      </c>
    </row>
    <row r="94" spans="1:96" ht="1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6"/>
      <c r="S94" s="6"/>
      <c r="T94" s="6"/>
      <c r="U94" s="6"/>
      <c r="V94" s="6"/>
      <c r="W94" s="6"/>
      <c r="X94" s="6"/>
      <c r="Y94" s="6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41">
        <f t="shared" si="31"/>
        <v>67.245675581888364</v>
      </c>
      <c r="CI94" s="42">
        <v>2122112131.743</v>
      </c>
      <c r="CJ94" s="43">
        <v>1078.3223780000001</v>
      </c>
      <c r="CK94" s="43">
        <v>1060.5450000000001</v>
      </c>
      <c r="CL94" s="43">
        <v>1025.9816519999999</v>
      </c>
      <c r="CM94" s="43">
        <v>993.25197560000004</v>
      </c>
      <c r="CN94" s="44">
        <v>-13.777953520000001</v>
      </c>
      <c r="CO94" s="44">
        <v>0</v>
      </c>
      <c r="CP94" s="44">
        <v>-0.453388976</v>
      </c>
      <c r="CQ94" s="44">
        <v>-143.15097</v>
      </c>
      <c r="CR94" s="44">
        <f t="shared" si="32"/>
        <v>2.6538934400000009</v>
      </c>
    </row>
    <row r="95" spans="1:96" ht="1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6"/>
      <c r="S95" s="6"/>
      <c r="T95" s="6"/>
      <c r="U95" s="6"/>
      <c r="V95" s="6"/>
      <c r="W95" s="6"/>
      <c r="X95" s="6"/>
      <c r="Y95" s="6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41">
        <f t="shared" si="31"/>
        <v>69.013201842377114</v>
      </c>
      <c r="CI95" s="42">
        <v>2177891018.461</v>
      </c>
      <c r="CJ95" s="43">
        <v>1078.332355</v>
      </c>
      <c r="CK95" s="43">
        <v>1060.5450000000001</v>
      </c>
      <c r="CL95" s="43">
        <v>1025.9829480000001</v>
      </c>
      <c r="CM95" s="43">
        <v>993.26329569999996</v>
      </c>
      <c r="CN95" s="44">
        <v>-14.049901869999999</v>
      </c>
      <c r="CO95" s="44">
        <v>0</v>
      </c>
      <c r="CP95" s="44">
        <v>-0.46694354339999999</v>
      </c>
      <c r="CQ95" s="44">
        <v>-145.12731539999999</v>
      </c>
      <c r="CR95" s="44">
        <f t="shared" si="32"/>
        <v>2.3819450900000021</v>
      </c>
    </row>
    <row r="96" spans="1:96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6"/>
      <c r="S96" s="6"/>
      <c r="T96" s="6"/>
      <c r="U96" s="6"/>
      <c r="V96" s="6"/>
      <c r="W96" s="6"/>
      <c r="X96" s="6"/>
      <c r="Y96" s="6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41">
        <f t="shared" si="31"/>
        <v>70.957480728921084</v>
      </c>
      <c r="CI96" s="42">
        <v>2239247793.8509998</v>
      </c>
      <c r="CJ96" s="43">
        <v>1078.3549619999999</v>
      </c>
      <c r="CK96" s="43">
        <v>1060.5450000000001</v>
      </c>
      <c r="CL96" s="43">
        <v>1025.9841039999999</v>
      </c>
      <c r="CM96" s="43">
        <v>993.27340219999996</v>
      </c>
      <c r="CN96" s="44">
        <v>-14.673426989999999</v>
      </c>
      <c r="CO96" s="44">
        <v>0</v>
      </c>
      <c r="CP96" s="44">
        <v>-0.47916846499999999</v>
      </c>
      <c r="CQ96" s="44">
        <v>-146.90126660000001</v>
      </c>
      <c r="CR96" s="44">
        <f t="shared" si="32"/>
        <v>1.7584199700000021</v>
      </c>
    </row>
    <row r="97" spans="1:96" ht="1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6"/>
      <c r="S97" s="6"/>
      <c r="T97" s="6"/>
      <c r="U97" s="6"/>
      <c r="V97" s="6"/>
      <c r="W97" s="6"/>
      <c r="X97" s="6"/>
      <c r="Y97" s="6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41">
        <f t="shared" si="31"/>
        <v>73.096187504119456</v>
      </c>
      <c r="CI97" s="42">
        <v>2306740246.7800002</v>
      </c>
      <c r="CJ97" s="43">
        <v>1078.384249</v>
      </c>
      <c r="CK97" s="43">
        <v>1061.5809999999999</v>
      </c>
      <c r="CL97" s="43">
        <v>1025.98549</v>
      </c>
      <c r="CM97" s="43">
        <v>993.28303840000001</v>
      </c>
      <c r="CN97" s="44">
        <v>-15.49621728</v>
      </c>
      <c r="CO97" s="44">
        <v>-1.2716720420000001</v>
      </c>
      <c r="CP97" s="44">
        <v>-0.4940008266</v>
      </c>
      <c r="CQ97" s="44">
        <v>-148.59970150000001</v>
      </c>
      <c r="CR97" s="44">
        <f t="shared" si="32"/>
        <v>0.93562968000000168</v>
      </c>
    </row>
    <row r="98" spans="1:96" ht="1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6"/>
      <c r="S98" s="6"/>
      <c r="T98" s="6"/>
      <c r="U98" s="6"/>
      <c r="V98" s="6"/>
      <c r="W98" s="6"/>
      <c r="X98" s="6"/>
      <c r="Y98" s="6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41">
        <f t="shared" si="31"/>
        <v>75.448764956840819</v>
      </c>
      <c r="CI98" s="42">
        <v>2380981945.0019999</v>
      </c>
      <c r="CJ98" s="43">
        <v>1078.403742</v>
      </c>
      <c r="CK98" s="43">
        <v>1061.5809999999999</v>
      </c>
      <c r="CL98" s="43">
        <v>1026.14339</v>
      </c>
      <c r="CM98" s="43">
        <v>993.29818030000001</v>
      </c>
      <c r="CN98" s="44">
        <v>-16.05322335</v>
      </c>
      <c r="CO98" s="44">
        <v>-2.696741201</v>
      </c>
      <c r="CP98" s="44">
        <v>-1.8350346019999999</v>
      </c>
      <c r="CQ98" s="44">
        <v>-151.27753490000001</v>
      </c>
      <c r="CR98" s="44">
        <f t="shared" si="32"/>
        <v>0.37862361000000178</v>
      </c>
    </row>
    <row r="99" spans="1:96" ht="1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6"/>
      <c r="S99" s="6"/>
      <c r="T99" s="6"/>
      <c r="U99" s="6"/>
      <c r="V99" s="6"/>
      <c r="W99" s="6"/>
      <c r="X99" s="6"/>
      <c r="Y99" s="6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41">
        <f t="shared" si="31"/>
        <v>78.036600154827994</v>
      </c>
      <c r="CI99" s="42">
        <v>2462647813.046</v>
      </c>
      <c r="CJ99" s="43">
        <v>1078.4114279999999</v>
      </c>
      <c r="CK99" s="43">
        <v>1061.5809999999999</v>
      </c>
      <c r="CL99" s="43">
        <v>1026.234897</v>
      </c>
      <c r="CM99" s="43">
        <v>993.30660220000004</v>
      </c>
      <c r="CN99" s="44">
        <v>-16.274877889999999</v>
      </c>
      <c r="CO99" s="44">
        <v>-3.2401296980000001</v>
      </c>
      <c r="CP99" s="44">
        <v>-2.9948151059999999</v>
      </c>
      <c r="CQ99" s="44">
        <v>-152.77536910000001</v>
      </c>
      <c r="CR99" s="44">
        <f t="shared" si="32"/>
        <v>0.15696907000000238</v>
      </c>
    </row>
    <row r="100" spans="1:96" ht="1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6"/>
      <c r="S100" s="6"/>
      <c r="T100" s="6"/>
      <c r="U100" s="6"/>
      <c r="V100" s="6"/>
      <c r="W100" s="6"/>
      <c r="X100" s="6"/>
      <c r="Y100" s="6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41">
        <f t="shared" si="31"/>
        <v>80.883218872632895</v>
      </c>
      <c r="CI100" s="42">
        <v>2552480267.895</v>
      </c>
      <c r="CJ100" s="43">
        <v>1078.4145779999999</v>
      </c>
      <c r="CK100" s="43">
        <v>1061.5809999999999</v>
      </c>
      <c r="CL100" s="43">
        <v>1026.2641510000001</v>
      </c>
      <c r="CM100" s="43">
        <v>993.30961760000002</v>
      </c>
      <c r="CN100" s="44">
        <v>-16.366034190000001</v>
      </c>
      <c r="CO100" s="44">
        <v>-3.448878267</v>
      </c>
      <c r="CP100" s="44">
        <v>-3.4178513810000002</v>
      </c>
      <c r="CQ100" s="44">
        <v>-153.31344089999999</v>
      </c>
      <c r="CR100" s="44">
        <f t="shared" si="32"/>
        <v>6.5812770000000853E-2</v>
      </c>
    </row>
    <row r="101" spans="1:96" ht="1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6"/>
      <c r="S101" s="6"/>
      <c r="T101" s="6"/>
      <c r="U101" s="6"/>
      <c r="V101" s="6"/>
      <c r="W101" s="6"/>
      <c r="X101" s="6"/>
      <c r="Y101" s="6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41">
        <f t="shared" si="31"/>
        <v>84.014499462189775</v>
      </c>
      <c r="CI101" s="42">
        <v>2651295968.2280002</v>
      </c>
      <c r="CJ101" s="43">
        <v>1078.4158990000001</v>
      </c>
      <c r="CK101" s="43">
        <v>1061.5809999999999</v>
      </c>
      <c r="CL101" s="43">
        <v>1026.275333</v>
      </c>
      <c r="CM101" s="43">
        <v>993.31081510000001</v>
      </c>
      <c r="CN101" s="44">
        <v>-16.40433273</v>
      </c>
      <c r="CO101" s="44">
        <v>-3.531393923</v>
      </c>
      <c r="CP101" s="44">
        <v>-3.585952024</v>
      </c>
      <c r="CQ101" s="44">
        <v>-153.52734570000001</v>
      </c>
      <c r="CR101" s="44">
        <f t="shared" si="32"/>
        <v>2.7514230000001305E-2</v>
      </c>
    </row>
    <row r="102" spans="1:96" ht="1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6"/>
      <c r="S102" s="6"/>
      <c r="T102" s="6"/>
      <c r="U102" s="6"/>
      <c r="V102" s="6"/>
      <c r="W102" s="6"/>
      <c r="X102" s="6"/>
      <c r="Y102" s="6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41">
        <f t="shared" si="31"/>
        <v>87.458908110724508</v>
      </c>
      <c r="CI102" s="42">
        <v>2759993238.5949998</v>
      </c>
      <c r="CJ102" s="43">
        <v>1078.416459</v>
      </c>
      <c r="CK102" s="43">
        <v>1061.5809999999999</v>
      </c>
      <c r="CL102" s="43">
        <v>1026.279857</v>
      </c>
      <c r="CM102" s="43">
        <v>993.31131019999998</v>
      </c>
      <c r="CN102" s="44">
        <v>-16.420572180000001</v>
      </c>
      <c r="CO102" s="44">
        <v>-3.564385245</v>
      </c>
      <c r="CP102" s="44">
        <v>-3.6549532490000001</v>
      </c>
      <c r="CQ102" s="44">
        <v>-153.6158173</v>
      </c>
      <c r="CR102" s="44">
        <f t="shared" si="32"/>
        <v>1.1274780000000817E-2</v>
      </c>
    </row>
    <row r="103" spans="1:96" ht="1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6"/>
      <c r="S103" s="6"/>
      <c r="T103" s="6"/>
      <c r="U103" s="6"/>
      <c r="V103" s="6"/>
      <c r="W103" s="6"/>
      <c r="X103" s="6"/>
      <c r="Y103" s="6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41">
        <f t="shared" si="31"/>
        <v>91.247757624090553</v>
      </c>
      <c r="CI103" s="42">
        <v>2879560235.9980001</v>
      </c>
      <c r="CJ103" s="43">
        <v>1078.416694</v>
      </c>
      <c r="CK103" s="43">
        <v>1061.5809999999999</v>
      </c>
      <c r="CL103" s="43">
        <v>1026.2817070000001</v>
      </c>
      <c r="CM103" s="43">
        <v>993.31151590000002</v>
      </c>
      <c r="CN103" s="44">
        <v>-16.427385569999998</v>
      </c>
      <c r="CO103" s="44">
        <v>-3.577506466</v>
      </c>
      <c r="CP103" s="44">
        <v>-3.6833417000000002</v>
      </c>
      <c r="CQ103" s="44">
        <v>-153.65258789999999</v>
      </c>
      <c r="CR103" s="44">
        <f t="shared" si="32"/>
        <v>4.4613900000030071E-3</v>
      </c>
    </row>
    <row r="104" spans="1:96" ht="1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6"/>
      <c r="S104" s="6"/>
      <c r="T104" s="6"/>
      <c r="U104" s="6"/>
      <c r="V104" s="6"/>
      <c r="W104" s="6"/>
      <c r="X104" s="6"/>
      <c r="Y104" s="6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41">
        <f t="shared" si="31"/>
        <v>95.415492088815384</v>
      </c>
      <c r="CI104" s="42">
        <v>3011083933.1420002</v>
      </c>
      <c r="CJ104" s="43">
        <v>1078.4167890000001</v>
      </c>
      <c r="CK104" s="43">
        <v>1061.5809999999999</v>
      </c>
      <c r="CL104" s="43">
        <v>1026.282453</v>
      </c>
      <c r="CM104" s="43">
        <v>993.3116</v>
      </c>
      <c r="CN104" s="44">
        <v>-16.430160730000001</v>
      </c>
      <c r="CO104" s="44">
        <v>-3.5826218089999999</v>
      </c>
      <c r="CP104" s="44">
        <v>-3.694812422</v>
      </c>
      <c r="CQ104" s="44">
        <v>-153.66760869999999</v>
      </c>
      <c r="CR104" s="44">
        <f t="shared" si="32"/>
        <v>1.6862300000006769E-3</v>
      </c>
    </row>
    <row r="105" spans="1:96" ht="1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6"/>
      <c r="S105" s="6"/>
      <c r="T105" s="6"/>
      <c r="U105" s="6"/>
      <c r="V105" s="6"/>
      <c r="W105" s="6"/>
      <c r="X105" s="6"/>
      <c r="Y105" s="6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41">
        <f t="shared" si="31"/>
        <v>100</v>
      </c>
      <c r="CI105" s="42">
        <v>3155760000</v>
      </c>
      <c r="CJ105" s="43">
        <v>1078.416827</v>
      </c>
      <c r="CK105" s="43">
        <v>1061.5809999999999</v>
      </c>
      <c r="CL105" s="43">
        <v>1026.282745</v>
      </c>
      <c r="CM105" s="43">
        <v>993.31163330000004</v>
      </c>
      <c r="CN105" s="44">
        <v>-16.431242650000002</v>
      </c>
      <c r="CO105" s="44">
        <v>-3.5845523400000001</v>
      </c>
      <c r="CP105" s="44">
        <v>-3.6992993369999998</v>
      </c>
      <c r="CQ105" s="44">
        <v>-153.67354950000001</v>
      </c>
      <c r="CR105" s="44">
        <f t="shared" si="32"/>
        <v>6.0430999999994128E-4</v>
      </c>
    </row>
    <row r="106" spans="1:96" ht="12" customHeight="1" x14ac:dyDescent="0.25"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96" ht="12" customHeight="1" x14ac:dyDescent="0.25"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96" ht="12" customHeight="1" x14ac:dyDescent="0.25"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</sheetData>
  <conditionalFormatting sqref="M6:M4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{11D55A1E-D18B-471F-AA43-5F08411D9A57}</x14:id>
        </ext>
      </extLst>
    </cfRule>
  </conditionalFormatting>
  <conditionalFormatting sqref="N6:O4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{6974305C-3A74-4F8F-B00D-22EE37838322}</x14:id>
        </ext>
      </extLst>
    </cfRule>
  </conditionalFormatting>
  <conditionalFormatting sqref="Q6:Q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D41">
    <cfRule type="cellIs" dxfId="9" priority="1" operator="lessThan">
      <formula>0</formula>
    </cfRule>
  </conditionalFormatting>
  <conditionalFormatting sqref="AG62:AG6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2:AN4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P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:AP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8:AP7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0:AV4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X40:AX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:BI1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0:BI3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T18">
    <cfRule type="colorScale" priority="9">
      <colorScale>
        <cfvo type="min"/>
        <cfvo type="max"/>
        <color rgb="FF63BE7B"/>
        <color rgb="FFFCFCFF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0:BT3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4:CE18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V20:CE3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7:CF18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55A1E-D18B-471F-AA43-5F08411D9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M6:M41</xm:sqref>
        </x14:conditionalFormatting>
        <x14:conditionalFormatting xmlns:xm="http://schemas.microsoft.com/office/excel/2006/main">
          <x14:cfRule type="dataBar" id="{6974305C-3A74-4F8F-B00D-22EE37838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N6:O41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C6D-9CDD-41C3-929B-03F550911CE1}">
  <dimension ref="A1:CR302"/>
  <sheetViews>
    <sheetView workbookViewId="0">
      <pane ySplit="10215" topLeftCell="A65"/>
      <selection pane="bottomLeft" activeCell="AX69" sqref="AX69"/>
    </sheetView>
  </sheetViews>
  <sheetFormatPr defaultRowHeight="12" customHeight="1" x14ac:dyDescent="0.25"/>
  <cols>
    <col min="1" max="1" width="2.85546875" customWidth="1"/>
    <col min="2" max="2" width="3.7109375" style="142" customWidth="1"/>
    <col min="3" max="3" width="3" style="92" bestFit="1" customWidth="1"/>
    <col min="4" max="18" width="1.7109375" style="92" customWidth="1"/>
    <col min="19" max="19" width="2.85546875" style="92" customWidth="1"/>
    <col min="20" max="21" width="3" style="92" bestFit="1" customWidth="1"/>
    <col min="22" max="22" width="6" customWidth="1"/>
    <col min="23" max="23" width="2.85546875" customWidth="1"/>
    <col min="24" max="38" width="1.7109375" style="225" customWidth="1"/>
    <col min="39" max="39" width="2.85546875" customWidth="1"/>
    <col min="40" max="43" width="1.7109375" style="142" customWidth="1"/>
    <col min="44" max="44" width="3.7109375" style="142" customWidth="1"/>
    <col min="45" max="45" width="1.7109375" style="142" customWidth="1"/>
    <col min="46" max="46" width="4" style="142" customWidth="1"/>
    <col min="47" max="48" width="1.7109375" style="142" customWidth="1"/>
    <col min="49" max="49" width="4.28515625" style="241" bestFit="1" customWidth="1"/>
    <col min="50" max="50" width="2.7109375" style="142" bestFit="1" customWidth="1"/>
    <col min="51" max="53" width="1.7109375" style="142" customWidth="1"/>
    <col min="54" max="55" width="2.85546875" customWidth="1"/>
    <col min="56" max="56" width="3.85546875" customWidth="1"/>
    <col min="57" max="62" width="4.42578125" style="230" customWidth="1"/>
    <col min="63" max="64" width="4.42578125" style="242" customWidth="1"/>
    <col min="65" max="70" width="4.42578125" style="230" customWidth="1"/>
    <col min="71" max="72" width="4.42578125" style="242" customWidth="1"/>
    <col min="73" max="73" width="12" style="92" bestFit="1" customWidth="1"/>
    <col min="74" max="74" width="6.7109375" style="243" customWidth="1"/>
    <col min="75" max="75" width="7" style="243" customWidth="1"/>
    <col min="76" max="76" width="4.7109375" customWidth="1"/>
    <col min="77" max="77" width="5.28515625" customWidth="1"/>
    <col min="78" max="96" width="2.7109375" customWidth="1"/>
  </cols>
  <sheetData>
    <row r="1" spans="1:96" ht="12" customHeight="1" x14ac:dyDescent="0.25">
      <c r="A1" s="197"/>
      <c r="B1" s="198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>
        <f>COUNT(X5:AL5)</f>
        <v>15</v>
      </c>
      <c r="W1" s="197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7"/>
      <c r="AN1" s="200"/>
      <c r="AO1" s="200"/>
      <c r="AP1" s="200"/>
      <c r="AQ1" s="200"/>
      <c r="AR1" s="200"/>
      <c r="AS1" s="200"/>
      <c r="AT1" s="200"/>
      <c r="AU1" s="200"/>
      <c r="AV1" s="200"/>
      <c r="AW1" s="201"/>
      <c r="AX1" s="200"/>
      <c r="AY1" s="200"/>
      <c r="AZ1" s="200"/>
      <c r="BA1" s="200"/>
      <c r="BB1" s="197"/>
      <c r="BC1" s="197"/>
      <c r="BD1" s="197"/>
      <c r="BE1" s="202"/>
      <c r="BF1" s="202"/>
      <c r="BG1" s="202"/>
      <c r="BH1" s="202"/>
      <c r="BI1" s="202"/>
      <c r="BJ1" s="202"/>
      <c r="BK1" s="203"/>
      <c r="BL1" s="203"/>
      <c r="BM1" s="202"/>
      <c r="BN1" s="202"/>
      <c r="BO1" s="202"/>
      <c r="BP1" s="202"/>
      <c r="BQ1" s="202"/>
      <c r="BR1" s="202"/>
      <c r="BS1" s="203"/>
      <c r="BT1" s="203"/>
      <c r="BU1" s="204"/>
      <c r="BV1" s="204"/>
      <c r="BW1" s="204"/>
      <c r="BX1" s="205"/>
      <c r="BY1" s="205"/>
      <c r="BZ1" s="206"/>
      <c r="CA1" s="206"/>
      <c r="CB1" s="206"/>
      <c r="CC1" s="206"/>
      <c r="CD1" s="206"/>
      <c r="CE1" s="206"/>
      <c r="CF1" s="206"/>
      <c r="CG1" s="206"/>
      <c r="CH1" s="206"/>
      <c r="CI1" s="206"/>
      <c r="CJ1" s="206"/>
      <c r="CK1" s="206"/>
      <c r="CL1" s="206"/>
      <c r="CM1" s="206"/>
      <c r="CN1" s="206"/>
      <c r="CO1" s="206"/>
      <c r="CP1" s="206"/>
      <c r="CQ1" s="206"/>
      <c r="CR1" s="206"/>
    </row>
    <row r="2" spans="1:96" ht="12" customHeight="1" x14ac:dyDescent="0.25">
      <c r="A2" s="197"/>
      <c r="B2" s="198"/>
      <c r="C2" s="197"/>
      <c r="D2" s="207" t="s">
        <v>35</v>
      </c>
      <c r="E2" s="208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>
        <f>COUNT(V5:V69)</f>
        <v>65</v>
      </c>
      <c r="W2" s="197"/>
      <c r="X2" s="207" t="s">
        <v>559</v>
      </c>
      <c r="Y2" s="208"/>
      <c r="Z2" s="208"/>
      <c r="AA2" s="208"/>
      <c r="AB2" s="208"/>
      <c r="AC2" s="208"/>
      <c r="AD2" s="199"/>
      <c r="AE2" s="209">
        <v>7</v>
      </c>
      <c r="AF2" s="199"/>
      <c r="AG2" s="199"/>
      <c r="AH2" s="199"/>
      <c r="AI2" s="199"/>
      <c r="AJ2" s="199"/>
      <c r="AK2" s="199"/>
      <c r="AL2" s="199"/>
      <c r="AM2" s="197"/>
      <c r="AN2" s="200"/>
      <c r="AO2" s="200"/>
      <c r="AP2" s="200"/>
      <c r="AQ2" s="200"/>
      <c r="AR2" s="200"/>
      <c r="AS2" s="200"/>
      <c r="AT2" s="200"/>
      <c r="AU2" s="200"/>
      <c r="AV2" s="200"/>
      <c r="AW2" s="201"/>
      <c r="AX2" s="200"/>
      <c r="AY2" s="200"/>
      <c r="AZ2" s="200"/>
      <c r="BA2" s="200"/>
      <c r="BB2" s="197"/>
      <c r="BC2" s="197"/>
      <c r="BD2" s="197">
        <f>MAX(BD5:BD292)</f>
        <v>24</v>
      </c>
      <c r="BE2" s="202"/>
      <c r="BF2" s="202"/>
      <c r="BG2" s="202"/>
      <c r="BH2" s="202"/>
      <c r="BI2" s="202"/>
      <c r="BJ2" s="202"/>
      <c r="BK2" s="203"/>
      <c r="BL2" s="203"/>
      <c r="BM2" s="202"/>
      <c r="BN2" s="202"/>
      <c r="BO2" s="202"/>
      <c r="BP2" s="202"/>
      <c r="BQ2" s="202"/>
      <c r="BR2" s="202"/>
      <c r="BS2" s="203"/>
      <c r="BT2" s="203"/>
      <c r="BU2" s="204"/>
      <c r="BV2" s="204"/>
      <c r="BW2" s="204"/>
      <c r="BX2" s="205"/>
      <c r="BY2" s="205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</row>
    <row r="3" spans="1:96" ht="33" customHeight="1" x14ac:dyDescent="0.25">
      <c r="A3" s="197"/>
      <c r="B3" s="198"/>
      <c r="C3" s="210" t="s">
        <v>159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210" t="s">
        <v>560</v>
      </c>
      <c r="U3" s="210" t="s">
        <v>561</v>
      </c>
      <c r="V3" s="197"/>
      <c r="W3" s="197"/>
      <c r="X3" s="199"/>
      <c r="Y3" s="199"/>
      <c r="Z3" s="199"/>
      <c r="AA3" s="199"/>
      <c r="AB3" s="199"/>
      <c r="AC3" s="199"/>
      <c r="AD3" s="199"/>
      <c r="AE3" s="209"/>
      <c r="AF3" s="199"/>
      <c r="AG3" s="199"/>
      <c r="AH3" s="199"/>
      <c r="AI3" s="199"/>
      <c r="AJ3" s="199"/>
      <c r="AK3" s="199"/>
      <c r="AL3" s="199"/>
      <c r="AM3" s="197"/>
      <c r="AN3" s="210" t="s">
        <v>562</v>
      </c>
      <c r="AO3" s="210">
        <v>0</v>
      </c>
      <c r="AP3" s="210" t="str">
        <f>AN3</f>
        <v>ifno</v>
      </c>
      <c r="AQ3" s="210" t="s">
        <v>563</v>
      </c>
      <c r="AR3" s="210" t="s">
        <v>155</v>
      </c>
      <c r="AS3" s="210" t="s">
        <v>564</v>
      </c>
      <c r="AT3" s="210" t="s">
        <v>565</v>
      </c>
      <c r="AU3" s="210" t="s">
        <v>566</v>
      </c>
      <c r="AV3" s="211">
        <v>1</v>
      </c>
      <c r="AW3" s="212" t="s">
        <v>567</v>
      </c>
      <c r="AX3" s="210" t="s">
        <v>568</v>
      </c>
      <c r="AY3" s="213" t="s">
        <v>569</v>
      </c>
      <c r="AZ3" s="214" t="s">
        <v>570</v>
      </c>
      <c r="BA3" s="210">
        <v>0</v>
      </c>
      <c r="BB3" s="210"/>
      <c r="BC3" s="197"/>
      <c r="BD3" s="197"/>
      <c r="BE3" s="202"/>
      <c r="BF3" s="202"/>
      <c r="BG3" s="202"/>
      <c r="BH3" s="202"/>
      <c r="BI3" s="202"/>
      <c r="BJ3" s="202"/>
      <c r="BK3" s="203"/>
      <c r="BL3" s="203"/>
      <c r="BM3" s="202"/>
      <c r="BN3" s="202"/>
      <c r="BO3" s="202"/>
      <c r="BP3" s="202"/>
      <c r="BQ3" s="202"/>
      <c r="BR3" s="202"/>
      <c r="BS3" s="203"/>
      <c r="BT3" s="203"/>
      <c r="BU3" s="204"/>
      <c r="BV3" s="207">
        <v>5</v>
      </c>
      <c r="BW3" s="204"/>
      <c r="BX3" s="205"/>
      <c r="BY3" s="205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</row>
    <row r="4" spans="1:96" ht="21" customHeight="1" x14ac:dyDescent="0.25">
      <c r="A4" s="197"/>
      <c r="B4" s="142">
        <f>MAX(B5:B69)</f>
        <v>65</v>
      </c>
      <c r="C4" s="215">
        <v>1</v>
      </c>
      <c r="D4" s="215">
        <v>2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215">
        <v>3</v>
      </c>
      <c r="U4" s="215">
        <v>4</v>
      </c>
      <c r="V4" s="197"/>
      <c r="W4" s="197"/>
      <c r="X4" s="210">
        <v>1</v>
      </c>
      <c r="Y4" s="210">
        <f>X4+1</f>
        <v>2</v>
      </c>
      <c r="Z4" s="210">
        <f t="shared" ref="Z4:AL4" si="0">Y4+1</f>
        <v>3</v>
      </c>
      <c r="AA4" s="210">
        <f t="shared" si="0"/>
        <v>4</v>
      </c>
      <c r="AB4" s="210">
        <f t="shared" si="0"/>
        <v>5</v>
      </c>
      <c r="AC4" s="210">
        <f t="shared" si="0"/>
        <v>6</v>
      </c>
      <c r="AD4" s="210">
        <f t="shared" si="0"/>
        <v>7</v>
      </c>
      <c r="AE4" s="216">
        <f t="shared" si="0"/>
        <v>8</v>
      </c>
      <c r="AF4" s="210">
        <f t="shared" si="0"/>
        <v>9</v>
      </c>
      <c r="AG4" s="210">
        <f t="shared" si="0"/>
        <v>10</v>
      </c>
      <c r="AH4" s="210">
        <f t="shared" si="0"/>
        <v>11</v>
      </c>
      <c r="AI4" s="210">
        <f t="shared" si="0"/>
        <v>12</v>
      </c>
      <c r="AJ4" s="210">
        <f t="shared" si="0"/>
        <v>13</v>
      </c>
      <c r="AK4" s="210">
        <f t="shared" si="0"/>
        <v>14</v>
      </c>
      <c r="AL4" s="210">
        <f t="shared" si="0"/>
        <v>15</v>
      </c>
      <c r="AM4" s="197"/>
      <c r="AN4" s="210">
        <v>1</v>
      </c>
      <c r="AO4" s="210">
        <f>AN4+1</f>
        <v>2</v>
      </c>
      <c r="AP4" s="210">
        <f t="shared" ref="AP4:BB4" si="1">AO4+1</f>
        <v>3</v>
      </c>
      <c r="AQ4" s="210">
        <f t="shared" si="1"/>
        <v>4</v>
      </c>
      <c r="AR4" s="210">
        <f t="shared" si="1"/>
        <v>5</v>
      </c>
      <c r="AS4" s="210">
        <f t="shared" si="1"/>
        <v>6</v>
      </c>
      <c r="AT4" s="210">
        <f t="shared" si="1"/>
        <v>7</v>
      </c>
      <c r="AU4" s="210">
        <f t="shared" si="1"/>
        <v>8</v>
      </c>
      <c r="AV4" s="210">
        <f t="shared" si="1"/>
        <v>9</v>
      </c>
      <c r="AW4" s="210">
        <f t="shared" si="1"/>
        <v>10</v>
      </c>
      <c r="AX4" s="210">
        <f t="shared" si="1"/>
        <v>11</v>
      </c>
      <c r="AY4" s="210">
        <f t="shared" si="1"/>
        <v>12</v>
      </c>
      <c r="AZ4" s="210">
        <f t="shared" si="1"/>
        <v>13</v>
      </c>
      <c r="BA4" s="210">
        <f t="shared" si="1"/>
        <v>14</v>
      </c>
      <c r="BB4" s="210">
        <f t="shared" si="1"/>
        <v>15</v>
      </c>
      <c r="BC4" s="210"/>
      <c r="BD4" s="217">
        <v>3600</v>
      </c>
      <c r="BE4" s="218" t="s">
        <v>22</v>
      </c>
      <c r="BF4" s="218" t="s">
        <v>571</v>
      </c>
      <c r="BG4" s="218" t="s">
        <v>572</v>
      </c>
      <c r="BH4" s="218" t="s">
        <v>573</v>
      </c>
      <c r="BI4" s="219" t="s">
        <v>574</v>
      </c>
      <c r="BJ4" s="219" t="s">
        <v>575</v>
      </c>
      <c r="BK4" s="220" t="s">
        <v>576</v>
      </c>
      <c r="BL4" s="220" t="s">
        <v>576</v>
      </c>
      <c r="BM4" s="218" t="s">
        <v>22</v>
      </c>
      <c r="BN4" s="218" t="s">
        <v>571</v>
      </c>
      <c r="BO4" s="218" t="s">
        <v>572</v>
      </c>
      <c r="BP4" s="218" t="s">
        <v>573</v>
      </c>
      <c r="BQ4" s="219" t="s">
        <v>574</v>
      </c>
      <c r="BR4" s="219" t="s">
        <v>575</v>
      </c>
      <c r="BS4" s="220" t="s">
        <v>576</v>
      </c>
      <c r="BT4" s="220" t="s">
        <v>576</v>
      </c>
      <c r="BU4" s="204"/>
      <c r="BV4" s="221" t="s">
        <v>577</v>
      </c>
      <c r="BW4" s="204" t="s">
        <v>578</v>
      </c>
      <c r="BX4" s="205"/>
      <c r="BY4" s="222" t="s">
        <v>576</v>
      </c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</row>
    <row r="5" spans="1:96" ht="12" customHeight="1" x14ac:dyDescent="0.25">
      <c r="A5" s="197"/>
      <c r="B5" s="134">
        <v>1</v>
      </c>
      <c r="C5" s="223">
        <v>28.3031199999999</v>
      </c>
      <c r="D5" s="199">
        <v>66.762283483824902</v>
      </c>
      <c r="E5" s="199">
        <v>66.762283483824902</v>
      </c>
      <c r="F5" s="199">
        <v>66.762283483824902</v>
      </c>
      <c r="G5" s="199">
        <v>66.762283483824902</v>
      </c>
      <c r="H5" s="199">
        <v>66.762283483824902</v>
      </c>
      <c r="I5" s="199">
        <v>66.762283483824902</v>
      </c>
      <c r="J5" s="199">
        <v>66.762283483824902</v>
      </c>
      <c r="K5" s="199">
        <v>66.762283483824902</v>
      </c>
      <c r="L5" s="199">
        <v>66.762283483824902</v>
      </c>
      <c r="M5" s="199">
        <v>66.762283483824902</v>
      </c>
      <c r="N5" s="199">
        <v>66.762283483824902</v>
      </c>
      <c r="O5" s="199">
        <v>66.762283483824902</v>
      </c>
      <c r="P5" s="199">
        <v>66.762283483824902</v>
      </c>
      <c r="Q5" s="199">
        <v>66.762283483824902</v>
      </c>
      <c r="R5" s="199">
        <v>66.762283483824902</v>
      </c>
      <c r="S5" s="223"/>
      <c r="T5" s="223">
        <v>66.739456743888894</v>
      </c>
      <c r="U5" s="223">
        <v>66.740892098978307</v>
      </c>
      <c r="V5" s="224">
        <f>U5-T5</f>
        <v>1.4353550894128375E-3</v>
      </c>
      <c r="W5" s="197"/>
      <c r="X5" s="225">
        <v>86.751810000000006</v>
      </c>
      <c r="Y5" s="225">
        <v>86.751810000000006</v>
      </c>
      <c r="Z5" s="225">
        <v>86.751810000000006</v>
      </c>
      <c r="AA5" s="225">
        <v>86.751810000000006</v>
      </c>
      <c r="AB5" s="225">
        <v>86.751810000000006</v>
      </c>
      <c r="AC5" s="225">
        <v>86.751810000000006</v>
      </c>
      <c r="AD5" s="225">
        <v>86.751810000000006</v>
      </c>
      <c r="AE5" s="225">
        <v>60.655749999999898</v>
      </c>
      <c r="AF5" s="225">
        <v>86.751810000000006</v>
      </c>
      <c r="AG5" s="225">
        <v>86.751810000000006</v>
      </c>
      <c r="AH5" s="225">
        <v>86.751810000000006</v>
      </c>
      <c r="AI5" s="225">
        <v>86.751810000000006</v>
      </c>
      <c r="AJ5" s="225">
        <v>86.751810000000006</v>
      </c>
      <c r="AK5" s="225">
        <v>86.751810000000006</v>
      </c>
      <c r="AL5" s="225">
        <v>86.751810000000006</v>
      </c>
      <c r="AM5" s="197"/>
      <c r="AN5" s="211">
        <v>0</v>
      </c>
      <c r="AO5" s="211">
        <v>0</v>
      </c>
      <c r="AP5" s="211">
        <v>0</v>
      </c>
      <c r="AQ5" s="211">
        <v>7</v>
      </c>
      <c r="AR5" s="211">
        <v>609.61</v>
      </c>
      <c r="AS5" s="211">
        <v>30.48028</v>
      </c>
      <c r="AT5" s="226">
        <v>1E-3</v>
      </c>
      <c r="AU5" s="211">
        <v>60.655749999999898</v>
      </c>
      <c r="AV5" s="211">
        <v>1</v>
      </c>
      <c r="AW5" s="227">
        <v>1.4200000000000001E-4</v>
      </c>
      <c r="AX5" s="228">
        <v>3.8580000000000003E-2</v>
      </c>
      <c r="AY5" s="211">
        <v>1</v>
      </c>
      <c r="AZ5" s="211">
        <v>0</v>
      </c>
      <c r="BA5" s="211">
        <v>0</v>
      </c>
      <c r="BB5" s="197"/>
      <c r="BC5" s="197"/>
      <c r="BD5" s="229">
        <f>BE5/$BD$4</f>
        <v>8.3333333333333329E-2</v>
      </c>
      <c r="BE5" s="202">
        <v>300</v>
      </c>
      <c r="BF5" s="230">
        <v>524.49913982999999</v>
      </c>
      <c r="BG5" s="230">
        <v>405.15046102455898</v>
      </c>
      <c r="BH5" s="230">
        <v>-402.91910336047101</v>
      </c>
      <c r="BI5" s="231">
        <v>51.3372034759564</v>
      </c>
      <c r="BJ5" s="231">
        <v>5.3305360300333504</v>
      </c>
      <c r="BK5" s="229">
        <f>BJ5-AVERAGE($BJ$5:$BJ$292)</f>
        <v>-0.79009018250380603</v>
      </c>
      <c r="BL5" s="229">
        <f>BF5-AVERAGE($BF$5:$BF$292)</f>
        <v>11.792117131076566</v>
      </c>
      <c r="BM5" s="202">
        <v>300</v>
      </c>
      <c r="BN5" s="230">
        <v>524.49913982999999</v>
      </c>
      <c r="BO5" s="230">
        <v>441.74100808417302</v>
      </c>
      <c r="BP5" s="230">
        <v>-441.26972793537402</v>
      </c>
      <c r="BQ5" s="231">
        <v>51.627533964473102</v>
      </c>
      <c r="BR5" s="231">
        <v>5.6065926772025803</v>
      </c>
      <c r="BS5" s="229">
        <f>BR5-AVERAGE($BR$5:$BR$292)</f>
        <v>-0.52538973782009624</v>
      </c>
      <c r="BT5" s="229">
        <f>BN5-AVERAGE($BN$5:$BN$292)</f>
        <v>11.792117131076566</v>
      </c>
      <c r="BU5" s="232" t="s">
        <v>22</v>
      </c>
      <c r="BV5" s="204">
        <v>-108.160534329341</v>
      </c>
      <c r="BW5" s="204">
        <v>-70.714521500750394</v>
      </c>
      <c r="BX5" s="229">
        <f>BV5-AVERAGE($BV$5:$BV$292)</f>
        <v>-112.87865880236474</v>
      </c>
      <c r="BY5" s="229">
        <f>BW5-AVERAGE($BW$5:$BW$292)</f>
        <v>-73.937715799825696</v>
      </c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</row>
    <row r="6" spans="1:96" ht="12" customHeight="1" x14ac:dyDescent="0.25">
      <c r="A6" s="197"/>
      <c r="B6" s="134">
        <f>B5+1</f>
        <v>2</v>
      </c>
      <c r="C6" s="223">
        <v>28.3031199999999</v>
      </c>
      <c r="D6" s="199">
        <v>66.152678015074898</v>
      </c>
      <c r="E6" s="199">
        <v>66.152678015074898</v>
      </c>
      <c r="F6" s="199">
        <v>66.152678015074898</v>
      </c>
      <c r="G6" s="199">
        <v>66.152678015074898</v>
      </c>
      <c r="H6" s="199">
        <v>66.152678015074898</v>
      </c>
      <c r="I6" s="199">
        <v>66.152678015074898</v>
      </c>
      <c r="J6" s="199">
        <v>66.152678015074898</v>
      </c>
      <c r="K6" s="199">
        <v>66.152678015074898</v>
      </c>
      <c r="L6" s="199">
        <v>66.152678015074898</v>
      </c>
      <c r="M6" s="199">
        <v>66.152678015074898</v>
      </c>
      <c r="N6" s="199">
        <v>66.152678015074898</v>
      </c>
      <c r="O6" s="199">
        <v>66.152678015074898</v>
      </c>
      <c r="P6" s="199">
        <v>66.152678015074898</v>
      </c>
      <c r="Q6" s="199">
        <v>66.152678015074898</v>
      </c>
      <c r="R6" s="199">
        <v>66.152678015074898</v>
      </c>
      <c r="S6" s="223"/>
      <c r="T6" s="223">
        <v>66.084480639939699</v>
      </c>
      <c r="U6" s="223">
        <v>66.089809896037295</v>
      </c>
      <c r="V6" s="224">
        <f t="shared" ref="V6:V69" si="2">U6-T6</f>
        <v>5.3292560975961578E-3</v>
      </c>
      <c r="W6" s="197"/>
      <c r="X6" s="225">
        <v>86.142204375000006</v>
      </c>
      <c r="Y6" s="225">
        <v>86.142204375000006</v>
      </c>
      <c r="Z6" s="225">
        <v>86.142204375000006</v>
      </c>
      <c r="AA6" s="225">
        <v>86.142204375000006</v>
      </c>
      <c r="AB6" s="225">
        <v>86.142204375000006</v>
      </c>
      <c r="AC6" s="225">
        <v>86.142204375000006</v>
      </c>
      <c r="AD6" s="225">
        <v>86.142204375000006</v>
      </c>
      <c r="AE6" s="225">
        <v>60.04614453125</v>
      </c>
      <c r="AF6" s="225">
        <v>86.142204375000006</v>
      </c>
      <c r="AG6" s="225">
        <v>86.142204375000006</v>
      </c>
      <c r="AH6" s="225">
        <v>86.142204375000006</v>
      </c>
      <c r="AI6" s="225">
        <v>86.142204375000006</v>
      </c>
      <c r="AJ6" s="225">
        <v>86.142204375000006</v>
      </c>
      <c r="AK6" s="225">
        <v>86.142204375000006</v>
      </c>
      <c r="AL6" s="225">
        <v>86.142204375000006</v>
      </c>
      <c r="AM6" s="197"/>
      <c r="AN6" s="211">
        <v>1</v>
      </c>
      <c r="AO6" s="211">
        <v>0</v>
      </c>
      <c r="AP6" s="211">
        <v>1</v>
      </c>
      <c r="AQ6" s="211">
        <v>7</v>
      </c>
      <c r="AR6" s="211">
        <v>609.61</v>
      </c>
      <c r="AS6" s="211">
        <v>30.48028</v>
      </c>
      <c r="AT6" s="226">
        <v>1E-3</v>
      </c>
      <c r="AU6" s="211">
        <v>60.04614453125</v>
      </c>
      <c r="AV6" s="211">
        <v>1</v>
      </c>
      <c r="AW6" s="227">
        <v>1.4200000000000001E-4</v>
      </c>
      <c r="AX6" s="228">
        <v>3.8580000000000003E-2</v>
      </c>
      <c r="AY6" s="211">
        <v>2</v>
      </c>
      <c r="AZ6" s="211">
        <v>1</v>
      </c>
      <c r="BA6" s="211">
        <v>0</v>
      </c>
      <c r="BB6" s="197"/>
      <c r="BC6" s="197"/>
      <c r="BD6" s="229">
        <f t="shared" ref="BD6:BD69" si="3">BE6/$BD$4</f>
        <v>0.16666666666666666</v>
      </c>
      <c r="BE6" s="202">
        <v>600</v>
      </c>
      <c r="BF6" s="230">
        <v>539.13613719</v>
      </c>
      <c r="BG6" s="230">
        <v>410.80791457192203</v>
      </c>
      <c r="BH6" s="230">
        <v>-408.05448016655401</v>
      </c>
      <c r="BI6" s="231">
        <v>51.379657219992801</v>
      </c>
      <c r="BJ6" s="231">
        <v>5.3769747029302799</v>
      </c>
      <c r="BK6" s="229">
        <f t="shared" ref="BK6:BK69" si="4">BJ6-AVERAGE($BJ$5:$BJ$292)</f>
        <v>-0.74365150960687654</v>
      </c>
      <c r="BL6" s="229">
        <f t="shared" ref="BL6:BL69" si="5">BF6-AVERAGE($BF$5:$BF$292)</f>
        <v>26.429114491076575</v>
      </c>
      <c r="BM6" s="202">
        <v>600</v>
      </c>
      <c r="BN6" s="230">
        <v>539.13613719</v>
      </c>
      <c r="BO6" s="230">
        <v>445.25161999576397</v>
      </c>
      <c r="BP6" s="230">
        <v>-444.40055150905999</v>
      </c>
      <c r="BQ6" s="231">
        <v>51.652777834811502</v>
      </c>
      <c r="BR6" s="231">
        <v>5.6347430868790003</v>
      </c>
      <c r="BS6" s="229">
        <f t="shared" ref="BS6:BS69" si="6">BR6-AVERAGE($BR$5:$BR$292)</f>
        <v>-0.49723932814367622</v>
      </c>
      <c r="BT6" s="229">
        <f t="shared" ref="BT6:BT69" si="7">BN6-AVERAGE($BN$5:$BN$292)</f>
        <v>26.429114491076575</v>
      </c>
      <c r="BU6" s="232" t="s">
        <v>571</v>
      </c>
      <c r="BV6" s="204">
        <v>-101.506275800509</v>
      </c>
      <c r="BW6" s="204">
        <v>-65.778585379081406</v>
      </c>
      <c r="BX6" s="229">
        <f t="shared" ref="BX6:BX69" si="8">BV6-AVERAGE($BV$5:$BV$292)</f>
        <v>-106.22440027353274</v>
      </c>
      <c r="BY6" s="229">
        <f t="shared" ref="BY6:BY69" si="9">BW6-AVERAGE($BW$5:$BW$292)</f>
        <v>-69.001779678156709</v>
      </c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</row>
    <row r="7" spans="1:96" ht="12" customHeight="1" x14ac:dyDescent="0.25">
      <c r="A7" s="197"/>
      <c r="B7" s="134">
        <f t="shared" ref="B7:B69" si="10">B6+1</f>
        <v>3</v>
      </c>
      <c r="C7" s="223">
        <v>28.3031199999999</v>
      </c>
      <c r="D7" s="199">
        <v>65.543072546324893</v>
      </c>
      <c r="E7" s="199">
        <v>65.543072546324893</v>
      </c>
      <c r="F7" s="199">
        <v>65.543072546324893</v>
      </c>
      <c r="G7" s="199">
        <v>65.543072546324893</v>
      </c>
      <c r="H7" s="199">
        <v>65.543072546324893</v>
      </c>
      <c r="I7" s="199">
        <v>65.543072546324893</v>
      </c>
      <c r="J7" s="199">
        <v>65.543072546324893</v>
      </c>
      <c r="K7" s="199">
        <v>65.543072546324893</v>
      </c>
      <c r="L7" s="199">
        <v>65.543072546324893</v>
      </c>
      <c r="M7" s="199">
        <v>65.543072546324893</v>
      </c>
      <c r="N7" s="199">
        <v>65.543072546324893</v>
      </c>
      <c r="O7" s="199">
        <v>65.543072546324893</v>
      </c>
      <c r="P7" s="199">
        <v>65.543072546324893</v>
      </c>
      <c r="Q7" s="199">
        <v>65.543072546324893</v>
      </c>
      <c r="R7" s="199">
        <v>65.543072546324893</v>
      </c>
      <c r="S7" s="223"/>
      <c r="T7" s="223">
        <v>65.429957618436404</v>
      </c>
      <c r="U7" s="223">
        <v>65.440495604496903</v>
      </c>
      <c r="V7" s="224">
        <f t="shared" si="2"/>
        <v>1.0537986060498383E-2</v>
      </c>
      <c r="W7" s="197"/>
      <c r="X7" s="225">
        <v>85.532598750000005</v>
      </c>
      <c r="Y7" s="225">
        <v>85.532598750000005</v>
      </c>
      <c r="Z7" s="225">
        <v>85.532598750000005</v>
      </c>
      <c r="AA7" s="225">
        <v>85.532598750000005</v>
      </c>
      <c r="AB7" s="225">
        <v>85.532598750000005</v>
      </c>
      <c r="AC7" s="225">
        <v>85.532598750000005</v>
      </c>
      <c r="AD7" s="225">
        <v>85.532598750000005</v>
      </c>
      <c r="AE7" s="225">
        <v>59.436539062499897</v>
      </c>
      <c r="AF7" s="225">
        <v>85.532598750000005</v>
      </c>
      <c r="AG7" s="225">
        <v>85.532598750000005</v>
      </c>
      <c r="AH7" s="225">
        <v>85.532598750000005</v>
      </c>
      <c r="AI7" s="225">
        <v>85.532598750000005</v>
      </c>
      <c r="AJ7" s="225">
        <v>85.532598750000005</v>
      </c>
      <c r="AK7" s="225">
        <v>85.532598750000005</v>
      </c>
      <c r="AL7" s="225">
        <v>85.532598750000005</v>
      </c>
      <c r="AM7" s="197"/>
      <c r="AN7" s="211">
        <v>2</v>
      </c>
      <c r="AO7" s="211">
        <v>0</v>
      </c>
      <c r="AP7" s="211">
        <v>2</v>
      </c>
      <c r="AQ7" s="211">
        <v>7</v>
      </c>
      <c r="AR7" s="211">
        <v>609.61</v>
      </c>
      <c r="AS7" s="211">
        <v>30.48028</v>
      </c>
      <c r="AT7" s="226">
        <v>1E-3</v>
      </c>
      <c r="AU7" s="211">
        <v>59.436539062499897</v>
      </c>
      <c r="AV7" s="211">
        <v>1</v>
      </c>
      <c r="AW7" s="227">
        <v>1.4200000000000001E-4</v>
      </c>
      <c r="AX7" s="228">
        <v>3.8580000000000003E-2</v>
      </c>
      <c r="AY7" s="211">
        <v>2</v>
      </c>
      <c r="AZ7" s="211">
        <v>1</v>
      </c>
      <c r="BA7" s="211">
        <v>0</v>
      </c>
      <c r="BB7" s="197"/>
      <c r="BC7" s="197"/>
      <c r="BD7" s="229">
        <f t="shared" si="3"/>
        <v>0.25</v>
      </c>
      <c r="BE7" s="202">
        <v>900</v>
      </c>
      <c r="BF7" s="230">
        <v>553.45062605999999</v>
      </c>
      <c r="BG7" s="230">
        <v>417.59161023704797</v>
      </c>
      <c r="BH7" s="230">
        <v>-414.30996122624299</v>
      </c>
      <c r="BI7" s="231">
        <v>51.4306496641629</v>
      </c>
      <c r="BJ7" s="231">
        <v>5.4319225831442601</v>
      </c>
      <c r="BK7" s="229">
        <f t="shared" si="4"/>
        <v>-0.68870362939289631</v>
      </c>
      <c r="BL7" s="229">
        <f t="shared" si="5"/>
        <v>40.743603361076566</v>
      </c>
      <c r="BM7" s="202">
        <v>900</v>
      </c>
      <c r="BN7" s="230">
        <v>553.45062605999999</v>
      </c>
      <c r="BO7" s="230">
        <v>449.43679255868102</v>
      </c>
      <c r="BP7" s="230">
        <v>-448.191703723118</v>
      </c>
      <c r="BQ7" s="231">
        <v>51.6829959836138</v>
      </c>
      <c r="BR7" s="231">
        <v>5.6679507155702904</v>
      </c>
      <c r="BS7" s="229">
        <f t="shared" si="6"/>
        <v>-0.46403169945238609</v>
      </c>
      <c r="BT7" s="229">
        <f t="shared" si="7"/>
        <v>40.743603361076566</v>
      </c>
      <c r="BU7" s="232" t="s">
        <v>572</v>
      </c>
      <c r="BV7" s="204">
        <v>-93.740312448351204</v>
      </c>
      <c r="BW7" s="204">
        <v>-60.122236947328098</v>
      </c>
      <c r="BX7" s="229">
        <f t="shared" si="8"/>
        <v>-98.45843692137494</v>
      </c>
      <c r="BY7" s="229">
        <f t="shared" si="9"/>
        <v>-63.345431246403393</v>
      </c>
      <c r="BZ7" s="206"/>
      <c r="CA7" s="206"/>
      <c r="CB7" s="206"/>
      <c r="CC7" s="206"/>
      <c r="CD7" s="206"/>
      <c r="CE7" s="206"/>
      <c r="CF7" s="206"/>
      <c r="CG7" s="206"/>
      <c r="CH7" s="206"/>
      <c r="CI7" s="206"/>
      <c r="CJ7" s="206"/>
      <c r="CK7" s="206"/>
      <c r="CL7" s="206"/>
      <c r="CM7" s="206"/>
      <c r="CN7" s="206"/>
      <c r="CO7" s="206"/>
      <c r="CP7" s="206"/>
      <c r="CQ7" s="206"/>
      <c r="CR7" s="206"/>
    </row>
    <row r="8" spans="1:96" ht="12" customHeight="1" x14ac:dyDescent="0.25">
      <c r="A8" s="197"/>
      <c r="B8" s="134">
        <f t="shared" si="10"/>
        <v>4</v>
      </c>
      <c r="C8" s="223">
        <v>28.3031199999999</v>
      </c>
      <c r="D8" s="199">
        <v>64.933467077574903</v>
      </c>
      <c r="E8" s="199">
        <v>64.933467077574903</v>
      </c>
      <c r="F8" s="199">
        <v>64.933467077574903</v>
      </c>
      <c r="G8" s="199">
        <v>64.933467077574903</v>
      </c>
      <c r="H8" s="199">
        <v>64.933467077574903</v>
      </c>
      <c r="I8" s="199">
        <v>64.933467077574903</v>
      </c>
      <c r="J8" s="199">
        <v>64.933467077574903</v>
      </c>
      <c r="K8" s="199">
        <v>64.933467077574903</v>
      </c>
      <c r="L8" s="199">
        <v>64.933467077574903</v>
      </c>
      <c r="M8" s="199">
        <v>64.933467077574903</v>
      </c>
      <c r="N8" s="199">
        <v>64.933467077574903</v>
      </c>
      <c r="O8" s="199">
        <v>64.933467077574903</v>
      </c>
      <c r="P8" s="199">
        <v>64.933467077574903</v>
      </c>
      <c r="Q8" s="199">
        <v>64.933467077574903</v>
      </c>
      <c r="R8" s="199">
        <v>64.933467077574903</v>
      </c>
      <c r="S8" s="223"/>
      <c r="T8" s="223">
        <v>64.775978258596396</v>
      </c>
      <c r="U8" s="223">
        <v>64.792976542935506</v>
      </c>
      <c r="V8" s="224">
        <f t="shared" si="2"/>
        <v>1.6998284339109659E-2</v>
      </c>
      <c r="W8" s="197"/>
      <c r="X8" s="225">
        <v>84.922993125000005</v>
      </c>
      <c r="Y8" s="225">
        <v>84.922993125000005</v>
      </c>
      <c r="Z8" s="225">
        <v>84.922993125000005</v>
      </c>
      <c r="AA8" s="225">
        <v>84.922993125000005</v>
      </c>
      <c r="AB8" s="225">
        <v>84.922993125000005</v>
      </c>
      <c r="AC8" s="225">
        <v>84.922993125000005</v>
      </c>
      <c r="AD8" s="225">
        <v>84.922993125000005</v>
      </c>
      <c r="AE8" s="225">
        <v>58.826933593749899</v>
      </c>
      <c r="AF8" s="225">
        <v>84.922993125000005</v>
      </c>
      <c r="AG8" s="225">
        <v>84.922993125000005</v>
      </c>
      <c r="AH8" s="225">
        <v>84.922993125000005</v>
      </c>
      <c r="AI8" s="225">
        <v>84.922993125000005</v>
      </c>
      <c r="AJ8" s="225">
        <v>84.922993125000005</v>
      </c>
      <c r="AK8" s="225">
        <v>84.922993125000005</v>
      </c>
      <c r="AL8" s="225">
        <v>84.922993125000005</v>
      </c>
      <c r="AM8" s="197"/>
      <c r="AN8" s="211">
        <v>3</v>
      </c>
      <c r="AO8" s="211">
        <v>0</v>
      </c>
      <c r="AP8" s="211">
        <v>3</v>
      </c>
      <c r="AQ8" s="211">
        <v>7</v>
      </c>
      <c r="AR8" s="211">
        <v>609.61</v>
      </c>
      <c r="AS8" s="211">
        <v>30.48028</v>
      </c>
      <c r="AT8" s="226">
        <v>1E-3</v>
      </c>
      <c r="AU8" s="211">
        <v>58.826933593749899</v>
      </c>
      <c r="AV8" s="211">
        <v>1</v>
      </c>
      <c r="AW8" s="227">
        <v>1.4200000000000001E-4</v>
      </c>
      <c r="AX8" s="228">
        <v>3.8580000000000003E-2</v>
      </c>
      <c r="AY8" s="211">
        <v>2</v>
      </c>
      <c r="AZ8" s="211">
        <v>1</v>
      </c>
      <c r="BA8" s="211">
        <v>0</v>
      </c>
      <c r="BB8" s="197"/>
      <c r="BC8" s="197"/>
      <c r="BD8" s="229">
        <f t="shared" si="3"/>
        <v>0.33333333333333331</v>
      </c>
      <c r="BE8" s="202">
        <v>1200</v>
      </c>
      <c r="BF8" s="230">
        <v>567.28577393</v>
      </c>
      <c r="BG8" s="230">
        <v>425.531138115217</v>
      </c>
      <c r="BH8" s="230">
        <v>-421.71731153695703</v>
      </c>
      <c r="BI8" s="231">
        <v>51.4902591767719</v>
      </c>
      <c r="BJ8" s="231">
        <v>5.4954285201260404</v>
      </c>
      <c r="BK8" s="229">
        <f t="shared" si="4"/>
        <v>-0.625197692411116</v>
      </c>
      <c r="BL8" s="229">
        <f t="shared" si="5"/>
        <v>54.578751231076581</v>
      </c>
      <c r="BM8" s="202">
        <v>1200</v>
      </c>
      <c r="BN8" s="230">
        <v>567.28577393</v>
      </c>
      <c r="BO8" s="230">
        <v>454.33136200747299</v>
      </c>
      <c r="BP8" s="230">
        <v>-452.67714411237898</v>
      </c>
      <c r="BQ8" s="231">
        <v>51.718394723784797</v>
      </c>
      <c r="BR8" s="231">
        <v>5.7064227159083201</v>
      </c>
      <c r="BS8" s="229">
        <f t="shared" si="6"/>
        <v>-0.42555969911435643</v>
      </c>
      <c r="BT8" s="229">
        <f t="shared" si="7"/>
        <v>54.578751231076581</v>
      </c>
      <c r="BU8" s="232" t="s">
        <v>573</v>
      </c>
      <c r="BV8" s="204">
        <v>-84.947697722501402</v>
      </c>
      <c r="BW8" s="204">
        <v>-53.807424984365703</v>
      </c>
      <c r="BX8" s="229">
        <f t="shared" si="8"/>
        <v>-89.665822195525138</v>
      </c>
      <c r="BY8" s="229">
        <f t="shared" si="9"/>
        <v>-57.030619283440998</v>
      </c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</row>
    <row r="9" spans="1:96" ht="12" customHeight="1" x14ac:dyDescent="0.25">
      <c r="A9" s="197"/>
      <c r="B9" s="134">
        <f t="shared" si="10"/>
        <v>5</v>
      </c>
      <c r="C9" s="223">
        <v>28.3031199999999</v>
      </c>
      <c r="D9" s="199">
        <v>64.323861608824899</v>
      </c>
      <c r="E9" s="199">
        <v>64.323861608824899</v>
      </c>
      <c r="F9" s="199">
        <v>64.323861608824899</v>
      </c>
      <c r="G9" s="199">
        <v>64.323861608824899</v>
      </c>
      <c r="H9" s="199">
        <v>64.323861608824899</v>
      </c>
      <c r="I9" s="199">
        <v>64.323861608824899</v>
      </c>
      <c r="J9" s="199">
        <v>64.323861608824899</v>
      </c>
      <c r="K9" s="199">
        <v>64.323861608824899</v>
      </c>
      <c r="L9" s="199">
        <v>64.323861608824899</v>
      </c>
      <c r="M9" s="199">
        <v>64.323861608824899</v>
      </c>
      <c r="N9" s="199">
        <v>64.323861608824899</v>
      </c>
      <c r="O9" s="199">
        <v>64.323861608824899</v>
      </c>
      <c r="P9" s="199">
        <v>64.323861608824899</v>
      </c>
      <c r="Q9" s="199">
        <v>64.323861608824899</v>
      </c>
      <c r="R9" s="199">
        <v>64.323861608824899</v>
      </c>
      <c r="S9" s="223"/>
      <c r="T9" s="223">
        <v>64.122632309673804</v>
      </c>
      <c r="U9" s="223">
        <v>64.147274888927697</v>
      </c>
      <c r="V9" s="224">
        <f t="shared" si="2"/>
        <v>2.4642579253892904E-2</v>
      </c>
      <c r="W9" s="197"/>
      <c r="X9" s="225">
        <v>84.313387500000005</v>
      </c>
      <c r="Y9" s="225">
        <v>84.313387500000005</v>
      </c>
      <c r="Z9" s="225">
        <v>84.313387500000005</v>
      </c>
      <c r="AA9" s="225">
        <v>84.313387500000005</v>
      </c>
      <c r="AB9" s="225">
        <v>84.313387500000005</v>
      </c>
      <c r="AC9" s="225">
        <v>84.313387500000005</v>
      </c>
      <c r="AD9" s="225">
        <v>84.313387500000005</v>
      </c>
      <c r="AE9" s="225">
        <v>58.217328124999902</v>
      </c>
      <c r="AF9" s="225">
        <v>84.313387500000005</v>
      </c>
      <c r="AG9" s="225">
        <v>84.313387500000005</v>
      </c>
      <c r="AH9" s="225">
        <v>84.313387500000005</v>
      </c>
      <c r="AI9" s="225">
        <v>84.313387500000005</v>
      </c>
      <c r="AJ9" s="225">
        <v>84.313387500000005</v>
      </c>
      <c r="AK9" s="225">
        <v>84.313387500000005</v>
      </c>
      <c r="AL9" s="225">
        <v>84.313387500000005</v>
      </c>
      <c r="AM9" s="197"/>
      <c r="AN9" s="211">
        <v>4</v>
      </c>
      <c r="AO9" s="211">
        <v>0</v>
      </c>
      <c r="AP9" s="211">
        <v>4</v>
      </c>
      <c r="AQ9" s="211">
        <v>7</v>
      </c>
      <c r="AR9" s="211">
        <v>609.61</v>
      </c>
      <c r="AS9" s="211">
        <v>30.48028</v>
      </c>
      <c r="AT9" s="226">
        <v>1E-3</v>
      </c>
      <c r="AU9" s="211">
        <v>58.217328124999902</v>
      </c>
      <c r="AV9" s="211">
        <v>1</v>
      </c>
      <c r="AW9" s="227">
        <v>1.4200000000000001E-4</v>
      </c>
      <c r="AX9" s="228">
        <v>3.8580000000000003E-2</v>
      </c>
      <c r="AY9" s="211">
        <v>2</v>
      </c>
      <c r="AZ9" s="211">
        <v>1</v>
      </c>
      <c r="BA9" s="211">
        <v>0</v>
      </c>
      <c r="BB9" s="197"/>
      <c r="BC9" s="197"/>
      <c r="BD9" s="229">
        <f t="shared" si="3"/>
        <v>0.41666666666666669</v>
      </c>
      <c r="BE9" s="202">
        <v>1500</v>
      </c>
      <c r="BF9" s="230">
        <v>580.49</v>
      </c>
      <c r="BG9" s="230">
        <v>434.65413288255797</v>
      </c>
      <c r="BH9" s="230">
        <v>-430.30678718828199</v>
      </c>
      <c r="BI9" s="231">
        <v>51.558522868441798</v>
      </c>
      <c r="BJ9" s="231">
        <v>5.5674995229895501</v>
      </c>
      <c r="BK9" s="229">
        <f t="shared" si="4"/>
        <v>-0.55312668954760635</v>
      </c>
      <c r="BL9" s="229">
        <f t="shared" si="5"/>
        <v>67.782977301076585</v>
      </c>
      <c r="BM9" s="202">
        <v>1500</v>
      </c>
      <c r="BN9" s="230">
        <v>580.49</v>
      </c>
      <c r="BO9" s="230">
        <v>459.97258235429803</v>
      </c>
      <c r="BP9" s="230">
        <v>-457.89238542486601</v>
      </c>
      <c r="BQ9" s="231">
        <v>51.759182911962696</v>
      </c>
      <c r="BR9" s="231">
        <v>5.7503762831501097</v>
      </c>
      <c r="BS9" s="229">
        <f t="shared" si="6"/>
        <v>-0.38160613187256676</v>
      </c>
      <c r="BT9" s="229">
        <f t="shared" si="7"/>
        <v>67.782977301076585</v>
      </c>
      <c r="BU9" s="232" t="s">
        <v>574</v>
      </c>
      <c r="BV9" s="204">
        <v>-75.224729040270304</v>
      </c>
      <c r="BW9" s="204">
        <v>-46.9033098141472</v>
      </c>
      <c r="BX9" s="229">
        <f t="shared" si="8"/>
        <v>-79.94285351329404</v>
      </c>
      <c r="BY9" s="229">
        <f t="shared" si="9"/>
        <v>-50.126504113222495</v>
      </c>
      <c r="BZ9" s="206"/>
      <c r="CA9" s="206"/>
      <c r="CB9" s="206"/>
      <c r="CC9" s="206"/>
      <c r="CD9" s="206"/>
      <c r="CE9" s="206"/>
      <c r="CF9" s="206"/>
      <c r="CG9" s="206"/>
      <c r="CH9" s="206"/>
      <c r="CI9" s="206"/>
      <c r="CJ9" s="206"/>
      <c r="CK9" s="206"/>
      <c r="CL9" s="206"/>
      <c r="CM9" s="206"/>
      <c r="CN9" s="206"/>
      <c r="CO9" s="206"/>
      <c r="CP9" s="206"/>
      <c r="CQ9" s="206"/>
      <c r="CR9" s="206"/>
    </row>
    <row r="10" spans="1:96" ht="12" customHeight="1" x14ac:dyDescent="0.25">
      <c r="A10" s="197"/>
      <c r="B10" s="134">
        <f t="shared" si="10"/>
        <v>6</v>
      </c>
      <c r="C10" s="223">
        <v>28.3031199999999</v>
      </c>
      <c r="D10" s="199">
        <v>63.714256140074902</v>
      </c>
      <c r="E10" s="199">
        <v>63.714256140074902</v>
      </c>
      <c r="F10" s="199">
        <v>63.714256140074902</v>
      </c>
      <c r="G10" s="199">
        <v>63.714256140074902</v>
      </c>
      <c r="H10" s="199">
        <v>63.714256140074902</v>
      </c>
      <c r="I10" s="199">
        <v>63.714256140074902</v>
      </c>
      <c r="J10" s="199">
        <v>63.714256140074902</v>
      </c>
      <c r="K10" s="199">
        <v>63.714256140074902</v>
      </c>
      <c r="L10" s="199">
        <v>63.714256140074902</v>
      </c>
      <c r="M10" s="199">
        <v>63.714256140074902</v>
      </c>
      <c r="N10" s="199">
        <v>63.714256140074902</v>
      </c>
      <c r="O10" s="199">
        <v>63.714256140074902</v>
      </c>
      <c r="P10" s="199">
        <v>63.714256140074902</v>
      </c>
      <c r="Q10" s="199">
        <v>63.714256140074902</v>
      </c>
      <c r="R10" s="199">
        <v>63.714256140074902</v>
      </c>
      <c r="S10" s="223"/>
      <c r="T10" s="223">
        <v>63.470008482860599</v>
      </c>
      <c r="U10" s="223">
        <v>63.503407719141997</v>
      </c>
      <c r="V10" s="224">
        <f t="shared" si="2"/>
        <v>3.3399236281397293E-2</v>
      </c>
      <c r="W10" s="197"/>
      <c r="X10" s="225">
        <v>83.703781875000004</v>
      </c>
      <c r="Y10" s="225">
        <v>83.703781875000004</v>
      </c>
      <c r="Z10" s="225">
        <v>83.703781875000004</v>
      </c>
      <c r="AA10" s="225">
        <v>83.703781875000004</v>
      </c>
      <c r="AB10" s="225">
        <v>83.703781875000004</v>
      </c>
      <c r="AC10" s="225">
        <v>83.703781875000004</v>
      </c>
      <c r="AD10" s="225">
        <v>83.703781875000004</v>
      </c>
      <c r="AE10" s="225">
        <v>57.607722656249898</v>
      </c>
      <c r="AF10" s="225">
        <v>83.703781875000004</v>
      </c>
      <c r="AG10" s="225">
        <v>83.703781875000004</v>
      </c>
      <c r="AH10" s="225">
        <v>83.703781875000004</v>
      </c>
      <c r="AI10" s="225">
        <v>83.703781875000004</v>
      </c>
      <c r="AJ10" s="225">
        <v>83.703781875000004</v>
      </c>
      <c r="AK10" s="225">
        <v>83.703781875000004</v>
      </c>
      <c r="AL10" s="225">
        <v>83.703781875000004</v>
      </c>
      <c r="AM10" s="197"/>
      <c r="AN10" s="211">
        <v>5</v>
      </c>
      <c r="AO10" s="211">
        <v>0</v>
      </c>
      <c r="AP10" s="211">
        <v>5</v>
      </c>
      <c r="AQ10" s="211">
        <v>7</v>
      </c>
      <c r="AR10" s="211">
        <v>609.61</v>
      </c>
      <c r="AS10" s="211">
        <v>30.48028</v>
      </c>
      <c r="AT10" s="226">
        <v>1E-3</v>
      </c>
      <c r="AU10" s="211">
        <v>57.607722656249898</v>
      </c>
      <c r="AV10" s="211">
        <v>1</v>
      </c>
      <c r="AW10" s="227">
        <v>1.4200000000000001E-4</v>
      </c>
      <c r="AX10" s="228">
        <v>3.8580000000000003E-2</v>
      </c>
      <c r="AY10" s="211">
        <v>2</v>
      </c>
      <c r="AZ10" s="211">
        <v>1</v>
      </c>
      <c r="BA10" s="211">
        <v>0</v>
      </c>
      <c r="BB10" s="197"/>
      <c r="BC10" s="197"/>
      <c r="BD10" s="229">
        <f t="shared" si="3"/>
        <v>0.5</v>
      </c>
      <c r="BE10" s="202">
        <v>1800</v>
      </c>
      <c r="BF10" s="230">
        <v>592.91863602000001</v>
      </c>
      <c r="BG10" s="230">
        <v>444.98654826155803</v>
      </c>
      <c r="BH10" s="230">
        <v>-440.10672246074802</v>
      </c>
      <c r="BI10" s="231">
        <v>51.635437617362399</v>
      </c>
      <c r="BJ10" s="231">
        <v>5.6481072384645996</v>
      </c>
      <c r="BK10" s="229">
        <f t="shared" si="4"/>
        <v>-0.47251897407255683</v>
      </c>
      <c r="BL10" s="229">
        <f t="shared" si="5"/>
        <v>80.211613321076584</v>
      </c>
      <c r="BM10" s="202">
        <v>1800</v>
      </c>
      <c r="BN10" s="230">
        <v>592.91863602000001</v>
      </c>
      <c r="BO10" s="230">
        <v>466.40496326721899</v>
      </c>
      <c r="BP10" s="230">
        <v>-463.87834085159699</v>
      </c>
      <c r="BQ10" s="231">
        <v>51.805603103984303</v>
      </c>
      <c r="BR10" s="231">
        <v>5.80007704025628</v>
      </c>
      <c r="BS10" s="229">
        <f t="shared" si="6"/>
        <v>-0.33190537476639648</v>
      </c>
      <c r="BT10" s="229">
        <f t="shared" si="7"/>
        <v>80.211613321076584</v>
      </c>
      <c r="BU10" s="232" t="s">
        <v>575</v>
      </c>
      <c r="BV10" s="204">
        <v>-64.677893129654095</v>
      </c>
      <c r="BW10" s="204">
        <v>-39.485505856322902</v>
      </c>
      <c r="BX10" s="229">
        <f t="shared" si="8"/>
        <v>-69.39601760267783</v>
      </c>
      <c r="BY10" s="229">
        <f t="shared" si="9"/>
        <v>-42.708700155398198</v>
      </c>
      <c r="BZ10" s="206"/>
      <c r="CA10" s="206"/>
      <c r="CB10" s="206"/>
      <c r="CC10" s="206"/>
      <c r="CD10" s="206"/>
      <c r="CE10" s="206"/>
      <c r="CF10" s="206"/>
      <c r="CG10" s="206"/>
      <c r="CH10" s="206"/>
      <c r="CI10" s="206"/>
      <c r="CJ10" s="206"/>
      <c r="CK10" s="206"/>
      <c r="CL10" s="206"/>
      <c r="CM10" s="206"/>
      <c r="CN10" s="206"/>
      <c r="CO10" s="206"/>
      <c r="CP10" s="206"/>
      <c r="CQ10" s="206"/>
      <c r="CR10" s="206"/>
    </row>
    <row r="11" spans="1:96" ht="12" customHeight="1" x14ac:dyDescent="0.25">
      <c r="A11" s="197"/>
      <c r="B11" s="134">
        <f t="shared" si="10"/>
        <v>7</v>
      </c>
      <c r="C11" s="223">
        <v>28.3031199999999</v>
      </c>
      <c r="D11" s="199">
        <v>63.104650671324897</v>
      </c>
      <c r="E11" s="199">
        <v>63.104650671324897</v>
      </c>
      <c r="F11" s="199">
        <v>63.104650671324897</v>
      </c>
      <c r="G11" s="199">
        <v>63.104650671324897</v>
      </c>
      <c r="H11" s="199">
        <v>63.104650671324897</v>
      </c>
      <c r="I11" s="199">
        <v>63.104650671324897</v>
      </c>
      <c r="J11" s="199">
        <v>63.104650671324897</v>
      </c>
      <c r="K11" s="199">
        <v>63.104650671324897</v>
      </c>
      <c r="L11" s="199">
        <v>63.104650671324897</v>
      </c>
      <c r="M11" s="199">
        <v>63.104650671324897</v>
      </c>
      <c r="N11" s="199">
        <v>63.104650671324897</v>
      </c>
      <c r="O11" s="199">
        <v>63.104650671324897</v>
      </c>
      <c r="P11" s="199">
        <v>63.104650671324897</v>
      </c>
      <c r="Q11" s="199">
        <v>63.104650671324897</v>
      </c>
      <c r="R11" s="199">
        <v>63.104650671324897</v>
      </c>
      <c r="S11" s="223"/>
      <c r="T11" s="223">
        <v>62.818194235333401</v>
      </c>
      <c r="U11" s="223">
        <v>62.8613870660432</v>
      </c>
      <c r="V11" s="224">
        <f t="shared" si="2"/>
        <v>4.3192830709799068E-2</v>
      </c>
      <c r="W11" s="197"/>
      <c r="X11" s="225">
        <v>83.094176250000004</v>
      </c>
      <c r="Y11" s="225">
        <v>83.094176250000004</v>
      </c>
      <c r="Z11" s="225">
        <v>83.094176250000004</v>
      </c>
      <c r="AA11" s="225">
        <v>83.094176250000004</v>
      </c>
      <c r="AB11" s="225">
        <v>83.094176250000004</v>
      </c>
      <c r="AC11" s="225">
        <v>83.094176250000004</v>
      </c>
      <c r="AD11" s="225">
        <v>83.094176250000004</v>
      </c>
      <c r="AE11" s="225">
        <v>56.9981171875</v>
      </c>
      <c r="AF11" s="225">
        <v>83.094176250000004</v>
      </c>
      <c r="AG11" s="225">
        <v>83.094176250000004</v>
      </c>
      <c r="AH11" s="225">
        <v>83.094176250000004</v>
      </c>
      <c r="AI11" s="225">
        <v>83.094176250000004</v>
      </c>
      <c r="AJ11" s="225">
        <v>83.094176250000004</v>
      </c>
      <c r="AK11" s="225">
        <v>83.094176250000004</v>
      </c>
      <c r="AL11" s="225">
        <v>83.094176250000004</v>
      </c>
      <c r="AM11" s="197"/>
      <c r="AN11" s="211">
        <v>6</v>
      </c>
      <c r="AO11" s="211">
        <v>0</v>
      </c>
      <c r="AP11" s="211">
        <v>6</v>
      </c>
      <c r="AQ11" s="211">
        <v>7</v>
      </c>
      <c r="AR11" s="211">
        <v>609.61</v>
      </c>
      <c r="AS11" s="211">
        <v>30.48028</v>
      </c>
      <c r="AT11" s="226">
        <v>1E-3</v>
      </c>
      <c r="AU11" s="211">
        <v>56.9981171875</v>
      </c>
      <c r="AV11" s="211">
        <v>1</v>
      </c>
      <c r="AW11" s="227">
        <v>1.4200000000000001E-4</v>
      </c>
      <c r="AX11" s="228">
        <v>3.8580000000000003E-2</v>
      </c>
      <c r="AY11" s="211">
        <v>2</v>
      </c>
      <c r="AZ11" s="211">
        <v>1</v>
      </c>
      <c r="BA11" s="211">
        <v>0</v>
      </c>
      <c r="BB11" s="197"/>
      <c r="BC11" s="197"/>
      <c r="BD11" s="229">
        <f t="shared" si="3"/>
        <v>0.58333333333333337</v>
      </c>
      <c r="BE11" s="202">
        <v>2100</v>
      </c>
      <c r="BF11" s="230">
        <v>604.43551124999999</v>
      </c>
      <c r="BG11" s="230">
        <v>456.550917873873</v>
      </c>
      <c r="BH11" s="230">
        <v>-451.14270082138398</v>
      </c>
      <c r="BI11" s="231">
        <v>51.720952561606502</v>
      </c>
      <c r="BJ11" s="231">
        <v>5.7371686615245796</v>
      </c>
      <c r="BK11" s="229">
        <f t="shared" si="4"/>
        <v>-0.38345755101257684</v>
      </c>
      <c r="BL11" s="229">
        <f t="shared" si="5"/>
        <v>91.728488551076566</v>
      </c>
      <c r="BM11" s="202">
        <v>2100</v>
      </c>
      <c r="BN11" s="230">
        <v>604.43551124999999</v>
      </c>
      <c r="BO11" s="230">
        <v>473.68452029604299</v>
      </c>
      <c r="BP11" s="230">
        <v>-470.68575989409197</v>
      </c>
      <c r="BQ11" s="231">
        <v>51.857961552678397</v>
      </c>
      <c r="BR11" s="231">
        <v>5.8558629599433001</v>
      </c>
      <c r="BS11" s="229">
        <f t="shared" si="6"/>
        <v>-0.27611945507937641</v>
      </c>
      <c r="BT11" s="229">
        <f t="shared" si="7"/>
        <v>91.728488551076566</v>
      </c>
      <c r="BU11" s="206"/>
      <c r="BV11" s="204">
        <v>-53.422699778202201</v>
      </c>
      <c r="BW11" s="204">
        <v>-31.6352534910896</v>
      </c>
      <c r="BX11" s="229">
        <f t="shared" si="8"/>
        <v>-58.140824251225936</v>
      </c>
      <c r="BY11" s="229">
        <f t="shared" si="9"/>
        <v>-34.858447790164895</v>
      </c>
      <c r="BZ11" s="206"/>
      <c r="CA11" s="206"/>
      <c r="CB11" s="206"/>
      <c r="CC11" s="206"/>
      <c r="CD11" s="206"/>
      <c r="CE11" s="206"/>
      <c r="CF11" s="206"/>
      <c r="CG11" s="206"/>
      <c r="CH11" s="206"/>
      <c r="CI11" s="206"/>
      <c r="CJ11" s="206"/>
      <c r="CK11" s="206"/>
      <c r="CL11" s="206"/>
      <c r="CM11" s="206"/>
      <c r="CN11" s="206"/>
      <c r="CO11" s="206"/>
      <c r="CP11" s="206"/>
      <c r="CQ11" s="206"/>
      <c r="CR11" s="206"/>
    </row>
    <row r="12" spans="1:96" ht="12" customHeight="1" x14ac:dyDescent="0.25">
      <c r="A12" s="197"/>
      <c r="B12" s="134">
        <f t="shared" si="10"/>
        <v>8</v>
      </c>
      <c r="C12" s="223">
        <v>30.48028</v>
      </c>
      <c r="D12" s="199">
        <v>62.4950452025749</v>
      </c>
      <c r="E12" s="199">
        <v>62.4950452025749</v>
      </c>
      <c r="F12" s="199">
        <v>62.4950452025749</v>
      </c>
      <c r="G12" s="199">
        <v>62.4950452025749</v>
      </c>
      <c r="H12" s="199">
        <v>62.4950452025749</v>
      </c>
      <c r="I12" s="199">
        <v>62.4950452025749</v>
      </c>
      <c r="J12" s="199">
        <v>62.4950452025749</v>
      </c>
      <c r="K12" s="199">
        <v>62.4950452025749</v>
      </c>
      <c r="L12" s="199">
        <v>62.4950452025749</v>
      </c>
      <c r="M12" s="199">
        <v>62.4950452025749</v>
      </c>
      <c r="N12" s="199">
        <v>62.4950452025749</v>
      </c>
      <c r="O12" s="199">
        <v>62.4950452025749</v>
      </c>
      <c r="P12" s="199">
        <v>62.4950452025749</v>
      </c>
      <c r="Q12" s="199">
        <v>62.4950452025749</v>
      </c>
      <c r="R12" s="199">
        <v>62.4950452025749</v>
      </c>
      <c r="S12" s="223"/>
      <c r="T12" s="223">
        <v>62.167275546918702</v>
      </c>
      <c r="U12" s="223">
        <v>62.221219991524201</v>
      </c>
      <c r="V12" s="224">
        <f t="shared" si="2"/>
        <v>5.3944444605498632E-2</v>
      </c>
      <c r="W12" s="197"/>
      <c r="X12" s="225">
        <v>82.484570625000003</v>
      </c>
      <c r="Y12" s="225">
        <v>82.484570625000003</v>
      </c>
      <c r="Z12" s="225">
        <v>82.484570625000003</v>
      </c>
      <c r="AA12" s="225">
        <v>82.484570625000003</v>
      </c>
      <c r="AB12" s="225">
        <v>82.484570625000003</v>
      </c>
      <c r="AC12" s="225">
        <v>82.484570625000003</v>
      </c>
      <c r="AD12" s="225">
        <v>82.484570625000003</v>
      </c>
      <c r="AE12" s="225">
        <v>56.388511718749903</v>
      </c>
      <c r="AF12" s="225">
        <v>82.484570625000003</v>
      </c>
      <c r="AG12" s="225">
        <v>82.484570625000003</v>
      </c>
      <c r="AH12" s="225">
        <v>82.484570625000003</v>
      </c>
      <c r="AI12" s="225">
        <v>82.484570625000003</v>
      </c>
      <c r="AJ12" s="225">
        <v>82.484570625000003</v>
      </c>
      <c r="AK12" s="225">
        <v>82.484570625000003</v>
      </c>
      <c r="AL12" s="225">
        <v>82.484570625000003</v>
      </c>
      <c r="AM12" s="197"/>
      <c r="AN12" s="211">
        <v>7</v>
      </c>
      <c r="AO12" s="211">
        <v>0</v>
      </c>
      <c r="AP12" s="211">
        <v>7</v>
      </c>
      <c r="AQ12" s="211">
        <v>7</v>
      </c>
      <c r="AR12" s="211">
        <v>609.61</v>
      </c>
      <c r="AS12" s="211">
        <v>30.48028</v>
      </c>
      <c r="AT12" s="226">
        <v>1E-3</v>
      </c>
      <c r="AU12" s="211">
        <v>56.388511718749903</v>
      </c>
      <c r="AV12" s="211">
        <v>1</v>
      </c>
      <c r="AW12" s="227">
        <v>1.4200000000000001E-4</v>
      </c>
      <c r="AX12" s="228">
        <v>3.8580000000000003E-2</v>
      </c>
      <c r="AY12" s="211">
        <v>2</v>
      </c>
      <c r="AZ12" s="211">
        <v>1</v>
      </c>
      <c r="BA12" s="211">
        <v>0</v>
      </c>
      <c r="BB12" s="197"/>
      <c r="BC12" s="197"/>
      <c r="BD12" s="229">
        <f t="shared" si="3"/>
        <v>0.66666666666666663</v>
      </c>
      <c r="BE12" s="202">
        <v>2400</v>
      </c>
      <c r="BF12" s="230">
        <v>614.91444438999997</v>
      </c>
      <c r="BG12" s="230">
        <v>469.35200330636798</v>
      </c>
      <c r="BH12" s="230">
        <v>-463.42892663981399</v>
      </c>
      <c r="BI12" s="231">
        <v>51.814886731188203</v>
      </c>
      <c r="BJ12" s="231">
        <v>5.83441239960547</v>
      </c>
      <c r="BK12" s="229">
        <f t="shared" si="4"/>
        <v>-0.28621381293168646</v>
      </c>
      <c r="BL12" s="229">
        <f t="shared" si="5"/>
        <v>102.20742169107655</v>
      </c>
      <c r="BM12" s="202">
        <v>2400</v>
      </c>
      <c r="BN12" s="230">
        <v>614.91444438999997</v>
      </c>
      <c r="BO12" s="230">
        <v>481.87362113883</v>
      </c>
      <c r="BP12" s="230">
        <v>-478.37443015231599</v>
      </c>
      <c r="BQ12" s="231">
        <v>51.916602790030602</v>
      </c>
      <c r="BR12" s="231">
        <v>5.9180767721949401</v>
      </c>
      <c r="BS12" s="229">
        <f t="shared" si="6"/>
        <v>-0.21390564282773639</v>
      </c>
      <c r="BT12" s="229">
        <f t="shared" si="7"/>
        <v>102.20742169107655</v>
      </c>
      <c r="BU12" s="233" t="s">
        <v>154</v>
      </c>
      <c r="BV12" s="204">
        <v>-41.582416760617399</v>
      </c>
      <c r="BW12" s="204">
        <v>-23.438529308071399</v>
      </c>
      <c r="BX12" s="229">
        <f t="shared" si="8"/>
        <v>-46.300541233641134</v>
      </c>
      <c r="BY12" s="229">
        <f t="shared" si="9"/>
        <v>-26.661723607146698</v>
      </c>
      <c r="BZ12" s="206"/>
      <c r="CA12" s="206"/>
      <c r="CB12" s="206"/>
      <c r="CC12" s="206"/>
      <c r="CD12" s="206"/>
      <c r="CE12" s="206"/>
      <c r="CF12" s="206"/>
      <c r="CG12" s="206"/>
      <c r="CH12" s="206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</row>
    <row r="13" spans="1:96" ht="12" customHeight="1" x14ac:dyDescent="0.25">
      <c r="A13" s="197"/>
      <c r="B13" s="134">
        <f t="shared" si="10"/>
        <v>9</v>
      </c>
      <c r="C13" s="223">
        <v>28.3031199999999</v>
      </c>
      <c r="D13" s="199">
        <v>61.885439733824903</v>
      </c>
      <c r="E13" s="199">
        <v>61.885439733824903</v>
      </c>
      <c r="F13" s="199">
        <v>61.885439733824903</v>
      </c>
      <c r="G13" s="199">
        <v>61.885439733824903</v>
      </c>
      <c r="H13" s="199">
        <v>61.885439733824903</v>
      </c>
      <c r="I13" s="199">
        <v>61.885439733824903</v>
      </c>
      <c r="J13" s="199">
        <v>61.885439733824903</v>
      </c>
      <c r="K13" s="199">
        <v>61.885439733824903</v>
      </c>
      <c r="L13" s="199">
        <v>61.885439733824903</v>
      </c>
      <c r="M13" s="199">
        <v>61.885439733824903</v>
      </c>
      <c r="N13" s="199">
        <v>61.885439733824903</v>
      </c>
      <c r="O13" s="199">
        <v>61.885439733824903</v>
      </c>
      <c r="P13" s="199">
        <v>61.885439733824903</v>
      </c>
      <c r="Q13" s="199">
        <v>61.885439733824903</v>
      </c>
      <c r="R13" s="199">
        <v>61.885439733824903</v>
      </c>
      <c r="S13" s="223"/>
      <c r="T13" s="223">
        <v>61.517336690007703</v>
      </c>
      <c r="U13" s="223">
        <v>61.582908677613297</v>
      </c>
      <c r="V13" s="224">
        <f t="shared" si="2"/>
        <v>6.5571987605594018E-2</v>
      </c>
      <c r="W13" s="197"/>
      <c r="X13" s="225">
        <v>81.874965000000003</v>
      </c>
      <c r="Y13" s="225">
        <v>81.874965000000003</v>
      </c>
      <c r="Z13" s="225">
        <v>81.874965000000003</v>
      </c>
      <c r="AA13" s="225">
        <v>81.874965000000003</v>
      </c>
      <c r="AB13" s="225">
        <v>81.874965000000003</v>
      </c>
      <c r="AC13" s="225">
        <v>81.874965000000003</v>
      </c>
      <c r="AD13" s="225">
        <v>81.874965000000003</v>
      </c>
      <c r="AE13" s="225">
        <v>55.778906249999899</v>
      </c>
      <c r="AF13" s="225">
        <v>81.874965000000003</v>
      </c>
      <c r="AG13" s="225">
        <v>81.874965000000003</v>
      </c>
      <c r="AH13" s="225">
        <v>81.874965000000003</v>
      </c>
      <c r="AI13" s="225">
        <v>81.874965000000003</v>
      </c>
      <c r="AJ13" s="225">
        <v>81.874965000000003</v>
      </c>
      <c r="AK13" s="225">
        <v>81.874965000000003</v>
      </c>
      <c r="AL13" s="225">
        <v>81.874965000000003</v>
      </c>
      <c r="AM13" s="197"/>
      <c r="AN13" s="211">
        <v>8</v>
      </c>
      <c r="AO13" s="211">
        <v>0</v>
      </c>
      <c r="AP13" s="211">
        <v>8</v>
      </c>
      <c r="AQ13" s="211">
        <v>7</v>
      </c>
      <c r="AR13" s="211">
        <v>609.61</v>
      </c>
      <c r="AS13" s="211">
        <v>30.48028</v>
      </c>
      <c r="AT13" s="226">
        <v>1E-3</v>
      </c>
      <c r="AU13" s="211">
        <v>55.778906249999899</v>
      </c>
      <c r="AV13" s="211">
        <v>1</v>
      </c>
      <c r="AW13" s="227">
        <v>1.4200000000000001E-4</v>
      </c>
      <c r="AX13" s="228">
        <v>3.8580000000000003E-2</v>
      </c>
      <c r="AY13" s="211">
        <v>2</v>
      </c>
      <c r="AZ13" s="211">
        <v>1</v>
      </c>
      <c r="BA13" s="211">
        <v>0</v>
      </c>
      <c r="BB13" s="197"/>
      <c r="BC13" s="197"/>
      <c r="BD13" s="229">
        <f t="shared" si="3"/>
        <v>0.75</v>
      </c>
      <c r="BE13" s="202">
        <v>2700</v>
      </c>
      <c r="BF13" s="230">
        <v>624.24062605999995</v>
      </c>
      <c r="BG13" s="230">
        <v>483.33844069064003</v>
      </c>
      <c r="BH13" s="230">
        <v>-476.94029521958402</v>
      </c>
      <c r="BI13" s="231">
        <v>51.916693747195801</v>
      </c>
      <c r="BJ13" s="231">
        <v>5.9390685923588498</v>
      </c>
      <c r="BK13" s="229">
        <f t="shared" si="4"/>
        <v>-0.18155762017830668</v>
      </c>
      <c r="BL13" s="229">
        <f t="shared" si="5"/>
        <v>111.53360336107653</v>
      </c>
      <c r="BM13" s="202">
        <v>2700</v>
      </c>
      <c r="BN13" s="230">
        <v>624.24062605999995</v>
      </c>
      <c r="BO13" s="230">
        <v>491.01463597814001</v>
      </c>
      <c r="BP13" s="230">
        <v>-486.99657143367602</v>
      </c>
      <c r="BQ13" s="231">
        <v>51.981749450637402</v>
      </c>
      <c r="BR13" s="231">
        <v>5.9868285129584997</v>
      </c>
      <c r="BS13" s="229">
        <f t="shared" si="6"/>
        <v>-0.14515390206417678</v>
      </c>
      <c r="BT13" s="229">
        <f t="shared" si="7"/>
        <v>111.53360336107653</v>
      </c>
      <c r="BU13" s="234" t="s">
        <v>158</v>
      </c>
      <c r="BV13" s="204">
        <v>-29.286719800261501</v>
      </c>
      <c r="BW13" s="204">
        <v>-14.9851044838568</v>
      </c>
      <c r="BX13" s="229">
        <f t="shared" si="8"/>
        <v>-34.004844273285237</v>
      </c>
      <c r="BY13" s="229">
        <f t="shared" si="9"/>
        <v>-18.208298782932097</v>
      </c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</row>
    <row r="14" spans="1:96" ht="12" customHeight="1" x14ac:dyDescent="0.25">
      <c r="A14" s="197"/>
      <c r="B14" s="134">
        <f t="shared" si="10"/>
        <v>10</v>
      </c>
      <c r="C14" s="223">
        <v>28.3031199999999</v>
      </c>
      <c r="D14" s="199">
        <v>61.275834265074899</v>
      </c>
      <c r="E14" s="199">
        <v>61.275834265074899</v>
      </c>
      <c r="F14" s="199">
        <v>61.275834265074899</v>
      </c>
      <c r="G14" s="199">
        <v>61.275834265074899</v>
      </c>
      <c r="H14" s="199">
        <v>61.275834265074899</v>
      </c>
      <c r="I14" s="199">
        <v>61.275834265074899</v>
      </c>
      <c r="J14" s="199">
        <v>61.275834265074899</v>
      </c>
      <c r="K14" s="199">
        <v>61.275834265074899</v>
      </c>
      <c r="L14" s="199">
        <v>61.275834265074899</v>
      </c>
      <c r="M14" s="199">
        <v>61.275834265074899</v>
      </c>
      <c r="N14" s="199">
        <v>61.275834265074899</v>
      </c>
      <c r="O14" s="199">
        <v>61.275834265074899</v>
      </c>
      <c r="P14" s="199">
        <v>61.275834265074899</v>
      </c>
      <c r="Q14" s="199">
        <v>61.275834265074899</v>
      </c>
      <c r="R14" s="199">
        <v>61.275834265074899</v>
      </c>
      <c r="S14" s="223"/>
      <c r="T14" s="223">
        <v>60.868459993512502</v>
      </c>
      <c r="U14" s="223">
        <v>60.946450534203599</v>
      </c>
      <c r="V14" s="224">
        <f t="shared" si="2"/>
        <v>7.799054069109701E-2</v>
      </c>
      <c r="W14" s="197"/>
      <c r="X14" s="225">
        <v>81.265359375000003</v>
      </c>
      <c r="Y14" s="225">
        <v>81.265359375000003</v>
      </c>
      <c r="Z14" s="225">
        <v>81.265359375000003</v>
      </c>
      <c r="AA14" s="225">
        <v>81.265359375000003</v>
      </c>
      <c r="AB14" s="225">
        <v>81.265359375000003</v>
      </c>
      <c r="AC14" s="225">
        <v>81.265359375000003</v>
      </c>
      <c r="AD14" s="225">
        <v>81.265359375000003</v>
      </c>
      <c r="AE14" s="225">
        <v>55.169300781250001</v>
      </c>
      <c r="AF14" s="225">
        <v>81.265359375000003</v>
      </c>
      <c r="AG14" s="225">
        <v>81.265359375000003</v>
      </c>
      <c r="AH14" s="225">
        <v>81.265359375000003</v>
      </c>
      <c r="AI14" s="225">
        <v>81.265359375000003</v>
      </c>
      <c r="AJ14" s="225">
        <v>81.265359375000003</v>
      </c>
      <c r="AK14" s="225">
        <v>81.265359375000003</v>
      </c>
      <c r="AL14" s="225">
        <v>81.265359375000003</v>
      </c>
      <c r="AM14" s="197"/>
      <c r="AN14" s="211">
        <v>9</v>
      </c>
      <c r="AO14" s="211">
        <v>0</v>
      </c>
      <c r="AP14" s="211">
        <v>9</v>
      </c>
      <c r="AQ14" s="211">
        <v>7</v>
      </c>
      <c r="AR14" s="211">
        <v>609.61</v>
      </c>
      <c r="AS14" s="211">
        <v>30.48028</v>
      </c>
      <c r="AT14" s="226">
        <v>1E-3</v>
      </c>
      <c r="AU14" s="211">
        <v>55.169300781250001</v>
      </c>
      <c r="AV14" s="211">
        <v>1</v>
      </c>
      <c r="AW14" s="227">
        <v>1.4200000000000001E-4</v>
      </c>
      <c r="AX14" s="228">
        <v>3.8580000000000003E-2</v>
      </c>
      <c r="AY14" s="211">
        <v>2</v>
      </c>
      <c r="AZ14" s="211">
        <v>1</v>
      </c>
      <c r="BA14" s="211">
        <v>0</v>
      </c>
      <c r="BB14" s="197"/>
      <c r="BC14" s="197"/>
      <c r="BD14" s="229">
        <f t="shared" si="3"/>
        <v>0.83333333333333337</v>
      </c>
      <c r="BE14" s="202">
        <v>3000</v>
      </c>
      <c r="BF14" s="230">
        <v>632.31187666999904</v>
      </c>
      <c r="BG14" s="230">
        <v>498.347617014842</v>
      </c>
      <c r="BH14" s="230">
        <v>-491.56345395543298</v>
      </c>
      <c r="BI14" s="231">
        <v>52.025107893824902</v>
      </c>
      <c r="BJ14" s="231">
        <v>6.0494996223993001</v>
      </c>
      <c r="BK14" s="229">
        <f t="shared" si="4"/>
        <v>-7.1126590137856383E-2</v>
      </c>
      <c r="BL14" s="229">
        <f t="shared" si="5"/>
        <v>119.60485397107561</v>
      </c>
      <c r="BM14" s="202">
        <v>3000</v>
      </c>
      <c r="BN14" s="230">
        <v>632.31187666999904</v>
      </c>
      <c r="BO14" s="230">
        <v>501.08208286592998</v>
      </c>
      <c r="BP14" s="230">
        <v>-496.55855134544902</v>
      </c>
      <c r="BQ14" s="231">
        <v>52.053192766916197</v>
      </c>
      <c r="BR14" s="231">
        <v>6.0616314142145704</v>
      </c>
      <c r="BS14" s="229">
        <f t="shared" si="6"/>
        <v>-7.0351000808106079E-2</v>
      </c>
      <c r="BT14" s="229">
        <f t="shared" si="7"/>
        <v>119.60485397107561</v>
      </c>
      <c r="BU14" s="235" t="s">
        <v>162</v>
      </c>
      <c r="BV14" s="204">
        <v>-16.6702723502971</v>
      </c>
      <c r="BW14" s="204">
        <v>-6.3675616009175497</v>
      </c>
      <c r="BX14" s="229">
        <f t="shared" si="8"/>
        <v>-21.388396823320832</v>
      </c>
      <c r="BY14" s="229">
        <f t="shared" si="9"/>
        <v>-9.5907558999928462</v>
      </c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</row>
    <row r="15" spans="1:96" ht="12" customHeight="1" x14ac:dyDescent="0.25">
      <c r="A15" s="197"/>
      <c r="B15" s="134">
        <f t="shared" si="10"/>
        <v>11</v>
      </c>
      <c r="C15" s="223">
        <v>28.3031199999999</v>
      </c>
      <c r="D15" s="199">
        <v>60.666228796324901</v>
      </c>
      <c r="E15" s="199">
        <v>60.666228796324901</v>
      </c>
      <c r="F15" s="199">
        <v>60.666228796324901</v>
      </c>
      <c r="G15" s="199">
        <v>60.666228796324901</v>
      </c>
      <c r="H15" s="199">
        <v>60.666228796324901</v>
      </c>
      <c r="I15" s="199">
        <v>60.666228796324901</v>
      </c>
      <c r="J15" s="199">
        <v>60.666228796324901</v>
      </c>
      <c r="K15" s="199">
        <v>60.666228796324901</v>
      </c>
      <c r="L15" s="199">
        <v>60.666228796324901</v>
      </c>
      <c r="M15" s="199">
        <v>60.666228796324901</v>
      </c>
      <c r="N15" s="199">
        <v>60.666228796324901</v>
      </c>
      <c r="O15" s="199">
        <v>60.666228796324901</v>
      </c>
      <c r="P15" s="199">
        <v>60.666228796324901</v>
      </c>
      <c r="Q15" s="199">
        <v>60.666228796324901</v>
      </c>
      <c r="R15" s="199">
        <v>60.666228796324901</v>
      </c>
      <c r="S15" s="223"/>
      <c r="T15" s="223">
        <v>60.220725601834801</v>
      </c>
      <c r="U15" s="223">
        <v>60.311838323556302</v>
      </c>
      <c r="V15" s="224">
        <f t="shared" si="2"/>
        <v>9.1112721721501089E-2</v>
      </c>
      <c r="W15" s="197"/>
      <c r="X15" s="225">
        <v>80.655753750000002</v>
      </c>
      <c r="Y15" s="225">
        <v>80.655753750000002</v>
      </c>
      <c r="Z15" s="225">
        <v>80.655753750000002</v>
      </c>
      <c r="AA15" s="225">
        <v>80.655753750000002</v>
      </c>
      <c r="AB15" s="225">
        <v>80.655753750000002</v>
      </c>
      <c r="AC15" s="225">
        <v>80.655753750000002</v>
      </c>
      <c r="AD15" s="225">
        <v>80.655753750000002</v>
      </c>
      <c r="AE15" s="225">
        <v>54.559695312499898</v>
      </c>
      <c r="AF15" s="225">
        <v>80.655753750000002</v>
      </c>
      <c r="AG15" s="225">
        <v>80.655753750000002</v>
      </c>
      <c r="AH15" s="225">
        <v>80.655753750000002</v>
      </c>
      <c r="AI15" s="225">
        <v>80.655753750000002</v>
      </c>
      <c r="AJ15" s="225">
        <v>80.655753750000002</v>
      </c>
      <c r="AK15" s="225">
        <v>80.655753750000002</v>
      </c>
      <c r="AL15" s="225">
        <v>80.655753750000002</v>
      </c>
      <c r="AM15" s="197"/>
      <c r="AN15" s="211">
        <v>10</v>
      </c>
      <c r="AO15" s="211">
        <v>0</v>
      </c>
      <c r="AP15" s="211">
        <v>10</v>
      </c>
      <c r="AQ15" s="211">
        <v>7</v>
      </c>
      <c r="AR15" s="211">
        <v>609.61</v>
      </c>
      <c r="AS15" s="211">
        <v>30.48028</v>
      </c>
      <c r="AT15" s="226">
        <v>1E-3</v>
      </c>
      <c r="AU15" s="211">
        <v>54.559695312499898</v>
      </c>
      <c r="AV15" s="211">
        <v>1</v>
      </c>
      <c r="AW15" s="227">
        <v>1.4200000000000001E-4</v>
      </c>
      <c r="AX15" s="228">
        <v>3.8580000000000003E-2</v>
      </c>
      <c r="AY15" s="211">
        <v>2</v>
      </c>
      <c r="AZ15" s="211">
        <v>1</v>
      </c>
      <c r="BA15" s="211">
        <v>0</v>
      </c>
      <c r="BB15" s="197"/>
      <c r="BC15" s="197"/>
      <c r="BD15" s="229">
        <f t="shared" si="3"/>
        <v>0.91666666666666663</v>
      </c>
      <c r="BE15" s="202">
        <v>3300</v>
      </c>
      <c r="BF15" s="230">
        <v>639.03976589000001</v>
      </c>
      <c r="BG15" s="230">
        <v>514.07083055493604</v>
      </c>
      <c r="BH15" s="230">
        <v>-507.05100917818203</v>
      </c>
      <c r="BI15" s="231">
        <v>52.1379041015742</v>
      </c>
      <c r="BJ15" s="231">
        <v>6.1630839916503604</v>
      </c>
      <c r="BK15" s="229">
        <f t="shared" si="4"/>
        <v>4.245777911320392E-2</v>
      </c>
      <c r="BL15" s="229">
        <f t="shared" si="5"/>
        <v>126.33274319107659</v>
      </c>
      <c r="BM15" s="202">
        <v>3300</v>
      </c>
      <c r="BN15" s="230">
        <v>639.03976589000001</v>
      </c>
      <c r="BO15" s="230">
        <v>511.93719807504198</v>
      </c>
      <c r="BP15" s="230">
        <v>-506.97367396337899</v>
      </c>
      <c r="BQ15" s="231">
        <v>52.129976660427303</v>
      </c>
      <c r="BR15" s="231">
        <v>6.1411364852536003</v>
      </c>
      <c r="BS15" s="229">
        <f t="shared" si="6"/>
        <v>9.1540702309238497E-3</v>
      </c>
      <c r="BT15" s="229">
        <f t="shared" si="7"/>
        <v>126.33274319107659</v>
      </c>
      <c r="BU15" s="236">
        <v>15</v>
      </c>
      <c r="BV15" s="204">
        <v>-3.8712507488151</v>
      </c>
      <c r="BW15" s="204">
        <v>2.3197193242140699</v>
      </c>
      <c r="BX15" s="229">
        <f t="shared" si="8"/>
        <v>-8.5893752218388322</v>
      </c>
      <c r="BY15" s="229">
        <f t="shared" si="9"/>
        <v>-0.90347497486122741</v>
      </c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</row>
    <row r="16" spans="1:96" ht="12" customHeight="1" x14ac:dyDescent="0.25">
      <c r="A16" s="197"/>
      <c r="B16" s="134">
        <f t="shared" si="10"/>
        <v>12</v>
      </c>
      <c r="C16" s="223">
        <v>28.3031199999999</v>
      </c>
      <c r="D16" s="199">
        <v>60.056623327574897</v>
      </c>
      <c r="E16" s="199">
        <v>60.056623327574897</v>
      </c>
      <c r="F16" s="199">
        <v>60.056623327574897</v>
      </c>
      <c r="G16" s="199">
        <v>60.056623327574897</v>
      </c>
      <c r="H16" s="199">
        <v>60.056623327574897</v>
      </c>
      <c r="I16" s="199">
        <v>60.056623327574897</v>
      </c>
      <c r="J16" s="199">
        <v>60.056623327574897</v>
      </c>
      <c r="K16" s="199">
        <v>60.056623327574897</v>
      </c>
      <c r="L16" s="199">
        <v>60.056623327574897</v>
      </c>
      <c r="M16" s="199">
        <v>60.056623327574897</v>
      </c>
      <c r="N16" s="199">
        <v>60.056623327574897</v>
      </c>
      <c r="O16" s="199">
        <v>60.056623327574897</v>
      </c>
      <c r="P16" s="199">
        <v>60.056623327574897</v>
      </c>
      <c r="Q16" s="199">
        <v>60.056623327574897</v>
      </c>
      <c r="R16" s="199">
        <v>60.056623327574897</v>
      </c>
      <c r="S16" s="223"/>
      <c r="T16" s="223">
        <v>59.574211229991498</v>
      </c>
      <c r="U16" s="223">
        <v>59.679060301125503</v>
      </c>
      <c r="V16" s="224">
        <f t="shared" si="2"/>
        <v>0.1048490711340051</v>
      </c>
      <c r="W16" s="197"/>
      <c r="X16" s="225">
        <v>80.046148125000002</v>
      </c>
      <c r="Y16" s="225">
        <v>80.046148125000002</v>
      </c>
      <c r="Z16" s="225">
        <v>80.046148125000002</v>
      </c>
      <c r="AA16" s="225">
        <v>80.046148125000002</v>
      </c>
      <c r="AB16" s="225">
        <v>80.046148125000002</v>
      </c>
      <c r="AC16" s="225">
        <v>80.046148125000002</v>
      </c>
      <c r="AD16" s="225">
        <v>80.046148125000002</v>
      </c>
      <c r="AE16" s="225">
        <v>53.9500898437499</v>
      </c>
      <c r="AF16" s="225">
        <v>80.046148125000002</v>
      </c>
      <c r="AG16" s="225">
        <v>80.046148125000002</v>
      </c>
      <c r="AH16" s="225">
        <v>80.046148125000002</v>
      </c>
      <c r="AI16" s="225">
        <v>80.046148125000002</v>
      </c>
      <c r="AJ16" s="225">
        <v>80.046148125000002</v>
      </c>
      <c r="AK16" s="225">
        <v>80.046148125000002</v>
      </c>
      <c r="AL16" s="225">
        <v>80.046148125000002</v>
      </c>
      <c r="AM16" s="197"/>
      <c r="AN16" s="211">
        <v>11</v>
      </c>
      <c r="AO16" s="211">
        <v>0</v>
      </c>
      <c r="AP16" s="211">
        <v>11</v>
      </c>
      <c r="AQ16" s="211">
        <v>7</v>
      </c>
      <c r="AR16" s="211">
        <v>609.61</v>
      </c>
      <c r="AS16" s="211">
        <v>30.48028</v>
      </c>
      <c r="AT16" s="226">
        <v>1E-3</v>
      </c>
      <c r="AU16" s="211">
        <v>53.9500898437499</v>
      </c>
      <c r="AV16" s="211">
        <v>1</v>
      </c>
      <c r="AW16" s="227">
        <v>1.4200000000000001E-4</v>
      </c>
      <c r="AX16" s="228">
        <v>3.8580000000000003E-2</v>
      </c>
      <c r="AY16" s="211">
        <v>2</v>
      </c>
      <c r="AZ16" s="211">
        <v>1</v>
      </c>
      <c r="BA16" s="211">
        <v>0</v>
      </c>
      <c r="BB16" s="197"/>
      <c r="BC16" s="197"/>
      <c r="BD16" s="229">
        <f t="shared" si="3"/>
        <v>1</v>
      </c>
      <c r="BE16" s="202">
        <v>3600</v>
      </c>
      <c r="BF16" s="230">
        <v>644.35058158000004</v>
      </c>
      <c r="BG16" s="230">
        <v>530.08015348652305</v>
      </c>
      <c r="BH16" s="230">
        <v>-523.02029224586602</v>
      </c>
      <c r="BI16" s="231">
        <v>52.2520558024301</v>
      </c>
      <c r="BJ16" s="231">
        <v>6.2765874118653802</v>
      </c>
      <c r="BK16" s="229">
        <f t="shared" si="4"/>
        <v>0.15596119932822372</v>
      </c>
      <c r="BL16" s="229">
        <f t="shared" si="5"/>
        <v>131.64355888107661</v>
      </c>
      <c r="BM16" s="202">
        <v>3600</v>
      </c>
      <c r="BN16" s="230">
        <v>644.35058158000004</v>
      </c>
      <c r="BO16" s="230">
        <v>523.32155890859303</v>
      </c>
      <c r="BP16" s="230">
        <v>-518.037402043989</v>
      </c>
      <c r="BQ16" s="231">
        <v>52.210321211095</v>
      </c>
      <c r="BR16" s="231">
        <v>6.2232186968893197</v>
      </c>
      <c r="BS16" s="229">
        <f t="shared" si="6"/>
        <v>9.1236281866643232E-2</v>
      </c>
      <c r="BT16" s="229">
        <f t="shared" si="7"/>
        <v>131.64355888107661</v>
      </c>
      <c r="BU16" s="237">
        <v>65</v>
      </c>
      <c r="BV16" s="204">
        <v>8.97016909943369</v>
      </c>
      <c r="BW16" s="204">
        <v>10.981594498409001</v>
      </c>
      <c r="BX16" s="229">
        <f t="shared" si="8"/>
        <v>4.2520446264099574</v>
      </c>
      <c r="BY16" s="229">
        <f t="shared" si="9"/>
        <v>7.7584001993337033</v>
      </c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  <c r="CM16" s="206"/>
      <c r="CN16" s="206"/>
      <c r="CO16" s="206"/>
      <c r="CP16" s="206"/>
      <c r="CQ16" s="206"/>
      <c r="CR16" s="206"/>
    </row>
    <row r="17" spans="1:96" ht="12" customHeight="1" x14ac:dyDescent="0.25">
      <c r="A17" s="197"/>
      <c r="B17" s="134">
        <f t="shared" si="10"/>
        <v>13</v>
      </c>
      <c r="C17" s="223">
        <v>28.3031199999999</v>
      </c>
      <c r="D17" s="199">
        <v>59.4470178588249</v>
      </c>
      <c r="E17" s="199">
        <v>59.4470178588249</v>
      </c>
      <c r="F17" s="199">
        <v>59.4470178588249</v>
      </c>
      <c r="G17" s="199">
        <v>59.4470178588249</v>
      </c>
      <c r="H17" s="199">
        <v>59.4470178588249</v>
      </c>
      <c r="I17" s="199">
        <v>59.4470178588249</v>
      </c>
      <c r="J17" s="199">
        <v>59.4470178588249</v>
      </c>
      <c r="K17" s="199">
        <v>59.4470178588249</v>
      </c>
      <c r="L17" s="199">
        <v>59.4470178588249</v>
      </c>
      <c r="M17" s="199">
        <v>59.4470178588249</v>
      </c>
      <c r="N17" s="199">
        <v>59.4470178588249</v>
      </c>
      <c r="O17" s="199">
        <v>59.4470178588249</v>
      </c>
      <c r="P17" s="199">
        <v>59.4470178588249</v>
      </c>
      <c r="Q17" s="199">
        <v>59.4470178588249</v>
      </c>
      <c r="R17" s="199">
        <v>59.4470178588249</v>
      </c>
      <c r="S17" s="223"/>
      <c r="T17" s="223">
        <v>58.9289919162307</v>
      </c>
      <c r="U17" s="223">
        <v>59.048100372058698</v>
      </c>
      <c r="V17" s="224">
        <f t="shared" si="2"/>
        <v>0.11910845582799823</v>
      </c>
      <c r="W17" s="197"/>
      <c r="X17" s="225">
        <v>79.436542500000002</v>
      </c>
      <c r="Y17" s="225">
        <v>79.436542500000002</v>
      </c>
      <c r="Z17" s="225">
        <v>79.436542500000002</v>
      </c>
      <c r="AA17" s="225">
        <v>79.436542500000002</v>
      </c>
      <c r="AB17" s="225">
        <v>79.436542500000002</v>
      </c>
      <c r="AC17" s="225">
        <v>79.436542500000002</v>
      </c>
      <c r="AD17" s="225">
        <v>79.436542500000002</v>
      </c>
      <c r="AE17" s="225">
        <v>53.340484374999903</v>
      </c>
      <c r="AF17" s="225">
        <v>79.436542500000002</v>
      </c>
      <c r="AG17" s="225">
        <v>79.436542500000002</v>
      </c>
      <c r="AH17" s="225">
        <v>79.436542500000002</v>
      </c>
      <c r="AI17" s="225">
        <v>79.436542500000002</v>
      </c>
      <c r="AJ17" s="225">
        <v>79.436542500000002</v>
      </c>
      <c r="AK17" s="225">
        <v>79.436542500000002</v>
      </c>
      <c r="AL17" s="225">
        <v>79.436542500000002</v>
      </c>
      <c r="AM17" s="197"/>
      <c r="AN17" s="211">
        <v>12</v>
      </c>
      <c r="AO17" s="211">
        <v>0</v>
      </c>
      <c r="AP17" s="211">
        <v>12</v>
      </c>
      <c r="AQ17" s="211">
        <v>7</v>
      </c>
      <c r="AR17" s="211">
        <v>609.61</v>
      </c>
      <c r="AS17" s="211">
        <v>30.48028</v>
      </c>
      <c r="AT17" s="226">
        <v>1E-3</v>
      </c>
      <c r="AU17" s="211">
        <v>53.340484374999903</v>
      </c>
      <c r="AV17" s="211">
        <v>1</v>
      </c>
      <c r="AW17" s="227">
        <v>1.4200000000000001E-4</v>
      </c>
      <c r="AX17" s="228">
        <v>3.8580000000000003E-2</v>
      </c>
      <c r="AY17" s="211">
        <v>2</v>
      </c>
      <c r="AZ17" s="211">
        <v>1</v>
      </c>
      <c r="BA17" s="211">
        <v>0</v>
      </c>
      <c r="BB17" s="197"/>
      <c r="BC17" s="197"/>
      <c r="BD17" s="229">
        <f t="shared" si="3"/>
        <v>1.0833333333333333</v>
      </c>
      <c r="BE17" s="202">
        <v>3900</v>
      </c>
      <c r="BF17" s="230">
        <v>648.18613731000005</v>
      </c>
      <c r="BG17" s="230">
        <v>545.91578402827997</v>
      </c>
      <c r="BH17" s="230">
        <v>-539.01594625868495</v>
      </c>
      <c r="BI17" s="231">
        <v>52.364314386454701</v>
      </c>
      <c r="BJ17" s="231">
        <v>6.3868694517462199</v>
      </c>
      <c r="BK17" s="229">
        <f t="shared" si="4"/>
        <v>0.26624323920906345</v>
      </c>
      <c r="BL17" s="229">
        <f t="shared" si="5"/>
        <v>135.47911461107662</v>
      </c>
      <c r="BM17" s="202">
        <v>3900</v>
      </c>
      <c r="BN17" s="230">
        <v>648.18613731000005</v>
      </c>
      <c r="BO17" s="230">
        <v>534.90445547394495</v>
      </c>
      <c r="BP17" s="230">
        <v>-529.45048199861003</v>
      </c>
      <c r="BQ17" s="231">
        <v>52.291912685245798</v>
      </c>
      <c r="BR17" s="231">
        <v>6.3054286996195898</v>
      </c>
      <c r="BS17" s="229">
        <f t="shared" si="6"/>
        <v>0.17344628459691336</v>
      </c>
      <c r="BT17" s="229">
        <f t="shared" si="7"/>
        <v>135.47911461107662</v>
      </c>
      <c r="BU17" s="238">
        <v>1</v>
      </c>
      <c r="BV17" s="204">
        <v>21.713346940720299</v>
      </c>
      <c r="BW17" s="204">
        <v>19.5231983743477</v>
      </c>
      <c r="BX17" s="229">
        <f t="shared" si="8"/>
        <v>16.995222467696568</v>
      </c>
      <c r="BY17" s="229">
        <f t="shared" si="9"/>
        <v>16.300004075272405</v>
      </c>
      <c r="BZ17" s="206"/>
      <c r="CA17" s="206"/>
      <c r="CB17" s="206"/>
      <c r="CC17" s="206"/>
      <c r="CD17" s="206"/>
      <c r="CE17" s="206"/>
      <c r="CF17" s="206"/>
      <c r="CG17" s="206"/>
      <c r="CH17" s="206"/>
      <c r="CI17" s="206"/>
      <c r="CJ17" s="206"/>
      <c r="CK17" s="206"/>
      <c r="CL17" s="206"/>
      <c r="CM17" s="206"/>
      <c r="CN17" s="206"/>
      <c r="CO17" s="206"/>
      <c r="CP17" s="206"/>
      <c r="CQ17" s="206"/>
      <c r="CR17" s="206"/>
    </row>
    <row r="18" spans="1:96" ht="12" customHeight="1" x14ac:dyDescent="0.25">
      <c r="A18" s="197"/>
      <c r="B18" s="134">
        <f t="shared" si="10"/>
        <v>14</v>
      </c>
      <c r="C18" s="223">
        <v>28.3031199999999</v>
      </c>
      <c r="D18" s="199">
        <v>58.837412390074903</v>
      </c>
      <c r="E18" s="199">
        <v>58.837412390074903</v>
      </c>
      <c r="F18" s="199">
        <v>58.837412390074903</v>
      </c>
      <c r="G18" s="199">
        <v>58.837412390074903</v>
      </c>
      <c r="H18" s="199">
        <v>58.837412390074903</v>
      </c>
      <c r="I18" s="199">
        <v>58.837412390074903</v>
      </c>
      <c r="J18" s="199">
        <v>58.837412390074903</v>
      </c>
      <c r="K18" s="199">
        <v>58.837412390074903</v>
      </c>
      <c r="L18" s="199">
        <v>58.837412390074903</v>
      </c>
      <c r="M18" s="199">
        <v>58.837412390074903</v>
      </c>
      <c r="N18" s="199">
        <v>58.837412390074903</v>
      </c>
      <c r="O18" s="199">
        <v>58.837412390074903</v>
      </c>
      <c r="P18" s="199">
        <v>58.837412390074903</v>
      </c>
      <c r="Q18" s="199">
        <v>58.837412390074903</v>
      </c>
      <c r="R18" s="199">
        <v>58.837412390074903</v>
      </c>
      <c r="S18" s="223"/>
      <c r="T18" s="223">
        <v>58.285139773647003</v>
      </c>
      <c r="U18" s="223">
        <v>58.418938262535001</v>
      </c>
      <c r="V18" s="224">
        <f t="shared" si="2"/>
        <v>0.13379848888799728</v>
      </c>
      <c r="W18" s="197"/>
      <c r="X18" s="225">
        <v>78.826936875000001</v>
      </c>
      <c r="Y18" s="225">
        <v>78.826936875000001</v>
      </c>
      <c r="Z18" s="225">
        <v>78.826936875000001</v>
      </c>
      <c r="AA18" s="225">
        <v>78.826936875000001</v>
      </c>
      <c r="AB18" s="225">
        <v>78.826936875000001</v>
      </c>
      <c r="AC18" s="225">
        <v>78.826936875000001</v>
      </c>
      <c r="AD18" s="225">
        <v>78.826936875000001</v>
      </c>
      <c r="AE18" s="225">
        <v>52.730878906249899</v>
      </c>
      <c r="AF18" s="225">
        <v>78.826936875000001</v>
      </c>
      <c r="AG18" s="225">
        <v>78.826936875000001</v>
      </c>
      <c r="AH18" s="225">
        <v>78.826936875000001</v>
      </c>
      <c r="AI18" s="225">
        <v>78.826936875000001</v>
      </c>
      <c r="AJ18" s="225">
        <v>78.826936875000001</v>
      </c>
      <c r="AK18" s="225">
        <v>78.826936875000001</v>
      </c>
      <c r="AL18" s="225">
        <v>78.826936875000001</v>
      </c>
      <c r="AM18" s="197"/>
      <c r="AN18" s="211">
        <v>13</v>
      </c>
      <c r="AO18" s="211">
        <v>0</v>
      </c>
      <c r="AP18" s="211">
        <v>13</v>
      </c>
      <c r="AQ18" s="211">
        <v>7</v>
      </c>
      <c r="AR18" s="211">
        <v>609.61</v>
      </c>
      <c r="AS18" s="211">
        <v>30.48028</v>
      </c>
      <c r="AT18" s="226">
        <v>1E-3</v>
      </c>
      <c r="AU18" s="211">
        <v>52.730878906249899</v>
      </c>
      <c r="AV18" s="211">
        <v>1</v>
      </c>
      <c r="AW18" s="227">
        <v>1.4200000000000001E-4</v>
      </c>
      <c r="AX18" s="228">
        <v>3.8580000000000003E-2</v>
      </c>
      <c r="AY18" s="211">
        <v>2</v>
      </c>
      <c r="AZ18" s="211">
        <v>1</v>
      </c>
      <c r="BA18" s="211">
        <v>0</v>
      </c>
      <c r="BB18" s="197"/>
      <c r="BC18" s="197"/>
      <c r="BD18" s="229">
        <f t="shared" si="3"/>
        <v>1.1666666666666667</v>
      </c>
      <c r="BE18" s="202">
        <v>4200</v>
      </c>
      <c r="BF18" s="230">
        <v>650.50440994999997</v>
      </c>
      <c r="BG18" s="230">
        <v>561.18070600640203</v>
      </c>
      <c r="BH18" s="230">
        <v>-554.60492869542895</v>
      </c>
      <c r="BI18" s="231">
        <v>52.471876503766502</v>
      </c>
      <c r="BJ18" s="231">
        <v>6.4914769495026299</v>
      </c>
      <c r="BK18" s="229">
        <f t="shared" si="4"/>
        <v>0.37085073696547344</v>
      </c>
      <c r="BL18" s="229">
        <f t="shared" si="5"/>
        <v>137.79738725107654</v>
      </c>
      <c r="BM18" s="202">
        <v>4200</v>
      </c>
      <c r="BN18" s="230">
        <v>650.50440994999997</v>
      </c>
      <c r="BO18" s="230">
        <v>546.35691165145499</v>
      </c>
      <c r="BP18" s="230">
        <v>-540.88185846698195</v>
      </c>
      <c r="BQ18" s="231">
        <v>52.372410257232502</v>
      </c>
      <c r="BR18" s="231">
        <v>6.3855303509485903</v>
      </c>
      <c r="BS18" s="229">
        <f t="shared" si="6"/>
        <v>0.25354793592591385</v>
      </c>
      <c r="BT18" s="229">
        <f t="shared" si="7"/>
        <v>137.79738725107654</v>
      </c>
      <c r="BU18" s="206"/>
      <c r="BV18" s="204">
        <v>34.218718475606799</v>
      </c>
      <c r="BW18" s="204">
        <v>27.8509826255553</v>
      </c>
      <c r="BX18" s="229">
        <f t="shared" si="8"/>
        <v>29.500594002583068</v>
      </c>
      <c r="BY18" s="229">
        <f t="shared" si="9"/>
        <v>24.627788326480001</v>
      </c>
      <c r="BZ18" s="206"/>
      <c r="CA18" s="206"/>
      <c r="CB18" s="206"/>
      <c r="CC18" s="206"/>
      <c r="CD18" s="206"/>
      <c r="CE18" s="206"/>
      <c r="CF18" s="206"/>
      <c r="CG18" s="206"/>
      <c r="CH18" s="206"/>
      <c r="CI18" s="206"/>
      <c r="CJ18" s="206"/>
      <c r="CK18" s="206"/>
      <c r="CL18" s="206"/>
      <c r="CM18" s="206"/>
      <c r="CN18" s="206"/>
      <c r="CO18" s="206"/>
      <c r="CP18" s="206"/>
      <c r="CQ18" s="206"/>
      <c r="CR18" s="206"/>
    </row>
    <row r="19" spans="1:96" ht="12" customHeight="1" x14ac:dyDescent="0.25">
      <c r="A19" s="197"/>
      <c r="B19" s="134">
        <f t="shared" si="10"/>
        <v>15</v>
      </c>
      <c r="C19" s="223">
        <v>28.3031199999999</v>
      </c>
      <c r="D19" s="199">
        <v>58.227806921324898</v>
      </c>
      <c r="E19" s="199">
        <v>58.227806921324898</v>
      </c>
      <c r="F19" s="199">
        <v>58.227806921324898</v>
      </c>
      <c r="G19" s="199">
        <v>58.227806921324898</v>
      </c>
      <c r="H19" s="199">
        <v>58.227806921324898</v>
      </c>
      <c r="I19" s="199">
        <v>58.227806921324898</v>
      </c>
      <c r="J19" s="199">
        <v>58.227806921324898</v>
      </c>
      <c r="K19" s="199">
        <v>58.227806921324898</v>
      </c>
      <c r="L19" s="199">
        <v>58.227806921324898</v>
      </c>
      <c r="M19" s="199">
        <v>58.227806921324898</v>
      </c>
      <c r="N19" s="199">
        <v>58.227806921324898</v>
      </c>
      <c r="O19" s="199">
        <v>58.227806921324898</v>
      </c>
      <c r="P19" s="199">
        <v>58.227806921324898</v>
      </c>
      <c r="Q19" s="199">
        <v>58.227806921324898</v>
      </c>
      <c r="R19" s="199">
        <v>58.227806921324898</v>
      </c>
      <c r="S19" s="223"/>
      <c r="T19" s="223">
        <v>57.642723742484002</v>
      </c>
      <c r="U19" s="223">
        <v>57.791549704927398</v>
      </c>
      <c r="V19" s="224">
        <f t="shared" si="2"/>
        <v>0.14882596244339652</v>
      </c>
      <c r="W19" s="197"/>
      <c r="X19" s="225">
        <v>78.217331250000001</v>
      </c>
      <c r="Y19" s="225">
        <v>78.217331250000001</v>
      </c>
      <c r="Z19" s="225">
        <v>78.217331250000001</v>
      </c>
      <c r="AA19" s="225">
        <v>78.217331250000001</v>
      </c>
      <c r="AB19" s="225">
        <v>78.217331250000001</v>
      </c>
      <c r="AC19" s="225">
        <v>78.217331250000001</v>
      </c>
      <c r="AD19" s="225">
        <v>78.217331250000001</v>
      </c>
      <c r="AE19" s="225">
        <v>52.121273437499902</v>
      </c>
      <c r="AF19" s="225">
        <v>78.217331250000001</v>
      </c>
      <c r="AG19" s="225">
        <v>78.217331250000001</v>
      </c>
      <c r="AH19" s="225">
        <v>78.217331250000001</v>
      </c>
      <c r="AI19" s="225">
        <v>78.217331250000001</v>
      </c>
      <c r="AJ19" s="225">
        <v>78.217331250000001</v>
      </c>
      <c r="AK19" s="225">
        <v>78.217331250000001</v>
      </c>
      <c r="AL19" s="225">
        <v>78.217331250000001</v>
      </c>
      <c r="AM19" s="197"/>
      <c r="AN19" s="211">
        <v>14</v>
      </c>
      <c r="AO19" s="211">
        <v>0</v>
      </c>
      <c r="AP19" s="211">
        <v>14</v>
      </c>
      <c r="AQ19" s="211">
        <v>7</v>
      </c>
      <c r="AR19" s="211">
        <v>609.61</v>
      </c>
      <c r="AS19" s="211">
        <v>30.48028</v>
      </c>
      <c r="AT19" s="226">
        <v>1E-3</v>
      </c>
      <c r="AU19" s="211">
        <v>52.121273437499902</v>
      </c>
      <c r="AV19" s="211">
        <v>1</v>
      </c>
      <c r="AW19" s="227">
        <v>1.4200000000000001E-4</v>
      </c>
      <c r="AX19" s="228">
        <v>3.8580000000000003E-2</v>
      </c>
      <c r="AY19" s="211">
        <v>2</v>
      </c>
      <c r="AZ19" s="211">
        <v>1</v>
      </c>
      <c r="BA19" s="211">
        <v>0</v>
      </c>
      <c r="BB19" s="197"/>
      <c r="BC19" s="197"/>
      <c r="BD19" s="229">
        <f t="shared" si="3"/>
        <v>1.25</v>
      </c>
      <c r="BE19" s="202">
        <v>4500</v>
      </c>
      <c r="BF19" s="230">
        <v>651.28</v>
      </c>
      <c r="BG19" s="230">
        <v>575.58660547156501</v>
      </c>
      <c r="BH19" s="230">
        <v>-569.44619716756097</v>
      </c>
      <c r="BI19" s="231">
        <v>52.572744627661002</v>
      </c>
      <c r="BJ19" s="231">
        <v>6.5888064163201099</v>
      </c>
      <c r="BK19" s="229">
        <f t="shared" si="4"/>
        <v>0.46818020378295344</v>
      </c>
      <c r="BL19" s="229">
        <f t="shared" si="5"/>
        <v>138.57297730107655</v>
      </c>
      <c r="BM19" s="202">
        <v>4500</v>
      </c>
      <c r="BN19" s="230">
        <v>651.28</v>
      </c>
      <c r="BO19" s="230">
        <v>557.40687914869704</v>
      </c>
      <c r="BP19" s="230">
        <v>-552.03326053184503</v>
      </c>
      <c r="BQ19" s="231">
        <v>52.4498627456531</v>
      </c>
      <c r="BR19" s="231">
        <v>6.4618097640405203</v>
      </c>
      <c r="BS19" s="229">
        <f t="shared" si="6"/>
        <v>0.32982734901784383</v>
      </c>
      <c r="BT19" s="229">
        <f t="shared" si="7"/>
        <v>138.57297730107655</v>
      </c>
      <c r="BU19" s="206"/>
      <c r="BV19" s="204">
        <v>46.349323878277701</v>
      </c>
      <c r="BW19" s="204">
        <v>35.873740695130103</v>
      </c>
      <c r="BX19" s="229">
        <f t="shared" si="8"/>
        <v>41.631199405253966</v>
      </c>
      <c r="BY19" s="229">
        <f t="shared" si="9"/>
        <v>32.650546396054807</v>
      </c>
      <c r="BZ19" s="206"/>
      <c r="CA19" s="206"/>
      <c r="CB19" s="206"/>
      <c r="CC19" s="206"/>
      <c r="CD19" s="206"/>
      <c r="CE19" s="206"/>
      <c r="CF19" s="206"/>
      <c r="CG19" s="206"/>
      <c r="CH19" s="206"/>
      <c r="CI19" s="206"/>
      <c r="CJ19" s="206"/>
      <c r="CK19" s="206"/>
      <c r="CL19" s="206"/>
      <c r="CM19" s="206"/>
      <c r="CN19" s="206"/>
      <c r="CO19" s="206"/>
      <c r="CP19" s="206"/>
      <c r="CQ19" s="206"/>
      <c r="CR19" s="206"/>
    </row>
    <row r="20" spans="1:96" ht="12" customHeight="1" x14ac:dyDescent="0.25">
      <c r="A20" s="197"/>
      <c r="B20" s="198">
        <f t="shared" si="10"/>
        <v>16</v>
      </c>
      <c r="C20" s="223"/>
      <c r="D20" s="199">
        <v>57.618201452574901</v>
      </c>
      <c r="E20" s="199">
        <v>57.618201452574901</v>
      </c>
      <c r="F20" s="199">
        <v>57.618201452574901</v>
      </c>
      <c r="G20" s="199">
        <v>57.618201452574901</v>
      </c>
      <c r="H20" s="199">
        <v>57.618201452574901</v>
      </c>
      <c r="I20" s="199">
        <v>57.618201452574901</v>
      </c>
      <c r="J20" s="199">
        <v>57.618201452574901</v>
      </c>
      <c r="K20" s="199">
        <v>57.618201452574901</v>
      </c>
      <c r="L20" s="199">
        <v>57.618201452574901</v>
      </c>
      <c r="M20" s="199">
        <v>57.618201452574901</v>
      </c>
      <c r="N20" s="199">
        <v>57.618201452574901</v>
      </c>
      <c r="O20" s="199">
        <v>57.618201452574901</v>
      </c>
      <c r="P20" s="199">
        <v>57.618201452574901</v>
      </c>
      <c r="Q20" s="199">
        <v>57.618201452574901</v>
      </c>
      <c r="R20" s="199">
        <v>57.618201452574901</v>
      </c>
      <c r="S20" s="223"/>
      <c r="T20" s="223">
        <v>57.001809344973402</v>
      </c>
      <c r="U20" s="223">
        <v>57.165906635615102</v>
      </c>
      <c r="V20" s="224">
        <f t="shared" si="2"/>
        <v>0.16409729064169909</v>
      </c>
      <c r="W20" s="197"/>
      <c r="X20" s="225">
        <v>77.607725625</v>
      </c>
      <c r="Y20" s="225">
        <v>77.607725625</v>
      </c>
      <c r="Z20" s="225">
        <v>77.607725625</v>
      </c>
      <c r="AA20" s="225">
        <v>77.607725625</v>
      </c>
      <c r="AB20" s="225">
        <v>77.607725625</v>
      </c>
      <c r="AC20" s="225">
        <v>77.607725625</v>
      </c>
      <c r="AD20" s="225">
        <v>77.607725625</v>
      </c>
      <c r="AE20" s="225">
        <v>51.511667968749897</v>
      </c>
      <c r="AF20" s="225">
        <v>77.607725625</v>
      </c>
      <c r="AG20" s="225">
        <v>77.607725625</v>
      </c>
      <c r="AH20" s="225">
        <v>77.607725625</v>
      </c>
      <c r="AI20" s="225">
        <v>77.607725625</v>
      </c>
      <c r="AJ20" s="225">
        <v>77.607725625</v>
      </c>
      <c r="AK20" s="225">
        <v>77.607725625</v>
      </c>
      <c r="AL20" s="225">
        <v>77.607725625</v>
      </c>
      <c r="AM20" s="197"/>
      <c r="AN20" s="211">
        <v>15</v>
      </c>
      <c r="AO20" s="211">
        <v>0</v>
      </c>
      <c r="AP20" s="211">
        <v>15</v>
      </c>
      <c r="AQ20" s="211">
        <v>7</v>
      </c>
      <c r="AR20" s="211">
        <v>609.61</v>
      </c>
      <c r="AS20" s="211">
        <v>30.48028</v>
      </c>
      <c r="AT20" s="226">
        <v>1E-3</v>
      </c>
      <c r="AU20" s="211">
        <v>51.511667968749897</v>
      </c>
      <c r="AV20" s="211">
        <v>1</v>
      </c>
      <c r="AW20" s="227">
        <v>1.4200000000000001E-4</v>
      </c>
      <c r="AX20" s="228">
        <v>3.8580000000000003E-2</v>
      </c>
      <c r="AY20" s="211">
        <v>2</v>
      </c>
      <c r="AZ20" s="211">
        <v>1</v>
      </c>
      <c r="BA20" s="211">
        <v>0</v>
      </c>
      <c r="BB20" s="197"/>
      <c r="BC20" s="197"/>
      <c r="BD20" s="229">
        <f t="shared" si="3"/>
        <v>1.3333333333333333</v>
      </c>
      <c r="BE20" s="202">
        <v>4800</v>
      </c>
      <c r="BF20" s="230">
        <v>650.50440994999997</v>
      </c>
      <c r="BG20" s="230">
        <v>588.94171026525305</v>
      </c>
      <c r="BH20" s="230">
        <v>-583.30388512832894</v>
      </c>
      <c r="BI20" s="231">
        <v>52.665675088680203</v>
      </c>
      <c r="BJ20" s="231">
        <v>6.6778977814297402</v>
      </c>
      <c r="BK20" s="229">
        <f t="shared" si="4"/>
        <v>0.55727156889258378</v>
      </c>
      <c r="BL20" s="229">
        <f t="shared" si="5"/>
        <v>137.79738725107654</v>
      </c>
      <c r="BM20" s="202">
        <v>4800</v>
      </c>
      <c r="BN20" s="230">
        <v>650.50440994999997</v>
      </c>
      <c r="BO20" s="230">
        <v>567.85274910193903</v>
      </c>
      <c r="BP20" s="230">
        <v>-562.67162028507096</v>
      </c>
      <c r="BQ20" s="231">
        <v>52.522846510881401</v>
      </c>
      <c r="BR20" s="231">
        <v>6.5330755313243003</v>
      </c>
      <c r="BS20" s="229">
        <f t="shared" si="6"/>
        <v>0.40109311630162381</v>
      </c>
      <c r="BT20" s="229">
        <f t="shared" si="7"/>
        <v>137.79738725107654</v>
      </c>
      <c r="BU20" s="206"/>
      <c r="BV20" s="204">
        <v>57.972307791469099</v>
      </c>
      <c r="BW20" s="204">
        <v>43.503606697224299</v>
      </c>
      <c r="BX20" s="229">
        <f t="shared" si="8"/>
        <v>53.254183318445364</v>
      </c>
      <c r="BY20" s="229">
        <f t="shared" si="9"/>
        <v>40.280412398149004</v>
      </c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</row>
    <row r="21" spans="1:96" ht="12" customHeight="1" x14ac:dyDescent="0.25">
      <c r="A21" s="197"/>
      <c r="B21" s="198">
        <f t="shared" si="10"/>
        <v>17</v>
      </c>
      <c r="C21" s="223"/>
      <c r="D21" s="199">
        <v>57.008595983824897</v>
      </c>
      <c r="E21" s="199">
        <v>57.008595983824897</v>
      </c>
      <c r="F21" s="199">
        <v>57.008595983824897</v>
      </c>
      <c r="G21" s="199">
        <v>57.008595983824897</v>
      </c>
      <c r="H21" s="199">
        <v>57.008595983824897</v>
      </c>
      <c r="I21" s="199">
        <v>57.008595983824897</v>
      </c>
      <c r="J21" s="199">
        <v>57.008595983824897</v>
      </c>
      <c r="K21" s="199">
        <v>57.008595983824897</v>
      </c>
      <c r="L21" s="199">
        <v>57.008595983824897</v>
      </c>
      <c r="M21" s="199">
        <v>57.008595983824897</v>
      </c>
      <c r="N21" s="199">
        <v>57.008595983824897</v>
      </c>
      <c r="O21" s="199">
        <v>57.008595983824897</v>
      </c>
      <c r="P21" s="199">
        <v>57.008595983824897</v>
      </c>
      <c r="Q21" s="199">
        <v>57.008595983824897</v>
      </c>
      <c r="R21" s="199">
        <v>57.008595983824897</v>
      </c>
      <c r="S21" s="223"/>
      <c r="T21" s="223">
        <v>56.362458444709198</v>
      </c>
      <c r="U21" s="223">
        <v>56.541977404127202</v>
      </c>
      <c r="V21" s="224">
        <f t="shared" si="2"/>
        <v>0.17951895941800444</v>
      </c>
      <c r="W21" s="197"/>
      <c r="X21" s="225">
        <v>76.99812</v>
      </c>
      <c r="Y21" s="225">
        <v>76.99812</v>
      </c>
      <c r="Z21" s="225">
        <v>76.99812</v>
      </c>
      <c r="AA21" s="225">
        <v>76.99812</v>
      </c>
      <c r="AB21" s="225">
        <v>76.99812</v>
      </c>
      <c r="AC21" s="225">
        <v>76.99812</v>
      </c>
      <c r="AD21" s="225">
        <v>76.99812</v>
      </c>
      <c r="AE21" s="225">
        <v>50.9020624999999</v>
      </c>
      <c r="AF21" s="225">
        <v>76.99812</v>
      </c>
      <c r="AG21" s="225">
        <v>76.99812</v>
      </c>
      <c r="AH21" s="225">
        <v>76.99812</v>
      </c>
      <c r="AI21" s="225">
        <v>76.99812</v>
      </c>
      <c r="AJ21" s="225">
        <v>76.99812</v>
      </c>
      <c r="AK21" s="225">
        <v>76.99812</v>
      </c>
      <c r="AL21" s="225">
        <v>76.99812</v>
      </c>
      <c r="AM21" s="197"/>
      <c r="AN21" s="211">
        <v>16</v>
      </c>
      <c r="AO21" s="211">
        <v>0</v>
      </c>
      <c r="AP21" s="211">
        <v>16</v>
      </c>
      <c r="AQ21" s="211">
        <v>7</v>
      </c>
      <c r="AR21" s="211">
        <v>609.61</v>
      </c>
      <c r="AS21" s="211">
        <v>30.48028</v>
      </c>
      <c r="AT21" s="226">
        <v>1E-3</v>
      </c>
      <c r="AU21" s="211">
        <v>50.9020624999999</v>
      </c>
      <c r="AV21" s="211">
        <v>1</v>
      </c>
      <c r="AW21" s="227">
        <v>1.4200000000000001E-4</v>
      </c>
      <c r="AX21" s="228">
        <v>3.8580000000000003E-2</v>
      </c>
      <c r="AY21" s="211">
        <v>2</v>
      </c>
      <c r="AZ21" s="211">
        <v>1</v>
      </c>
      <c r="BA21" s="211">
        <v>0</v>
      </c>
      <c r="BB21" s="197"/>
      <c r="BC21" s="197"/>
      <c r="BD21" s="229">
        <f t="shared" si="3"/>
        <v>1.4166666666666667</v>
      </c>
      <c r="BE21" s="202">
        <v>5100</v>
      </c>
      <c r="BF21" s="230">
        <v>648.18613731000005</v>
      </c>
      <c r="BG21" s="230">
        <v>601.11275887009901</v>
      </c>
      <c r="BH21" s="230">
        <v>-596.01916291242298</v>
      </c>
      <c r="BI21" s="231">
        <v>52.749908130390402</v>
      </c>
      <c r="BJ21" s="231">
        <v>6.7581349775396404</v>
      </c>
      <c r="BK21" s="229">
        <f t="shared" si="4"/>
        <v>0.63750876500248399</v>
      </c>
      <c r="BL21" s="229">
        <f t="shared" si="5"/>
        <v>135.47911461107662</v>
      </c>
      <c r="BM21" s="202">
        <v>5100</v>
      </c>
      <c r="BN21" s="230">
        <v>648.18613731000005</v>
      </c>
      <c r="BO21" s="230">
        <v>577.54698079815205</v>
      </c>
      <c r="BP21" s="230">
        <v>-572.62573615585802</v>
      </c>
      <c r="BQ21" s="231">
        <v>52.590371695134202</v>
      </c>
      <c r="BR21" s="231">
        <v>6.59849459024952</v>
      </c>
      <c r="BS21" s="229">
        <f t="shared" si="6"/>
        <v>0.46651217522684352</v>
      </c>
      <c r="BT21" s="229">
        <f t="shared" si="7"/>
        <v>135.47911461107662</v>
      </c>
      <c r="BU21" s="206"/>
      <c r="BV21" s="204">
        <v>68.960374368930601</v>
      </c>
      <c r="BW21" s="204">
        <v>50.657017731229303</v>
      </c>
      <c r="BX21" s="229">
        <f t="shared" si="8"/>
        <v>64.242249895906866</v>
      </c>
      <c r="BY21" s="229">
        <f t="shared" si="9"/>
        <v>47.433823432154007</v>
      </c>
      <c r="BZ21" s="206"/>
      <c r="CA21" s="206"/>
      <c r="CB21" s="206"/>
      <c r="CC21" s="206"/>
      <c r="CD21" s="206"/>
      <c r="CE21" s="206"/>
      <c r="CF21" s="206"/>
      <c r="CG21" s="206"/>
      <c r="CH21" s="206"/>
      <c r="CI21" s="206"/>
      <c r="CJ21" s="206"/>
      <c r="CK21" s="206"/>
      <c r="CL21" s="206"/>
      <c r="CM21" s="206"/>
      <c r="CN21" s="206"/>
      <c r="CO21" s="206"/>
      <c r="CP21" s="206"/>
      <c r="CQ21" s="206"/>
      <c r="CR21" s="206"/>
    </row>
    <row r="22" spans="1:96" ht="12" customHeight="1" x14ac:dyDescent="0.25">
      <c r="A22" s="197"/>
      <c r="B22" s="198">
        <f t="shared" si="10"/>
        <v>18</v>
      </c>
      <c r="C22" s="223"/>
      <c r="D22" s="199">
        <v>56.3989905150749</v>
      </c>
      <c r="E22" s="199">
        <v>56.3989905150749</v>
      </c>
      <c r="F22" s="199">
        <v>56.3989905150749</v>
      </c>
      <c r="G22" s="199">
        <v>56.3989905150749</v>
      </c>
      <c r="H22" s="199">
        <v>56.3989905150749</v>
      </c>
      <c r="I22" s="199">
        <v>56.3989905150749</v>
      </c>
      <c r="J22" s="199">
        <v>56.3989905150749</v>
      </c>
      <c r="K22" s="199">
        <v>56.3989905150749</v>
      </c>
      <c r="L22" s="199">
        <v>56.3989905150749</v>
      </c>
      <c r="M22" s="199">
        <v>56.3989905150749</v>
      </c>
      <c r="N22" s="199">
        <v>56.3989905150749</v>
      </c>
      <c r="O22" s="199">
        <v>56.3989905150749</v>
      </c>
      <c r="P22" s="199">
        <v>56.3989905150749</v>
      </c>
      <c r="Q22" s="199">
        <v>56.3989905150749</v>
      </c>
      <c r="R22" s="199">
        <v>56.3989905150749</v>
      </c>
      <c r="S22" s="223"/>
      <c r="T22" s="223">
        <v>55.7247290126801</v>
      </c>
      <c r="U22" s="223">
        <v>55.9197269921833</v>
      </c>
      <c r="V22" s="224">
        <f t="shared" si="2"/>
        <v>0.1949979795031993</v>
      </c>
      <c r="W22" s="197"/>
      <c r="X22" s="225">
        <v>76.3885143749999</v>
      </c>
      <c r="Y22" s="225">
        <v>76.3885143749999</v>
      </c>
      <c r="Z22" s="225">
        <v>76.3885143749999</v>
      </c>
      <c r="AA22" s="225">
        <v>76.3885143749999</v>
      </c>
      <c r="AB22" s="225">
        <v>76.3885143749999</v>
      </c>
      <c r="AC22" s="225">
        <v>76.3885143749999</v>
      </c>
      <c r="AD22" s="225">
        <v>76.3885143749999</v>
      </c>
      <c r="AE22" s="225">
        <v>50.292457031249903</v>
      </c>
      <c r="AF22" s="225">
        <v>76.3885143749999</v>
      </c>
      <c r="AG22" s="225">
        <v>76.3885143749999</v>
      </c>
      <c r="AH22" s="225">
        <v>76.3885143749999</v>
      </c>
      <c r="AI22" s="225">
        <v>76.3885143749999</v>
      </c>
      <c r="AJ22" s="225">
        <v>76.3885143749999</v>
      </c>
      <c r="AK22" s="225">
        <v>76.3885143749999</v>
      </c>
      <c r="AL22" s="225">
        <v>76.3885143749999</v>
      </c>
      <c r="AM22" s="197"/>
      <c r="AN22" s="211">
        <v>17</v>
      </c>
      <c r="AO22" s="211">
        <v>0</v>
      </c>
      <c r="AP22" s="211">
        <v>17</v>
      </c>
      <c r="AQ22" s="211">
        <v>7</v>
      </c>
      <c r="AR22" s="211">
        <v>609.61</v>
      </c>
      <c r="AS22" s="211">
        <v>30.48028</v>
      </c>
      <c r="AT22" s="226">
        <v>1E-3</v>
      </c>
      <c r="AU22" s="211">
        <v>50.292457031249903</v>
      </c>
      <c r="AV22" s="211">
        <v>1</v>
      </c>
      <c r="AW22" s="227">
        <v>1.4200000000000001E-4</v>
      </c>
      <c r="AX22" s="228">
        <v>3.8580000000000003E-2</v>
      </c>
      <c r="AY22" s="211">
        <v>2</v>
      </c>
      <c r="AZ22" s="211">
        <v>1</v>
      </c>
      <c r="BA22" s="211">
        <v>0</v>
      </c>
      <c r="BB22" s="197"/>
      <c r="BC22" s="197"/>
      <c r="BD22" s="229">
        <f t="shared" si="3"/>
        <v>1.5</v>
      </c>
      <c r="BE22" s="202">
        <v>5400</v>
      </c>
      <c r="BF22" s="230">
        <v>644.35058158000004</v>
      </c>
      <c r="BG22" s="230">
        <v>611.99462693013902</v>
      </c>
      <c r="BH22" s="230">
        <v>-607.475380640205</v>
      </c>
      <c r="BI22" s="231">
        <v>52.8249214327979</v>
      </c>
      <c r="BJ22" s="231">
        <v>6.8290518324074601</v>
      </c>
      <c r="BK22" s="229">
        <f t="shared" si="4"/>
        <v>0.70842561987030361</v>
      </c>
      <c r="BL22" s="229">
        <f t="shared" si="5"/>
        <v>131.64355888107661</v>
      </c>
      <c r="BM22" s="202">
        <v>5400</v>
      </c>
      <c r="BN22" s="230">
        <v>644.35058158000004</v>
      </c>
      <c r="BO22" s="230">
        <v>586.37442218941999</v>
      </c>
      <c r="BP22" s="230">
        <v>-581.76664677207395</v>
      </c>
      <c r="BQ22" s="231">
        <v>52.651720700149703</v>
      </c>
      <c r="BR22" s="231">
        <v>6.65743590450922</v>
      </c>
      <c r="BS22" s="229">
        <f t="shared" si="6"/>
        <v>0.52545348948654347</v>
      </c>
      <c r="BT22" s="229">
        <f t="shared" si="7"/>
        <v>131.64355888107661</v>
      </c>
      <c r="BU22" s="206"/>
      <c r="BV22" s="204">
        <v>79.193181429680394</v>
      </c>
      <c r="BW22" s="204">
        <v>57.255629069323902</v>
      </c>
      <c r="BX22" s="229">
        <f t="shared" si="8"/>
        <v>74.475056956656658</v>
      </c>
      <c r="BY22" s="229">
        <f t="shared" si="9"/>
        <v>54.032434770248607</v>
      </c>
      <c r="BZ22" s="206"/>
      <c r="CA22" s="206"/>
      <c r="CB22" s="206"/>
      <c r="CC22" s="206"/>
      <c r="CD22" s="206"/>
      <c r="CE22" s="206"/>
      <c r="CF22" s="206"/>
      <c r="CG22" s="206"/>
      <c r="CH22" s="206"/>
      <c r="CI22" s="206"/>
      <c r="CJ22" s="206"/>
      <c r="CK22" s="206"/>
      <c r="CL22" s="206"/>
      <c r="CM22" s="206"/>
      <c r="CN22" s="206"/>
      <c r="CO22" s="206"/>
      <c r="CP22" s="206"/>
      <c r="CQ22" s="206"/>
      <c r="CR22" s="206"/>
    </row>
    <row r="23" spans="1:96" ht="12" customHeight="1" x14ac:dyDescent="0.25">
      <c r="A23" s="197"/>
      <c r="B23" s="198">
        <f t="shared" si="10"/>
        <v>19</v>
      </c>
      <c r="C23" s="223"/>
      <c r="D23" s="199">
        <v>55.789385046324902</v>
      </c>
      <c r="E23" s="199">
        <v>55.789385046324902</v>
      </c>
      <c r="F23" s="199">
        <v>55.789385046324902</v>
      </c>
      <c r="G23" s="199">
        <v>55.789385046324902</v>
      </c>
      <c r="H23" s="199">
        <v>55.789385046324902</v>
      </c>
      <c r="I23" s="199">
        <v>55.789385046324902</v>
      </c>
      <c r="J23" s="199">
        <v>55.789385046324902</v>
      </c>
      <c r="K23" s="199">
        <v>55.789385046324902</v>
      </c>
      <c r="L23" s="199">
        <v>55.789385046324902</v>
      </c>
      <c r="M23" s="199">
        <v>55.789385046324902</v>
      </c>
      <c r="N23" s="199">
        <v>55.789385046324902</v>
      </c>
      <c r="O23" s="199">
        <v>55.789385046324902</v>
      </c>
      <c r="P23" s="199">
        <v>55.789385046324902</v>
      </c>
      <c r="Q23" s="199">
        <v>55.789385046324902</v>
      </c>
      <c r="R23" s="199">
        <v>55.789385046324902</v>
      </c>
      <c r="S23" s="223"/>
      <c r="T23" s="223">
        <v>55.088674902181197</v>
      </c>
      <c r="U23" s="223">
        <v>55.299117241096198</v>
      </c>
      <c r="V23" s="224">
        <f t="shared" si="2"/>
        <v>0.21044233891500141</v>
      </c>
      <c r="W23" s="197"/>
      <c r="X23" s="225">
        <v>75.7789087499999</v>
      </c>
      <c r="Y23" s="225">
        <v>75.7789087499999</v>
      </c>
      <c r="Z23" s="225">
        <v>75.7789087499999</v>
      </c>
      <c r="AA23" s="225">
        <v>75.7789087499999</v>
      </c>
      <c r="AB23" s="225">
        <v>75.7789087499999</v>
      </c>
      <c r="AC23" s="225">
        <v>75.7789087499999</v>
      </c>
      <c r="AD23" s="225">
        <v>75.7789087499999</v>
      </c>
      <c r="AE23" s="225">
        <v>49.682851562499899</v>
      </c>
      <c r="AF23" s="225">
        <v>75.7789087499999</v>
      </c>
      <c r="AG23" s="225">
        <v>75.7789087499999</v>
      </c>
      <c r="AH23" s="225">
        <v>75.7789087499999</v>
      </c>
      <c r="AI23" s="225">
        <v>75.7789087499999</v>
      </c>
      <c r="AJ23" s="225">
        <v>75.7789087499999</v>
      </c>
      <c r="AK23" s="225">
        <v>75.7789087499999</v>
      </c>
      <c r="AL23" s="225">
        <v>75.7789087499999</v>
      </c>
      <c r="AM23" s="197"/>
      <c r="AN23" s="211">
        <v>18</v>
      </c>
      <c r="AO23" s="211">
        <v>0</v>
      </c>
      <c r="AP23" s="211">
        <v>18</v>
      </c>
      <c r="AQ23" s="211">
        <v>7</v>
      </c>
      <c r="AR23" s="211">
        <v>609.61</v>
      </c>
      <c r="AS23" s="211">
        <v>30.48028</v>
      </c>
      <c r="AT23" s="226">
        <v>1E-3</v>
      </c>
      <c r="AU23" s="211">
        <v>49.682851562499899</v>
      </c>
      <c r="AV23" s="211">
        <v>1</v>
      </c>
      <c r="AW23" s="227">
        <v>1.4200000000000001E-4</v>
      </c>
      <c r="AX23" s="228">
        <v>3.8580000000000003E-2</v>
      </c>
      <c r="AY23" s="211">
        <v>2</v>
      </c>
      <c r="AZ23" s="211">
        <v>1</v>
      </c>
      <c r="BA23" s="211">
        <v>0</v>
      </c>
      <c r="BB23" s="197"/>
      <c r="BC23" s="197"/>
      <c r="BD23" s="229">
        <f t="shared" si="3"/>
        <v>1.5833333333333333</v>
      </c>
      <c r="BE23" s="202">
        <v>5700</v>
      </c>
      <c r="BF23" s="230">
        <v>639.03976589000001</v>
      </c>
      <c r="BG23" s="230">
        <v>621.49825052670201</v>
      </c>
      <c r="BH23" s="230">
        <v>-617.57761955573903</v>
      </c>
      <c r="BI23" s="231">
        <v>52.890307929268801</v>
      </c>
      <c r="BJ23" s="231">
        <v>6.8902679386095897</v>
      </c>
      <c r="BK23" s="229">
        <f t="shared" si="4"/>
        <v>0.76964172607243331</v>
      </c>
      <c r="BL23" s="229">
        <f t="shared" si="5"/>
        <v>126.33274319107659</v>
      </c>
      <c r="BM23" s="202">
        <v>5700</v>
      </c>
      <c r="BN23" s="230">
        <v>639.03976589000001</v>
      </c>
      <c r="BO23" s="230">
        <v>594.23951831959505</v>
      </c>
      <c r="BP23" s="230">
        <v>-589.99081283401301</v>
      </c>
      <c r="BQ23" s="231">
        <v>52.7063346021516</v>
      </c>
      <c r="BR23" s="231">
        <v>6.7093910238858898</v>
      </c>
      <c r="BS23" s="229">
        <f t="shared" si="6"/>
        <v>0.57740860886321332</v>
      </c>
      <c r="BT23" s="229">
        <f t="shared" si="7"/>
        <v>126.33274319107659</v>
      </c>
      <c r="BU23" s="206"/>
      <c r="BV23" s="204">
        <v>88.558658455162899</v>
      </c>
      <c r="BW23" s="204">
        <v>63.227172194177903</v>
      </c>
      <c r="BX23" s="229">
        <f t="shared" si="8"/>
        <v>83.840533982139164</v>
      </c>
      <c r="BY23" s="229">
        <f t="shared" si="9"/>
        <v>60.003977895102608</v>
      </c>
      <c r="BZ23" s="206"/>
      <c r="CA23" s="206"/>
      <c r="CB23" s="206"/>
      <c r="CC23" s="206"/>
      <c r="CD23" s="206"/>
      <c r="CE23" s="206"/>
      <c r="CF23" s="206"/>
      <c r="CG23" s="206"/>
      <c r="CH23" s="206"/>
      <c r="CI23" s="206"/>
      <c r="CJ23" s="206"/>
      <c r="CK23" s="206"/>
      <c r="CL23" s="206"/>
      <c r="CM23" s="206"/>
      <c r="CN23" s="206"/>
      <c r="CO23" s="206"/>
      <c r="CP23" s="206"/>
      <c r="CQ23" s="206"/>
      <c r="CR23" s="206"/>
    </row>
    <row r="24" spans="1:96" ht="12" customHeight="1" x14ac:dyDescent="0.25">
      <c r="A24" s="197"/>
      <c r="B24" s="198">
        <f t="shared" si="10"/>
        <v>20</v>
      </c>
      <c r="C24" s="223"/>
      <c r="D24" s="199">
        <v>55.179779577574898</v>
      </c>
      <c r="E24" s="199">
        <v>55.179779577574898</v>
      </c>
      <c r="F24" s="199">
        <v>55.179779577574898</v>
      </c>
      <c r="G24" s="199">
        <v>55.179779577574898</v>
      </c>
      <c r="H24" s="199">
        <v>55.179779577574898</v>
      </c>
      <c r="I24" s="199">
        <v>55.179779577574898</v>
      </c>
      <c r="J24" s="199">
        <v>55.179779577574898</v>
      </c>
      <c r="K24" s="199">
        <v>55.179779577574898</v>
      </c>
      <c r="L24" s="199">
        <v>55.179779577574898</v>
      </c>
      <c r="M24" s="199">
        <v>55.179779577574898</v>
      </c>
      <c r="N24" s="199">
        <v>55.179779577574898</v>
      </c>
      <c r="O24" s="199">
        <v>55.179779577574898</v>
      </c>
      <c r="P24" s="199">
        <v>55.179779577574898</v>
      </c>
      <c r="Q24" s="199">
        <v>55.179779577574898</v>
      </c>
      <c r="R24" s="199">
        <v>55.179779577574898</v>
      </c>
      <c r="S24" s="223"/>
      <c r="T24" s="223">
        <v>54.454345634890203</v>
      </c>
      <c r="U24" s="223">
        <v>54.680107085939198</v>
      </c>
      <c r="V24" s="224">
        <f t="shared" si="2"/>
        <v>0.22576145104899581</v>
      </c>
      <c r="W24" s="197"/>
      <c r="X24" s="225">
        <v>75.1693031249999</v>
      </c>
      <c r="Y24" s="225">
        <v>75.1693031249999</v>
      </c>
      <c r="Z24" s="225">
        <v>75.1693031249999</v>
      </c>
      <c r="AA24" s="225">
        <v>75.1693031249999</v>
      </c>
      <c r="AB24" s="225">
        <v>75.1693031249999</v>
      </c>
      <c r="AC24" s="225">
        <v>75.1693031249999</v>
      </c>
      <c r="AD24" s="225">
        <v>75.1693031249999</v>
      </c>
      <c r="AE24" s="225">
        <v>49.073246093750001</v>
      </c>
      <c r="AF24" s="225">
        <v>75.1693031249999</v>
      </c>
      <c r="AG24" s="225">
        <v>75.1693031249999</v>
      </c>
      <c r="AH24" s="225">
        <v>75.1693031249999</v>
      </c>
      <c r="AI24" s="225">
        <v>75.1693031249999</v>
      </c>
      <c r="AJ24" s="225">
        <v>75.1693031249999</v>
      </c>
      <c r="AK24" s="225">
        <v>75.1693031249999</v>
      </c>
      <c r="AL24" s="225">
        <v>75.1693031249999</v>
      </c>
      <c r="AM24" s="197"/>
      <c r="AN24" s="211">
        <v>19</v>
      </c>
      <c r="AO24" s="211">
        <v>0</v>
      </c>
      <c r="AP24" s="211">
        <v>19</v>
      </c>
      <c r="AQ24" s="211">
        <v>7</v>
      </c>
      <c r="AR24" s="211">
        <v>609.61</v>
      </c>
      <c r="AS24" s="211">
        <v>30.48028</v>
      </c>
      <c r="AT24" s="226">
        <v>1E-3</v>
      </c>
      <c r="AU24" s="211">
        <v>49.073246093750001</v>
      </c>
      <c r="AV24" s="211">
        <v>1</v>
      </c>
      <c r="AW24" s="227">
        <v>1.4200000000000001E-4</v>
      </c>
      <c r="AX24" s="228">
        <v>3.8580000000000003E-2</v>
      </c>
      <c r="AY24" s="211">
        <v>2</v>
      </c>
      <c r="AZ24" s="211">
        <v>1</v>
      </c>
      <c r="BA24" s="211">
        <v>0</v>
      </c>
      <c r="BB24" s="197"/>
      <c r="BC24" s="197"/>
      <c r="BD24" s="229">
        <f t="shared" si="3"/>
        <v>1.6666666666666667</v>
      </c>
      <c r="BE24" s="202">
        <v>6000</v>
      </c>
      <c r="BF24" s="230">
        <v>632.31187666999904</v>
      </c>
      <c r="BG24" s="230">
        <v>629.55030951277399</v>
      </c>
      <c r="BH24" s="230">
        <v>-626.24723819161898</v>
      </c>
      <c r="BI24" s="231">
        <v>52.945749187625502</v>
      </c>
      <c r="BJ24" s="231">
        <v>6.9414905474427098</v>
      </c>
      <c r="BK24" s="229">
        <f t="shared" si="4"/>
        <v>0.82086433490555333</v>
      </c>
      <c r="BL24" s="229">
        <f t="shared" si="5"/>
        <v>119.60485397107561</v>
      </c>
      <c r="BM24" s="202">
        <v>6000</v>
      </c>
      <c r="BN24" s="230">
        <v>632.31187666999904</v>
      </c>
      <c r="BO24" s="230">
        <v>601.06264618363002</v>
      </c>
      <c r="BP24" s="230">
        <v>-597.21244369708495</v>
      </c>
      <c r="BQ24" s="231">
        <v>52.753766610206704</v>
      </c>
      <c r="BR24" s="231">
        <v>6.7539529946271397</v>
      </c>
      <c r="BS24" s="229">
        <f t="shared" si="6"/>
        <v>0.62197057960446323</v>
      </c>
      <c r="BT24" s="229">
        <f t="shared" si="7"/>
        <v>119.60485397107561</v>
      </c>
      <c r="BU24" s="206"/>
      <c r="BV24" s="204">
        <v>96.954233994501095</v>
      </c>
      <c r="BW24" s="204">
        <v>68.506246289514394</v>
      </c>
      <c r="BX24" s="229">
        <f t="shared" si="8"/>
        <v>92.23610952147736</v>
      </c>
      <c r="BY24" s="229">
        <f t="shared" si="9"/>
        <v>65.283051990439091</v>
      </c>
      <c r="BZ24" s="206"/>
      <c r="CA24" s="206"/>
      <c r="CB24" s="206"/>
      <c r="CC24" s="206"/>
      <c r="CD24" s="206"/>
      <c r="CE24" s="206"/>
      <c r="CF24" s="206"/>
      <c r="CG24" s="206"/>
      <c r="CH24" s="206"/>
      <c r="CI24" s="206"/>
      <c r="CJ24" s="206"/>
      <c r="CK24" s="206"/>
      <c r="CL24" s="206"/>
      <c r="CM24" s="206"/>
      <c r="CN24" s="206"/>
      <c r="CO24" s="206"/>
      <c r="CP24" s="206"/>
      <c r="CQ24" s="206"/>
      <c r="CR24" s="206"/>
    </row>
    <row r="25" spans="1:96" ht="12" customHeight="1" x14ac:dyDescent="0.25">
      <c r="A25" s="197"/>
      <c r="B25" s="198">
        <f t="shared" si="10"/>
        <v>21</v>
      </c>
      <c r="C25" s="223"/>
      <c r="D25" s="199">
        <v>54.570174108824901</v>
      </c>
      <c r="E25" s="199">
        <v>54.570174108824901</v>
      </c>
      <c r="F25" s="199">
        <v>54.570174108824901</v>
      </c>
      <c r="G25" s="199">
        <v>54.570174108824901</v>
      </c>
      <c r="H25" s="199">
        <v>54.570174108824901</v>
      </c>
      <c r="I25" s="199">
        <v>54.570174108824901</v>
      </c>
      <c r="J25" s="199">
        <v>54.570174108824901</v>
      </c>
      <c r="K25" s="199">
        <v>54.570174108824901</v>
      </c>
      <c r="L25" s="199">
        <v>54.570174108824901</v>
      </c>
      <c r="M25" s="199">
        <v>54.570174108824901</v>
      </c>
      <c r="N25" s="199">
        <v>54.570174108824901</v>
      </c>
      <c r="O25" s="199">
        <v>54.570174108824901</v>
      </c>
      <c r="P25" s="199">
        <v>54.570174108824901</v>
      </c>
      <c r="Q25" s="199">
        <v>54.570174108824901</v>
      </c>
      <c r="R25" s="199">
        <v>54.570174108824901</v>
      </c>
      <c r="S25" s="223"/>
      <c r="T25" s="223">
        <v>53.821786200421101</v>
      </c>
      <c r="U25" s="223">
        <v>54.062652794831102</v>
      </c>
      <c r="V25" s="224">
        <f t="shared" si="2"/>
        <v>0.2408665944100008</v>
      </c>
      <c r="W25" s="197"/>
      <c r="X25" s="225">
        <v>74.559697499999899</v>
      </c>
      <c r="Y25" s="225">
        <v>74.559697499999899</v>
      </c>
      <c r="Z25" s="225">
        <v>74.559697499999899</v>
      </c>
      <c r="AA25" s="225">
        <v>74.559697499999899</v>
      </c>
      <c r="AB25" s="225">
        <v>74.559697499999899</v>
      </c>
      <c r="AC25" s="225">
        <v>74.559697499999899</v>
      </c>
      <c r="AD25" s="225">
        <v>74.559697499999899</v>
      </c>
      <c r="AE25" s="225">
        <v>48.463640624999897</v>
      </c>
      <c r="AF25" s="225">
        <v>74.559697499999899</v>
      </c>
      <c r="AG25" s="225">
        <v>74.559697499999899</v>
      </c>
      <c r="AH25" s="225">
        <v>74.559697499999899</v>
      </c>
      <c r="AI25" s="225">
        <v>74.559697499999899</v>
      </c>
      <c r="AJ25" s="225">
        <v>74.559697499999899</v>
      </c>
      <c r="AK25" s="225">
        <v>74.559697499999899</v>
      </c>
      <c r="AL25" s="225">
        <v>74.559697499999899</v>
      </c>
      <c r="AM25" s="197"/>
      <c r="AN25" s="211">
        <v>20</v>
      </c>
      <c r="AO25" s="211">
        <v>0</v>
      </c>
      <c r="AP25" s="211">
        <v>20</v>
      </c>
      <c r="AQ25" s="211">
        <v>7</v>
      </c>
      <c r="AR25" s="211">
        <v>609.61</v>
      </c>
      <c r="AS25" s="211">
        <v>30.48028</v>
      </c>
      <c r="AT25" s="226">
        <v>1E-3</v>
      </c>
      <c r="AU25" s="211">
        <v>48.463640624999897</v>
      </c>
      <c r="AV25" s="211">
        <v>1</v>
      </c>
      <c r="AW25" s="227">
        <v>1.4200000000000001E-4</v>
      </c>
      <c r="AX25" s="228">
        <v>3.8580000000000003E-2</v>
      </c>
      <c r="AY25" s="211">
        <v>2</v>
      </c>
      <c r="AZ25" s="211">
        <v>1</v>
      </c>
      <c r="BA25" s="211">
        <v>0</v>
      </c>
      <c r="BB25" s="197"/>
      <c r="BC25" s="197"/>
      <c r="BD25" s="229">
        <f t="shared" si="3"/>
        <v>1.75</v>
      </c>
      <c r="BE25" s="202">
        <v>6300</v>
      </c>
      <c r="BF25" s="230">
        <v>624.24062605999995</v>
      </c>
      <c r="BG25" s="230">
        <v>636.09585901518301</v>
      </c>
      <c r="BH25" s="230">
        <v>-633.42321409388296</v>
      </c>
      <c r="BI25" s="231">
        <v>52.9910231020148</v>
      </c>
      <c r="BJ25" s="231">
        <v>6.9825269447029097</v>
      </c>
      <c r="BK25" s="229">
        <f t="shared" si="4"/>
        <v>0.86190073216575325</v>
      </c>
      <c r="BL25" s="229">
        <f t="shared" si="5"/>
        <v>111.53360336107653</v>
      </c>
      <c r="BM25" s="202">
        <v>6300</v>
      </c>
      <c r="BN25" s="230">
        <v>624.24062605999995</v>
      </c>
      <c r="BO25" s="230">
        <v>606.78045481020695</v>
      </c>
      <c r="BP25" s="230">
        <v>-603.36207146733898</v>
      </c>
      <c r="BQ25" s="231">
        <v>52.793672461661799</v>
      </c>
      <c r="BR25" s="231">
        <v>6.79081588766857</v>
      </c>
      <c r="BS25" s="229">
        <f t="shared" si="6"/>
        <v>0.65883347264589354</v>
      </c>
      <c r="BT25" s="229">
        <f t="shared" si="7"/>
        <v>111.53360336107653</v>
      </c>
      <c r="BU25" s="206"/>
      <c r="BV25" s="204">
        <v>104.28795903520199</v>
      </c>
      <c r="BW25" s="204">
        <v>73.035034515061994</v>
      </c>
      <c r="BX25" s="229">
        <f t="shared" si="8"/>
        <v>99.569834562178258</v>
      </c>
      <c r="BY25" s="229">
        <f t="shared" si="9"/>
        <v>69.811840215986692</v>
      </c>
      <c r="BZ25" s="206"/>
      <c r="CA25" s="206"/>
      <c r="CB25" s="206"/>
      <c r="CC25" s="206"/>
      <c r="CD25" s="206"/>
      <c r="CE25" s="206"/>
      <c r="CF25" s="206"/>
      <c r="CG25" s="206"/>
      <c r="CH25" s="206"/>
      <c r="CI25" s="206"/>
      <c r="CJ25" s="206"/>
      <c r="CK25" s="206"/>
      <c r="CL25" s="206"/>
      <c r="CM25" s="206"/>
      <c r="CN25" s="206"/>
      <c r="CO25" s="206"/>
      <c r="CP25" s="206"/>
      <c r="CQ25" s="206"/>
      <c r="CR25" s="206"/>
    </row>
    <row r="26" spans="1:96" ht="12" customHeight="1" x14ac:dyDescent="0.25">
      <c r="A26" s="197"/>
      <c r="B26" s="198">
        <f t="shared" si="10"/>
        <v>22</v>
      </c>
      <c r="C26" s="223"/>
      <c r="D26" s="199">
        <v>53.960568640074897</v>
      </c>
      <c r="E26" s="199">
        <v>53.960568640074897</v>
      </c>
      <c r="F26" s="199">
        <v>53.960568640074897</v>
      </c>
      <c r="G26" s="199">
        <v>53.960568640074897</v>
      </c>
      <c r="H26" s="199">
        <v>53.960568640074897</v>
      </c>
      <c r="I26" s="199">
        <v>53.960568640074897</v>
      </c>
      <c r="J26" s="199">
        <v>53.960568640074897</v>
      </c>
      <c r="K26" s="199">
        <v>53.960568640074897</v>
      </c>
      <c r="L26" s="199">
        <v>53.960568640074897</v>
      </c>
      <c r="M26" s="199">
        <v>53.960568640074897</v>
      </c>
      <c r="N26" s="199">
        <v>53.960568640074897</v>
      </c>
      <c r="O26" s="199">
        <v>53.960568640074897</v>
      </c>
      <c r="P26" s="199">
        <v>53.960568640074897</v>
      </c>
      <c r="Q26" s="199">
        <v>53.960568640074897</v>
      </c>
      <c r="R26" s="199">
        <v>53.960568640074897</v>
      </c>
      <c r="S26" s="223"/>
      <c r="T26" s="223">
        <v>53.191036871652003</v>
      </c>
      <c r="U26" s="223">
        <v>53.446708211680502</v>
      </c>
      <c r="V26" s="224">
        <f t="shared" si="2"/>
        <v>0.25567134002849912</v>
      </c>
      <c r="W26" s="197"/>
      <c r="X26" s="225">
        <v>73.950091874999899</v>
      </c>
      <c r="Y26" s="225">
        <v>73.950091874999899</v>
      </c>
      <c r="Z26" s="225">
        <v>73.950091874999899</v>
      </c>
      <c r="AA26" s="225">
        <v>73.950091874999899</v>
      </c>
      <c r="AB26" s="225">
        <v>73.950091874999899</v>
      </c>
      <c r="AC26" s="225">
        <v>73.950091874999899</v>
      </c>
      <c r="AD26" s="225">
        <v>73.950091874999899</v>
      </c>
      <c r="AE26" s="225">
        <v>47.8540351562499</v>
      </c>
      <c r="AF26" s="225">
        <v>73.950091874999899</v>
      </c>
      <c r="AG26" s="225">
        <v>73.950091874999899</v>
      </c>
      <c r="AH26" s="225">
        <v>73.950091874999899</v>
      </c>
      <c r="AI26" s="225">
        <v>73.950091874999899</v>
      </c>
      <c r="AJ26" s="225">
        <v>73.950091874999899</v>
      </c>
      <c r="AK26" s="225">
        <v>73.950091874999899</v>
      </c>
      <c r="AL26" s="225">
        <v>73.950091874999899</v>
      </c>
      <c r="AM26" s="197"/>
      <c r="AN26" s="211">
        <v>21</v>
      </c>
      <c r="AO26" s="211">
        <v>0</v>
      </c>
      <c r="AP26" s="211">
        <v>21</v>
      </c>
      <c r="AQ26" s="211">
        <v>7</v>
      </c>
      <c r="AR26" s="211">
        <v>609.61</v>
      </c>
      <c r="AS26" s="211">
        <v>30.48028</v>
      </c>
      <c r="AT26" s="226">
        <v>1E-3</v>
      </c>
      <c r="AU26" s="211">
        <v>47.8540351562499</v>
      </c>
      <c r="AV26" s="211">
        <v>1</v>
      </c>
      <c r="AW26" s="227">
        <v>1.4200000000000001E-4</v>
      </c>
      <c r="AX26" s="228">
        <v>3.8580000000000003E-2</v>
      </c>
      <c r="AY26" s="211">
        <v>2</v>
      </c>
      <c r="AZ26" s="211">
        <v>1</v>
      </c>
      <c r="BA26" s="211">
        <v>0</v>
      </c>
      <c r="BB26" s="197"/>
      <c r="BC26" s="197"/>
      <c r="BD26" s="229">
        <f t="shared" si="3"/>
        <v>1.8333333333333333</v>
      </c>
      <c r="BE26" s="202">
        <v>6600</v>
      </c>
      <c r="BF26" s="230">
        <v>614.91444438999997</v>
      </c>
      <c r="BG26" s="230">
        <v>641.09978644515104</v>
      </c>
      <c r="BH26" s="230">
        <v>-639.064021440141</v>
      </c>
      <c r="BI26" s="231">
        <v>53.026010521671999</v>
      </c>
      <c r="BJ26" s="231">
        <v>7.0132877456510201</v>
      </c>
      <c r="BK26" s="229">
        <f t="shared" si="4"/>
        <v>0.89266153311386365</v>
      </c>
      <c r="BL26" s="229">
        <f t="shared" si="5"/>
        <v>102.20742169107655</v>
      </c>
      <c r="BM26" s="202">
        <v>6600</v>
      </c>
      <c r="BN26" s="230">
        <v>614.91444438999997</v>
      </c>
      <c r="BO26" s="230">
        <v>611.34655068280802</v>
      </c>
      <c r="BP26" s="230">
        <v>-608.387030104014</v>
      </c>
      <c r="BQ26" s="231">
        <v>52.825809600539301</v>
      </c>
      <c r="BR26" s="231">
        <v>6.8197744019767104</v>
      </c>
      <c r="BS26" s="229">
        <f t="shared" si="6"/>
        <v>0.68779198695403387</v>
      </c>
      <c r="BT26" s="229">
        <f t="shared" si="7"/>
        <v>102.20742169107655</v>
      </c>
      <c r="BU26" s="206"/>
      <c r="BV26" s="204">
        <v>110.479514036071</v>
      </c>
      <c r="BW26" s="204">
        <v>76.763937221198404</v>
      </c>
      <c r="BX26" s="229">
        <f t="shared" si="8"/>
        <v>105.76138956304726</v>
      </c>
      <c r="BY26" s="229">
        <f t="shared" si="9"/>
        <v>73.540742922123101</v>
      </c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</row>
    <row r="27" spans="1:96" ht="12" customHeight="1" x14ac:dyDescent="0.25">
      <c r="A27" s="197"/>
      <c r="B27" s="198">
        <f t="shared" si="10"/>
        <v>23</v>
      </c>
      <c r="C27" s="223"/>
      <c r="D27" s="199">
        <v>53.350963171324899</v>
      </c>
      <c r="E27" s="199">
        <v>53.350963171324899</v>
      </c>
      <c r="F27" s="199">
        <v>53.350963171324899</v>
      </c>
      <c r="G27" s="199">
        <v>53.350963171324899</v>
      </c>
      <c r="H27" s="199">
        <v>53.350963171324899</v>
      </c>
      <c r="I27" s="199">
        <v>53.350963171324899</v>
      </c>
      <c r="J27" s="199">
        <v>53.350963171324899</v>
      </c>
      <c r="K27" s="199">
        <v>53.350963171324899</v>
      </c>
      <c r="L27" s="199">
        <v>53.350963171324899</v>
      </c>
      <c r="M27" s="199">
        <v>53.350963171324899</v>
      </c>
      <c r="N27" s="199">
        <v>53.350963171324899</v>
      </c>
      <c r="O27" s="199">
        <v>53.350963171324899</v>
      </c>
      <c r="P27" s="199">
        <v>53.350963171324899</v>
      </c>
      <c r="Q27" s="199">
        <v>53.350963171324899</v>
      </c>
      <c r="R27" s="199">
        <v>53.350963171324899</v>
      </c>
      <c r="S27" s="223"/>
      <c r="T27" s="223">
        <v>52.562133038061901</v>
      </c>
      <c r="U27" s="223">
        <v>52.832225000739498</v>
      </c>
      <c r="V27" s="224">
        <f t="shared" si="2"/>
        <v>0.27009196267759705</v>
      </c>
      <c r="W27" s="197"/>
      <c r="X27" s="225">
        <v>73.340486249999898</v>
      </c>
      <c r="Y27" s="225">
        <v>73.340486249999898</v>
      </c>
      <c r="Z27" s="225">
        <v>73.340486249999898</v>
      </c>
      <c r="AA27" s="225">
        <v>73.340486249999898</v>
      </c>
      <c r="AB27" s="225">
        <v>73.340486249999898</v>
      </c>
      <c r="AC27" s="225">
        <v>73.340486249999898</v>
      </c>
      <c r="AD27" s="225">
        <v>73.340486249999898</v>
      </c>
      <c r="AE27" s="225">
        <v>47.244429687500002</v>
      </c>
      <c r="AF27" s="225">
        <v>73.340486249999898</v>
      </c>
      <c r="AG27" s="225">
        <v>73.340486249999898</v>
      </c>
      <c r="AH27" s="225">
        <v>73.340486249999898</v>
      </c>
      <c r="AI27" s="225">
        <v>73.340486249999898</v>
      </c>
      <c r="AJ27" s="225">
        <v>73.340486249999898</v>
      </c>
      <c r="AK27" s="225">
        <v>73.340486249999898</v>
      </c>
      <c r="AL27" s="225">
        <v>73.340486249999898</v>
      </c>
      <c r="AM27" s="197"/>
      <c r="AN27" s="211">
        <v>22</v>
      </c>
      <c r="AO27" s="211">
        <v>0</v>
      </c>
      <c r="AP27" s="211">
        <v>22</v>
      </c>
      <c r="AQ27" s="211">
        <v>7</v>
      </c>
      <c r="AR27" s="211">
        <v>609.61</v>
      </c>
      <c r="AS27" s="211">
        <v>30.48028</v>
      </c>
      <c r="AT27" s="226">
        <v>1E-3</v>
      </c>
      <c r="AU27" s="211">
        <v>47.244429687500002</v>
      </c>
      <c r="AV27" s="211">
        <v>1</v>
      </c>
      <c r="AW27" s="227">
        <v>1.4200000000000001E-4</v>
      </c>
      <c r="AX27" s="228">
        <v>3.8580000000000003E-2</v>
      </c>
      <c r="AY27" s="211">
        <v>2</v>
      </c>
      <c r="AZ27" s="211">
        <v>1</v>
      </c>
      <c r="BA27" s="211">
        <v>0</v>
      </c>
      <c r="BB27" s="197"/>
      <c r="BC27" s="197"/>
      <c r="BD27" s="229">
        <f t="shared" si="3"/>
        <v>1.9166666666666667</v>
      </c>
      <c r="BE27" s="202">
        <v>6900</v>
      </c>
      <c r="BF27" s="230">
        <v>604.43551124999999</v>
      </c>
      <c r="BG27" s="230">
        <v>644.54670367563801</v>
      </c>
      <c r="BH27" s="230">
        <v>-643.14807795611398</v>
      </c>
      <c r="BI27" s="231">
        <v>53.050693305292</v>
      </c>
      <c r="BJ27" s="231">
        <v>7.03378215758819</v>
      </c>
      <c r="BK27" s="229">
        <f t="shared" si="4"/>
        <v>0.91315594505103359</v>
      </c>
      <c r="BL27" s="229">
        <f t="shared" si="5"/>
        <v>91.728488551076566</v>
      </c>
      <c r="BM27" s="202">
        <v>6900</v>
      </c>
      <c r="BN27" s="230">
        <v>604.43551124999999</v>
      </c>
      <c r="BO27" s="230">
        <v>614.73145424123004</v>
      </c>
      <c r="BP27" s="230">
        <v>-612.251654743431</v>
      </c>
      <c r="BQ27" s="231">
        <v>52.850034054708701</v>
      </c>
      <c r="BR27" s="231">
        <v>6.8407194529976998</v>
      </c>
      <c r="BS27" s="229">
        <f t="shared" si="6"/>
        <v>0.7087370379750233</v>
      </c>
      <c r="BT27" s="229">
        <f t="shared" si="7"/>
        <v>91.728488551076566</v>
      </c>
      <c r="BU27" s="206"/>
      <c r="BV27" s="204">
        <v>115.46108859322899</v>
      </c>
      <c r="BW27" s="204">
        <v>79.652115168266604</v>
      </c>
      <c r="BX27" s="229">
        <f t="shared" si="8"/>
        <v>110.74296412020526</v>
      </c>
      <c r="BY27" s="229">
        <f t="shared" si="9"/>
        <v>76.428920869191302</v>
      </c>
      <c r="BZ27" s="206"/>
      <c r="CA27" s="206"/>
      <c r="CB27" s="206"/>
      <c r="CC27" s="206"/>
      <c r="CD27" s="206"/>
      <c r="CE27" s="206"/>
      <c r="CF27" s="206"/>
      <c r="CG27" s="206"/>
      <c r="CH27" s="206"/>
      <c r="CI27" s="206"/>
      <c r="CJ27" s="206"/>
      <c r="CK27" s="206"/>
      <c r="CL27" s="206"/>
      <c r="CM27" s="206"/>
      <c r="CN27" s="206"/>
      <c r="CO27" s="206"/>
      <c r="CP27" s="206"/>
      <c r="CQ27" s="206"/>
      <c r="CR27" s="206"/>
    </row>
    <row r="28" spans="1:96" ht="12" customHeight="1" x14ac:dyDescent="0.25">
      <c r="A28" s="197"/>
      <c r="B28" s="198">
        <f t="shared" si="10"/>
        <v>24</v>
      </c>
      <c r="C28" s="223"/>
      <c r="D28" s="199">
        <v>52.741357702574902</v>
      </c>
      <c r="E28" s="199">
        <v>52.741357702574902</v>
      </c>
      <c r="F28" s="199">
        <v>52.741357702574902</v>
      </c>
      <c r="G28" s="199">
        <v>52.741357702574902</v>
      </c>
      <c r="H28" s="199">
        <v>52.741357702574902</v>
      </c>
      <c r="I28" s="199">
        <v>52.741357702574902</v>
      </c>
      <c r="J28" s="199">
        <v>52.741357702574902</v>
      </c>
      <c r="K28" s="199">
        <v>52.741357702574902</v>
      </c>
      <c r="L28" s="199">
        <v>52.741357702574902</v>
      </c>
      <c r="M28" s="199">
        <v>52.741357702574902</v>
      </c>
      <c r="N28" s="199">
        <v>52.741357702574902</v>
      </c>
      <c r="O28" s="199">
        <v>52.741357702574902</v>
      </c>
      <c r="P28" s="199">
        <v>52.741357702574902</v>
      </c>
      <c r="Q28" s="199">
        <v>52.741357702574902</v>
      </c>
      <c r="R28" s="199">
        <v>52.741357702574902</v>
      </c>
      <c r="S28" s="223"/>
      <c r="T28" s="223">
        <v>51.935105059207302</v>
      </c>
      <c r="U28" s="223">
        <v>52.2191528913513</v>
      </c>
      <c r="V28" s="224">
        <f t="shared" si="2"/>
        <v>0.28404783214399743</v>
      </c>
      <c r="W28" s="197"/>
      <c r="X28" s="225">
        <v>72.730880624999898</v>
      </c>
      <c r="Y28" s="225">
        <v>72.730880624999898</v>
      </c>
      <c r="Z28" s="225">
        <v>72.730880624999898</v>
      </c>
      <c r="AA28" s="225">
        <v>72.730880624999898</v>
      </c>
      <c r="AB28" s="225">
        <v>72.730880624999898</v>
      </c>
      <c r="AC28" s="225">
        <v>72.730880624999898</v>
      </c>
      <c r="AD28" s="225">
        <v>72.730880624999898</v>
      </c>
      <c r="AE28" s="225">
        <v>46.634824218749898</v>
      </c>
      <c r="AF28" s="225">
        <v>72.730880624999898</v>
      </c>
      <c r="AG28" s="225">
        <v>72.730880624999898</v>
      </c>
      <c r="AH28" s="225">
        <v>72.730880624999898</v>
      </c>
      <c r="AI28" s="225">
        <v>72.730880624999898</v>
      </c>
      <c r="AJ28" s="225">
        <v>72.730880624999898</v>
      </c>
      <c r="AK28" s="225">
        <v>72.730880624999898</v>
      </c>
      <c r="AL28" s="225">
        <v>72.730880624999898</v>
      </c>
      <c r="AM28" s="197"/>
      <c r="AN28" s="211">
        <v>23</v>
      </c>
      <c r="AO28" s="211">
        <v>0</v>
      </c>
      <c r="AP28" s="211">
        <v>23</v>
      </c>
      <c r="AQ28" s="211">
        <v>7</v>
      </c>
      <c r="AR28" s="211">
        <v>609.61</v>
      </c>
      <c r="AS28" s="211">
        <v>30.48028</v>
      </c>
      <c r="AT28" s="226">
        <v>1E-3</v>
      </c>
      <c r="AU28" s="211">
        <v>46.634824218749898</v>
      </c>
      <c r="AV28" s="211">
        <v>1</v>
      </c>
      <c r="AW28" s="227">
        <v>1.4200000000000001E-4</v>
      </c>
      <c r="AX28" s="228">
        <v>3.8580000000000003E-2</v>
      </c>
      <c r="AY28" s="211">
        <v>2</v>
      </c>
      <c r="AZ28" s="211">
        <v>1</v>
      </c>
      <c r="BA28" s="211">
        <v>0</v>
      </c>
      <c r="BB28" s="197"/>
      <c r="BC28" s="197"/>
      <c r="BD28" s="229">
        <f t="shared" si="3"/>
        <v>2</v>
      </c>
      <c r="BE28" s="202">
        <v>7200</v>
      </c>
      <c r="BF28" s="230">
        <v>592.91863602000001</v>
      </c>
      <c r="BG28" s="230">
        <v>646.43997561809499</v>
      </c>
      <c r="BH28" s="230">
        <v>-645.67303211480998</v>
      </c>
      <c r="BI28" s="231">
        <v>53.065147212796298</v>
      </c>
      <c r="BJ28" s="231">
        <v>7.0441100581056597</v>
      </c>
      <c r="BK28" s="229">
        <f t="shared" si="4"/>
        <v>0.92348384556850327</v>
      </c>
      <c r="BL28" s="229">
        <f t="shared" si="5"/>
        <v>80.211613321076584</v>
      </c>
      <c r="BM28" s="202">
        <v>7200</v>
      </c>
      <c r="BN28" s="230">
        <v>592.91863602000001</v>
      </c>
      <c r="BO28" s="230">
        <v>616.92196390068705</v>
      </c>
      <c r="BP28" s="230">
        <v>-614.93683157640703</v>
      </c>
      <c r="BQ28" s="231">
        <v>52.866294308229897</v>
      </c>
      <c r="BR28" s="231">
        <v>6.8536314451145897</v>
      </c>
      <c r="BS28" s="229">
        <f t="shared" si="6"/>
        <v>0.72164903009191317</v>
      </c>
      <c r="BT28" s="229">
        <f t="shared" si="7"/>
        <v>80.211613321076584</v>
      </c>
      <c r="BU28" s="206"/>
      <c r="BV28" s="204">
        <v>119.178124105059</v>
      </c>
      <c r="BW28" s="204">
        <v>81.667936801182506</v>
      </c>
      <c r="BX28" s="229">
        <f t="shared" si="8"/>
        <v>114.45999963203526</v>
      </c>
      <c r="BY28" s="229">
        <f t="shared" si="9"/>
        <v>78.444742502107204</v>
      </c>
      <c r="BZ28" s="206"/>
      <c r="CA28" s="206"/>
      <c r="CB28" s="206"/>
      <c r="CC28" s="206"/>
      <c r="CD28" s="206"/>
      <c r="CE28" s="206"/>
      <c r="CF28" s="206"/>
      <c r="CG28" s="206"/>
      <c r="CH28" s="206"/>
      <c r="CI28" s="206"/>
      <c r="CJ28" s="206"/>
      <c r="CK28" s="206"/>
      <c r="CL28" s="206"/>
      <c r="CM28" s="206"/>
      <c r="CN28" s="206"/>
      <c r="CO28" s="206"/>
      <c r="CP28" s="206"/>
      <c r="CQ28" s="206"/>
      <c r="CR28" s="206"/>
    </row>
    <row r="29" spans="1:96" ht="12" customHeight="1" x14ac:dyDescent="0.25">
      <c r="A29" s="197"/>
      <c r="B29" s="198">
        <f t="shared" si="10"/>
        <v>25</v>
      </c>
      <c r="C29" s="223"/>
      <c r="D29" s="199">
        <v>52.131752233824898</v>
      </c>
      <c r="E29" s="199">
        <v>52.131752233824898</v>
      </c>
      <c r="F29" s="199">
        <v>52.131752233824898</v>
      </c>
      <c r="G29" s="199">
        <v>52.131752233824898</v>
      </c>
      <c r="H29" s="199">
        <v>52.131752233824898</v>
      </c>
      <c r="I29" s="199">
        <v>52.131752233824898</v>
      </c>
      <c r="J29" s="199">
        <v>52.131752233824898</v>
      </c>
      <c r="K29" s="199">
        <v>52.131752233824898</v>
      </c>
      <c r="L29" s="199">
        <v>52.131752233824898</v>
      </c>
      <c r="M29" s="199">
        <v>52.131752233824898</v>
      </c>
      <c r="N29" s="199">
        <v>52.131752233824898</v>
      </c>
      <c r="O29" s="199">
        <v>52.131752233824898</v>
      </c>
      <c r="P29" s="199">
        <v>52.131752233824898</v>
      </c>
      <c r="Q29" s="199">
        <v>52.131752233824898</v>
      </c>
      <c r="R29" s="199">
        <v>52.131752233824898</v>
      </c>
      <c r="S29" s="223"/>
      <c r="T29" s="223">
        <v>51.309978140307997</v>
      </c>
      <c r="U29" s="223">
        <v>51.607439921331498</v>
      </c>
      <c r="V29" s="224">
        <f t="shared" si="2"/>
        <v>0.29746178102350029</v>
      </c>
      <c r="W29" s="197"/>
      <c r="X29" s="225">
        <v>72.121274999999898</v>
      </c>
      <c r="Y29" s="225">
        <v>72.121274999999898</v>
      </c>
      <c r="Z29" s="225">
        <v>72.121274999999898</v>
      </c>
      <c r="AA29" s="225">
        <v>72.121274999999898</v>
      </c>
      <c r="AB29" s="225">
        <v>72.121274999999898</v>
      </c>
      <c r="AC29" s="225">
        <v>72.121274999999898</v>
      </c>
      <c r="AD29" s="225">
        <v>72.121274999999898</v>
      </c>
      <c r="AE29" s="225">
        <v>46.025218749999901</v>
      </c>
      <c r="AF29" s="225">
        <v>72.121274999999898</v>
      </c>
      <c r="AG29" s="225">
        <v>72.121274999999898</v>
      </c>
      <c r="AH29" s="225">
        <v>72.121274999999898</v>
      </c>
      <c r="AI29" s="225">
        <v>72.121274999999898</v>
      </c>
      <c r="AJ29" s="225">
        <v>72.121274999999898</v>
      </c>
      <c r="AK29" s="225">
        <v>72.121274999999898</v>
      </c>
      <c r="AL29" s="225">
        <v>72.121274999999898</v>
      </c>
      <c r="AM29" s="197"/>
      <c r="AN29" s="211">
        <v>24</v>
      </c>
      <c r="AO29" s="211">
        <v>0</v>
      </c>
      <c r="AP29" s="211">
        <v>24</v>
      </c>
      <c r="AQ29" s="211">
        <v>7</v>
      </c>
      <c r="AR29" s="211">
        <v>609.61</v>
      </c>
      <c r="AS29" s="211">
        <v>30.48028</v>
      </c>
      <c r="AT29" s="226">
        <v>1E-3</v>
      </c>
      <c r="AU29" s="211">
        <v>46.025218749999901</v>
      </c>
      <c r="AV29" s="211">
        <v>1</v>
      </c>
      <c r="AW29" s="227">
        <v>1.4200000000000001E-4</v>
      </c>
      <c r="AX29" s="228">
        <v>3.8580000000000003E-2</v>
      </c>
      <c r="AY29" s="211">
        <v>2</v>
      </c>
      <c r="AZ29" s="211">
        <v>1</v>
      </c>
      <c r="BA29" s="211">
        <v>0</v>
      </c>
      <c r="BB29" s="197"/>
      <c r="BC29" s="197"/>
      <c r="BD29" s="229">
        <f t="shared" si="3"/>
        <v>2.0833333333333335</v>
      </c>
      <c r="BE29" s="202">
        <v>7500</v>
      </c>
      <c r="BF29" s="230">
        <v>580.49</v>
      </c>
      <c r="BG29" s="230">
        <v>646.80041047767099</v>
      </c>
      <c r="BH29" s="230">
        <v>-646.65450416628505</v>
      </c>
      <c r="BI29" s="231">
        <v>53.069533324014401</v>
      </c>
      <c r="BJ29" s="231">
        <v>7.0444536624376797</v>
      </c>
      <c r="BK29" s="229">
        <f t="shared" si="4"/>
        <v>0.92382744990052323</v>
      </c>
      <c r="BL29" s="229">
        <f t="shared" si="5"/>
        <v>67.782977301076585</v>
      </c>
      <c r="BM29" s="202">
        <v>7500</v>
      </c>
      <c r="BN29" s="230">
        <v>580.49</v>
      </c>
      <c r="BO29" s="230">
        <v>617.92021502531998</v>
      </c>
      <c r="BP29" s="230">
        <v>-616.43912740641895</v>
      </c>
      <c r="BQ29" s="231">
        <v>52.874623888789799</v>
      </c>
      <c r="BR29" s="231">
        <v>6.8585729280439702</v>
      </c>
      <c r="BS29" s="229">
        <f t="shared" si="6"/>
        <v>0.72659051302129374</v>
      </c>
      <c r="BT29" s="229">
        <f t="shared" si="7"/>
        <v>67.782977301076585</v>
      </c>
      <c r="BU29" s="206"/>
      <c r="BV29" s="204">
        <v>121.589911302361</v>
      </c>
      <c r="BW29" s="204">
        <v>82.789324680747001</v>
      </c>
      <c r="BX29" s="229">
        <f t="shared" si="8"/>
        <v>116.87178682933727</v>
      </c>
      <c r="BY29" s="229">
        <f t="shared" si="9"/>
        <v>79.566130381671698</v>
      </c>
      <c r="BZ29" s="206"/>
      <c r="CA29" s="206"/>
      <c r="CB29" s="206"/>
      <c r="CC29" s="206"/>
      <c r="CD29" s="206"/>
      <c r="CE29" s="206"/>
      <c r="CF29" s="206"/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</row>
    <row r="30" spans="1:96" ht="12" customHeight="1" x14ac:dyDescent="0.25">
      <c r="A30" s="197"/>
      <c r="B30" s="198">
        <f t="shared" si="10"/>
        <v>26</v>
      </c>
      <c r="C30" s="223"/>
      <c r="D30" s="199">
        <v>51.522146765074901</v>
      </c>
      <c r="E30" s="199">
        <v>51.522146765074901</v>
      </c>
      <c r="F30" s="199">
        <v>51.522146765074901</v>
      </c>
      <c r="G30" s="199">
        <v>51.522146765074901</v>
      </c>
      <c r="H30" s="199">
        <v>51.522146765074901</v>
      </c>
      <c r="I30" s="199">
        <v>51.522146765074901</v>
      </c>
      <c r="J30" s="199">
        <v>51.522146765074901</v>
      </c>
      <c r="K30" s="199">
        <v>51.522146765074901</v>
      </c>
      <c r="L30" s="199">
        <v>51.522146765074901</v>
      </c>
      <c r="M30" s="199">
        <v>51.522146765074901</v>
      </c>
      <c r="N30" s="199">
        <v>51.522146765074901</v>
      </c>
      <c r="O30" s="199">
        <v>51.522146765074901</v>
      </c>
      <c r="P30" s="199">
        <v>51.522146765074901</v>
      </c>
      <c r="Q30" s="199">
        <v>51.522146765074901</v>
      </c>
      <c r="R30" s="199">
        <v>51.522146765074901</v>
      </c>
      <c r="S30" s="223"/>
      <c r="T30" s="223">
        <v>50.686772231714102</v>
      </c>
      <c r="U30" s="223">
        <v>50.997032677504201</v>
      </c>
      <c r="V30" s="224">
        <f t="shared" si="2"/>
        <v>0.31026044579009948</v>
      </c>
      <c r="W30" s="197"/>
      <c r="X30" s="225">
        <v>71.511669374999997</v>
      </c>
      <c r="Y30" s="225">
        <v>71.511669374999997</v>
      </c>
      <c r="Z30" s="225">
        <v>71.511669374999997</v>
      </c>
      <c r="AA30" s="225">
        <v>71.511669374999997</v>
      </c>
      <c r="AB30" s="225">
        <v>71.511669374999997</v>
      </c>
      <c r="AC30" s="225">
        <v>71.511669374999997</v>
      </c>
      <c r="AD30" s="225">
        <v>71.511669374999997</v>
      </c>
      <c r="AE30" s="225">
        <v>45.415613281249897</v>
      </c>
      <c r="AF30" s="225">
        <v>71.511669374999997</v>
      </c>
      <c r="AG30" s="225">
        <v>71.511669374999997</v>
      </c>
      <c r="AH30" s="225">
        <v>71.511669374999997</v>
      </c>
      <c r="AI30" s="225">
        <v>71.511669374999997</v>
      </c>
      <c r="AJ30" s="225">
        <v>71.511669374999997</v>
      </c>
      <c r="AK30" s="225">
        <v>71.511669374999997</v>
      </c>
      <c r="AL30" s="225">
        <v>71.511669374999997</v>
      </c>
      <c r="AM30" s="197"/>
      <c r="AN30" s="211">
        <v>25</v>
      </c>
      <c r="AO30" s="211">
        <v>0</v>
      </c>
      <c r="AP30" s="211">
        <v>25</v>
      </c>
      <c r="AQ30" s="211">
        <v>7</v>
      </c>
      <c r="AR30" s="211">
        <v>609.61</v>
      </c>
      <c r="AS30" s="211">
        <v>30.48028</v>
      </c>
      <c r="AT30" s="226">
        <v>1E-3</v>
      </c>
      <c r="AU30" s="211">
        <v>45.415613281249897</v>
      </c>
      <c r="AV30" s="211">
        <v>1</v>
      </c>
      <c r="AW30" s="227">
        <v>1.4200000000000001E-4</v>
      </c>
      <c r="AX30" s="228">
        <v>3.8580000000000003E-2</v>
      </c>
      <c r="AY30" s="211">
        <v>2</v>
      </c>
      <c r="AZ30" s="211">
        <v>1</v>
      </c>
      <c r="BA30" s="211">
        <v>0</v>
      </c>
      <c r="BB30" s="197"/>
      <c r="BC30" s="197"/>
      <c r="BD30" s="229">
        <f t="shared" si="3"/>
        <v>2.1666666666666665</v>
      </c>
      <c r="BE30" s="202">
        <v>7800</v>
      </c>
      <c r="BF30" s="230">
        <v>567.28577393</v>
      </c>
      <c r="BG30" s="230">
        <v>645.664827506047</v>
      </c>
      <c r="BH30" s="230">
        <v>-646.12462896577802</v>
      </c>
      <c r="BI30" s="231">
        <v>53.064089651387199</v>
      </c>
      <c r="BJ30" s="231">
        <v>7.0350696672516397</v>
      </c>
      <c r="BK30" s="229">
        <f t="shared" si="4"/>
        <v>0.91444345471448329</v>
      </c>
      <c r="BL30" s="229">
        <f t="shared" si="5"/>
        <v>54.578751231076581</v>
      </c>
      <c r="BM30" s="202">
        <v>7800</v>
      </c>
      <c r="BN30" s="230">
        <v>567.28577393</v>
      </c>
      <c r="BO30" s="230">
        <v>617.74258839596098</v>
      </c>
      <c r="BP30" s="230">
        <v>-616.76971130214099</v>
      </c>
      <c r="BQ30" s="231">
        <v>52.875133800955197</v>
      </c>
      <c r="BR30" s="231">
        <v>6.8556813526083804</v>
      </c>
      <c r="BS30" s="229">
        <f t="shared" si="6"/>
        <v>0.72369893758570392</v>
      </c>
      <c r="BT30" s="229">
        <f t="shared" si="7"/>
        <v>54.578751231076581</v>
      </c>
      <c r="BU30" s="206"/>
      <c r="BV30" s="204">
        <v>122.670036099516</v>
      </c>
      <c r="BW30" s="204">
        <v>83.003997277520696</v>
      </c>
      <c r="BX30" s="229">
        <f t="shared" si="8"/>
        <v>117.95191162649226</v>
      </c>
      <c r="BY30" s="229">
        <f t="shared" si="9"/>
        <v>79.780802978445394</v>
      </c>
      <c r="BZ30" s="206"/>
      <c r="CA30" s="206"/>
      <c r="CB30" s="206"/>
      <c r="CC30" s="206"/>
      <c r="CD30" s="206"/>
      <c r="CE30" s="206"/>
      <c r="CF30" s="206"/>
      <c r="CG30" s="206"/>
      <c r="CH30" s="206"/>
      <c r="CI30" s="206"/>
      <c r="CJ30" s="206"/>
      <c r="CK30" s="206"/>
      <c r="CL30" s="206"/>
      <c r="CM30" s="206"/>
      <c r="CN30" s="206"/>
      <c r="CO30" s="206"/>
      <c r="CP30" s="206"/>
      <c r="CQ30" s="206"/>
      <c r="CR30" s="206"/>
    </row>
    <row r="31" spans="1:96" ht="12" customHeight="1" x14ac:dyDescent="0.25">
      <c r="A31" s="197"/>
      <c r="B31" s="198">
        <f t="shared" si="10"/>
        <v>27</v>
      </c>
      <c r="C31" s="223"/>
      <c r="D31" s="199">
        <v>50.912541296324903</v>
      </c>
      <c r="E31" s="199">
        <v>50.912541296324903</v>
      </c>
      <c r="F31" s="199">
        <v>50.912541296324903</v>
      </c>
      <c r="G31" s="199">
        <v>50.912541296324903</v>
      </c>
      <c r="H31" s="199">
        <v>50.912541296324903</v>
      </c>
      <c r="I31" s="199">
        <v>50.912541296324903</v>
      </c>
      <c r="J31" s="199">
        <v>50.912541296324903</v>
      </c>
      <c r="K31" s="199">
        <v>50.912541296324903</v>
      </c>
      <c r="L31" s="199">
        <v>50.912541296324903</v>
      </c>
      <c r="M31" s="199">
        <v>50.912541296324903</v>
      </c>
      <c r="N31" s="199">
        <v>50.912541296324903</v>
      </c>
      <c r="O31" s="199">
        <v>50.912541296324903</v>
      </c>
      <c r="P31" s="199">
        <v>50.912541296324903</v>
      </c>
      <c r="Q31" s="199">
        <v>50.912541296324903</v>
      </c>
      <c r="R31" s="199">
        <v>50.912541296324903</v>
      </c>
      <c r="S31" s="223"/>
      <c r="T31" s="223">
        <v>50.065501953778501</v>
      </c>
      <c r="U31" s="223">
        <v>50.387876532004</v>
      </c>
      <c r="V31" s="224">
        <f t="shared" si="2"/>
        <v>0.32237457822549942</v>
      </c>
      <c r="W31" s="197"/>
      <c r="X31" s="225">
        <v>70.902063749999996</v>
      </c>
      <c r="Y31" s="225">
        <v>70.902063749999996</v>
      </c>
      <c r="Z31" s="225">
        <v>70.902063749999996</v>
      </c>
      <c r="AA31" s="225">
        <v>70.902063749999996</v>
      </c>
      <c r="AB31" s="225">
        <v>70.902063749999996</v>
      </c>
      <c r="AC31" s="225">
        <v>70.902063749999996</v>
      </c>
      <c r="AD31" s="225">
        <v>70.902063749999996</v>
      </c>
      <c r="AE31" s="225">
        <v>44.8060078124999</v>
      </c>
      <c r="AF31" s="225">
        <v>70.902063749999996</v>
      </c>
      <c r="AG31" s="225">
        <v>70.902063749999996</v>
      </c>
      <c r="AH31" s="225">
        <v>70.902063749999996</v>
      </c>
      <c r="AI31" s="225">
        <v>70.902063749999996</v>
      </c>
      <c r="AJ31" s="225">
        <v>70.902063749999996</v>
      </c>
      <c r="AK31" s="225">
        <v>70.902063749999996</v>
      </c>
      <c r="AL31" s="225">
        <v>70.902063749999996</v>
      </c>
      <c r="AM31" s="197"/>
      <c r="AN31" s="211">
        <v>26</v>
      </c>
      <c r="AO31" s="211">
        <v>0</v>
      </c>
      <c r="AP31" s="211">
        <v>26</v>
      </c>
      <c r="AQ31" s="211">
        <v>7</v>
      </c>
      <c r="AR31" s="211">
        <v>609.61</v>
      </c>
      <c r="AS31" s="211">
        <v>30.48028</v>
      </c>
      <c r="AT31" s="226">
        <v>1E-3</v>
      </c>
      <c r="AU31" s="211">
        <v>44.8060078124999</v>
      </c>
      <c r="AV31" s="211">
        <v>1</v>
      </c>
      <c r="AW31" s="227">
        <v>1.4200000000000001E-4</v>
      </c>
      <c r="AX31" s="228">
        <v>3.8580000000000003E-2</v>
      </c>
      <c r="AY31" s="211">
        <v>2</v>
      </c>
      <c r="AZ31" s="211">
        <v>1</v>
      </c>
      <c r="BA31" s="211">
        <v>0</v>
      </c>
      <c r="BB31" s="197"/>
      <c r="BC31" s="197"/>
      <c r="BD31" s="229">
        <f t="shared" si="3"/>
        <v>2.25</v>
      </c>
      <c r="BE31" s="202">
        <v>8100</v>
      </c>
      <c r="BF31" s="230">
        <v>553.45062605999999</v>
      </c>
      <c r="BG31" s="230">
        <v>643.08456840245401</v>
      </c>
      <c r="BH31" s="230">
        <v>-644.13052841817205</v>
      </c>
      <c r="BI31" s="231">
        <v>53.049123371959901</v>
      </c>
      <c r="BJ31" s="231">
        <v>7.0162819951667199</v>
      </c>
      <c r="BK31" s="229">
        <f t="shared" si="4"/>
        <v>0.89565578262956347</v>
      </c>
      <c r="BL31" s="229">
        <f t="shared" si="5"/>
        <v>40.743603361076566</v>
      </c>
      <c r="BM31" s="202">
        <v>8100</v>
      </c>
      <c r="BN31" s="230">
        <v>553.45062605999999</v>
      </c>
      <c r="BO31" s="230">
        <v>616.41852876278097</v>
      </c>
      <c r="BP31" s="230">
        <v>-615.95316891723405</v>
      </c>
      <c r="BQ31" s="231">
        <v>52.868005209643499</v>
      </c>
      <c r="BR31" s="231">
        <v>6.8451621110301897</v>
      </c>
      <c r="BS31" s="229">
        <f t="shared" si="6"/>
        <v>0.71317969600751319</v>
      </c>
      <c r="BT31" s="229">
        <f t="shared" si="7"/>
        <v>40.743603361076566</v>
      </c>
      <c r="BU31" s="206"/>
      <c r="BV31" s="204">
        <v>122.40666888365</v>
      </c>
      <c r="BW31" s="204">
        <v>82.309603480113196</v>
      </c>
      <c r="BX31" s="229">
        <f t="shared" si="8"/>
        <v>117.68854441062626</v>
      </c>
      <c r="BY31" s="229">
        <f t="shared" si="9"/>
        <v>79.086409181037894</v>
      </c>
      <c r="BZ31" s="206"/>
      <c r="CA31" s="206"/>
      <c r="CB31" s="206"/>
      <c r="CC31" s="206"/>
      <c r="CD31" s="206"/>
      <c r="CE31" s="206"/>
      <c r="CF31" s="206"/>
      <c r="CG31" s="206"/>
      <c r="CH31" s="206"/>
      <c r="CI31" s="206"/>
      <c r="CJ31" s="206"/>
      <c r="CK31" s="206"/>
      <c r="CL31" s="206"/>
      <c r="CM31" s="206"/>
      <c r="CN31" s="206"/>
      <c r="CO31" s="206"/>
      <c r="CP31" s="206"/>
      <c r="CQ31" s="206"/>
      <c r="CR31" s="206"/>
    </row>
    <row r="32" spans="1:96" ht="12" customHeight="1" x14ac:dyDescent="0.25">
      <c r="A32" s="197"/>
      <c r="B32" s="198">
        <f t="shared" si="10"/>
        <v>28</v>
      </c>
      <c r="C32" s="223"/>
      <c r="D32" s="199">
        <v>50.302935827574899</v>
      </c>
      <c r="E32" s="199">
        <v>50.302935827574899</v>
      </c>
      <c r="F32" s="199">
        <v>50.302935827574899</v>
      </c>
      <c r="G32" s="199">
        <v>50.302935827574899</v>
      </c>
      <c r="H32" s="199">
        <v>50.302935827574899</v>
      </c>
      <c r="I32" s="199">
        <v>50.302935827574899</v>
      </c>
      <c r="J32" s="199">
        <v>50.302935827574899</v>
      </c>
      <c r="K32" s="199">
        <v>50.302935827574899</v>
      </c>
      <c r="L32" s="199">
        <v>50.302935827574899</v>
      </c>
      <c r="M32" s="199">
        <v>50.302935827574899</v>
      </c>
      <c r="N32" s="199">
        <v>50.302935827574899</v>
      </c>
      <c r="O32" s="199">
        <v>50.302935827574899</v>
      </c>
      <c r="P32" s="199">
        <v>50.302935827574899</v>
      </c>
      <c r="Q32" s="199">
        <v>50.302935827574899</v>
      </c>
      <c r="R32" s="199">
        <v>50.302935827574899</v>
      </c>
      <c r="S32" s="223"/>
      <c r="T32" s="223">
        <v>49.446176548371497</v>
      </c>
      <c r="U32" s="223">
        <v>49.779915873065903</v>
      </c>
      <c r="V32" s="224">
        <f t="shared" si="2"/>
        <v>0.33373932469440604</v>
      </c>
      <c r="W32" s="197"/>
      <c r="X32" s="225">
        <v>70.292458124999996</v>
      </c>
      <c r="Y32" s="225">
        <v>70.292458124999996</v>
      </c>
      <c r="Z32" s="225">
        <v>70.292458124999996</v>
      </c>
      <c r="AA32" s="225">
        <v>70.292458124999996</v>
      </c>
      <c r="AB32" s="225">
        <v>70.292458124999996</v>
      </c>
      <c r="AC32" s="225">
        <v>70.292458124999996</v>
      </c>
      <c r="AD32" s="225">
        <v>70.292458124999996</v>
      </c>
      <c r="AE32" s="225">
        <v>44.196402343749902</v>
      </c>
      <c r="AF32" s="225">
        <v>70.292458124999996</v>
      </c>
      <c r="AG32" s="225">
        <v>70.292458124999996</v>
      </c>
      <c r="AH32" s="225">
        <v>70.292458124999996</v>
      </c>
      <c r="AI32" s="225">
        <v>70.292458124999996</v>
      </c>
      <c r="AJ32" s="225">
        <v>70.292458124999996</v>
      </c>
      <c r="AK32" s="225">
        <v>70.292458124999996</v>
      </c>
      <c r="AL32" s="225">
        <v>70.292458124999996</v>
      </c>
      <c r="AM32" s="197"/>
      <c r="AN32" s="211">
        <v>27</v>
      </c>
      <c r="AO32" s="211">
        <v>0</v>
      </c>
      <c r="AP32" s="211">
        <v>27</v>
      </c>
      <c r="AQ32" s="211">
        <v>7</v>
      </c>
      <c r="AR32" s="211">
        <v>609.61</v>
      </c>
      <c r="AS32" s="211">
        <v>30.48028</v>
      </c>
      <c r="AT32" s="226">
        <v>1E-3</v>
      </c>
      <c r="AU32" s="211">
        <v>44.196402343749902</v>
      </c>
      <c r="AV32" s="211">
        <v>1</v>
      </c>
      <c r="AW32" s="227">
        <v>1.4200000000000001E-4</v>
      </c>
      <c r="AX32" s="228">
        <v>3.8580000000000003E-2</v>
      </c>
      <c r="AY32" s="211">
        <v>2</v>
      </c>
      <c r="AZ32" s="211">
        <v>1</v>
      </c>
      <c r="BA32" s="211">
        <v>0</v>
      </c>
      <c r="BB32" s="197"/>
      <c r="BC32" s="197"/>
      <c r="BD32" s="229">
        <f t="shared" si="3"/>
        <v>2.3333333333333335</v>
      </c>
      <c r="BE32" s="202">
        <v>8400</v>
      </c>
      <c r="BF32" s="230">
        <v>539.13613719</v>
      </c>
      <c r="BG32" s="230">
        <v>639.12397476846604</v>
      </c>
      <c r="BH32" s="230">
        <v>-640.73275305745904</v>
      </c>
      <c r="BI32" s="231">
        <v>53.025003678835901</v>
      </c>
      <c r="BJ32" s="231">
        <v>6.98847507527997</v>
      </c>
      <c r="BK32" s="229">
        <f t="shared" si="4"/>
        <v>0.86784886274281359</v>
      </c>
      <c r="BL32" s="229">
        <f t="shared" si="5"/>
        <v>26.429114491076575</v>
      </c>
      <c r="BM32" s="202">
        <v>8400</v>
      </c>
      <c r="BN32" s="230">
        <v>539.13613719</v>
      </c>
      <c r="BO32" s="230">
        <v>613.98930112523306</v>
      </c>
      <c r="BP32" s="230">
        <v>-614.02625111250904</v>
      </c>
      <c r="BQ32" s="231">
        <v>52.8534824601522</v>
      </c>
      <c r="BR32" s="231">
        <v>6.8272818823822599</v>
      </c>
      <c r="BS32" s="229">
        <f t="shared" si="6"/>
        <v>0.69529946735958337</v>
      </c>
      <c r="BT32" s="229">
        <f t="shared" si="7"/>
        <v>26.429114491076575</v>
      </c>
      <c r="BU32" s="206"/>
      <c r="BV32" s="204">
        <v>120.80269407350499</v>
      </c>
      <c r="BW32" s="204">
        <v>80.713748344741404</v>
      </c>
      <c r="BX32" s="229">
        <f t="shared" si="8"/>
        <v>116.08456960048126</v>
      </c>
      <c r="BY32" s="229">
        <f t="shared" si="9"/>
        <v>77.490554045666102</v>
      </c>
      <c r="BZ32" s="206"/>
      <c r="CA32" s="206"/>
      <c r="CB32" s="206"/>
      <c r="CC32" s="206"/>
      <c r="CD32" s="206"/>
      <c r="CE32" s="206"/>
      <c r="CF32" s="206"/>
      <c r="CG32" s="206"/>
      <c r="CH32" s="206"/>
      <c r="CI32" s="206"/>
      <c r="CJ32" s="206"/>
      <c r="CK32" s="206"/>
      <c r="CL32" s="206"/>
      <c r="CM32" s="206"/>
      <c r="CN32" s="206"/>
      <c r="CO32" s="206"/>
      <c r="CP32" s="206"/>
      <c r="CQ32" s="206"/>
      <c r="CR32" s="206"/>
    </row>
    <row r="33" spans="1:96" ht="12" customHeight="1" x14ac:dyDescent="0.25">
      <c r="A33" s="197"/>
      <c r="B33" s="198">
        <f t="shared" si="10"/>
        <v>29</v>
      </c>
      <c r="C33" s="223"/>
      <c r="D33" s="199">
        <v>49.693330358824902</v>
      </c>
      <c r="E33" s="199">
        <v>49.693330358824902</v>
      </c>
      <c r="F33" s="199">
        <v>49.693330358824902</v>
      </c>
      <c r="G33" s="199">
        <v>49.693330358824902</v>
      </c>
      <c r="H33" s="199">
        <v>49.693330358824902</v>
      </c>
      <c r="I33" s="199">
        <v>49.693330358824902</v>
      </c>
      <c r="J33" s="199">
        <v>49.693330358824902</v>
      </c>
      <c r="K33" s="199">
        <v>49.693330358824902</v>
      </c>
      <c r="L33" s="199">
        <v>49.693330358824902</v>
      </c>
      <c r="M33" s="199">
        <v>49.693330358824902</v>
      </c>
      <c r="N33" s="199">
        <v>49.693330358824902</v>
      </c>
      <c r="O33" s="199">
        <v>49.693330358824902</v>
      </c>
      <c r="P33" s="199">
        <v>49.693330358824902</v>
      </c>
      <c r="Q33" s="199">
        <v>49.693330358824902</v>
      </c>
      <c r="R33" s="199">
        <v>49.693330358824902</v>
      </c>
      <c r="S33" s="223"/>
      <c r="T33" s="223">
        <v>48.828799857958302</v>
      </c>
      <c r="U33" s="223">
        <v>49.173094329146203</v>
      </c>
      <c r="V33" s="224">
        <f t="shared" si="2"/>
        <v>0.3442944711879008</v>
      </c>
      <c r="W33" s="197"/>
      <c r="X33" s="225">
        <v>69.682852499999996</v>
      </c>
      <c r="Y33" s="225">
        <v>69.682852499999996</v>
      </c>
      <c r="Z33" s="225">
        <v>69.682852499999996</v>
      </c>
      <c r="AA33" s="225">
        <v>69.682852499999996</v>
      </c>
      <c r="AB33" s="225">
        <v>69.682852499999996</v>
      </c>
      <c r="AC33" s="225">
        <v>69.682852499999996</v>
      </c>
      <c r="AD33" s="225">
        <v>69.682852499999996</v>
      </c>
      <c r="AE33" s="225">
        <v>43.586796874999898</v>
      </c>
      <c r="AF33" s="225">
        <v>69.682852499999996</v>
      </c>
      <c r="AG33" s="225">
        <v>69.682852499999996</v>
      </c>
      <c r="AH33" s="225">
        <v>69.682852499999996</v>
      </c>
      <c r="AI33" s="225">
        <v>69.682852499999996</v>
      </c>
      <c r="AJ33" s="225">
        <v>69.682852499999996</v>
      </c>
      <c r="AK33" s="225">
        <v>69.682852499999996</v>
      </c>
      <c r="AL33" s="225">
        <v>69.682852499999996</v>
      </c>
      <c r="AM33" s="197"/>
      <c r="AN33" s="211">
        <v>28</v>
      </c>
      <c r="AO33" s="211">
        <v>0</v>
      </c>
      <c r="AP33" s="211">
        <v>28</v>
      </c>
      <c r="AQ33" s="211">
        <v>7</v>
      </c>
      <c r="AR33" s="211">
        <v>609.61</v>
      </c>
      <c r="AS33" s="211">
        <v>30.48028</v>
      </c>
      <c r="AT33" s="226">
        <v>1E-3</v>
      </c>
      <c r="AU33" s="211">
        <v>43.586796874999898</v>
      </c>
      <c r="AV33" s="211">
        <v>1</v>
      </c>
      <c r="AW33" s="227">
        <v>1.4200000000000001E-4</v>
      </c>
      <c r="AX33" s="228">
        <v>3.8580000000000003E-2</v>
      </c>
      <c r="AY33" s="211">
        <v>2</v>
      </c>
      <c r="AZ33" s="211">
        <v>1</v>
      </c>
      <c r="BA33" s="211">
        <v>0</v>
      </c>
      <c r="BB33" s="197"/>
      <c r="BC33" s="197"/>
      <c r="BD33" s="229">
        <f t="shared" si="3"/>
        <v>2.4166666666666665</v>
      </c>
      <c r="BE33" s="202">
        <v>8700</v>
      </c>
      <c r="BF33" s="230">
        <v>524.49913982999999</v>
      </c>
      <c r="BG33" s="230">
        <v>633.85884588663396</v>
      </c>
      <c r="BH33" s="230">
        <v>-636.00370946276996</v>
      </c>
      <c r="BI33" s="231">
        <v>52.992155165688303</v>
      </c>
      <c r="BJ33" s="231">
        <v>6.9520875751992603</v>
      </c>
      <c r="BK33" s="229">
        <f t="shared" si="4"/>
        <v>0.83146136266210391</v>
      </c>
      <c r="BL33" s="229">
        <f t="shared" si="5"/>
        <v>11.792117131076566</v>
      </c>
      <c r="BM33" s="202">
        <v>8700</v>
      </c>
      <c r="BN33" s="230">
        <v>524.49913982999999</v>
      </c>
      <c r="BO33" s="230">
        <v>610.50670456867397</v>
      </c>
      <c r="BP33" s="230">
        <v>-611.03657998774099</v>
      </c>
      <c r="BQ33" s="231">
        <v>52.831866432349599</v>
      </c>
      <c r="BR33" s="231">
        <v>6.80236226915902</v>
      </c>
      <c r="BS33" s="229">
        <f t="shared" si="6"/>
        <v>0.67037985413634349</v>
      </c>
      <c r="BT33" s="229">
        <f t="shared" si="7"/>
        <v>11.792117131076566</v>
      </c>
      <c r="BU33" s="206"/>
      <c r="BV33" s="204">
        <v>117.875678529049</v>
      </c>
      <c r="BW33" s="204">
        <v>78.233909804048693</v>
      </c>
      <c r="BX33" s="229">
        <f t="shared" si="8"/>
        <v>113.15755405602526</v>
      </c>
      <c r="BY33" s="229">
        <f t="shared" si="9"/>
        <v>75.01071550497339</v>
      </c>
      <c r="BZ33" s="206"/>
      <c r="CA33" s="206"/>
      <c r="CB33" s="206"/>
      <c r="CC33" s="206"/>
      <c r="CD33" s="206"/>
      <c r="CE33" s="206"/>
      <c r="CF33" s="206"/>
      <c r="CG33" s="206"/>
      <c r="CH33" s="206"/>
      <c r="CI33" s="206"/>
      <c r="CJ33" s="206"/>
      <c r="CK33" s="206"/>
      <c r="CL33" s="206"/>
      <c r="CM33" s="206"/>
      <c r="CN33" s="206"/>
      <c r="CO33" s="206"/>
      <c r="CP33" s="206"/>
      <c r="CQ33" s="206"/>
      <c r="CR33" s="206"/>
    </row>
    <row r="34" spans="1:96" ht="12" customHeight="1" x14ac:dyDescent="0.25">
      <c r="A34" s="197"/>
      <c r="B34" s="198">
        <f t="shared" si="10"/>
        <v>30</v>
      </c>
      <c r="C34" s="223"/>
      <c r="D34" s="199">
        <v>49.083724890074897</v>
      </c>
      <c r="E34" s="199">
        <v>49.083724890074897</v>
      </c>
      <c r="F34" s="199">
        <v>49.083724890074897</v>
      </c>
      <c r="G34" s="199">
        <v>49.083724890074897</v>
      </c>
      <c r="H34" s="199">
        <v>49.083724890074897</v>
      </c>
      <c r="I34" s="199">
        <v>49.083724890074897</v>
      </c>
      <c r="J34" s="199">
        <v>49.083724890074897</v>
      </c>
      <c r="K34" s="199">
        <v>49.083724890074897</v>
      </c>
      <c r="L34" s="199">
        <v>49.083724890074897</v>
      </c>
      <c r="M34" s="199">
        <v>49.083724890074897</v>
      </c>
      <c r="N34" s="199">
        <v>49.083724890074897</v>
      </c>
      <c r="O34" s="199">
        <v>49.083724890074897</v>
      </c>
      <c r="P34" s="199">
        <v>49.083724890074897</v>
      </c>
      <c r="Q34" s="199">
        <v>49.083724890074897</v>
      </c>
      <c r="R34" s="199">
        <v>49.083724890074897</v>
      </c>
      <c r="S34" s="223"/>
      <c r="T34" s="223">
        <v>48.213370332810797</v>
      </c>
      <c r="U34" s="223">
        <v>48.567354985343599</v>
      </c>
      <c r="V34" s="224">
        <f t="shared" si="2"/>
        <v>0.35398465253280165</v>
      </c>
      <c r="W34" s="197"/>
      <c r="X34" s="225">
        <v>69.073246874999995</v>
      </c>
      <c r="Y34" s="225">
        <v>69.073246874999995</v>
      </c>
      <c r="Z34" s="225">
        <v>69.073246874999995</v>
      </c>
      <c r="AA34" s="225">
        <v>69.073246874999995</v>
      </c>
      <c r="AB34" s="225">
        <v>69.073246874999995</v>
      </c>
      <c r="AC34" s="225">
        <v>69.073246874999995</v>
      </c>
      <c r="AD34" s="225">
        <v>69.073246874999995</v>
      </c>
      <c r="AE34" s="225">
        <v>42.97719140625</v>
      </c>
      <c r="AF34" s="225">
        <v>69.073246874999995</v>
      </c>
      <c r="AG34" s="225">
        <v>69.073246874999995</v>
      </c>
      <c r="AH34" s="225">
        <v>69.073246874999995</v>
      </c>
      <c r="AI34" s="225">
        <v>69.073246874999995</v>
      </c>
      <c r="AJ34" s="225">
        <v>69.073246874999995</v>
      </c>
      <c r="AK34" s="225">
        <v>69.073246874999995</v>
      </c>
      <c r="AL34" s="225">
        <v>69.073246874999995</v>
      </c>
      <c r="AM34" s="197"/>
      <c r="AN34" s="211">
        <v>29</v>
      </c>
      <c r="AO34" s="211">
        <v>0</v>
      </c>
      <c r="AP34" s="211">
        <v>29</v>
      </c>
      <c r="AQ34" s="211">
        <v>7</v>
      </c>
      <c r="AR34" s="211">
        <v>609.61</v>
      </c>
      <c r="AS34" s="211">
        <v>30.48028</v>
      </c>
      <c r="AT34" s="226">
        <v>1E-3</v>
      </c>
      <c r="AU34" s="211">
        <v>42.97719140625</v>
      </c>
      <c r="AV34" s="211">
        <v>1</v>
      </c>
      <c r="AW34" s="227">
        <v>1.4200000000000001E-4</v>
      </c>
      <c r="AX34" s="228">
        <v>3.8580000000000003E-2</v>
      </c>
      <c r="AY34" s="211">
        <v>2</v>
      </c>
      <c r="AZ34" s="211">
        <v>1</v>
      </c>
      <c r="BA34" s="211">
        <v>0</v>
      </c>
      <c r="BB34" s="197"/>
      <c r="BC34" s="197"/>
      <c r="BD34" s="229">
        <f t="shared" si="3"/>
        <v>2.5</v>
      </c>
      <c r="BE34" s="202">
        <v>9000</v>
      </c>
      <c r="BF34" s="230">
        <v>509.7</v>
      </c>
      <c r="BG34" s="230">
        <v>627.37489073970403</v>
      </c>
      <c r="BH34" s="230">
        <v>-630.02608672192798</v>
      </c>
      <c r="BI34" s="231">
        <v>52.951051660247998</v>
      </c>
      <c r="BJ34" s="231">
        <v>6.9076065136457903</v>
      </c>
      <c r="BK34" s="229">
        <f t="shared" si="4"/>
        <v>0.78698030110863382</v>
      </c>
      <c r="BL34" s="229">
        <f t="shared" si="5"/>
        <v>-3.0070226989234357</v>
      </c>
      <c r="BM34" s="202">
        <v>9000</v>
      </c>
      <c r="BN34" s="230">
        <v>509.7</v>
      </c>
      <c r="BO34" s="230">
        <v>606.03176189025396</v>
      </c>
      <c r="BP34" s="230">
        <v>-607.04133105717301</v>
      </c>
      <c r="BQ34" s="231">
        <v>52.8035082103533</v>
      </c>
      <c r="BR34" s="231">
        <v>6.7707737075246701</v>
      </c>
      <c r="BS34" s="229">
        <f t="shared" si="6"/>
        <v>0.63879129250199362</v>
      </c>
      <c r="BT34" s="229">
        <f t="shared" si="7"/>
        <v>-3.0070226989234357</v>
      </c>
      <c r="BU34" s="206"/>
      <c r="BV34" s="204">
        <v>113.657679157827</v>
      </c>
      <c r="BW34" s="204">
        <v>74.897247247393494</v>
      </c>
      <c r="BX34" s="229">
        <f t="shared" si="8"/>
        <v>108.93955468480327</v>
      </c>
      <c r="BY34" s="229">
        <f t="shared" si="9"/>
        <v>71.674052948318192</v>
      </c>
      <c r="BZ34" s="206"/>
      <c r="CA34" s="206"/>
      <c r="CB34" s="206"/>
      <c r="CC34" s="206"/>
      <c r="CD34" s="206"/>
      <c r="CE34" s="206"/>
      <c r="CF34" s="206"/>
      <c r="CG34" s="206"/>
      <c r="CH34" s="206"/>
      <c r="CI34" s="206"/>
      <c r="CJ34" s="206"/>
      <c r="CK34" s="206"/>
      <c r="CL34" s="206"/>
      <c r="CM34" s="206"/>
      <c r="CN34" s="206"/>
      <c r="CO34" s="206"/>
      <c r="CP34" s="206"/>
      <c r="CQ34" s="206"/>
      <c r="CR34" s="206"/>
    </row>
    <row r="35" spans="1:96" ht="12" customHeight="1" x14ac:dyDescent="0.25">
      <c r="A35" s="197"/>
      <c r="B35" s="198">
        <f t="shared" si="10"/>
        <v>31</v>
      </c>
      <c r="C35" s="223"/>
      <c r="D35" s="199">
        <v>48.4741194213249</v>
      </c>
      <c r="E35" s="199">
        <v>48.4741194213249</v>
      </c>
      <c r="F35" s="199">
        <v>48.4741194213249</v>
      </c>
      <c r="G35" s="199">
        <v>48.4741194213249</v>
      </c>
      <c r="H35" s="199">
        <v>48.4741194213249</v>
      </c>
      <c r="I35" s="199">
        <v>48.4741194213249</v>
      </c>
      <c r="J35" s="199">
        <v>48.4741194213249</v>
      </c>
      <c r="K35" s="199">
        <v>48.4741194213249</v>
      </c>
      <c r="L35" s="199">
        <v>48.4741194213249</v>
      </c>
      <c r="M35" s="199">
        <v>48.4741194213249</v>
      </c>
      <c r="N35" s="199">
        <v>48.4741194213249</v>
      </c>
      <c r="O35" s="199">
        <v>48.4741194213249</v>
      </c>
      <c r="P35" s="199">
        <v>48.4741194213249</v>
      </c>
      <c r="Q35" s="199">
        <v>48.4741194213249</v>
      </c>
      <c r="R35" s="199">
        <v>48.4741194213249</v>
      </c>
      <c r="S35" s="223"/>
      <c r="T35" s="223">
        <v>47.599881066563299</v>
      </c>
      <c r="U35" s="223">
        <v>47.962640591224798</v>
      </c>
      <c r="V35" s="224">
        <f t="shared" si="2"/>
        <v>0.36275952466149874</v>
      </c>
      <c r="W35" s="197"/>
      <c r="X35" s="225">
        <v>68.463641249999995</v>
      </c>
      <c r="Y35" s="225">
        <v>68.463641249999995</v>
      </c>
      <c r="Z35" s="225">
        <v>68.463641249999995</v>
      </c>
      <c r="AA35" s="225">
        <v>68.463641249999995</v>
      </c>
      <c r="AB35" s="225">
        <v>68.463641249999995</v>
      </c>
      <c r="AC35" s="225">
        <v>68.463641249999995</v>
      </c>
      <c r="AD35" s="225">
        <v>68.463641249999995</v>
      </c>
      <c r="AE35" s="225">
        <v>42.367585937499904</v>
      </c>
      <c r="AF35" s="225">
        <v>68.463641249999995</v>
      </c>
      <c r="AG35" s="225">
        <v>68.463641249999995</v>
      </c>
      <c r="AH35" s="225">
        <v>68.463641249999995</v>
      </c>
      <c r="AI35" s="225">
        <v>68.463641249999995</v>
      </c>
      <c r="AJ35" s="225">
        <v>68.463641249999995</v>
      </c>
      <c r="AK35" s="225">
        <v>68.463641249999995</v>
      </c>
      <c r="AL35" s="225">
        <v>68.463641249999995</v>
      </c>
      <c r="AM35" s="197"/>
      <c r="AN35" s="211">
        <v>30</v>
      </c>
      <c r="AO35" s="211">
        <v>0</v>
      </c>
      <c r="AP35" s="211">
        <v>30</v>
      </c>
      <c r="AQ35" s="211">
        <v>7</v>
      </c>
      <c r="AR35" s="211">
        <v>609.61</v>
      </c>
      <c r="AS35" s="211">
        <v>30.48028</v>
      </c>
      <c r="AT35" s="226">
        <v>1E-3</v>
      </c>
      <c r="AU35" s="211">
        <v>42.367585937499904</v>
      </c>
      <c r="AV35" s="211">
        <v>1</v>
      </c>
      <c r="AW35" s="227">
        <v>1.4200000000000001E-4</v>
      </c>
      <c r="AX35" s="228">
        <v>3.8580000000000003E-2</v>
      </c>
      <c r="AY35" s="211">
        <v>2</v>
      </c>
      <c r="AZ35" s="211">
        <v>1</v>
      </c>
      <c r="BA35" s="211">
        <v>0</v>
      </c>
      <c r="BB35" s="197"/>
      <c r="BC35" s="197"/>
      <c r="BD35" s="229">
        <f t="shared" si="3"/>
        <v>2.5833333333333335</v>
      </c>
      <c r="BE35" s="202">
        <v>9300</v>
      </c>
      <c r="BF35" s="230">
        <v>494.90086016999999</v>
      </c>
      <c r="BG35" s="230">
        <v>619.76618900184803</v>
      </c>
      <c r="BH35" s="230">
        <v>-622.89129553086104</v>
      </c>
      <c r="BI35" s="231">
        <v>52.902210440739701</v>
      </c>
      <c r="BJ35" s="231">
        <v>6.8555617005879403</v>
      </c>
      <c r="BK35" s="229">
        <f t="shared" si="4"/>
        <v>0.7349354880507839</v>
      </c>
      <c r="BL35" s="229">
        <f t="shared" si="5"/>
        <v>-17.806162528923437</v>
      </c>
      <c r="BM35" s="202">
        <v>9300</v>
      </c>
      <c r="BN35" s="230">
        <v>494.90086016999999</v>
      </c>
      <c r="BO35" s="230">
        <v>600.63340275337498</v>
      </c>
      <c r="BP35" s="230">
        <v>-602.10590918990397</v>
      </c>
      <c r="BQ35" s="231">
        <v>52.768803050017198</v>
      </c>
      <c r="BR35" s="231">
        <v>6.7329296375695602</v>
      </c>
      <c r="BS35" s="229">
        <f t="shared" si="6"/>
        <v>0.60094722254688371</v>
      </c>
      <c r="BT35" s="229">
        <f t="shared" si="7"/>
        <v>-17.806162528923437</v>
      </c>
      <c r="BU35" s="206"/>
      <c r="BV35" s="204">
        <v>108.194891825159</v>
      </c>
      <c r="BW35" s="204">
        <v>70.740304069051206</v>
      </c>
      <c r="BX35" s="229">
        <f t="shared" si="8"/>
        <v>103.47676735213527</v>
      </c>
      <c r="BY35" s="229">
        <f t="shared" si="9"/>
        <v>67.517109769975903</v>
      </c>
      <c r="BZ35" s="206"/>
      <c r="CA35" s="206"/>
      <c r="CB35" s="206"/>
      <c r="CC35" s="206"/>
      <c r="CD35" s="206"/>
      <c r="CE35" s="206"/>
      <c r="CF35" s="206"/>
      <c r="CG35" s="206"/>
      <c r="CH35" s="206"/>
      <c r="CI35" s="206"/>
      <c r="CJ35" s="206"/>
      <c r="CK35" s="206"/>
      <c r="CL35" s="206"/>
      <c r="CM35" s="206"/>
      <c r="CN35" s="206"/>
      <c r="CO35" s="206"/>
      <c r="CP35" s="206"/>
      <c r="CQ35" s="206"/>
      <c r="CR35" s="206"/>
    </row>
    <row r="36" spans="1:96" ht="12" customHeight="1" x14ac:dyDescent="0.25">
      <c r="A36" s="197"/>
      <c r="B36" s="198">
        <f t="shared" si="10"/>
        <v>32</v>
      </c>
      <c r="C36" s="223"/>
      <c r="D36" s="199">
        <v>47.864513952574903</v>
      </c>
      <c r="E36" s="199">
        <v>47.864513952574903</v>
      </c>
      <c r="F36" s="199">
        <v>47.864513952574903</v>
      </c>
      <c r="G36" s="199">
        <v>47.864513952574903</v>
      </c>
      <c r="H36" s="199">
        <v>47.864513952574903</v>
      </c>
      <c r="I36" s="199">
        <v>47.864513952574903</v>
      </c>
      <c r="J36" s="199">
        <v>47.864513952574903</v>
      </c>
      <c r="K36" s="199">
        <v>47.864513952574903</v>
      </c>
      <c r="L36" s="199">
        <v>47.864513952574903</v>
      </c>
      <c r="M36" s="199">
        <v>47.864513952574903</v>
      </c>
      <c r="N36" s="199">
        <v>47.864513952574903</v>
      </c>
      <c r="O36" s="199">
        <v>47.864513952574903</v>
      </c>
      <c r="P36" s="199">
        <v>47.864513952574903</v>
      </c>
      <c r="Q36" s="199">
        <v>47.864513952574903</v>
      </c>
      <c r="R36" s="199">
        <v>47.864513952574903</v>
      </c>
      <c r="S36" s="223"/>
      <c r="T36" s="223">
        <v>46.988319859948902</v>
      </c>
      <c r="U36" s="223">
        <v>47.3588937592938</v>
      </c>
      <c r="V36" s="224">
        <f t="shared" si="2"/>
        <v>0.37057389934489748</v>
      </c>
      <c r="W36" s="197"/>
      <c r="X36" s="225">
        <v>67.854035624999995</v>
      </c>
      <c r="Y36" s="225">
        <v>67.854035624999995</v>
      </c>
      <c r="Z36" s="225">
        <v>67.854035624999995</v>
      </c>
      <c r="AA36" s="225">
        <v>67.854035624999995</v>
      </c>
      <c r="AB36" s="225">
        <v>67.854035624999995</v>
      </c>
      <c r="AC36" s="225">
        <v>67.854035624999995</v>
      </c>
      <c r="AD36" s="225">
        <v>67.854035624999995</v>
      </c>
      <c r="AE36" s="225">
        <v>41.757980468749899</v>
      </c>
      <c r="AF36" s="225">
        <v>67.854035624999995</v>
      </c>
      <c r="AG36" s="225">
        <v>67.854035624999995</v>
      </c>
      <c r="AH36" s="225">
        <v>67.854035624999995</v>
      </c>
      <c r="AI36" s="225">
        <v>67.854035624999995</v>
      </c>
      <c r="AJ36" s="225">
        <v>67.854035624999995</v>
      </c>
      <c r="AK36" s="225">
        <v>67.854035624999995</v>
      </c>
      <c r="AL36" s="225">
        <v>67.854035624999995</v>
      </c>
      <c r="AM36" s="197"/>
      <c r="AN36" s="211">
        <v>31</v>
      </c>
      <c r="AO36" s="211">
        <v>0</v>
      </c>
      <c r="AP36" s="211">
        <v>31</v>
      </c>
      <c r="AQ36" s="211">
        <v>7</v>
      </c>
      <c r="AR36" s="211">
        <v>609.61</v>
      </c>
      <c r="AS36" s="211">
        <v>30.48028</v>
      </c>
      <c r="AT36" s="226">
        <v>1E-3</v>
      </c>
      <c r="AU36" s="211">
        <v>41.757980468749899</v>
      </c>
      <c r="AV36" s="211">
        <v>1</v>
      </c>
      <c r="AW36" s="227">
        <v>1.4200000000000001E-4</v>
      </c>
      <c r="AX36" s="228">
        <v>3.8580000000000003E-2</v>
      </c>
      <c r="AY36" s="211">
        <v>2</v>
      </c>
      <c r="AZ36" s="211">
        <v>1</v>
      </c>
      <c r="BA36" s="211">
        <v>0</v>
      </c>
      <c r="BB36" s="197"/>
      <c r="BC36" s="197"/>
      <c r="BD36" s="229">
        <f t="shared" si="3"/>
        <v>2.6666666666666665</v>
      </c>
      <c r="BE36" s="202">
        <v>9600</v>
      </c>
      <c r="BF36" s="230">
        <v>480.26386280999998</v>
      </c>
      <c r="BG36" s="230">
        <v>611.133676593426</v>
      </c>
      <c r="BH36" s="230">
        <v>-614.69793437630199</v>
      </c>
      <c r="BI36" s="231">
        <v>52.846186788512</v>
      </c>
      <c r="BJ36" s="231">
        <v>6.7965204695762402</v>
      </c>
      <c r="BK36" s="229">
        <f t="shared" si="4"/>
        <v>0.67589425703908379</v>
      </c>
      <c r="BL36" s="229">
        <f t="shared" si="5"/>
        <v>-32.443159888923446</v>
      </c>
      <c r="BM36" s="202">
        <v>9600</v>
      </c>
      <c r="BN36" s="230">
        <v>480.26386280999998</v>
      </c>
      <c r="BO36" s="230">
        <v>594.38715778465098</v>
      </c>
      <c r="BP36" s="230">
        <v>-596.30263540549697</v>
      </c>
      <c r="BQ36" s="231">
        <v>52.728184632053697</v>
      </c>
      <c r="BR36" s="231">
        <v>6.6892809262639199</v>
      </c>
      <c r="BS36" s="229">
        <f t="shared" si="6"/>
        <v>0.55729851124124341</v>
      </c>
      <c r="BT36" s="229">
        <f t="shared" si="7"/>
        <v>-32.443159888923446</v>
      </c>
      <c r="BU36" s="206"/>
      <c r="BV36" s="204">
        <v>101.54714541333399</v>
      </c>
      <c r="BW36" s="204">
        <v>65.808607442048597</v>
      </c>
      <c r="BX36" s="229">
        <f t="shared" si="8"/>
        <v>96.829020940310258</v>
      </c>
      <c r="BY36" s="229">
        <f t="shared" si="9"/>
        <v>62.585413142973302</v>
      </c>
      <c r="BZ36" s="206"/>
      <c r="CA36" s="206"/>
      <c r="CB36" s="206"/>
      <c r="CC36" s="206"/>
      <c r="CD36" s="206"/>
      <c r="CE36" s="206"/>
      <c r="CF36" s="206"/>
      <c r="CG36" s="206"/>
      <c r="CH36" s="206"/>
      <c r="CI36" s="206"/>
      <c r="CJ36" s="206"/>
      <c r="CK36" s="206"/>
      <c r="CL36" s="206"/>
      <c r="CM36" s="206"/>
      <c r="CN36" s="206"/>
      <c r="CO36" s="206"/>
      <c r="CP36" s="206"/>
      <c r="CQ36" s="206"/>
      <c r="CR36" s="206"/>
    </row>
    <row r="37" spans="1:96" ht="12" customHeight="1" x14ac:dyDescent="0.25">
      <c r="A37" s="197"/>
      <c r="B37" s="198">
        <f t="shared" si="10"/>
        <v>33</v>
      </c>
      <c r="C37" s="223"/>
      <c r="D37" s="199">
        <v>47.254908483824899</v>
      </c>
      <c r="E37" s="199">
        <v>47.254908483824899</v>
      </c>
      <c r="F37" s="199">
        <v>47.254908483824899</v>
      </c>
      <c r="G37" s="199">
        <v>47.254908483824899</v>
      </c>
      <c r="H37" s="199">
        <v>47.254908483824899</v>
      </c>
      <c r="I37" s="199">
        <v>47.254908483824899</v>
      </c>
      <c r="J37" s="199">
        <v>47.254908483824899</v>
      </c>
      <c r="K37" s="199">
        <v>47.254908483824899</v>
      </c>
      <c r="L37" s="199">
        <v>47.254908483824899</v>
      </c>
      <c r="M37" s="199">
        <v>47.254908483824899</v>
      </c>
      <c r="N37" s="199">
        <v>47.254908483824899</v>
      </c>
      <c r="O37" s="199">
        <v>47.254908483824899</v>
      </c>
      <c r="P37" s="199">
        <v>47.254908483824899</v>
      </c>
      <c r="Q37" s="199">
        <v>47.254908483824899</v>
      </c>
      <c r="R37" s="199">
        <v>47.254908483824899</v>
      </c>
      <c r="S37" s="223"/>
      <c r="T37" s="223">
        <v>46.378669312179603</v>
      </c>
      <c r="U37" s="223">
        <v>46.756057153478402</v>
      </c>
      <c r="V37" s="224">
        <f t="shared" si="2"/>
        <v>0.37738784129879832</v>
      </c>
      <c r="W37" s="197"/>
      <c r="X37" s="225">
        <v>67.244429999999994</v>
      </c>
      <c r="Y37" s="225">
        <v>67.244429999999994</v>
      </c>
      <c r="Z37" s="225">
        <v>67.244429999999994</v>
      </c>
      <c r="AA37" s="225">
        <v>67.244429999999994</v>
      </c>
      <c r="AB37" s="225">
        <v>67.244429999999994</v>
      </c>
      <c r="AC37" s="225">
        <v>67.244429999999994</v>
      </c>
      <c r="AD37" s="225">
        <v>67.244429999999994</v>
      </c>
      <c r="AE37" s="225">
        <v>41.148375000000001</v>
      </c>
      <c r="AF37" s="225">
        <v>67.244429999999994</v>
      </c>
      <c r="AG37" s="225">
        <v>67.244429999999994</v>
      </c>
      <c r="AH37" s="225">
        <v>67.244429999999994</v>
      </c>
      <c r="AI37" s="225">
        <v>67.244429999999994</v>
      </c>
      <c r="AJ37" s="225">
        <v>67.244429999999994</v>
      </c>
      <c r="AK37" s="225">
        <v>67.244429999999994</v>
      </c>
      <c r="AL37" s="225">
        <v>67.244429999999994</v>
      </c>
      <c r="AM37" s="197"/>
      <c r="AN37" s="211">
        <v>32</v>
      </c>
      <c r="AO37" s="211">
        <v>0</v>
      </c>
      <c r="AP37" s="211">
        <v>32</v>
      </c>
      <c r="AQ37" s="211">
        <v>7</v>
      </c>
      <c r="AR37" s="211">
        <v>609.61</v>
      </c>
      <c r="AS37" s="211">
        <v>30.48028</v>
      </c>
      <c r="AT37" s="226">
        <v>1E-3</v>
      </c>
      <c r="AU37" s="211">
        <v>41.148375000000001</v>
      </c>
      <c r="AV37" s="211">
        <v>1</v>
      </c>
      <c r="AW37" s="227">
        <v>1.4200000000000001E-4</v>
      </c>
      <c r="AX37" s="228">
        <v>3.8580000000000003E-2</v>
      </c>
      <c r="AY37" s="211">
        <v>2</v>
      </c>
      <c r="AZ37" s="211">
        <v>1</v>
      </c>
      <c r="BA37" s="211">
        <v>0</v>
      </c>
      <c r="BB37" s="197"/>
      <c r="BC37" s="197"/>
      <c r="BD37" s="229">
        <f t="shared" si="3"/>
        <v>2.75</v>
      </c>
      <c r="BE37" s="202">
        <v>9900</v>
      </c>
      <c r="BF37" s="230">
        <v>465.94937393999999</v>
      </c>
      <c r="BG37" s="230">
        <v>601.58367207969695</v>
      </c>
      <c r="BH37" s="230">
        <v>-605.55029800213401</v>
      </c>
      <c r="BI37" s="231">
        <v>52.783568848346299</v>
      </c>
      <c r="BJ37" s="231">
        <v>6.73108268370936</v>
      </c>
      <c r="BK37" s="229">
        <f t="shared" si="4"/>
        <v>0.61045647117220359</v>
      </c>
      <c r="BL37" s="229">
        <f t="shared" si="5"/>
        <v>-46.757648758923438</v>
      </c>
      <c r="BM37" s="202">
        <v>9900</v>
      </c>
      <c r="BN37" s="230">
        <v>465.94937393999999</v>
      </c>
      <c r="BO37" s="230">
        <v>587.373880674926</v>
      </c>
      <c r="BP37" s="230">
        <v>-589.70946115666698</v>
      </c>
      <c r="BQ37" s="231">
        <v>52.6821195959024</v>
      </c>
      <c r="BR37" s="231">
        <v>6.6403105434214504</v>
      </c>
      <c r="BS37" s="229">
        <f t="shared" si="6"/>
        <v>0.50832812839877395</v>
      </c>
      <c r="BT37" s="229">
        <f t="shared" si="7"/>
        <v>-46.757648758923438</v>
      </c>
      <c r="BU37" s="206"/>
      <c r="BV37" s="204">
        <v>93.787246570925703</v>
      </c>
      <c r="BW37" s="204">
        <v>60.156169700935301</v>
      </c>
      <c r="BX37" s="229">
        <f t="shared" si="8"/>
        <v>89.069122097901968</v>
      </c>
      <c r="BY37" s="229">
        <f t="shared" si="9"/>
        <v>56.932975401860006</v>
      </c>
      <c r="BZ37" s="206"/>
      <c r="CA37" s="206"/>
      <c r="CB37" s="206"/>
      <c r="CC37" s="206"/>
      <c r="CD37" s="206"/>
      <c r="CE37" s="206"/>
      <c r="CF37" s="206"/>
      <c r="CG37" s="206"/>
      <c r="CH37" s="206"/>
      <c r="CI37" s="206"/>
      <c r="CJ37" s="206"/>
      <c r="CK37" s="206"/>
      <c r="CL37" s="206"/>
      <c r="CM37" s="206"/>
      <c r="CN37" s="206"/>
      <c r="CO37" s="206"/>
      <c r="CP37" s="206"/>
      <c r="CQ37" s="206"/>
      <c r="CR37" s="206"/>
    </row>
    <row r="38" spans="1:96" ht="12" customHeight="1" x14ac:dyDescent="0.25">
      <c r="A38" s="197"/>
      <c r="B38" s="198">
        <f t="shared" si="10"/>
        <v>34</v>
      </c>
      <c r="C38" s="223"/>
      <c r="D38" s="199">
        <v>46.645303015074902</v>
      </c>
      <c r="E38" s="199">
        <v>46.645303015074902</v>
      </c>
      <c r="F38" s="199">
        <v>46.645303015074902</v>
      </c>
      <c r="G38" s="199">
        <v>46.645303015074902</v>
      </c>
      <c r="H38" s="199">
        <v>46.645303015074902</v>
      </c>
      <c r="I38" s="199">
        <v>46.645303015074902</v>
      </c>
      <c r="J38" s="199">
        <v>46.645303015074902</v>
      </c>
      <c r="K38" s="199">
        <v>46.645303015074902</v>
      </c>
      <c r="L38" s="199">
        <v>46.645303015074902</v>
      </c>
      <c r="M38" s="199">
        <v>46.645303015074902</v>
      </c>
      <c r="N38" s="199">
        <v>46.645303015074902</v>
      </c>
      <c r="O38" s="199">
        <v>46.645303015074902</v>
      </c>
      <c r="P38" s="199">
        <v>46.645303015074902</v>
      </c>
      <c r="Q38" s="199">
        <v>46.645303015074902</v>
      </c>
      <c r="R38" s="199">
        <v>46.645303015074902</v>
      </c>
      <c r="S38" s="223"/>
      <c r="T38" s="223">
        <v>45.770906939072503</v>
      </c>
      <c r="U38" s="223">
        <v>46.154073667141297</v>
      </c>
      <c r="V38" s="224">
        <f t="shared" si="2"/>
        <v>0.38316672806879382</v>
      </c>
      <c r="W38" s="197"/>
      <c r="X38" s="225">
        <v>66.634824374999994</v>
      </c>
      <c r="Y38" s="225">
        <v>66.634824374999994</v>
      </c>
      <c r="Z38" s="225">
        <v>66.634824374999994</v>
      </c>
      <c r="AA38" s="225">
        <v>66.634824374999994</v>
      </c>
      <c r="AB38" s="225">
        <v>66.634824374999994</v>
      </c>
      <c r="AC38" s="225">
        <v>66.634824374999994</v>
      </c>
      <c r="AD38" s="225">
        <v>66.634824374999994</v>
      </c>
      <c r="AE38" s="225">
        <v>40.538769531249898</v>
      </c>
      <c r="AF38" s="225">
        <v>66.634824374999994</v>
      </c>
      <c r="AG38" s="225">
        <v>66.634824374999994</v>
      </c>
      <c r="AH38" s="225">
        <v>66.634824374999994</v>
      </c>
      <c r="AI38" s="225">
        <v>66.634824374999994</v>
      </c>
      <c r="AJ38" s="225">
        <v>66.634824374999994</v>
      </c>
      <c r="AK38" s="225">
        <v>66.634824374999994</v>
      </c>
      <c r="AL38" s="225">
        <v>66.634824374999994</v>
      </c>
      <c r="AM38" s="197"/>
      <c r="AN38" s="211">
        <v>33</v>
      </c>
      <c r="AO38" s="211">
        <v>0</v>
      </c>
      <c r="AP38" s="211">
        <v>33</v>
      </c>
      <c r="AQ38" s="211">
        <v>7</v>
      </c>
      <c r="AR38" s="211">
        <v>609.61</v>
      </c>
      <c r="AS38" s="211">
        <v>30.48028</v>
      </c>
      <c r="AT38" s="226">
        <v>1E-3</v>
      </c>
      <c r="AU38" s="211">
        <v>40.538769531249898</v>
      </c>
      <c r="AV38" s="211">
        <v>1</v>
      </c>
      <c r="AW38" s="227">
        <v>1.4200000000000001E-4</v>
      </c>
      <c r="AX38" s="228">
        <v>3.8580000000000003E-2</v>
      </c>
      <c r="AY38" s="211">
        <v>2</v>
      </c>
      <c r="AZ38" s="211">
        <v>1</v>
      </c>
      <c r="BA38" s="211">
        <v>0</v>
      </c>
      <c r="BB38" s="197"/>
      <c r="BC38" s="197"/>
      <c r="BD38" s="229">
        <f t="shared" si="3"/>
        <v>2.8333333333333335</v>
      </c>
      <c r="BE38" s="202">
        <v>10200</v>
      </c>
      <c r="BF38" s="230">
        <v>452.11422606999997</v>
      </c>
      <c r="BG38" s="230">
        <v>591.22646062337901</v>
      </c>
      <c r="BH38" s="230">
        <v>-595.55694386866605</v>
      </c>
      <c r="BI38" s="231">
        <v>52.7149727847669</v>
      </c>
      <c r="BJ38" s="231">
        <v>6.6598760122570004</v>
      </c>
      <c r="BK38" s="229">
        <f t="shared" si="4"/>
        <v>0.53924979971984399</v>
      </c>
      <c r="BL38" s="229">
        <f t="shared" si="5"/>
        <v>-60.592796628923452</v>
      </c>
      <c r="BM38" s="202">
        <v>10200</v>
      </c>
      <c r="BN38" s="230">
        <v>452.11422606999997</v>
      </c>
      <c r="BO38" s="230">
        <v>579.67851487414703</v>
      </c>
      <c r="BP38" s="230">
        <v>-582.40872620517905</v>
      </c>
      <c r="BQ38" s="231">
        <v>52.631102357473999</v>
      </c>
      <c r="BR38" s="231">
        <v>6.5865284991088497</v>
      </c>
      <c r="BS38" s="229">
        <f t="shared" si="6"/>
        <v>0.45454608408617325</v>
      </c>
      <c r="BT38" s="229">
        <f t="shared" si="7"/>
        <v>-60.592796628923452</v>
      </c>
      <c r="BU38" s="206"/>
      <c r="BV38" s="204">
        <v>85.000182328574098</v>
      </c>
      <c r="BW38" s="204">
        <v>53.844896794390699</v>
      </c>
      <c r="BX38" s="229">
        <f t="shared" si="8"/>
        <v>80.282057855550363</v>
      </c>
      <c r="BY38" s="229">
        <f t="shared" si="9"/>
        <v>50.621702495315404</v>
      </c>
      <c r="BZ38" s="206"/>
      <c r="CA38" s="206"/>
      <c r="CB38" s="206"/>
      <c r="CC38" s="206"/>
      <c r="CD38" s="206"/>
      <c r="CE38" s="206"/>
      <c r="CF38" s="206"/>
      <c r="CG38" s="206"/>
      <c r="CH38" s="206"/>
      <c r="CI38" s="206"/>
      <c r="CJ38" s="206"/>
      <c r="CK38" s="206"/>
      <c r="CL38" s="206"/>
      <c r="CM38" s="206"/>
      <c r="CN38" s="206"/>
      <c r="CO38" s="206"/>
      <c r="CP38" s="206"/>
      <c r="CQ38" s="206"/>
      <c r="CR38" s="206"/>
    </row>
    <row r="39" spans="1:96" ht="12" customHeight="1" x14ac:dyDescent="0.25">
      <c r="A39" s="197"/>
      <c r="B39" s="198">
        <f t="shared" si="10"/>
        <v>35</v>
      </c>
      <c r="C39" s="223"/>
      <c r="D39" s="199">
        <v>46.035697546324897</v>
      </c>
      <c r="E39" s="199">
        <v>46.035697546324897</v>
      </c>
      <c r="F39" s="199">
        <v>46.035697546324897</v>
      </c>
      <c r="G39" s="199">
        <v>46.035697546324897</v>
      </c>
      <c r="H39" s="199">
        <v>46.035697546324897</v>
      </c>
      <c r="I39" s="199">
        <v>46.035697546324897</v>
      </c>
      <c r="J39" s="199">
        <v>46.035697546324897</v>
      </c>
      <c r="K39" s="199">
        <v>46.035697546324897</v>
      </c>
      <c r="L39" s="199">
        <v>46.035697546324897</v>
      </c>
      <c r="M39" s="199">
        <v>46.035697546324897</v>
      </c>
      <c r="N39" s="199">
        <v>46.035697546324897</v>
      </c>
      <c r="O39" s="199">
        <v>46.035697546324897</v>
      </c>
      <c r="P39" s="199">
        <v>46.035697546324897</v>
      </c>
      <c r="Q39" s="199">
        <v>46.035697546324897</v>
      </c>
      <c r="R39" s="199">
        <v>46.035697546324897</v>
      </c>
      <c r="S39" s="223"/>
      <c r="T39" s="223">
        <v>45.165005316683498</v>
      </c>
      <c r="U39" s="223">
        <v>45.5528865902482</v>
      </c>
      <c r="V39" s="224">
        <f t="shared" si="2"/>
        <v>0.3878812735647017</v>
      </c>
      <c r="W39" s="197"/>
      <c r="X39" s="225">
        <v>66.025218749999993</v>
      </c>
      <c r="Y39" s="225">
        <v>66.025218749999993</v>
      </c>
      <c r="Z39" s="225">
        <v>66.025218749999993</v>
      </c>
      <c r="AA39" s="225">
        <v>66.025218749999993</v>
      </c>
      <c r="AB39" s="225">
        <v>66.025218749999993</v>
      </c>
      <c r="AC39" s="225">
        <v>66.025218749999993</v>
      </c>
      <c r="AD39" s="225">
        <v>66.025218749999993</v>
      </c>
      <c r="AE39" s="225">
        <v>39.9291640624999</v>
      </c>
      <c r="AF39" s="225">
        <v>66.025218749999993</v>
      </c>
      <c r="AG39" s="225">
        <v>66.025218749999993</v>
      </c>
      <c r="AH39" s="225">
        <v>66.025218749999993</v>
      </c>
      <c r="AI39" s="225">
        <v>66.025218749999993</v>
      </c>
      <c r="AJ39" s="225">
        <v>66.025218749999993</v>
      </c>
      <c r="AK39" s="225">
        <v>66.025218749999993</v>
      </c>
      <c r="AL39" s="225">
        <v>66.025218749999993</v>
      </c>
      <c r="AM39" s="197"/>
      <c r="AN39" s="211">
        <v>34</v>
      </c>
      <c r="AO39" s="211">
        <v>0</v>
      </c>
      <c r="AP39" s="211">
        <v>34</v>
      </c>
      <c r="AQ39" s="211">
        <v>7</v>
      </c>
      <c r="AR39" s="211">
        <v>609.61</v>
      </c>
      <c r="AS39" s="211">
        <v>30.48028</v>
      </c>
      <c r="AT39" s="226">
        <v>1E-3</v>
      </c>
      <c r="AU39" s="211">
        <v>39.9291640624999</v>
      </c>
      <c r="AV39" s="211">
        <v>1</v>
      </c>
      <c r="AW39" s="227">
        <v>1.4200000000000001E-4</v>
      </c>
      <c r="AX39" s="228">
        <v>3.8580000000000003E-2</v>
      </c>
      <c r="AY39" s="211">
        <v>2</v>
      </c>
      <c r="AZ39" s="211">
        <v>1</v>
      </c>
      <c r="BA39" s="211">
        <v>0</v>
      </c>
      <c r="BB39" s="197"/>
      <c r="BC39" s="197"/>
      <c r="BD39" s="229">
        <f t="shared" si="3"/>
        <v>2.9166666666666665</v>
      </c>
      <c r="BE39" s="202">
        <v>10500</v>
      </c>
      <c r="BF39" s="230">
        <v>438.91</v>
      </c>
      <c r="BG39" s="230">
        <v>580.17495232385102</v>
      </c>
      <c r="BH39" s="230">
        <v>-584.82933252060104</v>
      </c>
      <c r="BI39" s="231">
        <v>52.641038238027001</v>
      </c>
      <c r="BJ39" s="231">
        <v>6.5835514893241198</v>
      </c>
      <c r="BK39" s="229">
        <f t="shared" si="4"/>
        <v>0.46292527678696338</v>
      </c>
      <c r="BL39" s="229">
        <f t="shared" si="5"/>
        <v>-73.797022698923399</v>
      </c>
      <c r="BM39" s="202">
        <v>10500</v>
      </c>
      <c r="BN39" s="230">
        <v>438.91</v>
      </c>
      <c r="BO39" s="230">
        <v>571.38892081927395</v>
      </c>
      <c r="BP39" s="230">
        <v>-574.48597552988895</v>
      </c>
      <c r="BQ39" s="231">
        <v>52.575650222007098</v>
      </c>
      <c r="BR39" s="231">
        <v>6.5284670590119598</v>
      </c>
      <c r="BS39" s="229">
        <f t="shared" si="6"/>
        <v>0.39648464398928329</v>
      </c>
      <c r="BT39" s="229">
        <f t="shared" si="7"/>
        <v>-73.797022698923399</v>
      </c>
      <c r="BU39" s="206"/>
      <c r="BV39" s="204">
        <v>75.282189314251795</v>
      </c>
      <c r="BW39" s="204">
        <v>46.943910286339701</v>
      </c>
      <c r="BX39" s="229">
        <f t="shared" si="8"/>
        <v>70.56406484122806</v>
      </c>
      <c r="BY39" s="229">
        <f t="shared" si="9"/>
        <v>43.720715987264406</v>
      </c>
      <c r="BZ39" s="206"/>
      <c r="CA39" s="206"/>
      <c r="CB39" s="206"/>
      <c r="CC39" s="206"/>
      <c r="CD39" s="206"/>
      <c r="CE39" s="206"/>
      <c r="CF39" s="206"/>
      <c r="CG39" s="206"/>
      <c r="CH39" s="206"/>
      <c r="CI39" s="206"/>
      <c r="CJ39" s="206"/>
      <c r="CK39" s="206"/>
      <c r="CL39" s="206"/>
      <c r="CM39" s="206"/>
      <c r="CN39" s="206"/>
      <c r="CO39" s="206"/>
      <c r="CP39" s="206"/>
      <c r="CQ39" s="206"/>
      <c r="CR39" s="206"/>
    </row>
    <row r="40" spans="1:96" ht="12" customHeight="1" x14ac:dyDescent="0.25">
      <c r="A40" s="197"/>
      <c r="B40" s="198">
        <f t="shared" si="10"/>
        <v>36</v>
      </c>
      <c r="C40" s="223"/>
      <c r="D40" s="199">
        <v>45.4260920775749</v>
      </c>
      <c r="E40" s="199">
        <v>45.4260920775749</v>
      </c>
      <c r="F40" s="199">
        <v>45.4260920775749</v>
      </c>
      <c r="G40" s="199">
        <v>45.4260920775749</v>
      </c>
      <c r="H40" s="199">
        <v>45.4260920775749</v>
      </c>
      <c r="I40" s="199">
        <v>45.4260920775749</v>
      </c>
      <c r="J40" s="199">
        <v>45.4260920775749</v>
      </c>
      <c r="K40" s="199">
        <v>45.4260920775749</v>
      </c>
      <c r="L40" s="199">
        <v>45.4260920775749</v>
      </c>
      <c r="M40" s="199">
        <v>45.4260920775749</v>
      </c>
      <c r="N40" s="199">
        <v>45.4260920775749</v>
      </c>
      <c r="O40" s="199">
        <v>45.4260920775749</v>
      </c>
      <c r="P40" s="199">
        <v>45.4260920775749</v>
      </c>
      <c r="Q40" s="199">
        <v>45.4260920775749</v>
      </c>
      <c r="R40" s="199">
        <v>45.4260920775749</v>
      </c>
      <c r="S40" s="223"/>
      <c r="T40" s="223">
        <v>44.560932248892001</v>
      </c>
      <c r="U40" s="223">
        <v>44.952439765448403</v>
      </c>
      <c r="V40" s="224">
        <f t="shared" si="2"/>
        <v>0.39150751655640192</v>
      </c>
      <c r="W40" s="197"/>
      <c r="X40" s="225">
        <v>65.415613124999993</v>
      </c>
      <c r="Y40" s="225">
        <v>65.415613124999993</v>
      </c>
      <c r="Z40" s="225">
        <v>65.415613124999993</v>
      </c>
      <c r="AA40" s="225">
        <v>65.415613124999993</v>
      </c>
      <c r="AB40" s="225">
        <v>65.415613124999993</v>
      </c>
      <c r="AC40" s="225">
        <v>65.415613124999993</v>
      </c>
      <c r="AD40" s="225">
        <v>65.415613124999993</v>
      </c>
      <c r="AE40" s="225">
        <v>39.319558593750003</v>
      </c>
      <c r="AF40" s="225">
        <v>65.415613124999993</v>
      </c>
      <c r="AG40" s="225">
        <v>65.415613124999993</v>
      </c>
      <c r="AH40" s="225">
        <v>65.415613124999993</v>
      </c>
      <c r="AI40" s="225">
        <v>65.415613124999993</v>
      </c>
      <c r="AJ40" s="225">
        <v>65.415613124999993</v>
      </c>
      <c r="AK40" s="225">
        <v>65.415613124999993</v>
      </c>
      <c r="AL40" s="225">
        <v>65.415613124999993</v>
      </c>
      <c r="AM40" s="197"/>
      <c r="AN40" s="211">
        <v>35</v>
      </c>
      <c r="AO40" s="211">
        <v>0</v>
      </c>
      <c r="AP40" s="211">
        <v>35</v>
      </c>
      <c r="AQ40" s="211">
        <v>7</v>
      </c>
      <c r="AR40" s="211">
        <v>609.61</v>
      </c>
      <c r="AS40" s="211">
        <v>30.48028</v>
      </c>
      <c r="AT40" s="226">
        <v>1E-3</v>
      </c>
      <c r="AU40" s="211">
        <v>39.319558593750003</v>
      </c>
      <c r="AV40" s="211">
        <v>1</v>
      </c>
      <c r="AW40" s="227">
        <v>1.4200000000000001E-4</v>
      </c>
      <c r="AX40" s="228">
        <v>3.8580000000000003E-2</v>
      </c>
      <c r="AY40" s="211">
        <v>2</v>
      </c>
      <c r="AZ40" s="211">
        <v>1</v>
      </c>
      <c r="BA40" s="211">
        <v>0</v>
      </c>
      <c r="BB40" s="197"/>
      <c r="BC40" s="197"/>
      <c r="BD40" s="229">
        <f t="shared" si="3"/>
        <v>3</v>
      </c>
      <c r="BE40" s="202">
        <v>10800</v>
      </c>
      <c r="BF40" s="230">
        <v>426.48136398000003</v>
      </c>
      <c r="BG40" s="230">
        <v>568.54343157129904</v>
      </c>
      <c r="BH40" s="230">
        <v>-573.48055765912295</v>
      </c>
      <c r="BI40" s="231">
        <v>52.5624240973181</v>
      </c>
      <c r="BJ40" s="231">
        <v>6.5027793790336004</v>
      </c>
      <c r="BK40" s="229">
        <f t="shared" si="4"/>
        <v>0.38215316649644393</v>
      </c>
      <c r="BL40" s="229">
        <f t="shared" si="5"/>
        <v>-86.225658718923398</v>
      </c>
      <c r="BM40" s="202">
        <v>10800</v>
      </c>
      <c r="BN40" s="230">
        <v>426.48136398000003</v>
      </c>
      <c r="BO40" s="230">
        <v>562.59477877015604</v>
      </c>
      <c r="BP40" s="230">
        <v>-566.02884985321396</v>
      </c>
      <c r="BQ40" s="231">
        <v>52.516298811012398</v>
      </c>
      <c r="BR40" s="231">
        <v>6.4666762618847002</v>
      </c>
      <c r="BS40" s="229">
        <f t="shared" si="6"/>
        <v>0.33469384686202375</v>
      </c>
      <c r="BT40" s="229">
        <f t="shared" si="7"/>
        <v>-86.225658718923398</v>
      </c>
      <c r="BU40" s="206"/>
      <c r="BV40" s="204">
        <v>64.739699762043898</v>
      </c>
      <c r="BW40" s="204">
        <v>39.528790331075399</v>
      </c>
      <c r="BX40" s="229">
        <f t="shared" si="8"/>
        <v>60.021575289020163</v>
      </c>
      <c r="BY40" s="229">
        <f t="shared" si="9"/>
        <v>36.305596032000103</v>
      </c>
      <c r="BZ40" s="206"/>
      <c r="CA40" s="206"/>
      <c r="CB40" s="206"/>
      <c r="CC40" s="206"/>
      <c r="CD40" s="206"/>
      <c r="CE40" s="206"/>
      <c r="CF40" s="206"/>
      <c r="CG40" s="206"/>
      <c r="CH40" s="206"/>
      <c r="CI40" s="206"/>
      <c r="CJ40" s="206"/>
      <c r="CK40" s="206"/>
      <c r="CL40" s="206"/>
      <c r="CM40" s="206"/>
      <c r="CN40" s="206"/>
      <c r="CO40" s="206"/>
      <c r="CP40" s="206"/>
      <c r="CQ40" s="206"/>
      <c r="CR40" s="206"/>
    </row>
    <row r="41" spans="1:96" ht="12" customHeight="1" x14ac:dyDescent="0.25">
      <c r="A41" s="197"/>
      <c r="B41" s="198">
        <f t="shared" si="10"/>
        <v>37</v>
      </c>
      <c r="C41" s="223"/>
      <c r="D41" s="199">
        <v>44.816486608824903</v>
      </c>
      <c r="E41" s="199">
        <v>44.816486608824903</v>
      </c>
      <c r="F41" s="199">
        <v>44.816486608824903</v>
      </c>
      <c r="G41" s="199">
        <v>44.816486608824903</v>
      </c>
      <c r="H41" s="199">
        <v>44.816486608824903</v>
      </c>
      <c r="I41" s="199">
        <v>44.816486608824903</v>
      </c>
      <c r="J41" s="199">
        <v>44.816486608824903</v>
      </c>
      <c r="K41" s="199">
        <v>44.816486608824903</v>
      </c>
      <c r="L41" s="199">
        <v>44.816486608824903</v>
      </c>
      <c r="M41" s="199">
        <v>44.816486608824903</v>
      </c>
      <c r="N41" s="199">
        <v>44.816486608824903</v>
      </c>
      <c r="O41" s="199">
        <v>44.816486608824903</v>
      </c>
      <c r="P41" s="199">
        <v>44.816486608824903</v>
      </c>
      <c r="Q41" s="199">
        <v>44.816486608824903</v>
      </c>
      <c r="R41" s="199">
        <v>44.816486608824903</v>
      </c>
      <c r="S41" s="223"/>
      <c r="T41" s="223">
        <v>43.958650957106599</v>
      </c>
      <c r="U41" s="223">
        <v>44.352677732933401</v>
      </c>
      <c r="V41" s="224">
        <f t="shared" si="2"/>
        <v>0.39402677582680212</v>
      </c>
      <c r="W41" s="197"/>
      <c r="X41" s="225">
        <v>64.806007500000007</v>
      </c>
      <c r="Y41" s="225">
        <v>64.806007500000007</v>
      </c>
      <c r="Z41" s="225">
        <v>64.806007500000007</v>
      </c>
      <c r="AA41" s="225">
        <v>64.806007500000007</v>
      </c>
      <c r="AB41" s="225">
        <v>64.806007500000007</v>
      </c>
      <c r="AC41" s="225">
        <v>64.806007500000007</v>
      </c>
      <c r="AD41" s="225">
        <v>64.806007500000007</v>
      </c>
      <c r="AE41" s="225">
        <v>38.709953124999899</v>
      </c>
      <c r="AF41" s="225">
        <v>64.806007500000007</v>
      </c>
      <c r="AG41" s="225">
        <v>64.806007500000007</v>
      </c>
      <c r="AH41" s="225">
        <v>64.806007500000007</v>
      </c>
      <c r="AI41" s="225">
        <v>64.806007500000007</v>
      </c>
      <c r="AJ41" s="225">
        <v>64.806007500000007</v>
      </c>
      <c r="AK41" s="225">
        <v>64.806007500000007</v>
      </c>
      <c r="AL41" s="225">
        <v>64.806007500000007</v>
      </c>
      <c r="AM41" s="197"/>
      <c r="AN41" s="211">
        <v>36</v>
      </c>
      <c r="AO41" s="211">
        <v>0</v>
      </c>
      <c r="AP41" s="211">
        <v>36</v>
      </c>
      <c r="AQ41" s="211">
        <v>7</v>
      </c>
      <c r="AR41" s="211">
        <v>609.61</v>
      </c>
      <c r="AS41" s="211">
        <v>30.48028</v>
      </c>
      <c r="AT41" s="226">
        <v>1E-3</v>
      </c>
      <c r="AU41" s="211">
        <v>38.709953124999899</v>
      </c>
      <c r="AV41" s="211">
        <v>1</v>
      </c>
      <c r="AW41" s="227">
        <v>1.4200000000000001E-4</v>
      </c>
      <c r="AX41" s="228">
        <v>3.8580000000000003E-2</v>
      </c>
      <c r="AY41" s="211">
        <v>2</v>
      </c>
      <c r="AZ41" s="211">
        <v>1</v>
      </c>
      <c r="BA41" s="211">
        <v>0</v>
      </c>
      <c r="BB41" s="197"/>
      <c r="BC41" s="197"/>
      <c r="BD41" s="229">
        <f t="shared" si="3"/>
        <v>3.0833333333333335</v>
      </c>
      <c r="BE41" s="202">
        <v>11100</v>
      </c>
      <c r="BF41" s="230">
        <v>414.96448874999999</v>
      </c>
      <c r="BG41" s="230">
        <v>556.446413510723</v>
      </c>
      <c r="BH41" s="230">
        <v>-561.62418126511295</v>
      </c>
      <c r="BI41" s="231">
        <v>52.4798046211775</v>
      </c>
      <c r="BJ41" s="231">
        <v>6.4182453834815298</v>
      </c>
      <c r="BK41" s="229">
        <f t="shared" si="4"/>
        <v>0.2976191709443734</v>
      </c>
      <c r="BL41" s="229">
        <f t="shared" si="5"/>
        <v>-97.742533948923437</v>
      </c>
      <c r="BM41" s="202">
        <v>11100</v>
      </c>
      <c r="BN41" s="230">
        <v>414.96448874999999</v>
      </c>
      <c r="BO41" s="230">
        <v>553.38658123559799</v>
      </c>
      <c r="BP41" s="230">
        <v>-557.12606331417601</v>
      </c>
      <c r="BQ41" s="231">
        <v>52.453597829280199</v>
      </c>
      <c r="BR41" s="231">
        <v>6.4017197700260704</v>
      </c>
      <c r="BS41" s="229">
        <f t="shared" si="6"/>
        <v>0.26973735500339391</v>
      </c>
      <c r="BT41" s="229">
        <f t="shared" si="7"/>
        <v>-97.742533948923437</v>
      </c>
      <c r="BU41" s="206"/>
      <c r="BV41" s="204">
        <v>53.488175857836197</v>
      </c>
      <c r="BW41" s="204">
        <v>31.6807479133846</v>
      </c>
      <c r="BX41" s="229">
        <f t="shared" si="8"/>
        <v>48.770051384812461</v>
      </c>
      <c r="BY41" s="229">
        <f t="shared" si="9"/>
        <v>28.457553614309305</v>
      </c>
      <c r="BZ41" s="206"/>
      <c r="CA41" s="206"/>
      <c r="CB41" s="206"/>
      <c r="CC41" s="206"/>
      <c r="CD41" s="206"/>
      <c r="CE41" s="206"/>
      <c r="CF41" s="206"/>
      <c r="CG41" s="206"/>
      <c r="CH41" s="206"/>
      <c r="CI41" s="206"/>
      <c r="CJ41" s="206"/>
      <c r="CK41" s="206"/>
      <c r="CL41" s="206"/>
      <c r="CM41" s="206"/>
      <c r="CN41" s="206"/>
      <c r="CO41" s="206"/>
      <c r="CP41" s="206"/>
      <c r="CQ41" s="206"/>
      <c r="CR41" s="206"/>
    </row>
    <row r="42" spans="1:96" ht="12" customHeight="1" x14ac:dyDescent="0.25">
      <c r="A42" s="197"/>
      <c r="B42" s="198">
        <f t="shared" si="10"/>
        <v>38</v>
      </c>
      <c r="C42" s="223"/>
      <c r="D42" s="199">
        <v>44.206881140074898</v>
      </c>
      <c r="E42" s="199">
        <v>44.206881140074898</v>
      </c>
      <c r="F42" s="199">
        <v>44.206881140074898</v>
      </c>
      <c r="G42" s="199">
        <v>44.206881140074898</v>
      </c>
      <c r="H42" s="199">
        <v>44.206881140074898</v>
      </c>
      <c r="I42" s="199">
        <v>44.206881140074898</v>
      </c>
      <c r="J42" s="199">
        <v>44.206881140074898</v>
      </c>
      <c r="K42" s="199">
        <v>44.206881140074898</v>
      </c>
      <c r="L42" s="199">
        <v>44.206881140074898</v>
      </c>
      <c r="M42" s="199">
        <v>44.206881140074898</v>
      </c>
      <c r="N42" s="199">
        <v>44.206881140074898</v>
      </c>
      <c r="O42" s="199">
        <v>44.206881140074898</v>
      </c>
      <c r="P42" s="199">
        <v>44.206881140074898</v>
      </c>
      <c r="Q42" s="199">
        <v>44.206881140074898</v>
      </c>
      <c r="R42" s="199">
        <v>44.206881140074898</v>
      </c>
      <c r="S42" s="223"/>
      <c r="T42" s="223">
        <v>43.3581202900195</v>
      </c>
      <c r="U42" s="223">
        <v>43.753545864045002</v>
      </c>
      <c r="V42" s="224">
        <f t="shared" si="2"/>
        <v>0.39542557402550216</v>
      </c>
      <c r="W42" s="197"/>
      <c r="X42" s="225">
        <v>64.196401875000006</v>
      </c>
      <c r="Y42" s="225">
        <v>64.196401875000006</v>
      </c>
      <c r="Z42" s="225">
        <v>64.196401875000006</v>
      </c>
      <c r="AA42" s="225">
        <v>64.196401875000006</v>
      </c>
      <c r="AB42" s="225">
        <v>64.196401875000006</v>
      </c>
      <c r="AC42" s="225">
        <v>64.196401875000006</v>
      </c>
      <c r="AD42" s="225">
        <v>64.196401875000006</v>
      </c>
      <c r="AE42" s="225">
        <v>38.100347656249902</v>
      </c>
      <c r="AF42" s="225">
        <v>64.196401875000006</v>
      </c>
      <c r="AG42" s="225">
        <v>64.196401875000006</v>
      </c>
      <c r="AH42" s="225">
        <v>64.196401875000006</v>
      </c>
      <c r="AI42" s="225">
        <v>64.196401875000006</v>
      </c>
      <c r="AJ42" s="225">
        <v>64.196401875000006</v>
      </c>
      <c r="AK42" s="225">
        <v>64.196401875000006</v>
      </c>
      <c r="AL42" s="225">
        <v>64.196401875000006</v>
      </c>
      <c r="AM42" s="197"/>
      <c r="AN42" s="211">
        <v>37</v>
      </c>
      <c r="AO42" s="211">
        <v>0</v>
      </c>
      <c r="AP42" s="211">
        <v>37</v>
      </c>
      <c r="AQ42" s="211">
        <v>7</v>
      </c>
      <c r="AR42" s="211">
        <v>609.61</v>
      </c>
      <c r="AS42" s="211">
        <v>30.48028</v>
      </c>
      <c r="AT42" s="226">
        <v>1E-3</v>
      </c>
      <c r="AU42" s="211">
        <v>38.100347656249902</v>
      </c>
      <c r="AV42" s="211">
        <v>1</v>
      </c>
      <c r="AW42" s="227">
        <v>1.4200000000000001E-4</v>
      </c>
      <c r="AX42" s="228">
        <v>3.8580000000000003E-2</v>
      </c>
      <c r="AY42" s="211">
        <v>2</v>
      </c>
      <c r="AZ42" s="211">
        <v>1</v>
      </c>
      <c r="BA42" s="211">
        <v>0</v>
      </c>
      <c r="BB42" s="197"/>
      <c r="BC42" s="197"/>
      <c r="BD42" s="229">
        <f t="shared" si="3"/>
        <v>3.1666666666666665</v>
      </c>
      <c r="BE42" s="202">
        <v>11400</v>
      </c>
      <c r="BF42" s="230">
        <v>404.48555561000001</v>
      </c>
      <c r="BG42" s="230">
        <v>543.99762286064595</v>
      </c>
      <c r="BH42" s="230">
        <v>-549.37318835929398</v>
      </c>
      <c r="BI42" s="231">
        <v>52.393865946006599</v>
      </c>
      <c r="BJ42" s="231">
        <v>6.3306472400734402</v>
      </c>
      <c r="BK42" s="229">
        <f t="shared" si="4"/>
        <v>0.21002102753628371</v>
      </c>
      <c r="BL42" s="229">
        <f t="shared" si="5"/>
        <v>-108.22146708892342</v>
      </c>
      <c r="BM42" s="202">
        <v>11400</v>
      </c>
      <c r="BN42" s="230">
        <v>404.48555561000001</v>
      </c>
      <c r="BO42" s="230">
        <v>543.85472765113695</v>
      </c>
      <c r="BP42" s="230">
        <v>-547.86648055034505</v>
      </c>
      <c r="BQ42" s="231">
        <v>52.388107203931099</v>
      </c>
      <c r="BR42" s="231">
        <v>6.3341710894475298</v>
      </c>
      <c r="BS42" s="229">
        <f t="shared" si="6"/>
        <v>0.20218867442485333</v>
      </c>
      <c r="BT42" s="229">
        <f t="shared" si="7"/>
        <v>-108.22146708892342</v>
      </c>
      <c r="BU42" s="206"/>
      <c r="BV42" s="204">
        <v>41.650845188252198</v>
      </c>
      <c r="BW42" s="204">
        <v>23.4857354193696</v>
      </c>
      <c r="BX42" s="229">
        <f t="shared" si="8"/>
        <v>36.932720715228463</v>
      </c>
      <c r="BY42" s="229">
        <f t="shared" si="9"/>
        <v>20.262541120294301</v>
      </c>
      <c r="BZ42" s="206"/>
      <c r="CA42" s="206"/>
      <c r="CB42" s="206"/>
      <c r="CC42" s="206"/>
      <c r="CD42" s="206"/>
      <c r="CE42" s="206"/>
      <c r="CF42" s="206"/>
      <c r="CG42" s="206"/>
      <c r="CH42" s="206"/>
      <c r="CI42" s="206"/>
      <c r="CJ42" s="206"/>
      <c r="CK42" s="206"/>
      <c r="CL42" s="206"/>
      <c r="CM42" s="206"/>
      <c r="CN42" s="206"/>
      <c r="CO42" s="206"/>
      <c r="CP42" s="206"/>
      <c r="CQ42" s="206"/>
      <c r="CR42" s="206"/>
    </row>
    <row r="43" spans="1:96" ht="12" customHeight="1" x14ac:dyDescent="0.25">
      <c r="A43" s="197"/>
      <c r="B43" s="198">
        <f t="shared" si="10"/>
        <v>39</v>
      </c>
      <c r="C43" s="223"/>
      <c r="D43" s="199">
        <v>43.597275671324901</v>
      </c>
      <c r="E43" s="199">
        <v>43.597275671324901</v>
      </c>
      <c r="F43" s="199">
        <v>43.597275671324901</v>
      </c>
      <c r="G43" s="199">
        <v>43.597275671324901</v>
      </c>
      <c r="H43" s="199">
        <v>43.597275671324901</v>
      </c>
      <c r="I43" s="199">
        <v>43.597275671324901</v>
      </c>
      <c r="J43" s="199">
        <v>43.597275671324901</v>
      </c>
      <c r="K43" s="199">
        <v>43.597275671324901</v>
      </c>
      <c r="L43" s="199">
        <v>43.597275671324901</v>
      </c>
      <c r="M43" s="199">
        <v>43.597275671324901</v>
      </c>
      <c r="N43" s="199">
        <v>43.597275671324901</v>
      </c>
      <c r="O43" s="199">
        <v>43.597275671324901</v>
      </c>
      <c r="P43" s="199">
        <v>43.597275671324901</v>
      </c>
      <c r="Q43" s="199">
        <v>43.597275671324901</v>
      </c>
      <c r="R43" s="199">
        <v>43.597275671324901</v>
      </c>
      <c r="S43" s="223"/>
      <c r="T43" s="223">
        <v>42.759294951150899</v>
      </c>
      <c r="U43" s="223">
        <v>43.154990483696103</v>
      </c>
      <c r="V43" s="224">
        <f t="shared" si="2"/>
        <v>0.39569553254520429</v>
      </c>
      <c r="W43" s="197"/>
      <c r="X43" s="225">
        <v>63.586796249999999</v>
      </c>
      <c r="Y43" s="225">
        <v>63.586796249999999</v>
      </c>
      <c r="Z43" s="225">
        <v>63.586796249999999</v>
      </c>
      <c r="AA43" s="225">
        <v>63.586796249999999</v>
      </c>
      <c r="AB43" s="225">
        <v>63.586796249999999</v>
      </c>
      <c r="AC43" s="225">
        <v>63.586796249999999</v>
      </c>
      <c r="AD43" s="225">
        <v>63.586796249999999</v>
      </c>
      <c r="AE43" s="225">
        <v>37.490742187499897</v>
      </c>
      <c r="AF43" s="225">
        <v>63.586796249999999</v>
      </c>
      <c r="AG43" s="225">
        <v>63.586796249999999</v>
      </c>
      <c r="AH43" s="225">
        <v>63.586796249999999</v>
      </c>
      <c r="AI43" s="225">
        <v>63.586796249999999</v>
      </c>
      <c r="AJ43" s="225">
        <v>63.586796249999999</v>
      </c>
      <c r="AK43" s="225">
        <v>63.586796249999999</v>
      </c>
      <c r="AL43" s="225">
        <v>63.586796249999999</v>
      </c>
      <c r="AM43" s="197"/>
      <c r="AN43" s="211">
        <v>38</v>
      </c>
      <c r="AO43" s="211">
        <v>0</v>
      </c>
      <c r="AP43" s="211">
        <v>38</v>
      </c>
      <c r="AQ43" s="211">
        <v>7</v>
      </c>
      <c r="AR43" s="211">
        <v>609.61</v>
      </c>
      <c r="AS43" s="211">
        <v>30.48028</v>
      </c>
      <c r="AT43" s="226">
        <v>1E-3</v>
      </c>
      <c r="AU43" s="211">
        <v>37.490742187499897</v>
      </c>
      <c r="AV43" s="211">
        <v>1</v>
      </c>
      <c r="AW43" s="227">
        <v>1.4200000000000001E-4</v>
      </c>
      <c r="AX43" s="228">
        <v>3.8580000000000003E-2</v>
      </c>
      <c r="AY43" s="211">
        <v>2</v>
      </c>
      <c r="AZ43" s="211">
        <v>1</v>
      </c>
      <c r="BA43" s="211">
        <v>0</v>
      </c>
      <c r="BB43" s="197"/>
      <c r="BC43" s="197"/>
      <c r="BD43" s="229">
        <f t="shared" si="3"/>
        <v>3.25</v>
      </c>
      <c r="BE43" s="202">
        <v>11700</v>
      </c>
      <c r="BF43" s="230">
        <v>395.15937394000002</v>
      </c>
      <c r="BG43" s="230">
        <v>531.30910918667598</v>
      </c>
      <c r="BH43" s="230">
        <v>-536.83907493846698</v>
      </c>
      <c r="BI43" s="231">
        <v>52.3053030329813</v>
      </c>
      <c r="BJ43" s="231">
        <v>6.2406917635723298</v>
      </c>
      <c r="BK43" s="229">
        <f t="shared" si="4"/>
        <v>0.12006555103517336</v>
      </c>
      <c r="BL43" s="229">
        <f t="shared" si="5"/>
        <v>-117.5476487589234</v>
      </c>
      <c r="BM43" s="202">
        <v>11700</v>
      </c>
      <c r="BN43" s="230">
        <v>395.15937394000002</v>
      </c>
      <c r="BO43" s="230">
        <v>534.08873243267101</v>
      </c>
      <c r="BP43" s="230">
        <v>-538.33830398899704</v>
      </c>
      <c r="BQ43" s="231">
        <v>52.320393632195596</v>
      </c>
      <c r="BR43" s="231">
        <v>6.2646102006949898</v>
      </c>
      <c r="BS43" s="229">
        <f t="shared" si="6"/>
        <v>0.13262778567231326</v>
      </c>
      <c r="BT43" s="229">
        <f t="shared" si="7"/>
        <v>-117.5476487589234</v>
      </c>
      <c r="BU43" s="206"/>
      <c r="BV43" s="204">
        <v>29.3573511423035</v>
      </c>
      <c r="BW43" s="204">
        <v>15.0335052790647</v>
      </c>
      <c r="BX43" s="229">
        <f t="shared" si="8"/>
        <v>24.639226669279768</v>
      </c>
      <c r="BY43" s="229">
        <f t="shared" si="9"/>
        <v>11.810310979989403</v>
      </c>
      <c r="BZ43" s="206"/>
      <c r="CA43" s="206"/>
      <c r="CB43" s="206"/>
      <c r="CC43" s="206"/>
      <c r="CD43" s="206"/>
      <c r="CE43" s="206"/>
      <c r="CF43" s="206"/>
      <c r="CG43" s="206"/>
      <c r="CH43" s="206"/>
      <c r="CI43" s="206"/>
      <c r="CJ43" s="206"/>
      <c r="CK43" s="206"/>
      <c r="CL43" s="206"/>
      <c r="CM43" s="206"/>
      <c r="CN43" s="206"/>
      <c r="CO43" s="206"/>
      <c r="CP43" s="206"/>
      <c r="CQ43" s="206"/>
      <c r="CR43" s="206"/>
    </row>
    <row r="44" spans="1:96" ht="12" customHeight="1" x14ac:dyDescent="0.25">
      <c r="A44" s="197"/>
      <c r="B44" s="198">
        <f t="shared" si="10"/>
        <v>40</v>
      </c>
      <c r="C44" s="223"/>
      <c r="D44" s="199">
        <v>42.987670202574897</v>
      </c>
      <c r="E44" s="199">
        <v>42.987670202574897</v>
      </c>
      <c r="F44" s="199">
        <v>42.987670202574897</v>
      </c>
      <c r="G44" s="199">
        <v>42.987670202574897</v>
      </c>
      <c r="H44" s="199">
        <v>42.987670202574897</v>
      </c>
      <c r="I44" s="199">
        <v>42.987670202574897</v>
      </c>
      <c r="J44" s="199">
        <v>42.987670202574897</v>
      </c>
      <c r="K44" s="199">
        <v>42.987670202574897</v>
      </c>
      <c r="L44" s="199">
        <v>42.987670202574897</v>
      </c>
      <c r="M44" s="199">
        <v>42.987670202574897</v>
      </c>
      <c r="N44" s="199">
        <v>42.987670202574897</v>
      </c>
      <c r="O44" s="199">
        <v>42.987670202574897</v>
      </c>
      <c r="P44" s="199">
        <v>42.987670202574897</v>
      </c>
      <c r="Q44" s="199">
        <v>42.987670202574897</v>
      </c>
      <c r="R44" s="199">
        <v>42.987670202574897</v>
      </c>
      <c r="S44" s="223"/>
      <c r="T44" s="223">
        <v>42.162125741779597</v>
      </c>
      <c r="U44" s="223">
        <v>42.556958981753397</v>
      </c>
      <c r="V44" s="224">
        <f t="shared" si="2"/>
        <v>0.39483323997379927</v>
      </c>
      <c r="W44" s="197"/>
      <c r="X44" s="225">
        <v>62.977190624999999</v>
      </c>
      <c r="Y44" s="225">
        <v>62.977190624999999</v>
      </c>
      <c r="Z44" s="225">
        <v>62.977190624999999</v>
      </c>
      <c r="AA44" s="225">
        <v>62.977190624999999</v>
      </c>
      <c r="AB44" s="225">
        <v>62.977190624999999</v>
      </c>
      <c r="AC44" s="225">
        <v>62.977190624999999</v>
      </c>
      <c r="AD44" s="225">
        <v>62.977190624999999</v>
      </c>
      <c r="AE44" s="225">
        <v>36.8811367187499</v>
      </c>
      <c r="AF44" s="225">
        <v>62.977190624999999</v>
      </c>
      <c r="AG44" s="225">
        <v>62.977190624999999</v>
      </c>
      <c r="AH44" s="225">
        <v>62.977190624999999</v>
      </c>
      <c r="AI44" s="225">
        <v>62.977190624999999</v>
      </c>
      <c r="AJ44" s="225">
        <v>62.977190624999999</v>
      </c>
      <c r="AK44" s="225">
        <v>62.977190624999999</v>
      </c>
      <c r="AL44" s="225">
        <v>62.977190624999999</v>
      </c>
      <c r="AM44" s="197"/>
      <c r="AN44" s="211">
        <v>39</v>
      </c>
      <c r="AO44" s="211">
        <v>0</v>
      </c>
      <c r="AP44" s="211">
        <v>39</v>
      </c>
      <c r="AQ44" s="211">
        <v>7</v>
      </c>
      <c r="AR44" s="211">
        <v>609.61</v>
      </c>
      <c r="AS44" s="211">
        <v>30.48028</v>
      </c>
      <c r="AT44" s="226">
        <v>1E-3</v>
      </c>
      <c r="AU44" s="211">
        <v>36.8811367187499</v>
      </c>
      <c r="AV44" s="211">
        <v>1</v>
      </c>
      <c r="AW44" s="227">
        <v>1.4200000000000001E-4</v>
      </c>
      <c r="AX44" s="228">
        <v>3.8580000000000003E-2</v>
      </c>
      <c r="AY44" s="211">
        <v>2</v>
      </c>
      <c r="AZ44" s="211">
        <v>1</v>
      </c>
      <c r="BA44" s="211">
        <v>0</v>
      </c>
      <c r="BB44" s="197"/>
      <c r="BC44" s="197"/>
      <c r="BD44" s="229">
        <f t="shared" si="3"/>
        <v>3.3333333333333335</v>
      </c>
      <c r="BE44" s="202">
        <v>12000</v>
      </c>
      <c r="BF44" s="230">
        <v>387.08812332999997</v>
      </c>
      <c r="BG44" s="230">
        <v>518.49051131742794</v>
      </c>
      <c r="BH44" s="230">
        <v>-524.13108132930097</v>
      </c>
      <c r="BI44" s="231">
        <v>52.214817111225599</v>
      </c>
      <c r="BJ44" s="231">
        <v>6.1490923949308902</v>
      </c>
      <c r="BK44" s="229">
        <f t="shared" si="4"/>
        <v>2.8466182393733774E-2</v>
      </c>
      <c r="BL44" s="229">
        <f t="shared" si="5"/>
        <v>-125.61889936892345</v>
      </c>
      <c r="BM44" s="202">
        <v>12000</v>
      </c>
      <c r="BN44" s="230">
        <v>387.08812332999997</v>
      </c>
      <c r="BO44" s="230">
        <v>524.17655579337804</v>
      </c>
      <c r="BP44" s="230">
        <v>-528.62838050903702</v>
      </c>
      <c r="BQ44" s="231">
        <v>52.251027577764397</v>
      </c>
      <c r="BR44" s="231">
        <v>6.1936206438188002</v>
      </c>
      <c r="BS44" s="229">
        <f t="shared" si="6"/>
        <v>6.1638228796123684E-2</v>
      </c>
      <c r="BT44" s="229">
        <f t="shared" si="7"/>
        <v>-125.61889936892345</v>
      </c>
      <c r="BU44" s="206"/>
      <c r="BV44" s="204">
        <v>16.742333046658398</v>
      </c>
      <c r="BW44" s="204">
        <v>6.4166269906680196</v>
      </c>
      <c r="BX44" s="229">
        <f t="shared" si="8"/>
        <v>12.024208573634667</v>
      </c>
      <c r="BY44" s="229">
        <f t="shared" si="9"/>
        <v>3.1934326915927223</v>
      </c>
      <c r="BZ44" s="206"/>
      <c r="CA44" s="206"/>
      <c r="CB44" s="206"/>
      <c r="CC44" s="206"/>
      <c r="CD44" s="206"/>
      <c r="CE44" s="206"/>
      <c r="CF44" s="206"/>
      <c r="CG44" s="206"/>
      <c r="CH44" s="206"/>
      <c r="CI44" s="206"/>
      <c r="CJ44" s="206"/>
      <c r="CK44" s="206"/>
      <c r="CL44" s="206"/>
      <c r="CM44" s="206"/>
      <c r="CN44" s="206"/>
      <c r="CO44" s="206"/>
      <c r="CP44" s="206"/>
      <c r="CQ44" s="206"/>
      <c r="CR44" s="206"/>
    </row>
    <row r="45" spans="1:96" ht="12" customHeight="1" x14ac:dyDescent="0.25">
      <c r="A45" s="197"/>
      <c r="B45" s="198">
        <f t="shared" si="10"/>
        <v>41</v>
      </c>
      <c r="C45" s="223"/>
      <c r="D45" s="199">
        <v>42.3780647338249</v>
      </c>
      <c r="E45" s="199">
        <v>42.3780647338249</v>
      </c>
      <c r="F45" s="199">
        <v>42.3780647338249</v>
      </c>
      <c r="G45" s="199">
        <v>42.3780647338249</v>
      </c>
      <c r="H45" s="199">
        <v>42.3780647338249</v>
      </c>
      <c r="I45" s="199">
        <v>42.3780647338249</v>
      </c>
      <c r="J45" s="199">
        <v>42.3780647338249</v>
      </c>
      <c r="K45" s="199">
        <v>42.3780647338249</v>
      </c>
      <c r="L45" s="199">
        <v>42.3780647338249</v>
      </c>
      <c r="M45" s="199">
        <v>42.3780647338249</v>
      </c>
      <c r="N45" s="199">
        <v>42.3780647338249</v>
      </c>
      <c r="O45" s="199">
        <v>42.3780647338249</v>
      </c>
      <c r="P45" s="199">
        <v>42.3780647338249</v>
      </c>
      <c r="Q45" s="199">
        <v>42.3780647338249</v>
      </c>
      <c r="R45" s="199">
        <v>42.3780647338249</v>
      </c>
      <c r="S45" s="223"/>
      <c r="T45" s="223">
        <v>41.566559816765597</v>
      </c>
      <c r="U45" s="223">
        <v>41.959399913602603</v>
      </c>
      <c r="V45" s="224">
        <f t="shared" si="2"/>
        <v>0.3928400968370056</v>
      </c>
      <c r="W45" s="197"/>
      <c r="X45" s="225">
        <v>62.367584999999998</v>
      </c>
      <c r="Y45" s="225">
        <v>62.367584999999998</v>
      </c>
      <c r="Z45" s="225">
        <v>62.367584999999998</v>
      </c>
      <c r="AA45" s="225">
        <v>62.367584999999998</v>
      </c>
      <c r="AB45" s="225">
        <v>62.367584999999998</v>
      </c>
      <c r="AC45" s="225">
        <v>62.367584999999998</v>
      </c>
      <c r="AD45" s="225">
        <v>62.367584999999998</v>
      </c>
      <c r="AE45" s="225">
        <v>36.271531249999903</v>
      </c>
      <c r="AF45" s="225">
        <v>62.367584999999998</v>
      </c>
      <c r="AG45" s="225">
        <v>62.367584999999998</v>
      </c>
      <c r="AH45" s="225">
        <v>62.367584999999998</v>
      </c>
      <c r="AI45" s="225">
        <v>62.367584999999998</v>
      </c>
      <c r="AJ45" s="225">
        <v>62.367584999999998</v>
      </c>
      <c r="AK45" s="225">
        <v>62.367584999999998</v>
      </c>
      <c r="AL45" s="225">
        <v>62.367584999999998</v>
      </c>
      <c r="AM45" s="197"/>
      <c r="AN45" s="211">
        <v>40</v>
      </c>
      <c r="AO45" s="211">
        <v>0</v>
      </c>
      <c r="AP45" s="211">
        <v>40</v>
      </c>
      <c r="AQ45" s="211">
        <v>7</v>
      </c>
      <c r="AR45" s="211">
        <v>609.61</v>
      </c>
      <c r="AS45" s="211">
        <v>30.48028</v>
      </c>
      <c r="AT45" s="226">
        <v>1E-3</v>
      </c>
      <c r="AU45" s="211">
        <v>36.271531249999903</v>
      </c>
      <c r="AV45" s="211">
        <v>1</v>
      </c>
      <c r="AW45" s="227">
        <v>1.4200000000000001E-4</v>
      </c>
      <c r="AX45" s="228">
        <v>3.8580000000000003E-2</v>
      </c>
      <c r="AY45" s="211">
        <v>2</v>
      </c>
      <c r="AZ45" s="211">
        <v>1</v>
      </c>
      <c r="BA45" s="211">
        <v>0</v>
      </c>
      <c r="BB45" s="197"/>
      <c r="BC45" s="197"/>
      <c r="BD45" s="229">
        <f t="shared" si="3"/>
        <v>3.4166666666666665</v>
      </c>
      <c r="BE45" s="202">
        <v>12300</v>
      </c>
      <c r="BF45" s="230">
        <v>380.36023411000002</v>
      </c>
      <c r="BG45" s="230">
        <v>505.648481934534</v>
      </c>
      <c r="BH45" s="230">
        <v>-511.35558168830897</v>
      </c>
      <c r="BI45" s="231">
        <v>52.123113680550603</v>
      </c>
      <c r="BJ45" s="231">
        <v>6.0565673231863801</v>
      </c>
      <c r="BK45" s="229">
        <f t="shared" si="4"/>
        <v>-6.4058889350776305E-2</v>
      </c>
      <c r="BL45" s="229">
        <f t="shared" si="5"/>
        <v>-132.3467885889234</v>
      </c>
      <c r="BM45" s="202">
        <v>12300</v>
      </c>
      <c r="BN45" s="230">
        <v>380.36023411000002</v>
      </c>
      <c r="BO45" s="230">
        <v>514.20406479201404</v>
      </c>
      <c r="BP45" s="230">
        <v>-518.82163484156501</v>
      </c>
      <c r="BQ45" s="231">
        <v>52.180580756781303</v>
      </c>
      <c r="BR45" s="231">
        <v>6.1217871012926697</v>
      </c>
      <c r="BS45" s="229">
        <f t="shared" si="6"/>
        <v>-1.0195313730006816E-2</v>
      </c>
      <c r="BT45" s="229">
        <f t="shared" si="7"/>
        <v>-132.3467885889234</v>
      </c>
      <c r="BU45" s="206"/>
      <c r="BV45" s="204">
        <v>3.9439515850054301</v>
      </c>
      <c r="BW45" s="204">
        <v>-2.2705267079803</v>
      </c>
      <c r="BX45" s="229">
        <f t="shared" si="8"/>
        <v>-0.77417288801830253</v>
      </c>
      <c r="BY45" s="229">
        <f t="shared" si="9"/>
        <v>-5.4937210070555977</v>
      </c>
      <c r="BZ45" s="206"/>
      <c r="CA45" s="206"/>
      <c r="CB45" s="206"/>
      <c r="CC45" s="206"/>
      <c r="CD45" s="206"/>
      <c r="CE45" s="206"/>
      <c r="CF45" s="206"/>
      <c r="CG45" s="206"/>
      <c r="CH45" s="206"/>
      <c r="CI45" s="206"/>
      <c r="CJ45" s="206"/>
      <c r="CK45" s="206"/>
      <c r="CL45" s="206"/>
      <c r="CM45" s="206"/>
      <c r="CN45" s="206"/>
      <c r="CO45" s="206"/>
      <c r="CP45" s="206"/>
      <c r="CQ45" s="206"/>
      <c r="CR45" s="206"/>
    </row>
    <row r="46" spans="1:96" ht="12" customHeight="1" x14ac:dyDescent="0.25">
      <c r="A46" s="197"/>
      <c r="B46" s="198">
        <f t="shared" si="10"/>
        <v>42</v>
      </c>
      <c r="C46" s="223"/>
      <c r="D46" s="199">
        <v>41.768459265074902</v>
      </c>
      <c r="E46" s="199">
        <v>41.768459265074902</v>
      </c>
      <c r="F46" s="199">
        <v>41.768459265074902</v>
      </c>
      <c r="G46" s="199">
        <v>41.768459265074902</v>
      </c>
      <c r="H46" s="199">
        <v>41.768459265074902</v>
      </c>
      <c r="I46" s="199">
        <v>41.768459265074902</v>
      </c>
      <c r="J46" s="199">
        <v>41.768459265074902</v>
      </c>
      <c r="K46" s="199">
        <v>41.768459265074902</v>
      </c>
      <c r="L46" s="199">
        <v>41.768459265074902</v>
      </c>
      <c r="M46" s="199">
        <v>41.768459265074902</v>
      </c>
      <c r="N46" s="199">
        <v>41.768459265074902</v>
      </c>
      <c r="O46" s="199">
        <v>41.768459265074902</v>
      </c>
      <c r="P46" s="199">
        <v>41.768459265074902</v>
      </c>
      <c r="Q46" s="199">
        <v>41.768459265074902</v>
      </c>
      <c r="R46" s="199">
        <v>41.768459265074902</v>
      </c>
      <c r="S46" s="223"/>
      <c r="T46" s="223">
        <v>40.972540950726398</v>
      </c>
      <c r="U46" s="223">
        <v>41.362263090179901</v>
      </c>
      <c r="V46" s="224">
        <f t="shared" si="2"/>
        <v>0.38972213945350376</v>
      </c>
      <c r="W46" s="197"/>
      <c r="X46" s="225">
        <v>61.757979374999998</v>
      </c>
      <c r="Y46" s="225">
        <v>61.757979374999998</v>
      </c>
      <c r="Z46" s="225">
        <v>61.757979374999998</v>
      </c>
      <c r="AA46" s="225">
        <v>61.757979374999998</v>
      </c>
      <c r="AB46" s="225">
        <v>61.757979374999998</v>
      </c>
      <c r="AC46" s="225">
        <v>61.757979374999998</v>
      </c>
      <c r="AD46" s="225">
        <v>61.757979374999998</v>
      </c>
      <c r="AE46" s="225">
        <v>35.661925781249899</v>
      </c>
      <c r="AF46" s="225">
        <v>61.757979374999998</v>
      </c>
      <c r="AG46" s="225">
        <v>61.757979374999998</v>
      </c>
      <c r="AH46" s="225">
        <v>61.757979374999998</v>
      </c>
      <c r="AI46" s="225">
        <v>61.757979374999998</v>
      </c>
      <c r="AJ46" s="225">
        <v>61.757979374999998</v>
      </c>
      <c r="AK46" s="225">
        <v>61.757979374999998</v>
      </c>
      <c r="AL46" s="225">
        <v>61.757979374999998</v>
      </c>
      <c r="AM46" s="197"/>
      <c r="AN46" s="211">
        <v>41</v>
      </c>
      <c r="AO46" s="211">
        <v>0</v>
      </c>
      <c r="AP46" s="211">
        <v>41</v>
      </c>
      <c r="AQ46" s="211">
        <v>7</v>
      </c>
      <c r="AR46" s="211">
        <v>609.61</v>
      </c>
      <c r="AS46" s="211">
        <v>30.48028</v>
      </c>
      <c r="AT46" s="226">
        <v>1E-3</v>
      </c>
      <c r="AU46" s="211">
        <v>35.661925781249899</v>
      </c>
      <c r="AV46" s="211">
        <v>1</v>
      </c>
      <c r="AW46" s="227">
        <v>1.4200000000000001E-4</v>
      </c>
      <c r="AX46" s="228">
        <v>3.8580000000000003E-2</v>
      </c>
      <c r="AY46" s="211">
        <v>2</v>
      </c>
      <c r="AZ46" s="211">
        <v>1</v>
      </c>
      <c r="BA46" s="211">
        <v>0</v>
      </c>
      <c r="BB46" s="197"/>
      <c r="BC46" s="197"/>
      <c r="BD46" s="229">
        <f t="shared" si="3"/>
        <v>3.5</v>
      </c>
      <c r="BE46" s="202">
        <v>12600</v>
      </c>
      <c r="BF46" s="230">
        <v>375.04941841999999</v>
      </c>
      <c r="BG46" s="230">
        <v>492.88628148170801</v>
      </c>
      <c r="BH46" s="230">
        <v>-498.61563867723999</v>
      </c>
      <c r="BI46" s="231">
        <v>52.030901139756402</v>
      </c>
      <c r="BJ46" s="231">
        <v>5.9638382475150902</v>
      </c>
      <c r="BK46" s="229">
        <f t="shared" si="4"/>
        <v>-0.15678796502206627</v>
      </c>
      <c r="BL46" s="229">
        <f t="shared" si="5"/>
        <v>-137.65760427892343</v>
      </c>
      <c r="BM46" s="202">
        <v>12600</v>
      </c>
      <c r="BN46" s="230">
        <v>375.04941841999999</v>
      </c>
      <c r="BO46" s="230">
        <v>504.25462998653097</v>
      </c>
      <c r="BP46" s="230">
        <v>-509.00063514472498</v>
      </c>
      <c r="BQ46" s="231">
        <v>52.109624153425102</v>
      </c>
      <c r="BR46" s="231">
        <v>6.0496935201764401</v>
      </c>
      <c r="BS46" s="229">
        <f t="shared" si="6"/>
        <v>-8.228889484623636E-2</v>
      </c>
      <c r="BT46" s="229">
        <f t="shared" si="7"/>
        <v>-137.65760427892343</v>
      </c>
      <c r="BU46" s="206"/>
      <c r="BV46" s="204">
        <v>-8.8976243487667794</v>
      </c>
      <c r="BW46" s="204">
        <v>-10.932813417146001</v>
      </c>
      <c r="BX46" s="229">
        <f t="shared" si="8"/>
        <v>-13.615748821790511</v>
      </c>
      <c r="BY46" s="229">
        <f t="shared" si="9"/>
        <v>-14.156007716221298</v>
      </c>
      <c r="BZ46" s="206"/>
      <c r="CA46" s="206"/>
      <c r="CB46" s="206"/>
      <c r="CC46" s="206"/>
      <c r="CD46" s="206"/>
      <c r="CE46" s="206"/>
      <c r="CF46" s="206"/>
      <c r="CG46" s="206"/>
      <c r="CH46" s="206"/>
      <c r="CI46" s="206"/>
      <c r="CJ46" s="206"/>
      <c r="CK46" s="206"/>
      <c r="CL46" s="206"/>
      <c r="CM46" s="206"/>
      <c r="CN46" s="206"/>
      <c r="CO46" s="206"/>
      <c r="CP46" s="206"/>
      <c r="CQ46" s="206"/>
      <c r="CR46" s="206"/>
    </row>
    <row r="47" spans="1:96" ht="12" customHeight="1" x14ac:dyDescent="0.25">
      <c r="A47" s="197"/>
      <c r="B47" s="198">
        <f t="shared" si="10"/>
        <v>43</v>
      </c>
      <c r="C47" s="223"/>
      <c r="D47" s="199">
        <v>41.158853796324898</v>
      </c>
      <c r="E47" s="199">
        <v>41.158853796324898</v>
      </c>
      <c r="F47" s="199">
        <v>41.158853796324898</v>
      </c>
      <c r="G47" s="199">
        <v>41.158853796324898</v>
      </c>
      <c r="H47" s="199">
        <v>41.158853796324898</v>
      </c>
      <c r="I47" s="199">
        <v>41.158853796324898</v>
      </c>
      <c r="J47" s="199">
        <v>41.158853796324898</v>
      </c>
      <c r="K47" s="199">
        <v>41.158853796324898</v>
      </c>
      <c r="L47" s="199">
        <v>41.158853796324898</v>
      </c>
      <c r="M47" s="199">
        <v>41.158853796324898</v>
      </c>
      <c r="N47" s="199">
        <v>41.158853796324898</v>
      </c>
      <c r="O47" s="199">
        <v>41.158853796324898</v>
      </c>
      <c r="P47" s="199">
        <v>41.158853796324898</v>
      </c>
      <c r="Q47" s="199">
        <v>41.158853796324898</v>
      </c>
      <c r="R47" s="199">
        <v>41.158853796324898</v>
      </c>
      <c r="S47" s="223"/>
      <c r="T47" s="223">
        <v>40.380009812036398</v>
      </c>
      <c r="U47" s="223">
        <v>40.765499657810402</v>
      </c>
      <c r="V47" s="224">
        <f t="shared" si="2"/>
        <v>0.38548984577400347</v>
      </c>
      <c r="W47" s="197"/>
      <c r="X47" s="225">
        <v>61.148373749999998</v>
      </c>
      <c r="Y47" s="225">
        <v>61.148373749999998</v>
      </c>
      <c r="Z47" s="225">
        <v>61.148373749999998</v>
      </c>
      <c r="AA47" s="225">
        <v>61.148373749999998</v>
      </c>
      <c r="AB47" s="225">
        <v>61.148373749999998</v>
      </c>
      <c r="AC47" s="225">
        <v>61.148373749999998</v>
      </c>
      <c r="AD47" s="225">
        <v>61.148373749999998</v>
      </c>
      <c r="AE47" s="225">
        <v>35.052320312500001</v>
      </c>
      <c r="AF47" s="225">
        <v>61.148373749999998</v>
      </c>
      <c r="AG47" s="225">
        <v>61.148373749999998</v>
      </c>
      <c r="AH47" s="225">
        <v>61.148373749999998</v>
      </c>
      <c r="AI47" s="225">
        <v>61.148373749999998</v>
      </c>
      <c r="AJ47" s="225">
        <v>61.148373749999998</v>
      </c>
      <c r="AK47" s="225">
        <v>61.148373749999998</v>
      </c>
      <c r="AL47" s="225">
        <v>61.148373749999998</v>
      </c>
      <c r="AM47" s="197"/>
      <c r="AN47" s="211">
        <v>42</v>
      </c>
      <c r="AO47" s="211">
        <v>0</v>
      </c>
      <c r="AP47" s="211">
        <v>42</v>
      </c>
      <c r="AQ47" s="211">
        <v>7</v>
      </c>
      <c r="AR47" s="211">
        <v>609.61</v>
      </c>
      <c r="AS47" s="211">
        <v>30.48028</v>
      </c>
      <c r="AT47" s="226">
        <v>1E-3</v>
      </c>
      <c r="AU47" s="211">
        <v>35.052320312500001</v>
      </c>
      <c r="AV47" s="211">
        <v>1</v>
      </c>
      <c r="AW47" s="227">
        <v>1.4200000000000001E-4</v>
      </c>
      <c r="AX47" s="228">
        <v>3.8580000000000003E-2</v>
      </c>
      <c r="AY47" s="211">
        <v>2</v>
      </c>
      <c r="AZ47" s="211">
        <v>1</v>
      </c>
      <c r="BA47" s="211">
        <v>0</v>
      </c>
      <c r="BB47" s="197"/>
      <c r="BC47" s="197"/>
      <c r="BD47" s="229">
        <f t="shared" si="3"/>
        <v>3.5833333333333335</v>
      </c>
      <c r="BE47" s="202">
        <v>12900</v>
      </c>
      <c r="BF47" s="230">
        <v>371.21386268999998</v>
      </c>
      <c r="BG47" s="230">
        <v>480.30354840417601</v>
      </c>
      <c r="BH47" s="230">
        <v>-486.01073046522401</v>
      </c>
      <c r="BI47" s="231">
        <v>51.938890105469298</v>
      </c>
      <c r="BJ47" s="231">
        <v>5.8716298426848201</v>
      </c>
      <c r="BK47" s="229">
        <f t="shared" si="4"/>
        <v>-0.24899636985233631</v>
      </c>
      <c r="BL47" s="229">
        <f t="shared" si="5"/>
        <v>-141.49316000892344</v>
      </c>
      <c r="BM47" s="202">
        <v>12900</v>
      </c>
      <c r="BN47" s="230">
        <v>371.21386268999998</v>
      </c>
      <c r="BO47" s="230">
        <v>494.40886078600101</v>
      </c>
      <c r="BP47" s="230">
        <v>-499.24529411887698</v>
      </c>
      <c r="BQ47" s="231">
        <v>52.038726600894897</v>
      </c>
      <c r="BR47" s="231">
        <v>5.9779218086793504</v>
      </c>
      <c r="BS47" s="229">
        <f t="shared" si="6"/>
        <v>-0.15406060634332608</v>
      </c>
      <c r="BT47" s="229">
        <f t="shared" si="7"/>
        <v>-141.49316000892344</v>
      </c>
      <c r="BU47" s="206"/>
      <c r="BV47" s="204">
        <v>-21.641752791468701</v>
      </c>
      <c r="BW47" s="204">
        <v>-19.475363082345599</v>
      </c>
      <c r="BX47" s="229">
        <f t="shared" si="8"/>
        <v>-26.359877264492432</v>
      </c>
      <c r="BY47" s="229">
        <f t="shared" si="9"/>
        <v>-22.698557381420898</v>
      </c>
      <c r="BZ47" s="206"/>
      <c r="CA47" s="206"/>
      <c r="CB47" s="206"/>
      <c r="CC47" s="206"/>
      <c r="CD47" s="206"/>
      <c r="CE47" s="206"/>
      <c r="CF47" s="206"/>
      <c r="CG47" s="206"/>
      <c r="CH47" s="206"/>
      <c r="CI47" s="206"/>
      <c r="CJ47" s="206"/>
      <c r="CK47" s="206"/>
      <c r="CL47" s="206"/>
      <c r="CM47" s="206"/>
      <c r="CN47" s="206"/>
      <c r="CO47" s="206"/>
      <c r="CP47" s="206"/>
      <c r="CQ47" s="206"/>
      <c r="CR47" s="206"/>
    </row>
    <row r="48" spans="1:96" ht="12" customHeight="1" x14ac:dyDescent="0.25">
      <c r="A48" s="197"/>
      <c r="B48" s="198">
        <f t="shared" si="10"/>
        <v>44</v>
      </c>
      <c r="C48" s="223"/>
      <c r="D48" s="199">
        <v>40.549248327574901</v>
      </c>
      <c r="E48" s="199">
        <v>40.549248327574901</v>
      </c>
      <c r="F48" s="199">
        <v>40.549248327574901</v>
      </c>
      <c r="G48" s="199">
        <v>40.549248327574901</v>
      </c>
      <c r="H48" s="199">
        <v>40.549248327574901</v>
      </c>
      <c r="I48" s="199">
        <v>40.549248327574901</v>
      </c>
      <c r="J48" s="199">
        <v>40.549248327574901</v>
      </c>
      <c r="K48" s="199">
        <v>40.549248327574901</v>
      </c>
      <c r="L48" s="199">
        <v>40.549248327574901</v>
      </c>
      <c r="M48" s="199">
        <v>40.549248327574901</v>
      </c>
      <c r="N48" s="199">
        <v>40.549248327574901</v>
      </c>
      <c r="O48" s="199">
        <v>40.549248327574901</v>
      </c>
      <c r="P48" s="199">
        <v>40.549248327574901</v>
      </c>
      <c r="Q48" s="199">
        <v>40.549248327574901</v>
      </c>
      <c r="R48" s="199">
        <v>40.549248327574901</v>
      </c>
      <c r="S48" s="223"/>
      <c r="T48" s="223">
        <v>39.788904242164797</v>
      </c>
      <c r="U48" s="223">
        <v>40.1690621682312</v>
      </c>
      <c r="V48" s="224">
        <f t="shared" si="2"/>
        <v>0.38015792606640275</v>
      </c>
      <c r="W48" s="197"/>
      <c r="X48" s="225">
        <v>60.538768124999997</v>
      </c>
      <c r="Y48" s="225">
        <v>60.538768124999997</v>
      </c>
      <c r="Z48" s="225">
        <v>60.538768124999997</v>
      </c>
      <c r="AA48" s="225">
        <v>60.538768124999997</v>
      </c>
      <c r="AB48" s="225">
        <v>60.538768124999997</v>
      </c>
      <c r="AC48" s="225">
        <v>60.538768124999997</v>
      </c>
      <c r="AD48" s="225">
        <v>60.538768124999997</v>
      </c>
      <c r="AE48" s="225">
        <v>34.442714843749897</v>
      </c>
      <c r="AF48" s="225">
        <v>60.538768124999997</v>
      </c>
      <c r="AG48" s="225">
        <v>60.538768124999997</v>
      </c>
      <c r="AH48" s="225">
        <v>60.538768124999997</v>
      </c>
      <c r="AI48" s="225">
        <v>60.538768124999997</v>
      </c>
      <c r="AJ48" s="225">
        <v>60.538768124999997</v>
      </c>
      <c r="AK48" s="225">
        <v>60.538768124999997</v>
      </c>
      <c r="AL48" s="225">
        <v>60.538768124999997</v>
      </c>
      <c r="AM48" s="197"/>
      <c r="AN48" s="211">
        <v>43</v>
      </c>
      <c r="AO48" s="211">
        <v>0</v>
      </c>
      <c r="AP48" s="211">
        <v>43</v>
      </c>
      <c r="AQ48" s="211">
        <v>7</v>
      </c>
      <c r="AR48" s="211">
        <v>609.61</v>
      </c>
      <c r="AS48" s="211">
        <v>30.48028</v>
      </c>
      <c r="AT48" s="226">
        <v>1E-3</v>
      </c>
      <c r="AU48" s="211">
        <v>34.442714843749897</v>
      </c>
      <c r="AV48" s="211">
        <v>1</v>
      </c>
      <c r="AW48" s="227">
        <v>1.4200000000000001E-4</v>
      </c>
      <c r="AX48" s="228">
        <v>3.8580000000000003E-2</v>
      </c>
      <c r="AY48" s="211">
        <v>2</v>
      </c>
      <c r="AZ48" s="211">
        <v>1</v>
      </c>
      <c r="BA48" s="211">
        <v>0</v>
      </c>
      <c r="BB48" s="197"/>
      <c r="BC48" s="197"/>
      <c r="BD48" s="229">
        <f t="shared" si="3"/>
        <v>3.6666666666666665</v>
      </c>
      <c r="BE48" s="202">
        <v>13200</v>
      </c>
      <c r="BF48" s="230">
        <v>368.89559005000001</v>
      </c>
      <c r="BG48" s="230">
        <v>467.99625028138598</v>
      </c>
      <c r="BH48" s="230">
        <v>-473.63665512095798</v>
      </c>
      <c r="BI48" s="231">
        <v>51.847793480298002</v>
      </c>
      <c r="BJ48" s="231">
        <v>5.7806699806766497</v>
      </c>
      <c r="BK48" s="229">
        <f t="shared" si="4"/>
        <v>-0.33995623186050672</v>
      </c>
      <c r="BL48" s="229">
        <f t="shared" si="5"/>
        <v>-143.81143264892341</v>
      </c>
      <c r="BM48" s="202">
        <v>13200</v>
      </c>
      <c r="BN48" s="230">
        <v>368.89559005000001</v>
      </c>
      <c r="BO48" s="230">
        <v>484.74448008008602</v>
      </c>
      <c r="BP48" s="230">
        <v>-489.63270679468502</v>
      </c>
      <c r="BQ48" s="231">
        <v>51.968453955585801</v>
      </c>
      <c r="BR48" s="231">
        <v>5.9070511313753098</v>
      </c>
      <c r="BS48" s="229">
        <f t="shared" si="6"/>
        <v>-0.2249312836473667</v>
      </c>
      <c r="BT48" s="229">
        <f t="shared" si="7"/>
        <v>-143.81143264892341</v>
      </c>
      <c r="BU48" s="206"/>
      <c r="BV48" s="204">
        <v>-34.148859032599702</v>
      </c>
      <c r="BW48" s="204">
        <v>-27.804617018744999</v>
      </c>
      <c r="BX48" s="229">
        <f t="shared" si="8"/>
        <v>-38.866983505623438</v>
      </c>
      <c r="BY48" s="229">
        <f t="shared" si="9"/>
        <v>-31.027811317820294</v>
      </c>
      <c r="BZ48" s="206"/>
      <c r="CA48" s="206"/>
      <c r="CB48" s="206"/>
      <c r="CC48" s="206"/>
      <c r="CD48" s="206"/>
      <c r="CE48" s="206"/>
      <c r="CF48" s="206"/>
      <c r="CG48" s="206"/>
      <c r="CH48" s="206"/>
      <c r="CI48" s="206"/>
      <c r="CJ48" s="206"/>
      <c r="CK48" s="206"/>
      <c r="CL48" s="206"/>
      <c r="CM48" s="206"/>
      <c r="CN48" s="206"/>
      <c r="CO48" s="206"/>
      <c r="CP48" s="206"/>
      <c r="CQ48" s="206"/>
      <c r="CR48" s="206"/>
    </row>
    <row r="49" spans="1:96" ht="12" customHeight="1" x14ac:dyDescent="0.25">
      <c r="A49" s="197"/>
      <c r="B49" s="198">
        <f t="shared" si="10"/>
        <v>45</v>
      </c>
      <c r="C49" s="223"/>
      <c r="D49" s="199">
        <v>39.939642858824897</v>
      </c>
      <c r="E49" s="199">
        <v>39.939642858824897</v>
      </c>
      <c r="F49" s="199">
        <v>39.939642858824897</v>
      </c>
      <c r="G49" s="199">
        <v>39.939642858824897</v>
      </c>
      <c r="H49" s="199">
        <v>39.939642858824897</v>
      </c>
      <c r="I49" s="199">
        <v>39.939642858824897</v>
      </c>
      <c r="J49" s="199">
        <v>39.939642858824897</v>
      </c>
      <c r="K49" s="199">
        <v>39.939642858824897</v>
      </c>
      <c r="L49" s="199">
        <v>39.939642858824897</v>
      </c>
      <c r="M49" s="199">
        <v>39.939642858824897</v>
      </c>
      <c r="N49" s="199">
        <v>39.939642858824897</v>
      </c>
      <c r="O49" s="199">
        <v>39.939642858824897</v>
      </c>
      <c r="P49" s="199">
        <v>39.939642858824897</v>
      </c>
      <c r="Q49" s="199">
        <v>39.939642858824897</v>
      </c>
      <c r="R49" s="199">
        <v>39.939642858824897</v>
      </c>
      <c r="S49" s="223"/>
      <c r="T49" s="223">
        <v>39.199159537957897</v>
      </c>
      <c r="U49" s="223">
        <v>39.572904639219999</v>
      </c>
      <c r="V49" s="224">
        <f t="shared" si="2"/>
        <v>0.37374510126210225</v>
      </c>
      <c r="W49" s="197"/>
      <c r="X49" s="225">
        <v>59.929162499999997</v>
      </c>
      <c r="Y49" s="225">
        <v>59.929162499999997</v>
      </c>
      <c r="Z49" s="225">
        <v>59.929162499999997</v>
      </c>
      <c r="AA49" s="225">
        <v>59.929162499999997</v>
      </c>
      <c r="AB49" s="225">
        <v>59.929162499999997</v>
      </c>
      <c r="AC49" s="225">
        <v>59.929162499999997</v>
      </c>
      <c r="AD49" s="225">
        <v>59.929162499999997</v>
      </c>
      <c r="AE49" s="225">
        <v>33.8331093749999</v>
      </c>
      <c r="AF49" s="225">
        <v>59.929162499999997</v>
      </c>
      <c r="AG49" s="225">
        <v>59.929162499999997</v>
      </c>
      <c r="AH49" s="225">
        <v>59.929162499999997</v>
      </c>
      <c r="AI49" s="225">
        <v>59.929162499999997</v>
      </c>
      <c r="AJ49" s="225">
        <v>59.929162499999997</v>
      </c>
      <c r="AK49" s="225">
        <v>59.929162499999997</v>
      </c>
      <c r="AL49" s="225">
        <v>59.929162499999997</v>
      </c>
      <c r="AM49" s="197"/>
      <c r="AN49" s="211">
        <v>44</v>
      </c>
      <c r="AO49" s="211">
        <v>0</v>
      </c>
      <c r="AP49" s="211">
        <v>44</v>
      </c>
      <c r="AQ49" s="211">
        <v>7</v>
      </c>
      <c r="AR49" s="211">
        <v>609.61</v>
      </c>
      <c r="AS49" s="211">
        <v>30.48028</v>
      </c>
      <c r="AT49" s="226">
        <v>1E-3</v>
      </c>
      <c r="AU49" s="211">
        <v>33.8331093749999</v>
      </c>
      <c r="AV49" s="211">
        <v>1</v>
      </c>
      <c r="AW49" s="227">
        <v>1.4200000000000001E-4</v>
      </c>
      <c r="AX49" s="228">
        <v>3.8580000000000003E-2</v>
      </c>
      <c r="AY49" s="211">
        <v>2</v>
      </c>
      <c r="AZ49" s="211">
        <v>1</v>
      </c>
      <c r="BA49" s="211">
        <v>0</v>
      </c>
      <c r="BB49" s="197"/>
      <c r="BC49" s="197"/>
      <c r="BD49" s="229">
        <f t="shared" si="3"/>
        <v>3.75</v>
      </c>
      <c r="BE49" s="202">
        <v>13500</v>
      </c>
      <c r="BF49" s="230">
        <v>368.12</v>
      </c>
      <c r="BG49" s="230">
        <v>456.056817500036</v>
      </c>
      <c r="BH49" s="230">
        <v>-461.58561505956698</v>
      </c>
      <c r="BI49" s="231">
        <v>51.7583273154587</v>
      </c>
      <c r="BJ49" s="231">
        <v>5.6916907413162097</v>
      </c>
      <c r="BK49" s="229">
        <f t="shared" si="4"/>
        <v>-0.42893547122094677</v>
      </c>
      <c r="BL49" s="229">
        <f t="shared" si="5"/>
        <v>-144.58702269892342</v>
      </c>
      <c r="BM49" s="202">
        <v>13500</v>
      </c>
      <c r="BN49" s="230">
        <v>368.12</v>
      </c>
      <c r="BO49" s="230">
        <v>475.33633588126202</v>
      </c>
      <c r="BP49" s="230">
        <v>-480.23712365952503</v>
      </c>
      <c r="BQ49" s="231">
        <v>51.8993688790327</v>
      </c>
      <c r="BR49" s="231">
        <v>5.8376578100701</v>
      </c>
      <c r="BS49" s="229">
        <f t="shared" si="6"/>
        <v>-0.29432460495257651</v>
      </c>
      <c r="BT49" s="229">
        <f t="shared" si="7"/>
        <v>-144.58702269892342</v>
      </c>
      <c r="BU49" s="206"/>
      <c r="BV49" s="204">
        <v>-46.281964247703101</v>
      </c>
      <c r="BW49" s="204">
        <v>-35.829352573332898</v>
      </c>
      <c r="BX49" s="229">
        <f t="shared" si="8"/>
        <v>-51.000088720726836</v>
      </c>
      <c r="BY49" s="229">
        <f t="shared" si="9"/>
        <v>-39.052546872408193</v>
      </c>
      <c r="BZ49" s="206"/>
      <c r="CA49" s="206"/>
      <c r="CB49" s="206"/>
      <c r="CC49" s="206"/>
      <c r="CD49" s="206"/>
      <c r="CE49" s="206"/>
      <c r="CF49" s="206"/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</row>
    <row r="50" spans="1:96" ht="12" customHeight="1" x14ac:dyDescent="0.25">
      <c r="A50" s="197"/>
      <c r="B50" s="198">
        <f t="shared" si="10"/>
        <v>46</v>
      </c>
      <c r="C50" s="223"/>
      <c r="D50" s="199">
        <v>39.330037390074899</v>
      </c>
      <c r="E50" s="199">
        <v>39.330037390074899</v>
      </c>
      <c r="F50" s="199">
        <v>39.330037390074899</v>
      </c>
      <c r="G50" s="199">
        <v>39.330037390074899</v>
      </c>
      <c r="H50" s="199">
        <v>39.330037390074899</v>
      </c>
      <c r="I50" s="199">
        <v>39.330037390074899</v>
      </c>
      <c r="J50" s="199">
        <v>39.330037390074899</v>
      </c>
      <c r="K50" s="199">
        <v>39.330037390074899</v>
      </c>
      <c r="L50" s="199">
        <v>39.330037390074899</v>
      </c>
      <c r="M50" s="199">
        <v>39.330037390074899</v>
      </c>
      <c r="N50" s="199">
        <v>39.330037390074899</v>
      </c>
      <c r="O50" s="199">
        <v>39.330037390074899</v>
      </c>
      <c r="P50" s="199">
        <v>39.330037390074899</v>
      </c>
      <c r="Q50" s="199">
        <v>39.330037390074899</v>
      </c>
      <c r="R50" s="199">
        <v>39.330037390074899</v>
      </c>
      <c r="S50" s="223"/>
      <c r="T50" s="223">
        <v>38.610708734596102</v>
      </c>
      <c r="U50" s="223">
        <v>38.976982606268102</v>
      </c>
      <c r="V50" s="224">
        <f t="shared" si="2"/>
        <v>0.36627387167199998</v>
      </c>
      <c r="W50" s="197"/>
      <c r="X50" s="225">
        <v>59.319556875000004</v>
      </c>
      <c r="Y50" s="225">
        <v>59.319556875000004</v>
      </c>
      <c r="Z50" s="225">
        <v>59.319556875000004</v>
      </c>
      <c r="AA50" s="225">
        <v>59.319556875000004</v>
      </c>
      <c r="AB50" s="225">
        <v>59.319556875000004</v>
      </c>
      <c r="AC50" s="225">
        <v>59.319556875000004</v>
      </c>
      <c r="AD50" s="225">
        <v>59.319556875000004</v>
      </c>
      <c r="AE50" s="225">
        <v>33.223503906250002</v>
      </c>
      <c r="AF50" s="225">
        <v>59.319556875000004</v>
      </c>
      <c r="AG50" s="225">
        <v>59.319556875000004</v>
      </c>
      <c r="AH50" s="225">
        <v>59.319556875000004</v>
      </c>
      <c r="AI50" s="225">
        <v>59.319556875000004</v>
      </c>
      <c r="AJ50" s="225">
        <v>59.319556875000004</v>
      </c>
      <c r="AK50" s="225">
        <v>59.319556875000004</v>
      </c>
      <c r="AL50" s="225">
        <v>59.319556875000004</v>
      </c>
      <c r="AM50" s="197"/>
      <c r="AN50" s="211">
        <v>45</v>
      </c>
      <c r="AO50" s="211">
        <v>0</v>
      </c>
      <c r="AP50" s="211">
        <v>45</v>
      </c>
      <c r="AQ50" s="211">
        <v>7</v>
      </c>
      <c r="AR50" s="211">
        <v>609.61</v>
      </c>
      <c r="AS50" s="211">
        <v>30.48028</v>
      </c>
      <c r="AT50" s="226">
        <v>1E-3</v>
      </c>
      <c r="AU50" s="211">
        <v>33.223503906250002</v>
      </c>
      <c r="AV50" s="211">
        <v>1</v>
      </c>
      <c r="AW50" s="227">
        <v>1.4200000000000001E-4</v>
      </c>
      <c r="AX50" s="228">
        <v>3.8580000000000003E-2</v>
      </c>
      <c r="AY50" s="211">
        <v>2</v>
      </c>
      <c r="AZ50" s="211">
        <v>1</v>
      </c>
      <c r="BA50" s="211">
        <v>0</v>
      </c>
      <c r="BB50" s="197"/>
      <c r="BC50" s="197"/>
      <c r="BD50" s="229">
        <f t="shared" si="3"/>
        <v>3.8333333333333335</v>
      </c>
      <c r="BE50" s="202">
        <v>13800</v>
      </c>
      <c r="BF50" s="230">
        <v>368.89559005000001</v>
      </c>
      <c r="BG50" s="230">
        <v>444.57445744762202</v>
      </c>
      <c r="BH50" s="230">
        <v>-449.94648129082299</v>
      </c>
      <c r="BI50" s="231">
        <v>51.671212488591699</v>
      </c>
      <c r="BJ50" s="231">
        <v>5.60543021121621</v>
      </c>
      <c r="BK50" s="229">
        <f t="shared" si="4"/>
        <v>-0.51519600132094645</v>
      </c>
      <c r="BL50" s="229">
        <f t="shared" si="5"/>
        <v>-143.81143264892341</v>
      </c>
      <c r="BM50" s="202">
        <v>13800</v>
      </c>
      <c r="BN50" s="230">
        <v>368.89559005000001</v>
      </c>
      <c r="BO50" s="230">
        <v>466.256544371139</v>
      </c>
      <c r="BP50" s="230">
        <v>-471.13005495370402</v>
      </c>
      <c r="BQ50" s="231">
        <v>51.832031222014102</v>
      </c>
      <c r="BR50" s="231">
        <v>5.7703158115727904</v>
      </c>
      <c r="BS50" s="229">
        <f t="shared" si="6"/>
        <v>-0.3616666034498861</v>
      </c>
      <c r="BT50" s="229">
        <f t="shared" si="7"/>
        <v>-143.81143264892341</v>
      </c>
      <c r="BU50" s="206"/>
      <c r="BV50" s="204">
        <v>-57.908185701370002</v>
      </c>
      <c r="BW50" s="204">
        <v>-43.461682202688202</v>
      </c>
      <c r="BX50" s="229">
        <f t="shared" si="8"/>
        <v>-62.626310174393737</v>
      </c>
      <c r="BY50" s="229">
        <f t="shared" si="9"/>
        <v>-46.684876501763497</v>
      </c>
      <c r="BZ50" s="206"/>
      <c r="CA50" s="206"/>
      <c r="CB50" s="206"/>
      <c r="CC50" s="206"/>
      <c r="CD50" s="206"/>
      <c r="CE50" s="206"/>
      <c r="CF50" s="206"/>
      <c r="CG50" s="206"/>
      <c r="CH50" s="206"/>
      <c r="CI50" s="206"/>
      <c r="CJ50" s="206"/>
      <c r="CK50" s="206"/>
      <c r="CL50" s="206"/>
      <c r="CM50" s="206"/>
      <c r="CN50" s="206"/>
      <c r="CO50" s="206"/>
      <c r="CP50" s="206"/>
      <c r="CQ50" s="206"/>
      <c r="CR50" s="206"/>
    </row>
    <row r="51" spans="1:96" ht="12" customHeight="1" x14ac:dyDescent="0.25">
      <c r="A51" s="197"/>
      <c r="B51" s="198">
        <f t="shared" si="10"/>
        <v>47</v>
      </c>
      <c r="C51" s="223"/>
      <c r="D51" s="199">
        <v>38.720431921324902</v>
      </c>
      <c r="E51" s="199">
        <v>38.720431921324902</v>
      </c>
      <c r="F51" s="199">
        <v>38.720431921324902</v>
      </c>
      <c r="G51" s="199">
        <v>38.720431921324902</v>
      </c>
      <c r="H51" s="199">
        <v>38.720431921324902</v>
      </c>
      <c r="I51" s="199">
        <v>38.720431921324902</v>
      </c>
      <c r="J51" s="199">
        <v>38.720431921324902</v>
      </c>
      <c r="K51" s="199">
        <v>38.720431921324902</v>
      </c>
      <c r="L51" s="199">
        <v>38.720431921324902</v>
      </c>
      <c r="M51" s="199">
        <v>38.720431921324902</v>
      </c>
      <c r="N51" s="199">
        <v>38.720431921324902</v>
      </c>
      <c r="O51" s="199">
        <v>38.720431921324902</v>
      </c>
      <c r="P51" s="199">
        <v>38.720431921324902</v>
      </c>
      <c r="Q51" s="199">
        <v>38.720431921324902</v>
      </c>
      <c r="R51" s="199">
        <v>38.720431921324902</v>
      </c>
      <c r="S51" s="223"/>
      <c r="T51" s="223">
        <v>38.023482887104699</v>
      </c>
      <c r="U51" s="223">
        <v>38.381253165762899</v>
      </c>
      <c r="V51" s="224">
        <f t="shared" si="2"/>
        <v>0.35777027865820088</v>
      </c>
      <c r="W51" s="197"/>
      <c r="X51" s="225">
        <v>58.709951250000003</v>
      </c>
      <c r="Y51" s="225">
        <v>58.709951250000003</v>
      </c>
      <c r="Z51" s="225">
        <v>58.709951250000003</v>
      </c>
      <c r="AA51" s="225">
        <v>58.709951250000003</v>
      </c>
      <c r="AB51" s="225">
        <v>58.709951250000003</v>
      </c>
      <c r="AC51" s="225">
        <v>58.709951250000003</v>
      </c>
      <c r="AD51" s="225">
        <v>58.709951250000003</v>
      </c>
      <c r="AE51" s="225">
        <v>32.613898437499898</v>
      </c>
      <c r="AF51" s="225">
        <v>58.709951250000003</v>
      </c>
      <c r="AG51" s="225">
        <v>58.709951250000003</v>
      </c>
      <c r="AH51" s="225">
        <v>58.709951250000003</v>
      </c>
      <c r="AI51" s="225">
        <v>58.709951250000003</v>
      </c>
      <c r="AJ51" s="225">
        <v>58.709951250000003</v>
      </c>
      <c r="AK51" s="225">
        <v>58.709951250000003</v>
      </c>
      <c r="AL51" s="225">
        <v>58.709951250000003</v>
      </c>
      <c r="AM51" s="197"/>
      <c r="AN51" s="211">
        <v>46</v>
      </c>
      <c r="AO51" s="211">
        <v>0</v>
      </c>
      <c r="AP51" s="211">
        <v>46</v>
      </c>
      <c r="AQ51" s="211">
        <v>7</v>
      </c>
      <c r="AR51" s="211">
        <v>609.61</v>
      </c>
      <c r="AS51" s="211">
        <v>30.48028</v>
      </c>
      <c r="AT51" s="226">
        <v>1E-3</v>
      </c>
      <c r="AU51" s="211">
        <v>32.613898437499898</v>
      </c>
      <c r="AV51" s="211">
        <v>1</v>
      </c>
      <c r="AW51" s="227">
        <v>1.4200000000000001E-4</v>
      </c>
      <c r="AX51" s="228">
        <v>3.8580000000000003E-2</v>
      </c>
      <c r="AY51" s="211">
        <v>2</v>
      </c>
      <c r="AZ51" s="211">
        <v>1</v>
      </c>
      <c r="BA51" s="211">
        <v>0</v>
      </c>
      <c r="BB51" s="197"/>
      <c r="BC51" s="197"/>
      <c r="BD51" s="229">
        <f t="shared" si="3"/>
        <v>3.9166666666666665</v>
      </c>
      <c r="BE51" s="202">
        <v>14100</v>
      </c>
      <c r="BF51" s="230">
        <v>371.21386268999998</v>
      </c>
      <c r="BG51" s="230">
        <v>433.63564231585599</v>
      </c>
      <c r="BH51" s="230">
        <v>-438.80523340679201</v>
      </c>
      <c r="BI51" s="231">
        <v>51.587177177341999</v>
      </c>
      <c r="BJ51" s="231">
        <v>5.52263501733478</v>
      </c>
      <c r="BK51" s="229">
        <f t="shared" si="4"/>
        <v>-0.59799119520237642</v>
      </c>
      <c r="BL51" s="229">
        <f t="shared" si="5"/>
        <v>-141.49316000892344</v>
      </c>
      <c r="BM51" s="202">
        <v>14100</v>
      </c>
      <c r="BN51" s="230">
        <v>371.21386268999998</v>
      </c>
      <c r="BO51" s="230">
        <v>457.57475463510099</v>
      </c>
      <c r="BP51" s="230">
        <v>-462.38049855006602</v>
      </c>
      <c r="BQ51" s="231">
        <v>51.766998975590496</v>
      </c>
      <c r="BR51" s="231">
        <v>5.70559776654326</v>
      </c>
      <c r="BS51" s="229">
        <f t="shared" si="6"/>
        <v>-0.42638464847941648</v>
      </c>
      <c r="BT51" s="229">
        <f t="shared" si="7"/>
        <v>-141.49316000892344</v>
      </c>
      <c r="BU51" s="206"/>
      <c r="BV51" s="204">
        <v>-68.900192089548895</v>
      </c>
      <c r="BW51" s="204">
        <v>-50.618016024360301</v>
      </c>
      <c r="BX51" s="229">
        <f t="shared" si="8"/>
        <v>-73.61831656257263</v>
      </c>
      <c r="BY51" s="229">
        <f t="shared" si="9"/>
        <v>-53.841210323435597</v>
      </c>
      <c r="BZ51" s="206"/>
      <c r="CA51" s="206"/>
      <c r="CB51" s="206"/>
      <c r="CC51" s="206"/>
      <c r="CD51" s="206"/>
      <c r="CE51" s="206"/>
      <c r="CF51" s="206"/>
      <c r="CG51" s="206"/>
      <c r="CH51" s="206"/>
      <c r="CI51" s="206"/>
      <c r="CJ51" s="206"/>
      <c r="CK51" s="206"/>
      <c r="CL51" s="206"/>
      <c r="CM51" s="206"/>
      <c r="CN51" s="206"/>
      <c r="CO51" s="206"/>
      <c r="CP51" s="206"/>
      <c r="CQ51" s="206"/>
      <c r="CR51" s="206"/>
    </row>
    <row r="52" spans="1:96" ht="12" customHeight="1" x14ac:dyDescent="0.25">
      <c r="A52" s="197"/>
      <c r="B52" s="198">
        <f t="shared" si="10"/>
        <v>48</v>
      </c>
      <c r="C52" s="223"/>
      <c r="D52" s="199">
        <v>38.110826452574898</v>
      </c>
      <c r="E52" s="199">
        <v>38.110826452574898</v>
      </c>
      <c r="F52" s="199">
        <v>38.110826452574898</v>
      </c>
      <c r="G52" s="199">
        <v>38.110826452574898</v>
      </c>
      <c r="H52" s="199">
        <v>38.110826452574898</v>
      </c>
      <c r="I52" s="199">
        <v>38.110826452574898</v>
      </c>
      <c r="J52" s="199">
        <v>38.110826452574898</v>
      </c>
      <c r="K52" s="199">
        <v>38.110826452574898</v>
      </c>
      <c r="L52" s="199">
        <v>38.110826452574898</v>
      </c>
      <c r="M52" s="199">
        <v>38.110826452574898</v>
      </c>
      <c r="N52" s="199">
        <v>38.110826452574898</v>
      </c>
      <c r="O52" s="199">
        <v>38.110826452574898</v>
      </c>
      <c r="P52" s="199">
        <v>38.110826452574898</v>
      </c>
      <c r="Q52" s="199">
        <v>38.110826452574898</v>
      </c>
      <c r="R52" s="199">
        <v>38.110826452574898</v>
      </c>
      <c r="S52" s="223"/>
      <c r="T52" s="223">
        <v>37.437411348475798</v>
      </c>
      <c r="U52" s="223">
        <v>37.785675010152403</v>
      </c>
      <c r="V52" s="224">
        <f t="shared" si="2"/>
        <v>0.34826366167660439</v>
      </c>
      <c r="W52" s="197"/>
      <c r="X52" s="225">
        <v>58.100345625000003</v>
      </c>
      <c r="Y52" s="225">
        <v>58.100345625000003</v>
      </c>
      <c r="Z52" s="225">
        <v>58.100345625000003</v>
      </c>
      <c r="AA52" s="225">
        <v>58.100345625000003</v>
      </c>
      <c r="AB52" s="225">
        <v>58.100345625000003</v>
      </c>
      <c r="AC52" s="225">
        <v>58.100345625000003</v>
      </c>
      <c r="AD52" s="225">
        <v>58.100345625000003</v>
      </c>
      <c r="AE52" s="225">
        <v>32.004292968749901</v>
      </c>
      <c r="AF52" s="225">
        <v>58.100345625000003</v>
      </c>
      <c r="AG52" s="225">
        <v>58.100345625000003</v>
      </c>
      <c r="AH52" s="225">
        <v>58.100345625000003</v>
      </c>
      <c r="AI52" s="225">
        <v>58.100345625000003</v>
      </c>
      <c r="AJ52" s="225">
        <v>58.100345625000003</v>
      </c>
      <c r="AK52" s="225">
        <v>58.100345625000003</v>
      </c>
      <c r="AL52" s="225">
        <v>58.100345625000003</v>
      </c>
      <c r="AM52" s="197"/>
      <c r="AN52" s="211">
        <v>47</v>
      </c>
      <c r="AO52" s="211">
        <v>0</v>
      </c>
      <c r="AP52" s="211">
        <v>47</v>
      </c>
      <c r="AQ52" s="211">
        <v>7</v>
      </c>
      <c r="AR52" s="211">
        <v>609.61</v>
      </c>
      <c r="AS52" s="211">
        <v>30.48028</v>
      </c>
      <c r="AT52" s="226">
        <v>1E-3</v>
      </c>
      <c r="AU52" s="211">
        <v>32.004292968749901</v>
      </c>
      <c r="AV52" s="211">
        <v>1</v>
      </c>
      <c r="AW52" s="227">
        <v>1.4200000000000001E-4</v>
      </c>
      <c r="AX52" s="228">
        <v>3.8580000000000003E-2</v>
      </c>
      <c r="AY52" s="211">
        <v>2</v>
      </c>
      <c r="AZ52" s="211">
        <v>1</v>
      </c>
      <c r="BA52" s="211">
        <v>0</v>
      </c>
      <c r="BB52" s="197"/>
      <c r="BC52" s="197"/>
      <c r="BD52" s="229">
        <f t="shared" si="3"/>
        <v>4</v>
      </c>
      <c r="BE52" s="202">
        <v>14400</v>
      </c>
      <c r="BF52" s="230">
        <v>375.04941841999999</v>
      </c>
      <c r="BG52" s="230">
        <v>423.32475675709298</v>
      </c>
      <c r="BH52" s="230">
        <v>-428.24556594580599</v>
      </c>
      <c r="BI52" s="231">
        <v>51.506960046462403</v>
      </c>
      <c r="BJ52" s="231">
        <v>5.4440634610557002</v>
      </c>
      <c r="BK52" s="229">
        <f t="shared" si="4"/>
        <v>-0.67656275148145628</v>
      </c>
      <c r="BL52" s="229">
        <f t="shared" si="5"/>
        <v>-137.65760427892343</v>
      </c>
      <c r="BM52" s="202">
        <v>14400</v>
      </c>
      <c r="BN52" s="230">
        <v>375.04941841999999</v>
      </c>
      <c r="BO52" s="230">
        <v>449.35852012349898</v>
      </c>
      <c r="BP52" s="230">
        <v>-454.05527950470002</v>
      </c>
      <c r="BQ52" s="231">
        <v>51.704829711596901</v>
      </c>
      <c r="BR52" s="231">
        <v>5.6440764116233604</v>
      </c>
      <c r="BS52" s="229">
        <f t="shared" si="6"/>
        <v>-0.48790600339931611</v>
      </c>
      <c r="BT52" s="229">
        <f t="shared" si="7"/>
        <v>-137.65760427892343</v>
      </c>
      <c r="BU52" s="206"/>
      <c r="BV52" s="204">
        <v>-79.137598082136805</v>
      </c>
      <c r="BW52" s="204">
        <v>-57.219977299924203</v>
      </c>
      <c r="BX52" s="229">
        <f t="shared" si="8"/>
        <v>-83.85572255516054</v>
      </c>
      <c r="BY52" s="229">
        <f t="shared" si="9"/>
        <v>-60.443171598999498</v>
      </c>
      <c r="BZ52" s="206"/>
      <c r="CA52" s="206"/>
      <c r="CB52" s="206"/>
      <c r="CC52" s="206"/>
      <c r="CD52" s="206"/>
      <c r="CE52" s="206"/>
      <c r="CF52" s="206"/>
      <c r="CG52" s="206"/>
      <c r="CH52" s="206"/>
      <c r="CI52" s="206"/>
      <c r="CJ52" s="206"/>
      <c r="CK52" s="206"/>
      <c r="CL52" s="206"/>
      <c r="CM52" s="206"/>
      <c r="CN52" s="206"/>
      <c r="CO52" s="206"/>
      <c r="CP52" s="206"/>
      <c r="CQ52" s="206"/>
      <c r="CR52" s="206"/>
    </row>
    <row r="53" spans="1:96" ht="12" customHeight="1" x14ac:dyDescent="0.25">
      <c r="A53" s="197"/>
      <c r="B53" s="198">
        <f t="shared" si="10"/>
        <v>49</v>
      </c>
      <c r="C53" s="223"/>
      <c r="D53" s="199">
        <v>37.501220983824901</v>
      </c>
      <c r="E53" s="199">
        <v>37.501220983824901</v>
      </c>
      <c r="F53" s="199">
        <v>37.501220983824901</v>
      </c>
      <c r="G53" s="199">
        <v>37.501220983824901</v>
      </c>
      <c r="H53" s="199">
        <v>37.501220983824901</v>
      </c>
      <c r="I53" s="199">
        <v>37.501220983824901</v>
      </c>
      <c r="J53" s="199">
        <v>37.501220983824901</v>
      </c>
      <c r="K53" s="199">
        <v>37.501220983824901</v>
      </c>
      <c r="L53" s="199">
        <v>37.501220983824901</v>
      </c>
      <c r="M53" s="199">
        <v>37.501220983824901</v>
      </c>
      <c r="N53" s="199">
        <v>37.501220983824901</v>
      </c>
      <c r="O53" s="199">
        <v>37.501220983824901</v>
      </c>
      <c r="P53" s="199">
        <v>37.501220983824901</v>
      </c>
      <c r="Q53" s="199">
        <v>37.501220983824901</v>
      </c>
      <c r="R53" s="199">
        <v>37.501220983824901</v>
      </c>
      <c r="S53" s="223"/>
      <c r="T53" s="223">
        <v>36.852422042648001</v>
      </c>
      <c r="U53" s="223">
        <v>37.190208455572602</v>
      </c>
      <c r="V53" s="224">
        <f t="shared" si="2"/>
        <v>0.33778641292460065</v>
      </c>
      <c r="W53" s="197"/>
      <c r="X53" s="225">
        <v>57.490740000000002</v>
      </c>
      <c r="Y53" s="225">
        <v>57.490740000000002</v>
      </c>
      <c r="Z53" s="225">
        <v>57.490740000000002</v>
      </c>
      <c r="AA53" s="225">
        <v>57.490740000000002</v>
      </c>
      <c r="AB53" s="225">
        <v>57.490740000000002</v>
      </c>
      <c r="AC53" s="225">
        <v>57.490740000000002</v>
      </c>
      <c r="AD53" s="225">
        <v>57.490740000000002</v>
      </c>
      <c r="AE53" s="225">
        <v>31.3946874999999</v>
      </c>
      <c r="AF53" s="225">
        <v>57.490740000000002</v>
      </c>
      <c r="AG53" s="225">
        <v>57.490740000000002</v>
      </c>
      <c r="AH53" s="225">
        <v>57.490740000000002</v>
      </c>
      <c r="AI53" s="225">
        <v>57.490740000000002</v>
      </c>
      <c r="AJ53" s="225">
        <v>57.490740000000002</v>
      </c>
      <c r="AK53" s="225">
        <v>57.490740000000002</v>
      </c>
      <c r="AL53" s="225">
        <v>57.490740000000002</v>
      </c>
      <c r="AM53" s="197"/>
      <c r="AN53" s="211">
        <v>48</v>
      </c>
      <c r="AO53" s="211">
        <v>0</v>
      </c>
      <c r="AP53" s="211">
        <v>48</v>
      </c>
      <c r="AQ53" s="211">
        <v>7</v>
      </c>
      <c r="AR53" s="211">
        <v>609.61</v>
      </c>
      <c r="AS53" s="211">
        <v>30.48028</v>
      </c>
      <c r="AT53" s="226">
        <v>1E-3</v>
      </c>
      <c r="AU53" s="211">
        <v>31.3946874999999</v>
      </c>
      <c r="AV53" s="211">
        <v>1</v>
      </c>
      <c r="AW53" s="227">
        <v>1.4200000000000001E-4</v>
      </c>
      <c r="AX53" s="228">
        <v>3.8580000000000003E-2</v>
      </c>
      <c r="AY53" s="211">
        <v>2</v>
      </c>
      <c r="AZ53" s="211">
        <v>1</v>
      </c>
      <c r="BA53" s="211">
        <v>0</v>
      </c>
      <c r="BB53" s="197"/>
      <c r="BC53" s="197"/>
      <c r="BD53" s="229">
        <f t="shared" si="3"/>
        <v>4.083333333333333</v>
      </c>
      <c r="BE53" s="202">
        <v>14700</v>
      </c>
      <c r="BF53" s="230">
        <v>380.36023411000002</v>
      </c>
      <c r="BG53" s="230">
        <v>413.724881777321</v>
      </c>
      <c r="BH53" s="230">
        <v>-418.34964406574699</v>
      </c>
      <c r="BI53" s="231">
        <v>51.431313971359501</v>
      </c>
      <c r="BJ53" s="231">
        <v>5.3704890007370301</v>
      </c>
      <c r="BK53" s="229">
        <f t="shared" si="4"/>
        <v>-0.75013721180012638</v>
      </c>
      <c r="BL53" s="229">
        <f t="shared" si="5"/>
        <v>-132.3467885889234</v>
      </c>
      <c r="BM53" s="202">
        <v>14700</v>
      </c>
      <c r="BN53" s="230">
        <v>380.36023411000002</v>
      </c>
      <c r="BO53" s="230">
        <v>441.67375499921098</v>
      </c>
      <c r="BP53" s="230">
        <v>-446.219483687055</v>
      </c>
      <c r="BQ53" s="231">
        <v>51.6460823762621</v>
      </c>
      <c r="BR53" s="231">
        <v>5.5863262761129597</v>
      </c>
      <c r="BS53" s="229">
        <f t="shared" si="6"/>
        <v>-0.54565613890971676</v>
      </c>
      <c r="BT53" s="229">
        <f t="shared" si="7"/>
        <v>-132.3467885889234</v>
      </c>
      <c r="BU53" s="206"/>
      <c r="BV53" s="204">
        <v>-88.508282792710105</v>
      </c>
      <c r="BW53" s="204">
        <v>-63.195260823267802</v>
      </c>
      <c r="BX53" s="229">
        <f t="shared" si="8"/>
        <v>-93.22640726573384</v>
      </c>
      <c r="BY53" s="229">
        <f t="shared" si="9"/>
        <v>-66.418455122343104</v>
      </c>
      <c r="BZ53" s="206"/>
      <c r="CA53" s="206"/>
      <c r="CB53" s="206"/>
      <c r="CC53" s="206"/>
      <c r="CD53" s="206"/>
      <c r="CE53" s="206"/>
      <c r="CF53" s="206"/>
      <c r="CG53" s="206"/>
      <c r="CH53" s="206"/>
      <c r="CI53" s="206"/>
      <c r="CJ53" s="206"/>
      <c r="CK53" s="206"/>
      <c r="CL53" s="206"/>
      <c r="CM53" s="206"/>
      <c r="CN53" s="206"/>
      <c r="CO53" s="206"/>
      <c r="CP53" s="206"/>
      <c r="CQ53" s="206"/>
      <c r="CR53" s="206"/>
    </row>
    <row r="54" spans="1:96" ht="12" customHeight="1" x14ac:dyDescent="0.25">
      <c r="A54" s="197"/>
      <c r="B54" s="198">
        <f t="shared" si="10"/>
        <v>50</v>
      </c>
      <c r="C54" s="223"/>
      <c r="D54" s="199">
        <v>36.891615515074903</v>
      </c>
      <c r="E54" s="199">
        <v>36.891615515074903</v>
      </c>
      <c r="F54" s="199">
        <v>36.891615515074903</v>
      </c>
      <c r="G54" s="199">
        <v>36.891615515074903</v>
      </c>
      <c r="H54" s="199">
        <v>36.891615515074903</v>
      </c>
      <c r="I54" s="199">
        <v>36.891615515074903</v>
      </c>
      <c r="J54" s="199">
        <v>36.891615515074903</v>
      </c>
      <c r="K54" s="199">
        <v>36.891615515074903</v>
      </c>
      <c r="L54" s="199">
        <v>36.891615515074903</v>
      </c>
      <c r="M54" s="199">
        <v>36.891615515074903</v>
      </c>
      <c r="N54" s="199">
        <v>36.891615515074903</v>
      </c>
      <c r="O54" s="199">
        <v>36.891615515074903</v>
      </c>
      <c r="P54" s="199">
        <v>36.891615515074903</v>
      </c>
      <c r="Q54" s="199">
        <v>36.891615515074903</v>
      </c>
      <c r="R54" s="199">
        <v>36.891615515074903</v>
      </c>
      <c r="S54" s="223"/>
      <c r="T54" s="223">
        <v>36.268441730791302</v>
      </c>
      <c r="U54" s="223">
        <v>36.5948154624176</v>
      </c>
      <c r="V54" s="224">
        <f t="shared" si="2"/>
        <v>0.32637373162629757</v>
      </c>
      <c r="W54" s="197"/>
      <c r="X54" s="225">
        <v>56.881134375000002</v>
      </c>
      <c r="Y54" s="225">
        <v>56.881134375000002</v>
      </c>
      <c r="Z54" s="225">
        <v>56.881134375000002</v>
      </c>
      <c r="AA54" s="225">
        <v>56.881134375000002</v>
      </c>
      <c r="AB54" s="225">
        <v>56.881134375000002</v>
      </c>
      <c r="AC54" s="225">
        <v>56.881134375000002</v>
      </c>
      <c r="AD54" s="225">
        <v>56.881134375000002</v>
      </c>
      <c r="AE54" s="225">
        <v>30.7850820312499</v>
      </c>
      <c r="AF54" s="225">
        <v>56.881134375000002</v>
      </c>
      <c r="AG54" s="225">
        <v>56.881134375000002</v>
      </c>
      <c r="AH54" s="225">
        <v>56.881134375000002</v>
      </c>
      <c r="AI54" s="225">
        <v>56.881134375000002</v>
      </c>
      <c r="AJ54" s="225">
        <v>56.881134375000002</v>
      </c>
      <c r="AK54" s="225">
        <v>56.881134375000002</v>
      </c>
      <c r="AL54" s="225">
        <v>56.881134375000002</v>
      </c>
      <c r="AM54" s="197"/>
      <c r="AN54" s="211">
        <v>49</v>
      </c>
      <c r="AO54" s="211">
        <v>0</v>
      </c>
      <c r="AP54" s="211">
        <v>49</v>
      </c>
      <c r="AQ54" s="211">
        <v>7</v>
      </c>
      <c r="AR54" s="211">
        <v>609.61</v>
      </c>
      <c r="AS54" s="211">
        <v>30.48028</v>
      </c>
      <c r="AT54" s="226">
        <v>1E-3</v>
      </c>
      <c r="AU54" s="211">
        <v>30.7850820312499</v>
      </c>
      <c r="AV54" s="211">
        <v>1</v>
      </c>
      <c r="AW54" s="227">
        <v>1.4200000000000001E-4</v>
      </c>
      <c r="AX54" s="228">
        <v>3.8580000000000003E-2</v>
      </c>
      <c r="AY54" s="211">
        <v>2</v>
      </c>
      <c r="AZ54" s="211">
        <v>1</v>
      </c>
      <c r="BA54" s="211">
        <v>0</v>
      </c>
      <c r="BB54" s="197"/>
      <c r="BC54" s="197"/>
      <c r="BD54" s="229">
        <f t="shared" si="3"/>
        <v>4.166666666666667</v>
      </c>
      <c r="BE54" s="202">
        <v>15000</v>
      </c>
      <c r="BF54" s="230">
        <v>387.08812332999997</v>
      </c>
      <c r="BG54" s="230">
        <v>404.91867695397798</v>
      </c>
      <c r="BH54" s="230">
        <v>-409.19898006484499</v>
      </c>
      <c r="BI54" s="231">
        <v>51.3610099823604</v>
      </c>
      <c r="BJ54" s="231">
        <v>5.3027036633310596</v>
      </c>
      <c r="BK54" s="229">
        <f t="shared" si="4"/>
        <v>-0.81792254920609686</v>
      </c>
      <c r="BL54" s="229">
        <f t="shared" si="5"/>
        <v>-125.61889936892345</v>
      </c>
      <c r="BM54" s="202">
        <v>15000</v>
      </c>
      <c r="BN54" s="230">
        <v>387.08812332999997</v>
      </c>
      <c r="BO54" s="230">
        <v>434.58524443223303</v>
      </c>
      <c r="BP54" s="230">
        <v>-438.93696030023398</v>
      </c>
      <c r="BQ54" s="231">
        <v>51.591319220803101</v>
      </c>
      <c r="BR54" s="231">
        <v>5.5329253404412002</v>
      </c>
      <c r="BS54" s="229">
        <f t="shared" si="6"/>
        <v>-0.59905707458147628</v>
      </c>
      <c r="BT54" s="229">
        <f t="shared" si="7"/>
        <v>-125.61889936892345</v>
      </c>
      <c r="BU54" s="206"/>
      <c r="BV54" s="204">
        <v>-96.909617735409498</v>
      </c>
      <c r="BW54" s="204">
        <v>-68.478424812971397</v>
      </c>
      <c r="BX54" s="229">
        <f t="shared" si="8"/>
        <v>-101.62774220843323</v>
      </c>
      <c r="BY54" s="229">
        <f t="shared" si="9"/>
        <v>-71.7016191120467</v>
      </c>
      <c r="BZ54" s="206"/>
      <c r="CA54" s="206"/>
      <c r="CB54" s="206"/>
      <c r="CC54" s="206"/>
      <c r="CD54" s="206"/>
      <c r="CE54" s="206"/>
      <c r="CF54" s="206"/>
      <c r="CG54" s="206"/>
      <c r="CH54" s="206"/>
      <c r="CI54" s="206"/>
      <c r="CJ54" s="206"/>
      <c r="CK54" s="206"/>
      <c r="CL54" s="206"/>
      <c r="CM54" s="206"/>
      <c r="CN54" s="206"/>
      <c r="CO54" s="206"/>
      <c r="CP54" s="206"/>
      <c r="CQ54" s="206"/>
      <c r="CR54" s="206"/>
    </row>
    <row r="55" spans="1:96" ht="12" customHeight="1" x14ac:dyDescent="0.25">
      <c r="A55" s="197"/>
      <c r="B55" s="198">
        <f t="shared" si="10"/>
        <v>51</v>
      </c>
      <c r="C55" s="223"/>
      <c r="D55" s="199">
        <v>36.282010046324899</v>
      </c>
      <c r="E55" s="199">
        <v>36.282010046324899</v>
      </c>
      <c r="F55" s="199">
        <v>36.282010046324899</v>
      </c>
      <c r="G55" s="199">
        <v>36.282010046324899</v>
      </c>
      <c r="H55" s="199">
        <v>36.282010046324899</v>
      </c>
      <c r="I55" s="199">
        <v>36.282010046324899</v>
      </c>
      <c r="J55" s="199">
        <v>36.282010046324899</v>
      </c>
      <c r="K55" s="199">
        <v>36.282010046324899</v>
      </c>
      <c r="L55" s="199">
        <v>36.282010046324899</v>
      </c>
      <c r="M55" s="199">
        <v>36.282010046324899</v>
      </c>
      <c r="N55" s="199">
        <v>36.282010046324899</v>
      </c>
      <c r="O55" s="199">
        <v>36.282010046324899</v>
      </c>
      <c r="P55" s="199">
        <v>36.282010046324899</v>
      </c>
      <c r="Q55" s="199">
        <v>36.282010046324899</v>
      </c>
      <c r="R55" s="199">
        <v>36.282010046324899</v>
      </c>
      <c r="S55" s="223"/>
      <c r="T55" s="223">
        <v>35.685396269555703</v>
      </c>
      <c r="U55" s="223">
        <v>35.999459649330902</v>
      </c>
      <c r="V55" s="224">
        <f t="shared" si="2"/>
        <v>0.31406337977519883</v>
      </c>
      <c r="W55" s="197"/>
      <c r="X55" s="225">
        <v>56.271528750000002</v>
      </c>
      <c r="Y55" s="225">
        <v>56.271528750000002</v>
      </c>
      <c r="Z55" s="225">
        <v>56.271528750000002</v>
      </c>
      <c r="AA55" s="225">
        <v>56.271528750000002</v>
      </c>
      <c r="AB55" s="225">
        <v>56.271528750000002</v>
      </c>
      <c r="AC55" s="225">
        <v>56.271528750000002</v>
      </c>
      <c r="AD55" s="225">
        <v>56.271528750000002</v>
      </c>
      <c r="AE55" s="225">
        <v>30.175476562499899</v>
      </c>
      <c r="AF55" s="225">
        <v>56.271528750000002</v>
      </c>
      <c r="AG55" s="225">
        <v>56.271528750000002</v>
      </c>
      <c r="AH55" s="225">
        <v>56.271528750000002</v>
      </c>
      <c r="AI55" s="225">
        <v>56.271528750000002</v>
      </c>
      <c r="AJ55" s="225">
        <v>56.271528750000002</v>
      </c>
      <c r="AK55" s="225">
        <v>56.271528750000002</v>
      </c>
      <c r="AL55" s="225">
        <v>56.271528750000002</v>
      </c>
      <c r="AM55" s="197"/>
      <c r="AN55" s="211">
        <v>50</v>
      </c>
      <c r="AO55" s="211">
        <v>0</v>
      </c>
      <c r="AP55" s="211">
        <v>50</v>
      </c>
      <c r="AQ55" s="211">
        <v>7</v>
      </c>
      <c r="AR55" s="211">
        <v>609.61</v>
      </c>
      <c r="AS55" s="211">
        <v>30.48028</v>
      </c>
      <c r="AT55" s="226">
        <v>1E-3</v>
      </c>
      <c r="AU55" s="211">
        <v>30.175476562499899</v>
      </c>
      <c r="AV55" s="211">
        <v>1</v>
      </c>
      <c r="AW55" s="227">
        <v>1.4200000000000001E-4</v>
      </c>
      <c r="AX55" s="228">
        <v>3.8580000000000003E-2</v>
      </c>
      <c r="AY55" s="211">
        <v>2</v>
      </c>
      <c r="AZ55" s="211">
        <v>1</v>
      </c>
      <c r="BA55" s="211">
        <v>0</v>
      </c>
      <c r="BB55" s="197"/>
      <c r="BC55" s="197"/>
      <c r="BD55" s="229">
        <f t="shared" si="3"/>
        <v>4.25</v>
      </c>
      <c r="BE55" s="202">
        <v>15300</v>
      </c>
      <c r="BF55" s="230">
        <v>395.15937394000002</v>
      </c>
      <c r="BG55" s="230">
        <v>396.98930259930302</v>
      </c>
      <c r="BH55" s="230">
        <v>-400.87538551357699</v>
      </c>
      <c r="BI55" s="231">
        <v>51.296840918268501</v>
      </c>
      <c r="BJ55" s="231">
        <v>5.2415207374700303</v>
      </c>
      <c r="BK55" s="229">
        <f t="shared" si="4"/>
        <v>-0.87910547506712611</v>
      </c>
      <c r="BL55" s="229">
        <f t="shared" si="5"/>
        <v>-117.5476487589234</v>
      </c>
      <c r="BM55" s="202">
        <v>15300</v>
      </c>
      <c r="BN55" s="230">
        <v>395.15937394000002</v>
      </c>
      <c r="BO55" s="230">
        <v>428.15716597841902</v>
      </c>
      <c r="BP55" s="230">
        <v>-432.27085794474101</v>
      </c>
      <c r="BQ55" s="231">
        <v>51.5411075479727</v>
      </c>
      <c r="BR55" s="231">
        <v>5.4844562737672398</v>
      </c>
      <c r="BS55" s="229">
        <f t="shared" si="6"/>
        <v>-0.64752614125543673</v>
      </c>
      <c r="BT55" s="229">
        <f t="shared" si="7"/>
        <v>-117.5476487589234</v>
      </c>
      <c r="BU55" s="206"/>
      <c r="BV55" s="204">
        <v>-104.249590820297</v>
      </c>
      <c r="BW55" s="204">
        <v>-73.011607635914899</v>
      </c>
      <c r="BX55" s="229">
        <f t="shared" si="8"/>
        <v>-108.96771529332074</v>
      </c>
      <c r="BY55" s="229">
        <f t="shared" si="9"/>
        <v>-76.234801934990202</v>
      </c>
      <c r="BZ55" s="206"/>
      <c r="CA55" s="206"/>
      <c r="CB55" s="206"/>
      <c r="CC55" s="206"/>
      <c r="CD55" s="206"/>
      <c r="CE55" s="206"/>
      <c r="CF55" s="206"/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  <c r="CR55" s="206"/>
    </row>
    <row r="56" spans="1:96" ht="12" customHeight="1" x14ac:dyDescent="0.25">
      <c r="A56" s="197"/>
      <c r="B56" s="198">
        <f t="shared" si="10"/>
        <v>52</v>
      </c>
      <c r="C56" s="223"/>
      <c r="D56" s="199">
        <v>35.672404577574902</v>
      </c>
      <c r="E56" s="199">
        <v>35.672404577574902</v>
      </c>
      <c r="F56" s="199">
        <v>35.672404577574902</v>
      </c>
      <c r="G56" s="199">
        <v>35.672404577574902</v>
      </c>
      <c r="H56" s="199">
        <v>35.672404577574902</v>
      </c>
      <c r="I56" s="199">
        <v>35.672404577574902</v>
      </c>
      <c r="J56" s="199">
        <v>35.672404577574902</v>
      </c>
      <c r="K56" s="199">
        <v>35.672404577574902</v>
      </c>
      <c r="L56" s="199">
        <v>35.672404577574902</v>
      </c>
      <c r="M56" s="199">
        <v>35.672404577574902</v>
      </c>
      <c r="N56" s="199">
        <v>35.672404577574902</v>
      </c>
      <c r="O56" s="199">
        <v>35.672404577574902</v>
      </c>
      <c r="P56" s="199">
        <v>35.672404577574902</v>
      </c>
      <c r="Q56" s="199">
        <v>35.672404577574902</v>
      </c>
      <c r="R56" s="199">
        <v>35.672404577574902</v>
      </c>
      <c r="S56" s="223"/>
      <c r="T56" s="223">
        <v>35.103210860144003</v>
      </c>
      <c r="U56" s="223">
        <v>35.404106301085001</v>
      </c>
      <c r="V56" s="224">
        <f t="shared" si="2"/>
        <v>0.30089544094099807</v>
      </c>
      <c r="W56" s="197"/>
      <c r="X56" s="225">
        <v>55.661923125000001</v>
      </c>
      <c r="Y56" s="225">
        <v>55.661923125000001</v>
      </c>
      <c r="Z56" s="225">
        <v>55.661923125000001</v>
      </c>
      <c r="AA56" s="225">
        <v>55.661923125000001</v>
      </c>
      <c r="AB56" s="225">
        <v>55.661923125000001</v>
      </c>
      <c r="AC56" s="225">
        <v>55.661923125000001</v>
      </c>
      <c r="AD56" s="225">
        <v>55.661923125000001</v>
      </c>
      <c r="AE56" s="225">
        <v>29.565871093749902</v>
      </c>
      <c r="AF56" s="225">
        <v>55.661923125000001</v>
      </c>
      <c r="AG56" s="225">
        <v>55.661923125000001</v>
      </c>
      <c r="AH56" s="225">
        <v>55.661923125000001</v>
      </c>
      <c r="AI56" s="225">
        <v>55.661923125000001</v>
      </c>
      <c r="AJ56" s="225">
        <v>55.661923125000001</v>
      </c>
      <c r="AK56" s="225">
        <v>55.661923125000001</v>
      </c>
      <c r="AL56" s="225">
        <v>55.661923125000001</v>
      </c>
      <c r="AM56" s="197"/>
      <c r="AN56" s="211">
        <v>51</v>
      </c>
      <c r="AO56" s="211">
        <v>0</v>
      </c>
      <c r="AP56" s="211">
        <v>51</v>
      </c>
      <c r="AQ56" s="211">
        <v>7</v>
      </c>
      <c r="AR56" s="211">
        <v>609.61</v>
      </c>
      <c r="AS56" s="211">
        <v>30.48028</v>
      </c>
      <c r="AT56" s="226">
        <v>1E-3</v>
      </c>
      <c r="AU56" s="211">
        <v>29.565871093749902</v>
      </c>
      <c r="AV56" s="211">
        <v>1</v>
      </c>
      <c r="AW56" s="227">
        <v>1.4200000000000001E-4</v>
      </c>
      <c r="AX56" s="228">
        <v>3.8580000000000003E-2</v>
      </c>
      <c r="AY56" s="211">
        <v>2</v>
      </c>
      <c r="AZ56" s="211">
        <v>1</v>
      </c>
      <c r="BA56" s="211">
        <v>0</v>
      </c>
      <c r="BB56" s="197"/>
      <c r="BC56" s="197"/>
      <c r="BD56" s="229">
        <f t="shared" si="3"/>
        <v>4.333333333333333</v>
      </c>
      <c r="BE56" s="202">
        <v>15600</v>
      </c>
      <c r="BF56" s="230">
        <v>404.48555561000001</v>
      </c>
      <c r="BG56" s="230">
        <v>390.02129504413602</v>
      </c>
      <c r="BH56" s="230">
        <v>-393.461929621536</v>
      </c>
      <c r="BI56" s="231">
        <v>51.239624013179998</v>
      </c>
      <c r="BJ56" s="231">
        <v>5.1877758048086102</v>
      </c>
      <c r="BK56" s="229">
        <f t="shared" si="4"/>
        <v>-0.93285040772854622</v>
      </c>
      <c r="BL56" s="229">
        <f t="shared" si="5"/>
        <v>-108.22146708892342</v>
      </c>
      <c r="BM56" s="202">
        <v>15600</v>
      </c>
      <c r="BN56" s="230">
        <v>404.48555561000001</v>
      </c>
      <c r="BO56" s="230">
        <v>422.453563985524</v>
      </c>
      <c r="BP56" s="230">
        <v>-426.284145555995</v>
      </c>
      <c r="BQ56" s="231">
        <v>51.4960208215264</v>
      </c>
      <c r="BR56" s="231">
        <v>5.4415067128704697</v>
      </c>
      <c r="BS56" s="229">
        <f t="shared" si="6"/>
        <v>-0.69047570215220677</v>
      </c>
      <c r="BT56" s="229">
        <f t="shared" si="7"/>
        <v>-108.22146708892342</v>
      </c>
      <c r="BU56" s="206"/>
      <c r="BV56" s="204">
        <v>-110.447814077102</v>
      </c>
      <c r="BW56" s="204">
        <v>-76.745161512495002</v>
      </c>
      <c r="BX56" s="229">
        <f t="shared" si="8"/>
        <v>-115.16593855012573</v>
      </c>
      <c r="BY56" s="229">
        <f t="shared" si="9"/>
        <v>-79.968355811570305</v>
      </c>
      <c r="BZ56" s="206"/>
      <c r="CA56" s="206"/>
      <c r="CB56" s="206"/>
      <c r="CC56" s="206"/>
      <c r="CD56" s="206"/>
      <c r="CE56" s="206"/>
      <c r="CF56" s="206"/>
      <c r="CG56" s="206"/>
      <c r="CH56" s="206"/>
      <c r="CI56" s="206"/>
      <c r="CJ56" s="206"/>
      <c r="CK56" s="206"/>
      <c r="CL56" s="206"/>
      <c r="CM56" s="206"/>
      <c r="CN56" s="206"/>
      <c r="CO56" s="206"/>
      <c r="CP56" s="206"/>
      <c r="CQ56" s="206"/>
      <c r="CR56" s="206"/>
    </row>
    <row r="57" spans="1:96" ht="12" customHeight="1" x14ac:dyDescent="0.25">
      <c r="A57" s="197"/>
      <c r="B57" s="198">
        <f t="shared" si="10"/>
        <v>53</v>
      </c>
      <c r="C57" s="223"/>
      <c r="D57" s="199">
        <v>35.062799108824898</v>
      </c>
      <c r="E57" s="199">
        <v>35.062799108824898</v>
      </c>
      <c r="F57" s="199">
        <v>35.062799108824898</v>
      </c>
      <c r="G57" s="199">
        <v>35.062799108824898</v>
      </c>
      <c r="H57" s="199">
        <v>35.062799108824898</v>
      </c>
      <c r="I57" s="199">
        <v>35.062799108824898</v>
      </c>
      <c r="J57" s="199">
        <v>35.062799108824898</v>
      </c>
      <c r="K57" s="199">
        <v>35.062799108824898</v>
      </c>
      <c r="L57" s="199">
        <v>35.062799108824898</v>
      </c>
      <c r="M57" s="199">
        <v>35.062799108824898</v>
      </c>
      <c r="N57" s="199">
        <v>35.062799108824898</v>
      </c>
      <c r="O57" s="199">
        <v>35.062799108824898</v>
      </c>
      <c r="P57" s="199">
        <v>35.062799108824898</v>
      </c>
      <c r="Q57" s="199">
        <v>35.062799108824898</v>
      </c>
      <c r="R57" s="199">
        <v>35.062799108824898</v>
      </c>
      <c r="S57" s="223"/>
      <c r="T57" s="223">
        <v>34.521810287276097</v>
      </c>
      <c r="U57" s="223">
        <v>34.808722370808702</v>
      </c>
      <c r="V57" s="224">
        <f t="shared" si="2"/>
        <v>0.28691208353260578</v>
      </c>
      <c r="W57" s="197"/>
      <c r="X57" s="225">
        <v>55.052317500000001</v>
      </c>
      <c r="Y57" s="225">
        <v>55.052317500000001</v>
      </c>
      <c r="Z57" s="225">
        <v>55.052317500000001</v>
      </c>
      <c r="AA57" s="225">
        <v>55.052317500000001</v>
      </c>
      <c r="AB57" s="225">
        <v>55.052317500000001</v>
      </c>
      <c r="AC57" s="225">
        <v>55.052317500000001</v>
      </c>
      <c r="AD57" s="225">
        <v>55.052317500000001</v>
      </c>
      <c r="AE57" s="225">
        <v>28.956265624999901</v>
      </c>
      <c r="AF57" s="225">
        <v>55.052317500000001</v>
      </c>
      <c r="AG57" s="225">
        <v>55.052317500000001</v>
      </c>
      <c r="AH57" s="225">
        <v>55.052317500000001</v>
      </c>
      <c r="AI57" s="225">
        <v>55.052317500000001</v>
      </c>
      <c r="AJ57" s="225">
        <v>55.052317500000001</v>
      </c>
      <c r="AK57" s="225">
        <v>55.052317500000001</v>
      </c>
      <c r="AL57" s="225">
        <v>55.052317500000001</v>
      </c>
      <c r="AM57" s="197"/>
      <c r="AN57" s="211">
        <v>52</v>
      </c>
      <c r="AO57" s="211">
        <v>0</v>
      </c>
      <c r="AP57" s="211">
        <v>52</v>
      </c>
      <c r="AQ57" s="211">
        <v>7</v>
      </c>
      <c r="AR57" s="211">
        <v>609.61</v>
      </c>
      <c r="AS57" s="211">
        <v>30.48028</v>
      </c>
      <c r="AT57" s="226">
        <v>1E-3</v>
      </c>
      <c r="AU57" s="211">
        <v>28.956265624999901</v>
      </c>
      <c r="AV57" s="211">
        <v>1</v>
      </c>
      <c r="AW57" s="227">
        <v>1.4200000000000001E-4</v>
      </c>
      <c r="AX57" s="228">
        <v>3.8580000000000003E-2</v>
      </c>
      <c r="AY57" s="211">
        <v>2</v>
      </c>
      <c r="AZ57" s="211">
        <v>1</v>
      </c>
      <c r="BA57" s="211">
        <v>0</v>
      </c>
      <c r="BB57" s="197"/>
      <c r="BC57" s="197"/>
      <c r="BD57" s="229">
        <f t="shared" si="3"/>
        <v>4.416666666666667</v>
      </c>
      <c r="BE57" s="202">
        <v>15900</v>
      </c>
      <c r="BF57" s="230">
        <v>414.96448874999999</v>
      </c>
      <c r="BG57" s="230">
        <v>384.10127052126398</v>
      </c>
      <c r="BH57" s="230">
        <v>-387.04380104602899</v>
      </c>
      <c r="BI57" s="231">
        <v>51.190201302889101</v>
      </c>
      <c r="BJ57" s="231">
        <v>5.1423248105222203</v>
      </c>
      <c r="BK57" s="229">
        <f t="shared" si="4"/>
        <v>-0.97830140201493609</v>
      </c>
      <c r="BL57" s="229">
        <f t="shared" si="5"/>
        <v>-97.742533948923437</v>
      </c>
      <c r="BM57" s="202">
        <v>15900</v>
      </c>
      <c r="BN57" s="230">
        <v>414.96448874999999</v>
      </c>
      <c r="BO57" s="230">
        <v>417.53870053049599</v>
      </c>
      <c r="BP57" s="230">
        <v>-421.04005271719899</v>
      </c>
      <c r="BQ57" s="231">
        <v>51.456638529076898</v>
      </c>
      <c r="BR57" s="231">
        <v>5.4046678817622302</v>
      </c>
      <c r="BS57" s="229">
        <f t="shared" si="6"/>
        <v>-0.72731453326044626</v>
      </c>
      <c r="BT57" s="229">
        <f t="shared" si="7"/>
        <v>-97.742533948923437</v>
      </c>
      <c r="BU57" s="206"/>
      <c r="BV57" s="204">
        <v>-115.436404070671</v>
      </c>
      <c r="BW57" s="204">
        <v>-79.638196263065197</v>
      </c>
      <c r="BX57" s="229">
        <f t="shared" si="8"/>
        <v>-120.15452854369474</v>
      </c>
      <c r="BY57" s="229">
        <f t="shared" si="9"/>
        <v>-82.8613905621405</v>
      </c>
      <c r="BZ57" s="206"/>
      <c r="CA57" s="206"/>
      <c r="CB57" s="206"/>
      <c r="CC57" s="206"/>
      <c r="CD57" s="206"/>
      <c r="CE57" s="206"/>
      <c r="CF57" s="206"/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</row>
    <row r="58" spans="1:96" ht="12" customHeight="1" x14ac:dyDescent="0.25">
      <c r="A58" s="197"/>
      <c r="B58" s="198">
        <f t="shared" si="10"/>
        <v>54</v>
      </c>
      <c r="C58" s="223"/>
      <c r="D58" s="199">
        <v>34.4531936400749</v>
      </c>
      <c r="E58" s="199">
        <v>34.4531936400749</v>
      </c>
      <c r="F58" s="199">
        <v>34.4531936400749</v>
      </c>
      <c r="G58" s="199">
        <v>34.4531936400749</v>
      </c>
      <c r="H58" s="199">
        <v>34.4531936400749</v>
      </c>
      <c r="I58" s="199">
        <v>34.4531936400749</v>
      </c>
      <c r="J58" s="199">
        <v>34.4531936400749</v>
      </c>
      <c r="K58" s="199">
        <v>34.4531936400749</v>
      </c>
      <c r="L58" s="199">
        <v>34.4531936400749</v>
      </c>
      <c r="M58" s="199">
        <v>34.4531936400749</v>
      </c>
      <c r="N58" s="199">
        <v>34.4531936400749</v>
      </c>
      <c r="O58" s="199">
        <v>34.4531936400749</v>
      </c>
      <c r="P58" s="199">
        <v>34.4531936400749</v>
      </c>
      <c r="Q58" s="199">
        <v>34.4531936400749</v>
      </c>
      <c r="R58" s="199">
        <v>34.4531936400749</v>
      </c>
      <c r="S58" s="223"/>
      <c r="T58" s="223">
        <v>33.941119147306303</v>
      </c>
      <c r="U58" s="223">
        <v>34.2132764770055</v>
      </c>
      <c r="V58" s="224">
        <f t="shared" si="2"/>
        <v>0.2721573296991977</v>
      </c>
      <c r="W58" s="197"/>
      <c r="X58" s="225">
        <v>54.442711875000001</v>
      </c>
      <c r="Y58" s="225">
        <v>54.442711875000001</v>
      </c>
      <c r="Z58" s="225">
        <v>54.442711875000001</v>
      </c>
      <c r="AA58" s="225">
        <v>54.442711875000001</v>
      </c>
      <c r="AB58" s="225">
        <v>54.442711875000001</v>
      </c>
      <c r="AC58" s="225">
        <v>54.442711875000001</v>
      </c>
      <c r="AD58" s="225">
        <v>54.442711875000001</v>
      </c>
      <c r="AE58" s="225">
        <v>28.3466601562499</v>
      </c>
      <c r="AF58" s="225">
        <v>54.442711875000001</v>
      </c>
      <c r="AG58" s="225">
        <v>54.442711875000001</v>
      </c>
      <c r="AH58" s="225">
        <v>54.442711875000001</v>
      </c>
      <c r="AI58" s="225">
        <v>54.442711875000001</v>
      </c>
      <c r="AJ58" s="225">
        <v>54.442711875000001</v>
      </c>
      <c r="AK58" s="225">
        <v>54.442711875000001</v>
      </c>
      <c r="AL58" s="225">
        <v>54.442711875000001</v>
      </c>
      <c r="AM58" s="197"/>
      <c r="AN58" s="211">
        <v>53</v>
      </c>
      <c r="AO58" s="211">
        <v>0</v>
      </c>
      <c r="AP58" s="211">
        <v>53</v>
      </c>
      <c r="AQ58" s="211">
        <v>7</v>
      </c>
      <c r="AR58" s="211">
        <v>609.61</v>
      </c>
      <c r="AS58" s="211">
        <v>30.48028</v>
      </c>
      <c r="AT58" s="226">
        <v>1E-3</v>
      </c>
      <c r="AU58" s="211">
        <v>28.3466601562499</v>
      </c>
      <c r="AV58" s="211">
        <v>1</v>
      </c>
      <c r="AW58" s="227">
        <v>1.4200000000000001E-4</v>
      </c>
      <c r="AX58" s="228">
        <v>3.8580000000000003E-2</v>
      </c>
      <c r="AY58" s="211">
        <v>2</v>
      </c>
      <c r="AZ58" s="211">
        <v>1</v>
      </c>
      <c r="BA58" s="211">
        <v>0</v>
      </c>
      <c r="BB58" s="197"/>
      <c r="BC58" s="197"/>
      <c r="BD58" s="229">
        <f t="shared" si="3"/>
        <v>4.5</v>
      </c>
      <c r="BE58" s="202">
        <v>16200</v>
      </c>
      <c r="BF58" s="230">
        <v>426.48136398000003</v>
      </c>
      <c r="BG58" s="230">
        <v>379.318286616264</v>
      </c>
      <c r="BH58" s="230">
        <v>-381.70892665757702</v>
      </c>
      <c r="BI58" s="231">
        <v>51.149436341433102</v>
      </c>
      <c r="BJ58" s="231">
        <v>5.1060374923851599</v>
      </c>
      <c r="BK58" s="229">
        <f t="shared" si="4"/>
        <v>-1.0145887201519965</v>
      </c>
      <c r="BL58" s="229">
        <f t="shared" si="5"/>
        <v>-86.225658718923398</v>
      </c>
      <c r="BM58" s="202">
        <v>16200</v>
      </c>
      <c r="BN58" s="230">
        <v>426.48136398000003</v>
      </c>
      <c r="BO58" s="230">
        <v>413.47718569571202</v>
      </c>
      <c r="BP58" s="230">
        <v>-416.60234383357698</v>
      </c>
      <c r="BQ58" s="231">
        <v>51.4235440194944</v>
      </c>
      <c r="BR58" s="231">
        <v>5.3745306908529598</v>
      </c>
      <c r="BS58" s="229">
        <f t="shared" si="6"/>
        <v>-0.75745172416971673</v>
      </c>
      <c r="BT58" s="229">
        <f t="shared" si="7"/>
        <v>-86.225658718923398</v>
      </c>
      <c r="BU58" s="206"/>
      <c r="BV58" s="204">
        <v>-119.160725365772</v>
      </c>
      <c r="BW58" s="204">
        <v>-81.659027140442006</v>
      </c>
      <c r="BX58" s="229">
        <f t="shared" si="8"/>
        <v>-123.87884983879573</v>
      </c>
      <c r="BY58" s="229">
        <f t="shared" si="9"/>
        <v>-84.882221439517309</v>
      </c>
      <c r="BZ58" s="206"/>
      <c r="CA58" s="206"/>
      <c r="CB58" s="206"/>
      <c r="CC58" s="206"/>
      <c r="CD58" s="206"/>
      <c r="CE58" s="206"/>
      <c r="CF58" s="206"/>
      <c r="CG58" s="206"/>
      <c r="CH58" s="206"/>
      <c r="CI58" s="206"/>
      <c r="CJ58" s="206"/>
      <c r="CK58" s="206"/>
      <c r="CL58" s="206"/>
      <c r="CM58" s="206"/>
      <c r="CN58" s="206"/>
      <c r="CO58" s="206"/>
      <c r="CP58" s="206"/>
      <c r="CQ58" s="206"/>
      <c r="CR58" s="206"/>
    </row>
    <row r="59" spans="1:96" ht="12" customHeight="1" x14ac:dyDescent="0.25">
      <c r="A59" s="197"/>
      <c r="B59" s="198">
        <f t="shared" si="10"/>
        <v>55</v>
      </c>
      <c r="C59" s="223"/>
      <c r="D59" s="199">
        <v>33.843588171324903</v>
      </c>
      <c r="E59" s="199">
        <v>33.843588171324903</v>
      </c>
      <c r="F59" s="199">
        <v>33.843588171324903</v>
      </c>
      <c r="G59" s="199">
        <v>33.843588171324903</v>
      </c>
      <c r="H59" s="199">
        <v>33.843588171324903</v>
      </c>
      <c r="I59" s="199">
        <v>33.843588171324903</v>
      </c>
      <c r="J59" s="199">
        <v>33.843588171324903</v>
      </c>
      <c r="K59" s="199">
        <v>33.843588171324903</v>
      </c>
      <c r="L59" s="199">
        <v>33.843588171324903</v>
      </c>
      <c r="M59" s="199">
        <v>33.843588171324903</v>
      </c>
      <c r="N59" s="199">
        <v>33.843588171324903</v>
      </c>
      <c r="O59" s="199">
        <v>33.843588171324903</v>
      </c>
      <c r="P59" s="199">
        <v>33.843588171324903</v>
      </c>
      <c r="Q59" s="199">
        <v>33.843588171324903</v>
      </c>
      <c r="R59" s="199">
        <v>33.843588171324903</v>
      </c>
      <c r="S59" s="223"/>
      <c r="T59" s="223">
        <v>33.361062064937698</v>
      </c>
      <c r="U59" s="223">
        <v>33.617738895791099</v>
      </c>
      <c r="V59" s="224">
        <f t="shared" si="2"/>
        <v>0.25667683085340087</v>
      </c>
      <c r="W59" s="197"/>
      <c r="X59" s="225">
        <v>53.83310625</v>
      </c>
      <c r="Y59" s="225">
        <v>53.83310625</v>
      </c>
      <c r="Z59" s="225">
        <v>53.83310625</v>
      </c>
      <c r="AA59" s="225">
        <v>53.83310625</v>
      </c>
      <c r="AB59" s="225">
        <v>53.83310625</v>
      </c>
      <c r="AC59" s="225">
        <v>53.83310625</v>
      </c>
      <c r="AD59" s="225">
        <v>53.83310625</v>
      </c>
      <c r="AE59" s="225">
        <v>27.737054687499899</v>
      </c>
      <c r="AF59" s="225">
        <v>53.83310625</v>
      </c>
      <c r="AG59" s="225">
        <v>53.83310625</v>
      </c>
      <c r="AH59" s="225">
        <v>53.83310625</v>
      </c>
      <c r="AI59" s="225">
        <v>53.83310625</v>
      </c>
      <c r="AJ59" s="225">
        <v>53.83310625</v>
      </c>
      <c r="AK59" s="225">
        <v>53.83310625</v>
      </c>
      <c r="AL59" s="225">
        <v>53.83310625</v>
      </c>
      <c r="AM59" s="197"/>
      <c r="AN59" s="211">
        <v>54</v>
      </c>
      <c r="AO59" s="211">
        <v>0</v>
      </c>
      <c r="AP59" s="211">
        <v>54</v>
      </c>
      <c r="AQ59" s="211">
        <v>7</v>
      </c>
      <c r="AR59" s="211">
        <v>609.61</v>
      </c>
      <c r="AS59" s="211">
        <v>30.48028</v>
      </c>
      <c r="AT59" s="226">
        <v>1E-3</v>
      </c>
      <c r="AU59" s="211">
        <v>27.737054687499899</v>
      </c>
      <c r="AV59" s="211">
        <v>1</v>
      </c>
      <c r="AW59" s="227">
        <v>1.4200000000000001E-4</v>
      </c>
      <c r="AX59" s="228">
        <v>3.8580000000000003E-2</v>
      </c>
      <c r="AY59" s="211">
        <v>2</v>
      </c>
      <c r="AZ59" s="211">
        <v>1</v>
      </c>
      <c r="BA59" s="211">
        <v>0</v>
      </c>
      <c r="BB59" s="197"/>
      <c r="BC59" s="197"/>
      <c r="BD59" s="229">
        <f t="shared" si="3"/>
        <v>4.583333333333333</v>
      </c>
      <c r="BE59" s="202">
        <v>16500</v>
      </c>
      <c r="BF59" s="230">
        <v>438.91</v>
      </c>
      <c r="BG59" s="230">
        <v>375.76363897856697</v>
      </c>
      <c r="BH59" s="230">
        <v>-377.548148282456</v>
      </c>
      <c r="BI59" s="231">
        <v>51.118205315733903</v>
      </c>
      <c r="BJ59" s="231">
        <v>5.0797841617547803</v>
      </c>
      <c r="BK59" s="229">
        <f t="shared" si="4"/>
        <v>-1.0408420507823761</v>
      </c>
      <c r="BL59" s="229">
        <f t="shared" si="5"/>
        <v>-73.797022698923399</v>
      </c>
      <c r="BM59" s="202">
        <v>16500</v>
      </c>
      <c r="BN59" s="230">
        <v>438.91</v>
      </c>
      <c r="BO59" s="230">
        <v>410.33376965218503</v>
      </c>
      <c r="BP59" s="230">
        <v>-413.03531901703599</v>
      </c>
      <c r="BQ59" s="231">
        <v>51.397319380174203</v>
      </c>
      <c r="BR59" s="231">
        <v>5.3516783332576798</v>
      </c>
      <c r="BS59" s="229">
        <f t="shared" si="6"/>
        <v>-0.78030408176499666</v>
      </c>
      <c r="BT59" s="229">
        <f t="shared" si="7"/>
        <v>-73.797022698923399</v>
      </c>
      <c r="BU59" s="206"/>
      <c r="BV59" s="204">
        <v>-121.57998889872501</v>
      </c>
      <c r="BW59" s="204">
        <v>-82.785521843782206</v>
      </c>
      <c r="BX59" s="229">
        <f t="shared" si="8"/>
        <v>-126.29811337174874</v>
      </c>
      <c r="BY59" s="229">
        <f t="shared" si="9"/>
        <v>-86.008716142857509</v>
      </c>
      <c r="BZ59" s="206"/>
      <c r="CA59" s="206"/>
      <c r="CB59" s="206"/>
      <c r="CC59" s="206"/>
      <c r="CD59" s="206"/>
      <c r="CE59" s="206"/>
      <c r="CF59" s="206"/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</row>
    <row r="60" spans="1:96" ht="12" customHeight="1" x14ac:dyDescent="0.25">
      <c r="A60" s="197"/>
      <c r="B60" s="198">
        <f t="shared" si="10"/>
        <v>56</v>
      </c>
      <c r="C60" s="223"/>
      <c r="D60" s="199">
        <v>33.233982702574899</v>
      </c>
      <c r="E60" s="199">
        <v>33.233982702574899</v>
      </c>
      <c r="F60" s="199">
        <v>33.233982702574899</v>
      </c>
      <c r="G60" s="199">
        <v>33.233982702574899</v>
      </c>
      <c r="H60" s="199">
        <v>33.233982702574899</v>
      </c>
      <c r="I60" s="199">
        <v>33.233982702574899</v>
      </c>
      <c r="J60" s="199">
        <v>33.233982702574899</v>
      </c>
      <c r="K60" s="199">
        <v>33.233982702574899</v>
      </c>
      <c r="L60" s="199">
        <v>33.233982702574899</v>
      </c>
      <c r="M60" s="199">
        <v>33.233982702574899</v>
      </c>
      <c r="N60" s="199">
        <v>33.233982702574899</v>
      </c>
      <c r="O60" s="199">
        <v>33.233982702574899</v>
      </c>
      <c r="P60" s="199">
        <v>33.233982702574899</v>
      </c>
      <c r="Q60" s="199">
        <v>33.233982702574899</v>
      </c>
      <c r="R60" s="199">
        <v>33.233982702574899</v>
      </c>
      <c r="S60" s="223"/>
      <c r="T60" s="223">
        <v>32.781563898150303</v>
      </c>
      <c r="U60" s="223">
        <v>33.022081548761498</v>
      </c>
      <c r="V60" s="224">
        <f t="shared" si="2"/>
        <v>0.24051765061119568</v>
      </c>
      <c r="W60" s="197"/>
      <c r="X60" s="225">
        <v>53.223500625</v>
      </c>
      <c r="Y60" s="225">
        <v>53.223500625</v>
      </c>
      <c r="Z60" s="225">
        <v>53.223500625</v>
      </c>
      <c r="AA60" s="225">
        <v>53.223500625</v>
      </c>
      <c r="AB60" s="225">
        <v>53.223500625</v>
      </c>
      <c r="AC60" s="225">
        <v>53.223500625</v>
      </c>
      <c r="AD60" s="225">
        <v>53.223500625</v>
      </c>
      <c r="AE60" s="225">
        <v>27.127449218750002</v>
      </c>
      <c r="AF60" s="225">
        <v>53.223500625</v>
      </c>
      <c r="AG60" s="225">
        <v>53.223500625</v>
      </c>
      <c r="AH60" s="225">
        <v>53.223500625</v>
      </c>
      <c r="AI60" s="225">
        <v>53.223500625</v>
      </c>
      <c r="AJ60" s="225">
        <v>53.223500625</v>
      </c>
      <c r="AK60" s="225">
        <v>53.223500625</v>
      </c>
      <c r="AL60" s="225">
        <v>53.223500625</v>
      </c>
      <c r="AM60" s="197"/>
      <c r="AN60" s="211">
        <v>55</v>
      </c>
      <c r="AO60" s="211">
        <v>0</v>
      </c>
      <c r="AP60" s="211">
        <v>55</v>
      </c>
      <c r="AQ60" s="211">
        <v>7</v>
      </c>
      <c r="AR60" s="211">
        <v>609.61</v>
      </c>
      <c r="AS60" s="211">
        <v>30.48028</v>
      </c>
      <c r="AT60" s="226">
        <v>1E-3</v>
      </c>
      <c r="AU60" s="211">
        <v>27.127449218750002</v>
      </c>
      <c r="AV60" s="211">
        <v>1</v>
      </c>
      <c r="AW60" s="227">
        <v>1.4200000000000001E-4</v>
      </c>
      <c r="AX60" s="228">
        <v>3.8580000000000003E-2</v>
      </c>
      <c r="AY60" s="211">
        <v>2</v>
      </c>
      <c r="AZ60" s="211">
        <v>1</v>
      </c>
      <c r="BA60" s="211">
        <v>0</v>
      </c>
      <c r="BB60" s="197"/>
      <c r="BC60" s="197"/>
      <c r="BD60" s="229">
        <f t="shared" si="3"/>
        <v>4.666666666666667</v>
      </c>
      <c r="BE60" s="202">
        <v>16800</v>
      </c>
      <c r="BF60" s="230">
        <v>452.11422606999997</v>
      </c>
      <c r="BG60" s="230">
        <v>373.52982517322698</v>
      </c>
      <c r="BH60" s="230">
        <v>-374.65470348762199</v>
      </c>
      <c r="BI60" s="231">
        <v>51.097380346307602</v>
      </c>
      <c r="BJ60" s="231">
        <v>5.0644137045075501</v>
      </c>
      <c r="BK60" s="229">
        <f t="shared" si="4"/>
        <v>-1.0562125080296063</v>
      </c>
      <c r="BL60" s="229">
        <f t="shared" si="5"/>
        <v>-60.592796628923452</v>
      </c>
      <c r="BM60" s="202">
        <v>16800</v>
      </c>
      <c r="BN60" s="230">
        <v>452.11422606999997</v>
      </c>
      <c r="BO60" s="230">
        <v>408.17266399054</v>
      </c>
      <c r="BP60" s="230">
        <v>-410.40341482520199</v>
      </c>
      <c r="BQ60" s="231">
        <v>51.3785363235991</v>
      </c>
      <c r="BR60" s="231">
        <v>5.3366743727179999</v>
      </c>
      <c r="BS60" s="229">
        <f t="shared" si="6"/>
        <v>-0.79530804230467655</v>
      </c>
      <c r="BT60" s="229">
        <f t="shared" si="7"/>
        <v>-60.592796628923452</v>
      </c>
      <c r="BU60" s="206"/>
      <c r="BV60" s="204">
        <v>-122.667698702485</v>
      </c>
      <c r="BW60" s="204">
        <v>-83.005342913305299</v>
      </c>
      <c r="BX60" s="229">
        <f t="shared" si="8"/>
        <v>-127.38582317550873</v>
      </c>
      <c r="BY60" s="229">
        <f t="shared" si="9"/>
        <v>-86.228537212380601</v>
      </c>
      <c r="BZ60" s="206"/>
      <c r="CA60" s="206"/>
      <c r="CB60" s="206"/>
      <c r="CC60" s="206"/>
      <c r="CD60" s="206"/>
      <c r="CE60" s="206"/>
      <c r="CF60" s="206"/>
      <c r="CG60" s="206"/>
      <c r="CH60" s="206"/>
      <c r="CI60" s="206"/>
      <c r="CJ60" s="206"/>
      <c r="CK60" s="206"/>
      <c r="CL60" s="206"/>
      <c r="CM60" s="206"/>
      <c r="CN60" s="206"/>
      <c r="CO60" s="206"/>
      <c r="CP60" s="206"/>
      <c r="CQ60" s="206"/>
      <c r="CR60" s="206"/>
    </row>
    <row r="61" spans="1:96" ht="12" customHeight="1" x14ac:dyDescent="0.25">
      <c r="A61" s="197"/>
      <c r="B61" s="198">
        <f t="shared" si="10"/>
        <v>57</v>
      </c>
      <c r="C61" s="223"/>
      <c r="D61" s="199">
        <v>32.624377233824902</v>
      </c>
      <c r="E61" s="199">
        <v>32.624377233824902</v>
      </c>
      <c r="F61" s="199">
        <v>32.624377233824902</v>
      </c>
      <c r="G61" s="199">
        <v>32.624377233824902</v>
      </c>
      <c r="H61" s="199">
        <v>32.624377233824902</v>
      </c>
      <c r="I61" s="199">
        <v>32.624377233824902</v>
      </c>
      <c r="J61" s="199">
        <v>32.624377233824902</v>
      </c>
      <c r="K61" s="199">
        <v>32.624377233824902</v>
      </c>
      <c r="L61" s="199">
        <v>32.624377233824902</v>
      </c>
      <c r="M61" s="199">
        <v>32.624377233824902</v>
      </c>
      <c r="N61" s="199">
        <v>32.624377233824902</v>
      </c>
      <c r="O61" s="199">
        <v>32.624377233824902</v>
      </c>
      <c r="P61" s="199">
        <v>32.624377233824902</v>
      </c>
      <c r="Q61" s="199">
        <v>32.624377233824902</v>
      </c>
      <c r="R61" s="199">
        <v>32.624377233824902</v>
      </c>
      <c r="S61" s="223"/>
      <c r="T61" s="223">
        <v>32.2025499311167</v>
      </c>
      <c r="U61" s="223">
        <v>32.426277986882702</v>
      </c>
      <c r="V61" s="224">
        <f t="shared" si="2"/>
        <v>0.22372805576600285</v>
      </c>
      <c r="W61" s="197"/>
      <c r="X61" s="225">
        <v>52.613894999999999</v>
      </c>
      <c r="Y61" s="225">
        <v>52.613894999999999</v>
      </c>
      <c r="Z61" s="225">
        <v>52.613894999999999</v>
      </c>
      <c r="AA61" s="225">
        <v>52.613894999999999</v>
      </c>
      <c r="AB61" s="225">
        <v>52.613894999999999</v>
      </c>
      <c r="AC61" s="225">
        <v>52.613894999999999</v>
      </c>
      <c r="AD61" s="225">
        <v>52.613894999999999</v>
      </c>
      <c r="AE61" s="225">
        <v>26.517843749999901</v>
      </c>
      <c r="AF61" s="225">
        <v>52.613894999999999</v>
      </c>
      <c r="AG61" s="225">
        <v>52.613894999999999</v>
      </c>
      <c r="AH61" s="225">
        <v>52.613894999999999</v>
      </c>
      <c r="AI61" s="225">
        <v>52.613894999999999</v>
      </c>
      <c r="AJ61" s="225">
        <v>52.613894999999999</v>
      </c>
      <c r="AK61" s="225">
        <v>52.613894999999999</v>
      </c>
      <c r="AL61" s="225">
        <v>52.613894999999999</v>
      </c>
      <c r="AM61" s="197"/>
      <c r="AN61" s="211">
        <v>56</v>
      </c>
      <c r="AO61" s="211">
        <v>0</v>
      </c>
      <c r="AP61" s="211">
        <v>56</v>
      </c>
      <c r="AQ61" s="211">
        <v>7</v>
      </c>
      <c r="AR61" s="211">
        <v>609.61</v>
      </c>
      <c r="AS61" s="211">
        <v>30.48028</v>
      </c>
      <c r="AT61" s="226">
        <v>1E-3</v>
      </c>
      <c r="AU61" s="211">
        <v>26.517843749999901</v>
      </c>
      <c r="AV61" s="211">
        <v>1</v>
      </c>
      <c r="AW61" s="227">
        <v>1.4200000000000001E-4</v>
      </c>
      <c r="AX61" s="228">
        <v>3.8580000000000003E-2</v>
      </c>
      <c r="AY61" s="211">
        <v>2</v>
      </c>
      <c r="AZ61" s="211">
        <v>1</v>
      </c>
      <c r="BA61" s="211">
        <v>0</v>
      </c>
      <c r="BB61" s="197"/>
      <c r="BC61" s="197"/>
      <c r="BD61" s="229">
        <f t="shared" si="3"/>
        <v>4.75</v>
      </c>
      <c r="BE61" s="202">
        <v>17100</v>
      </c>
      <c r="BF61" s="230">
        <v>465.94937393999999</v>
      </c>
      <c r="BG61" s="230">
        <v>372.708386068599</v>
      </c>
      <c r="BH61" s="230">
        <v>-373.12271324536198</v>
      </c>
      <c r="BI61" s="231">
        <v>51.0878027497196</v>
      </c>
      <c r="BJ61" s="231">
        <v>5.0607209600102898</v>
      </c>
      <c r="BK61" s="229">
        <f t="shared" si="4"/>
        <v>-1.0599052525268666</v>
      </c>
      <c r="BL61" s="229">
        <f t="shared" si="5"/>
        <v>-46.757648758923438</v>
      </c>
      <c r="BM61" s="202">
        <v>17100</v>
      </c>
      <c r="BN61" s="230">
        <v>465.94937393999999</v>
      </c>
      <c r="BO61" s="230">
        <v>407.05625777850997</v>
      </c>
      <c r="BP61" s="230">
        <v>-408.770266471816</v>
      </c>
      <c r="BQ61" s="231">
        <v>51.367742086139501</v>
      </c>
      <c r="BR61" s="231">
        <v>5.3300454714958301</v>
      </c>
      <c r="BS61" s="229">
        <f t="shared" si="6"/>
        <v>-0.80193694352684641</v>
      </c>
      <c r="BT61" s="229">
        <f t="shared" si="7"/>
        <v>-46.757648758923438</v>
      </c>
      <c r="BU61" s="206"/>
      <c r="BV61" s="204">
        <v>-122.411942092584</v>
      </c>
      <c r="BW61" s="204">
        <v>-82.316082851136599</v>
      </c>
      <c r="BX61" s="229">
        <f t="shared" si="8"/>
        <v>-127.13006656560773</v>
      </c>
      <c r="BY61" s="229">
        <f t="shared" si="9"/>
        <v>-85.539277150211902</v>
      </c>
      <c r="BZ61" s="206"/>
      <c r="CA61" s="206"/>
      <c r="CB61" s="206"/>
      <c r="CC61" s="206"/>
      <c r="CD61" s="206"/>
      <c r="CE61" s="206"/>
      <c r="CF61" s="206"/>
      <c r="CG61" s="206"/>
      <c r="CH61" s="206"/>
      <c r="CI61" s="206"/>
      <c r="CJ61" s="206"/>
      <c r="CK61" s="206"/>
      <c r="CL61" s="206"/>
      <c r="CM61" s="206"/>
      <c r="CN61" s="206"/>
      <c r="CO61" s="206"/>
      <c r="CP61" s="206"/>
      <c r="CQ61" s="206"/>
      <c r="CR61" s="206"/>
    </row>
    <row r="62" spans="1:96" ht="12" customHeight="1" x14ac:dyDescent="0.25">
      <c r="A62" s="197"/>
      <c r="B62" s="198">
        <f t="shared" si="10"/>
        <v>58</v>
      </c>
      <c r="C62" s="223"/>
      <c r="D62" s="199">
        <v>32.014771765074897</v>
      </c>
      <c r="E62" s="199">
        <v>32.014771765074897</v>
      </c>
      <c r="F62" s="199">
        <v>32.014771765074897</v>
      </c>
      <c r="G62" s="199">
        <v>32.014771765074897</v>
      </c>
      <c r="H62" s="199">
        <v>32.014771765074897</v>
      </c>
      <c r="I62" s="199">
        <v>32.014771765074897</v>
      </c>
      <c r="J62" s="199">
        <v>32.014771765074897</v>
      </c>
      <c r="K62" s="199">
        <v>32.014771765074897</v>
      </c>
      <c r="L62" s="199">
        <v>32.014771765074897</v>
      </c>
      <c r="M62" s="199">
        <v>32.014771765074897</v>
      </c>
      <c r="N62" s="199">
        <v>32.014771765074897</v>
      </c>
      <c r="O62" s="199">
        <v>32.014771765074897</v>
      </c>
      <c r="P62" s="199">
        <v>32.014771765074897</v>
      </c>
      <c r="Q62" s="199">
        <v>32.014771765074897</v>
      </c>
      <c r="R62" s="199">
        <v>32.014771765074897</v>
      </c>
      <c r="S62" s="223"/>
      <c r="T62" s="223">
        <v>31.623946055015001</v>
      </c>
      <c r="U62" s="223">
        <v>31.830303370774601</v>
      </c>
      <c r="V62" s="224">
        <f t="shared" si="2"/>
        <v>0.20635731575960037</v>
      </c>
      <c r="W62" s="197"/>
      <c r="X62" s="225">
        <v>52.004289374999999</v>
      </c>
      <c r="Y62" s="225">
        <v>52.004289374999999</v>
      </c>
      <c r="Z62" s="225">
        <v>52.004289374999999</v>
      </c>
      <c r="AA62" s="225">
        <v>52.004289374999999</v>
      </c>
      <c r="AB62" s="225">
        <v>52.004289374999999</v>
      </c>
      <c r="AC62" s="225">
        <v>52.004289374999999</v>
      </c>
      <c r="AD62" s="225">
        <v>52.004289374999999</v>
      </c>
      <c r="AE62" s="225">
        <v>25.90823828125</v>
      </c>
      <c r="AF62" s="225">
        <v>52.004289374999999</v>
      </c>
      <c r="AG62" s="225">
        <v>52.004289374999999</v>
      </c>
      <c r="AH62" s="225">
        <v>52.004289374999999</v>
      </c>
      <c r="AI62" s="225">
        <v>52.004289374999999</v>
      </c>
      <c r="AJ62" s="225">
        <v>52.004289374999999</v>
      </c>
      <c r="AK62" s="225">
        <v>52.004289374999999</v>
      </c>
      <c r="AL62" s="225">
        <v>52.004289374999999</v>
      </c>
      <c r="AM62" s="197"/>
      <c r="AN62" s="211">
        <v>57</v>
      </c>
      <c r="AO62" s="211">
        <v>0</v>
      </c>
      <c r="AP62" s="211">
        <v>57</v>
      </c>
      <c r="AQ62" s="211">
        <v>7</v>
      </c>
      <c r="AR62" s="211">
        <v>609.61</v>
      </c>
      <c r="AS62" s="211">
        <v>30.48028</v>
      </c>
      <c r="AT62" s="226">
        <v>1E-3</v>
      </c>
      <c r="AU62" s="211">
        <v>25.90823828125</v>
      </c>
      <c r="AV62" s="211">
        <v>1</v>
      </c>
      <c r="AW62" s="227">
        <v>1.4200000000000001E-4</v>
      </c>
      <c r="AX62" s="228">
        <v>3.8580000000000003E-2</v>
      </c>
      <c r="AY62" s="211">
        <v>2</v>
      </c>
      <c r="AZ62" s="211">
        <v>1</v>
      </c>
      <c r="BA62" s="211">
        <v>0</v>
      </c>
      <c r="BB62" s="197"/>
      <c r="BC62" s="197"/>
      <c r="BD62" s="229">
        <f t="shared" si="3"/>
        <v>4.833333333333333</v>
      </c>
      <c r="BE62" s="202">
        <v>17400</v>
      </c>
      <c r="BF62" s="230">
        <v>480.26386280999998</v>
      </c>
      <c r="BG62" s="230">
        <v>373.38636599217301</v>
      </c>
      <c r="BH62" s="230">
        <v>-373.04437216730599</v>
      </c>
      <c r="BI62" s="231">
        <v>51.0902445695639</v>
      </c>
      <c r="BJ62" s="231">
        <v>5.0694025933330904</v>
      </c>
      <c r="BK62" s="229">
        <f t="shared" si="4"/>
        <v>-1.051223619204066</v>
      </c>
      <c r="BL62" s="229">
        <f t="shared" si="5"/>
        <v>-32.443159888923446</v>
      </c>
      <c r="BM62" s="202">
        <v>17400</v>
      </c>
      <c r="BN62" s="230">
        <v>480.26386280999998</v>
      </c>
      <c r="BO62" s="230">
        <v>407.04311510581903</v>
      </c>
      <c r="BP62" s="230">
        <v>-408.19709895575198</v>
      </c>
      <c r="BQ62" s="231">
        <v>51.365439592195102</v>
      </c>
      <c r="BR62" s="231">
        <v>5.3322583233509597</v>
      </c>
      <c r="BS62" s="229">
        <f t="shared" si="6"/>
        <v>-0.79972409167171676</v>
      </c>
      <c r="BT62" s="229">
        <f t="shared" si="7"/>
        <v>-32.443159888923446</v>
      </c>
      <c r="BU62" s="206"/>
      <c r="BV62" s="204">
        <v>-120.81552013579901</v>
      </c>
      <c r="BW62" s="204">
        <v>-80.725290488415695</v>
      </c>
      <c r="BX62" s="229">
        <f t="shared" si="8"/>
        <v>-125.53364460882274</v>
      </c>
      <c r="BY62" s="229">
        <f t="shared" si="9"/>
        <v>-83.948484787490997</v>
      </c>
      <c r="BZ62" s="206"/>
      <c r="CA62" s="206"/>
      <c r="CB62" s="206"/>
      <c r="CC62" s="206"/>
      <c r="CD62" s="206"/>
      <c r="CE62" s="206"/>
      <c r="CF62" s="206"/>
      <c r="CG62" s="206"/>
      <c r="CH62" s="206"/>
      <c r="CI62" s="206"/>
      <c r="CJ62" s="206"/>
      <c r="CK62" s="206"/>
      <c r="CL62" s="206"/>
      <c r="CM62" s="206"/>
      <c r="CN62" s="206"/>
      <c r="CO62" s="206"/>
      <c r="CP62" s="206"/>
      <c r="CQ62" s="206"/>
      <c r="CR62" s="206"/>
    </row>
    <row r="63" spans="1:96" ht="12" customHeight="1" x14ac:dyDescent="0.25">
      <c r="A63" s="197"/>
      <c r="B63" s="198">
        <f t="shared" si="10"/>
        <v>59</v>
      </c>
      <c r="C63" s="223"/>
      <c r="D63" s="199">
        <v>31.4051662963249</v>
      </c>
      <c r="E63" s="199">
        <v>31.4051662963249</v>
      </c>
      <c r="F63" s="199">
        <v>31.4051662963249</v>
      </c>
      <c r="G63" s="199">
        <v>31.4051662963249</v>
      </c>
      <c r="H63" s="199">
        <v>31.4051662963249</v>
      </c>
      <c r="I63" s="199">
        <v>31.4051662963249</v>
      </c>
      <c r="J63" s="199">
        <v>31.4051662963249</v>
      </c>
      <c r="K63" s="199">
        <v>31.4051662963249</v>
      </c>
      <c r="L63" s="199">
        <v>31.4051662963249</v>
      </c>
      <c r="M63" s="199">
        <v>31.4051662963249</v>
      </c>
      <c r="N63" s="199">
        <v>31.4051662963249</v>
      </c>
      <c r="O63" s="199">
        <v>31.4051662963249</v>
      </c>
      <c r="P63" s="199">
        <v>31.4051662963249</v>
      </c>
      <c r="Q63" s="199">
        <v>31.4051662963249</v>
      </c>
      <c r="R63" s="199">
        <v>31.4051662963249</v>
      </c>
      <c r="S63" s="223"/>
      <c r="T63" s="223">
        <v>31.045678936778199</v>
      </c>
      <c r="U63" s="223">
        <v>31.234134447742498</v>
      </c>
      <c r="V63" s="224">
        <f t="shared" si="2"/>
        <v>0.18845551096429958</v>
      </c>
      <c r="W63" s="197"/>
      <c r="X63" s="225">
        <v>51.394683749999999</v>
      </c>
      <c r="Y63" s="225">
        <v>51.394683749999999</v>
      </c>
      <c r="Z63" s="225">
        <v>51.394683749999999</v>
      </c>
      <c r="AA63" s="225">
        <v>51.394683749999999</v>
      </c>
      <c r="AB63" s="225">
        <v>51.394683749999999</v>
      </c>
      <c r="AC63" s="225">
        <v>51.394683749999999</v>
      </c>
      <c r="AD63" s="225">
        <v>51.394683749999999</v>
      </c>
      <c r="AE63" s="225">
        <v>25.2986328124999</v>
      </c>
      <c r="AF63" s="225">
        <v>51.394683749999999</v>
      </c>
      <c r="AG63" s="225">
        <v>51.394683749999999</v>
      </c>
      <c r="AH63" s="225">
        <v>51.394683749999999</v>
      </c>
      <c r="AI63" s="225">
        <v>51.394683749999999</v>
      </c>
      <c r="AJ63" s="225">
        <v>51.394683749999999</v>
      </c>
      <c r="AK63" s="225">
        <v>51.394683749999999</v>
      </c>
      <c r="AL63" s="225">
        <v>51.394683749999999</v>
      </c>
      <c r="AM63" s="197"/>
      <c r="AN63" s="211">
        <v>58</v>
      </c>
      <c r="AO63" s="211">
        <v>0</v>
      </c>
      <c r="AP63" s="211">
        <v>58</v>
      </c>
      <c r="AQ63" s="211">
        <v>7</v>
      </c>
      <c r="AR63" s="211">
        <v>609.61</v>
      </c>
      <c r="AS63" s="211">
        <v>30.48028</v>
      </c>
      <c r="AT63" s="226">
        <v>1E-3</v>
      </c>
      <c r="AU63" s="211">
        <v>25.2986328124999</v>
      </c>
      <c r="AV63" s="211">
        <v>1</v>
      </c>
      <c r="AW63" s="227">
        <v>1.4200000000000001E-4</v>
      </c>
      <c r="AX63" s="228">
        <v>3.8580000000000003E-2</v>
      </c>
      <c r="AY63" s="211">
        <v>2</v>
      </c>
      <c r="AZ63" s="211">
        <v>1</v>
      </c>
      <c r="BA63" s="211">
        <v>0</v>
      </c>
      <c r="BB63" s="197"/>
      <c r="BC63" s="197"/>
      <c r="BD63" s="229">
        <f t="shared" si="3"/>
        <v>4.916666666666667</v>
      </c>
      <c r="BE63" s="202">
        <v>17700</v>
      </c>
      <c r="BF63" s="230">
        <v>494.90086016999999</v>
      </c>
      <c r="BG63" s="230">
        <v>375.64124860779998</v>
      </c>
      <c r="BH63" s="230">
        <v>-374.50559949661402</v>
      </c>
      <c r="BI63" s="231">
        <v>51.105358027539999</v>
      </c>
      <c r="BJ63" s="231">
        <v>5.0910023955845602</v>
      </c>
      <c r="BK63" s="229">
        <f t="shared" si="4"/>
        <v>-1.0296238169525962</v>
      </c>
      <c r="BL63" s="229">
        <f t="shared" si="5"/>
        <v>-17.806162528923437</v>
      </c>
      <c r="BM63" s="202">
        <v>17700</v>
      </c>
      <c r="BN63" s="230">
        <v>494.90086016999999</v>
      </c>
      <c r="BO63" s="230">
        <v>408.18519606459398</v>
      </c>
      <c r="BP63" s="230">
        <v>-408.74034893855003</v>
      </c>
      <c r="BQ63" s="231">
        <v>51.372061689035903</v>
      </c>
      <c r="BR63" s="231">
        <v>5.3436910995802398</v>
      </c>
      <c r="BS63" s="229">
        <f t="shared" si="6"/>
        <v>-0.78829131544243669</v>
      </c>
      <c r="BT63" s="229">
        <f t="shared" si="7"/>
        <v>-17.806162528923437</v>
      </c>
      <c r="BU63" s="206"/>
      <c r="BV63" s="204">
        <v>-117.895916972645</v>
      </c>
      <c r="BW63" s="204">
        <v>-78.250388309896607</v>
      </c>
      <c r="BX63" s="229">
        <f t="shared" si="8"/>
        <v>-122.61404144566873</v>
      </c>
      <c r="BY63" s="229">
        <f t="shared" si="9"/>
        <v>-81.47358260897191</v>
      </c>
      <c r="BZ63" s="206"/>
      <c r="CA63" s="206"/>
      <c r="CB63" s="206"/>
      <c r="CC63" s="206"/>
      <c r="CD63" s="206"/>
      <c r="CE63" s="206"/>
      <c r="CF63" s="206"/>
      <c r="CG63" s="206"/>
      <c r="CH63" s="206"/>
      <c r="CI63" s="206"/>
      <c r="CJ63" s="206"/>
      <c r="CK63" s="206"/>
      <c r="CL63" s="206"/>
      <c r="CM63" s="206"/>
      <c r="CN63" s="206"/>
      <c r="CO63" s="206"/>
      <c r="CP63" s="206"/>
      <c r="CQ63" s="206"/>
      <c r="CR63" s="206"/>
    </row>
    <row r="64" spans="1:96" ht="12" customHeight="1" x14ac:dyDescent="0.25">
      <c r="A64" s="197"/>
      <c r="B64" s="198">
        <f t="shared" si="10"/>
        <v>60</v>
      </c>
      <c r="C64" s="223"/>
      <c r="D64" s="199">
        <v>30.795560827574899</v>
      </c>
      <c r="E64" s="199">
        <v>30.795560827574899</v>
      </c>
      <c r="F64" s="199">
        <v>30.795560827574899</v>
      </c>
      <c r="G64" s="199">
        <v>30.795560827574899</v>
      </c>
      <c r="H64" s="199">
        <v>30.795560827574899</v>
      </c>
      <c r="I64" s="199">
        <v>30.795560827574899</v>
      </c>
      <c r="J64" s="199">
        <v>30.795560827574899</v>
      </c>
      <c r="K64" s="199">
        <v>30.795560827574899</v>
      </c>
      <c r="L64" s="199">
        <v>30.795560827574899</v>
      </c>
      <c r="M64" s="199">
        <v>30.795560827574899</v>
      </c>
      <c r="N64" s="199">
        <v>30.795560827574899</v>
      </c>
      <c r="O64" s="199">
        <v>30.795560827574899</v>
      </c>
      <c r="P64" s="199">
        <v>30.795560827574899</v>
      </c>
      <c r="Q64" s="199">
        <v>30.795560827574899</v>
      </c>
      <c r="R64" s="199">
        <v>30.795560827574899</v>
      </c>
      <c r="S64" s="223"/>
      <c r="T64" s="223">
        <v>30.4676761759229</v>
      </c>
      <c r="U64" s="223">
        <v>30.6377495258875</v>
      </c>
      <c r="V64" s="224">
        <f t="shared" si="2"/>
        <v>0.17007334996459988</v>
      </c>
      <c r="W64" s="197"/>
      <c r="X64" s="225">
        <v>50.785078124999998</v>
      </c>
      <c r="Y64" s="225">
        <v>50.785078124999998</v>
      </c>
      <c r="Z64" s="225">
        <v>50.785078124999998</v>
      </c>
      <c r="AA64" s="225">
        <v>50.785078124999998</v>
      </c>
      <c r="AB64" s="225">
        <v>50.785078124999998</v>
      </c>
      <c r="AC64" s="225">
        <v>50.785078124999998</v>
      </c>
      <c r="AD64" s="225">
        <v>50.785078124999998</v>
      </c>
      <c r="AE64" s="225">
        <v>24.689027343749899</v>
      </c>
      <c r="AF64" s="225">
        <v>50.785078124999998</v>
      </c>
      <c r="AG64" s="225">
        <v>50.785078124999998</v>
      </c>
      <c r="AH64" s="225">
        <v>50.785078124999998</v>
      </c>
      <c r="AI64" s="225">
        <v>50.785078124999998</v>
      </c>
      <c r="AJ64" s="225">
        <v>50.785078124999998</v>
      </c>
      <c r="AK64" s="225">
        <v>50.785078124999998</v>
      </c>
      <c r="AL64" s="225">
        <v>50.785078124999998</v>
      </c>
      <c r="AM64" s="197"/>
      <c r="AN64" s="211">
        <v>59</v>
      </c>
      <c r="AO64" s="211">
        <v>0</v>
      </c>
      <c r="AP64" s="211">
        <v>59</v>
      </c>
      <c r="AQ64" s="211">
        <v>7</v>
      </c>
      <c r="AR64" s="211">
        <v>609.61</v>
      </c>
      <c r="AS64" s="211">
        <v>30.48028</v>
      </c>
      <c r="AT64" s="226">
        <v>1E-3</v>
      </c>
      <c r="AU64" s="211">
        <v>24.689027343749899</v>
      </c>
      <c r="AV64" s="211">
        <v>1</v>
      </c>
      <c r="AW64" s="227">
        <v>1.4200000000000001E-4</v>
      </c>
      <c r="AX64" s="228">
        <v>3.8580000000000003E-2</v>
      </c>
      <c r="AY64" s="211">
        <v>2</v>
      </c>
      <c r="AZ64" s="211">
        <v>1</v>
      </c>
      <c r="BA64" s="211">
        <v>0</v>
      </c>
      <c r="BB64" s="197"/>
      <c r="BC64" s="197"/>
      <c r="BD64" s="229">
        <f t="shared" si="3"/>
        <v>5</v>
      </c>
      <c r="BE64" s="202">
        <v>18000</v>
      </c>
      <c r="BF64" s="230">
        <v>509.7</v>
      </c>
      <c r="BG64" s="230">
        <v>379.53445042975397</v>
      </c>
      <c r="BH64" s="230">
        <v>-377.580075944996</v>
      </c>
      <c r="BI64" s="231">
        <v>51.133614857448201</v>
      </c>
      <c r="BJ64" s="231">
        <v>5.1258496073561801</v>
      </c>
      <c r="BK64" s="229">
        <f t="shared" si="4"/>
        <v>-0.99477660518097633</v>
      </c>
      <c r="BL64" s="229">
        <f t="shared" si="5"/>
        <v>-3.0070226989234357</v>
      </c>
      <c r="BM64" s="202">
        <v>18000</v>
      </c>
      <c r="BN64" s="230">
        <v>509.7</v>
      </c>
      <c r="BO64" s="230">
        <v>410.52433926708301</v>
      </c>
      <c r="BP64" s="230">
        <v>-410.44849248452101</v>
      </c>
      <c r="BQ64" s="231">
        <v>51.387940157453997</v>
      </c>
      <c r="BR64" s="231">
        <v>5.36460077931594</v>
      </c>
      <c r="BS64" s="229">
        <f t="shared" si="6"/>
        <v>-0.76738163570673645</v>
      </c>
      <c r="BT64" s="229">
        <f t="shared" si="7"/>
        <v>-3.0070226989234357</v>
      </c>
      <c r="BU64" s="206"/>
      <c r="BV64" s="204">
        <v>-113.68510832968001</v>
      </c>
      <c r="BW64" s="204">
        <v>-74.918481641505196</v>
      </c>
      <c r="BX64" s="229">
        <f t="shared" si="8"/>
        <v>-118.40323280270374</v>
      </c>
      <c r="BY64" s="229">
        <f t="shared" si="9"/>
        <v>-78.141675940580498</v>
      </c>
      <c r="BZ64" s="206"/>
      <c r="CA64" s="206"/>
      <c r="CB64" s="206"/>
      <c r="CC64" s="206"/>
      <c r="CD64" s="206"/>
      <c r="CE64" s="206"/>
      <c r="CF64" s="206"/>
      <c r="CG64" s="206"/>
      <c r="CH64" s="206"/>
      <c r="CI64" s="206"/>
      <c r="CJ64" s="206"/>
      <c r="CK64" s="206"/>
      <c r="CL64" s="206"/>
      <c r="CM64" s="206"/>
      <c r="CN64" s="206"/>
      <c r="CO64" s="206"/>
      <c r="CP64" s="206"/>
      <c r="CQ64" s="206"/>
      <c r="CR64" s="206"/>
    </row>
    <row r="65" spans="1:96" ht="12" customHeight="1" x14ac:dyDescent="0.25">
      <c r="A65" s="197"/>
      <c r="B65" s="198">
        <f t="shared" si="10"/>
        <v>61</v>
      </c>
      <c r="C65" s="223"/>
      <c r="D65" s="199">
        <v>30.185955358824899</v>
      </c>
      <c r="E65" s="199">
        <v>30.185955358824899</v>
      </c>
      <c r="F65" s="199">
        <v>30.185955358824899</v>
      </c>
      <c r="G65" s="199">
        <v>30.185955358824899</v>
      </c>
      <c r="H65" s="199">
        <v>30.185955358824899</v>
      </c>
      <c r="I65" s="199">
        <v>30.185955358824899</v>
      </c>
      <c r="J65" s="199">
        <v>30.185955358824899</v>
      </c>
      <c r="K65" s="199">
        <v>30.185955358824899</v>
      </c>
      <c r="L65" s="199">
        <v>30.185955358824899</v>
      </c>
      <c r="M65" s="199">
        <v>30.185955358824899</v>
      </c>
      <c r="N65" s="199">
        <v>30.185955358824899</v>
      </c>
      <c r="O65" s="199">
        <v>30.185955358824899</v>
      </c>
      <c r="P65" s="199">
        <v>30.185955358824899</v>
      </c>
      <c r="Q65" s="199">
        <v>30.185955358824899</v>
      </c>
      <c r="R65" s="199">
        <v>30.185955358824899</v>
      </c>
      <c r="S65" s="223"/>
      <c r="T65" s="223">
        <v>29.889866449692502</v>
      </c>
      <c r="U65" s="223">
        <v>30.041128445608301</v>
      </c>
      <c r="V65" s="224">
        <f t="shared" si="2"/>
        <v>0.15126199591579947</v>
      </c>
      <c r="W65" s="197"/>
      <c r="X65" s="225">
        <v>50.175472499999998</v>
      </c>
      <c r="Y65" s="225">
        <v>50.175472499999998</v>
      </c>
      <c r="Z65" s="225">
        <v>50.175472499999998</v>
      </c>
      <c r="AA65" s="225">
        <v>50.175472499999998</v>
      </c>
      <c r="AB65" s="225">
        <v>50.175472499999998</v>
      </c>
      <c r="AC65" s="225">
        <v>50.175472499999998</v>
      </c>
      <c r="AD65" s="225">
        <v>50.175472499999998</v>
      </c>
      <c r="AE65" s="225">
        <v>24.079421875000001</v>
      </c>
      <c r="AF65" s="225">
        <v>50.175472499999998</v>
      </c>
      <c r="AG65" s="225">
        <v>50.175472499999998</v>
      </c>
      <c r="AH65" s="225">
        <v>50.175472499999998</v>
      </c>
      <c r="AI65" s="225">
        <v>50.175472499999998</v>
      </c>
      <c r="AJ65" s="225">
        <v>50.175472499999998</v>
      </c>
      <c r="AK65" s="225">
        <v>50.175472499999998</v>
      </c>
      <c r="AL65" s="225">
        <v>50.175472499999998</v>
      </c>
      <c r="AM65" s="197"/>
      <c r="AN65" s="211">
        <v>60</v>
      </c>
      <c r="AO65" s="211">
        <v>0</v>
      </c>
      <c r="AP65" s="211">
        <v>60</v>
      </c>
      <c r="AQ65" s="211">
        <v>7</v>
      </c>
      <c r="AR65" s="211">
        <v>609.61</v>
      </c>
      <c r="AS65" s="211">
        <v>30.48028</v>
      </c>
      <c r="AT65" s="226">
        <v>1E-3</v>
      </c>
      <c r="AU65" s="211">
        <v>24.079421875000001</v>
      </c>
      <c r="AV65" s="211">
        <v>1</v>
      </c>
      <c r="AW65" s="227">
        <v>1.4200000000000001E-4</v>
      </c>
      <c r="AX65" s="228">
        <v>3.8580000000000003E-2</v>
      </c>
      <c r="AY65" s="211">
        <v>2</v>
      </c>
      <c r="AZ65" s="211">
        <v>1</v>
      </c>
      <c r="BA65" s="211">
        <v>0</v>
      </c>
      <c r="BB65" s="197"/>
      <c r="BC65" s="197"/>
      <c r="BD65" s="229">
        <f t="shared" si="3"/>
        <v>5.083333333333333</v>
      </c>
      <c r="BE65" s="202">
        <v>18300</v>
      </c>
      <c r="BF65" s="230">
        <v>524.49913982999999</v>
      </c>
      <c r="BG65" s="230">
        <v>385.10378328213602</v>
      </c>
      <c r="BH65" s="230">
        <v>-382.32188073507302</v>
      </c>
      <c r="BI65" s="231">
        <v>51.175240599853403</v>
      </c>
      <c r="BJ65" s="231">
        <v>5.1739969407528701</v>
      </c>
      <c r="BK65" s="229">
        <f t="shared" si="4"/>
        <v>-0.94662927178428635</v>
      </c>
      <c r="BL65" s="229">
        <f t="shared" si="5"/>
        <v>11.792117131076566</v>
      </c>
      <c r="BM65" s="202">
        <v>18300</v>
      </c>
      <c r="BN65" s="230">
        <v>524.49913982999999</v>
      </c>
      <c r="BO65" s="230">
        <v>414.08817866882703</v>
      </c>
      <c r="BP65" s="230">
        <v>-413.358170304363</v>
      </c>
      <c r="BQ65" s="231">
        <v>51.413271403257497</v>
      </c>
      <c r="BR65" s="231">
        <v>5.3950889937328999</v>
      </c>
      <c r="BS65" s="229">
        <f t="shared" si="6"/>
        <v>-0.73689342128977664</v>
      </c>
      <c r="BT65" s="229">
        <f t="shared" si="7"/>
        <v>11.792117131076566</v>
      </c>
      <c r="BU65" s="206"/>
      <c r="BV65" s="204">
        <v>-108.229211318791</v>
      </c>
      <c r="BW65" s="204">
        <v>-70.766061790649999</v>
      </c>
      <c r="BX65" s="229">
        <f t="shared" si="8"/>
        <v>-112.94733579181474</v>
      </c>
      <c r="BY65" s="229">
        <f t="shared" si="9"/>
        <v>-73.989256089725302</v>
      </c>
      <c r="BZ65" s="206"/>
      <c r="CA65" s="206"/>
      <c r="CB65" s="206"/>
      <c r="CC65" s="206"/>
      <c r="CD65" s="206"/>
      <c r="CE65" s="206"/>
      <c r="CF65" s="206"/>
      <c r="CG65" s="206"/>
      <c r="CH65" s="206"/>
      <c r="CI65" s="206"/>
      <c r="CJ65" s="206"/>
      <c r="CK65" s="206"/>
      <c r="CL65" s="206"/>
      <c r="CM65" s="206"/>
      <c r="CN65" s="206"/>
      <c r="CO65" s="206"/>
      <c r="CP65" s="206"/>
      <c r="CQ65" s="206"/>
      <c r="CR65" s="206"/>
    </row>
    <row r="66" spans="1:96" ht="12" customHeight="1" x14ac:dyDescent="0.25">
      <c r="A66" s="197"/>
      <c r="B66" s="198">
        <f t="shared" si="10"/>
        <v>62</v>
      </c>
      <c r="C66" s="223"/>
      <c r="D66" s="199">
        <v>29.576349890074901</v>
      </c>
      <c r="E66" s="199">
        <v>29.576349890074901</v>
      </c>
      <c r="F66" s="199">
        <v>29.576349890074901</v>
      </c>
      <c r="G66" s="199">
        <v>29.576349890074901</v>
      </c>
      <c r="H66" s="199">
        <v>29.576349890074901</v>
      </c>
      <c r="I66" s="199">
        <v>29.576349890074901</v>
      </c>
      <c r="J66" s="199">
        <v>29.576349890074901</v>
      </c>
      <c r="K66" s="199">
        <v>29.576349890074901</v>
      </c>
      <c r="L66" s="199">
        <v>29.576349890074901</v>
      </c>
      <c r="M66" s="199">
        <v>29.576349890074901</v>
      </c>
      <c r="N66" s="199">
        <v>29.576349890074901</v>
      </c>
      <c r="O66" s="199">
        <v>29.576349890074901</v>
      </c>
      <c r="P66" s="199">
        <v>29.576349890074901</v>
      </c>
      <c r="Q66" s="199">
        <v>29.576349890074901</v>
      </c>
      <c r="R66" s="199">
        <v>29.576349890074901</v>
      </c>
      <c r="S66" s="223"/>
      <c r="T66" s="223">
        <v>29.312179646827001</v>
      </c>
      <c r="U66" s="223">
        <v>29.444252548787301</v>
      </c>
      <c r="V66" s="224">
        <f t="shared" si="2"/>
        <v>0.1320729019602993</v>
      </c>
      <c r="W66" s="197"/>
      <c r="X66" s="225">
        <v>49.565866874999998</v>
      </c>
      <c r="Y66" s="225">
        <v>49.565866874999998</v>
      </c>
      <c r="Z66" s="225">
        <v>49.565866874999998</v>
      </c>
      <c r="AA66" s="225">
        <v>49.565866874999998</v>
      </c>
      <c r="AB66" s="225">
        <v>49.565866874999998</v>
      </c>
      <c r="AC66" s="225">
        <v>49.565866874999998</v>
      </c>
      <c r="AD66" s="225">
        <v>49.565866874999998</v>
      </c>
      <c r="AE66" s="225">
        <v>23.469816406249901</v>
      </c>
      <c r="AF66" s="225">
        <v>49.565866874999998</v>
      </c>
      <c r="AG66" s="225">
        <v>49.565866874999998</v>
      </c>
      <c r="AH66" s="225">
        <v>49.565866874999998</v>
      </c>
      <c r="AI66" s="225">
        <v>49.565866874999998</v>
      </c>
      <c r="AJ66" s="225">
        <v>49.565866874999998</v>
      </c>
      <c r="AK66" s="225">
        <v>49.565866874999998</v>
      </c>
      <c r="AL66" s="225">
        <v>49.565866874999998</v>
      </c>
      <c r="AM66" s="197"/>
      <c r="AN66" s="211">
        <v>61</v>
      </c>
      <c r="AO66" s="211">
        <v>0</v>
      </c>
      <c r="AP66" s="211">
        <v>61</v>
      </c>
      <c r="AQ66" s="211">
        <v>7</v>
      </c>
      <c r="AR66" s="211">
        <v>609.61</v>
      </c>
      <c r="AS66" s="211">
        <v>30.48028</v>
      </c>
      <c r="AT66" s="226">
        <v>1E-3</v>
      </c>
      <c r="AU66" s="211">
        <v>23.469816406249901</v>
      </c>
      <c r="AV66" s="211">
        <v>1</v>
      </c>
      <c r="AW66" s="227">
        <v>1.4200000000000001E-4</v>
      </c>
      <c r="AX66" s="228">
        <v>3.8580000000000003E-2</v>
      </c>
      <c r="AY66" s="211">
        <v>2</v>
      </c>
      <c r="AZ66" s="211">
        <v>1</v>
      </c>
      <c r="BA66" s="211">
        <v>0</v>
      </c>
      <c r="BB66" s="197"/>
      <c r="BC66" s="197"/>
      <c r="BD66" s="229">
        <f t="shared" si="3"/>
        <v>5.166666666666667</v>
      </c>
      <c r="BE66" s="202">
        <v>18600</v>
      </c>
      <c r="BF66" s="230">
        <v>539.13613719</v>
      </c>
      <c r="BG66" s="230">
        <v>392.35567532172399</v>
      </c>
      <c r="BH66" s="230">
        <v>-388.75733075657001</v>
      </c>
      <c r="BI66" s="231">
        <v>51.230152197093297</v>
      </c>
      <c r="BJ66" s="231">
        <v>5.23516758331498</v>
      </c>
      <c r="BK66" s="229">
        <f t="shared" si="4"/>
        <v>-0.88545862922217644</v>
      </c>
      <c r="BL66" s="229">
        <f t="shared" si="5"/>
        <v>26.429114491076575</v>
      </c>
      <c r="BM66" s="202">
        <v>18600</v>
      </c>
      <c r="BN66" s="230">
        <v>539.13613719</v>
      </c>
      <c r="BO66" s="230">
        <v>418.88582290307102</v>
      </c>
      <c r="BP66" s="230">
        <v>-417.48985369231002</v>
      </c>
      <c r="BQ66" s="231">
        <v>51.448082046913498</v>
      </c>
      <c r="BR66" s="231">
        <v>5.4350701969856701</v>
      </c>
      <c r="BS66" s="229">
        <f t="shared" si="6"/>
        <v>-0.69691221803700643</v>
      </c>
      <c r="BT66" s="229">
        <f t="shared" si="7"/>
        <v>26.429114491076575</v>
      </c>
      <c r="BU66" s="206"/>
      <c r="BV66" s="204">
        <v>-101.587979358916</v>
      </c>
      <c r="BW66" s="204">
        <v>-65.838606390514599</v>
      </c>
      <c r="BX66" s="229">
        <f t="shared" si="8"/>
        <v>-106.30610383193974</v>
      </c>
      <c r="BY66" s="229">
        <f t="shared" si="9"/>
        <v>-69.061800689589901</v>
      </c>
      <c r="BZ66" s="206"/>
      <c r="CA66" s="206"/>
      <c r="CB66" s="206"/>
      <c r="CC66" s="206"/>
      <c r="CD66" s="206"/>
      <c r="CE66" s="206"/>
      <c r="CF66" s="206"/>
      <c r="CG66" s="206"/>
      <c r="CH66" s="206"/>
      <c r="CI66" s="206"/>
      <c r="CJ66" s="206"/>
      <c r="CK66" s="206"/>
      <c r="CL66" s="206"/>
      <c r="CM66" s="206"/>
      <c r="CN66" s="206"/>
      <c r="CO66" s="206"/>
      <c r="CP66" s="206"/>
      <c r="CQ66" s="206"/>
      <c r="CR66" s="206"/>
    </row>
    <row r="67" spans="1:96" ht="12" customHeight="1" x14ac:dyDescent="0.25">
      <c r="A67" s="197"/>
      <c r="B67" s="198">
        <f t="shared" si="10"/>
        <v>63</v>
      </c>
      <c r="C67" s="223"/>
      <c r="D67" s="199">
        <v>28.966744421324901</v>
      </c>
      <c r="E67" s="199">
        <v>28.966744421324901</v>
      </c>
      <c r="F67" s="199">
        <v>28.966744421324901</v>
      </c>
      <c r="G67" s="199">
        <v>28.966744421324901</v>
      </c>
      <c r="H67" s="199">
        <v>28.966744421324901</v>
      </c>
      <c r="I67" s="199">
        <v>28.966744421324901</v>
      </c>
      <c r="J67" s="199">
        <v>28.966744421324901</v>
      </c>
      <c r="K67" s="199">
        <v>28.966744421324901</v>
      </c>
      <c r="L67" s="199">
        <v>28.966744421324901</v>
      </c>
      <c r="M67" s="199">
        <v>28.966744421324901</v>
      </c>
      <c r="N67" s="199">
        <v>28.966744421324901</v>
      </c>
      <c r="O67" s="199">
        <v>28.966744421324901</v>
      </c>
      <c r="P67" s="199">
        <v>28.966744421324901</v>
      </c>
      <c r="Q67" s="199">
        <v>28.966744421324901</v>
      </c>
      <c r="R67" s="199">
        <v>28.966744421324901</v>
      </c>
      <c r="S67" s="223"/>
      <c r="T67" s="223">
        <v>28.734546990332898</v>
      </c>
      <c r="U67" s="223">
        <v>28.847104645934401</v>
      </c>
      <c r="V67" s="224">
        <f t="shared" si="2"/>
        <v>0.11255765560150266</v>
      </c>
      <c r="W67" s="197"/>
      <c r="X67" s="225">
        <v>48.956261249999997</v>
      </c>
      <c r="Y67" s="225">
        <v>48.956261249999997</v>
      </c>
      <c r="Z67" s="225">
        <v>48.956261249999997</v>
      </c>
      <c r="AA67" s="225">
        <v>48.956261249999997</v>
      </c>
      <c r="AB67" s="225">
        <v>48.956261249999997</v>
      </c>
      <c r="AC67" s="225">
        <v>48.956261249999997</v>
      </c>
      <c r="AD67" s="225">
        <v>48.956261249999997</v>
      </c>
      <c r="AE67" s="225">
        <v>22.8602109374999</v>
      </c>
      <c r="AF67" s="225">
        <v>48.956261249999997</v>
      </c>
      <c r="AG67" s="225">
        <v>48.956261249999997</v>
      </c>
      <c r="AH67" s="225">
        <v>48.956261249999997</v>
      </c>
      <c r="AI67" s="225">
        <v>48.956261249999997</v>
      </c>
      <c r="AJ67" s="225">
        <v>48.956261249999997</v>
      </c>
      <c r="AK67" s="225">
        <v>48.956261249999997</v>
      </c>
      <c r="AL67" s="225">
        <v>48.956261249999997</v>
      </c>
      <c r="AM67" s="197"/>
      <c r="AN67" s="211">
        <v>62</v>
      </c>
      <c r="AO67" s="211">
        <v>0</v>
      </c>
      <c r="AP67" s="211">
        <v>62</v>
      </c>
      <c r="AQ67" s="211">
        <v>7</v>
      </c>
      <c r="AR67" s="211">
        <v>609.61</v>
      </c>
      <c r="AS67" s="211">
        <v>30.48028</v>
      </c>
      <c r="AT67" s="226">
        <v>1E-3</v>
      </c>
      <c r="AU67" s="211">
        <v>22.8602109374999</v>
      </c>
      <c r="AV67" s="211">
        <v>1</v>
      </c>
      <c r="AW67" s="227">
        <v>1.4200000000000001E-4</v>
      </c>
      <c r="AX67" s="228">
        <v>3.8580000000000003E-2</v>
      </c>
      <c r="AY67" s="211">
        <v>2</v>
      </c>
      <c r="AZ67" s="211">
        <v>1</v>
      </c>
      <c r="BA67" s="211">
        <v>0</v>
      </c>
      <c r="BB67" s="197"/>
      <c r="BC67" s="197"/>
      <c r="BD67" s="229">
        <f t="shared" si="3"/>
        <v>5.25</v>
      </c>
      <c r="BE67" s="202">
        <v>18900</v>
      </c>
      <c r="BF67" s="230">
        <v>553.45062605999999</v>
      </c>
      <c r="BG67" s="230">
        <v>401.25825578630298</v>
      </c>
      <c r="BH67" s="230">
        <v>-396.87702342503098</v>
      </c>
      <c r="BI67" s="231">
        <v>51.297909493397597</v>
      </c>
      <c r="BJ67" s="231">
        <v>5.3087214230096498</v>
      </c>
      <c r="BK67" s="229">
        <f t="shared" si="4"/>
        <v>-0.81190478952750667</v>
      </c>
      <c r="BL67" s="229">
        <f t="shared" si="5"/>
        <v>40.743603361076566</v>
      </c>
      <c r="BM67" s="202">
        <v>18900</v>
      </c>
      <c r="BN67" s="230">
        <v>553.45062605999999</v>
      </c>
      <c r="BO67" s="230">
        <v>424.90376665655401</v>
      </c>
      <c r="BP67" s="230">
        <v>-422.84345508113699</v>
      </c>
      <c r="BQ67" s="231">
        <v>51.492198717577203</v>
      </c>
      <c r="BR67" s="231">
        <v>5.4842467034902498</v>
      </c>
      <c r="BS67" s="229">
        <f t="shared" si="6"/>
        <v>-0.64773571153242671</v>
      </c>
      <c r="BT67" s="229">
        <f t="shared" si="7"/>
        <v>40.743603361076566</v>
      </c>
      <c r="BU67" s="206"/>
      <c r="BV67" s="204">
        <v>-93.834147751830301</v>
      </c>
      <c r="BW67" s="204">
        <v>-60.190081325393699</v>
      </c>
      <c r="BX67" s="229">
        <f t="shared" si="8"/>
        <v>-98.552272224854036</v>
      </c>
      <c r="BY67" s="229">
        <f t="shared" si="9"/>
        <v>-63.413275624468994</v>
      </c>
      <c r="BZ67" s="206"/>
      <c r="CA67" s="206"/>
      <c r="CB67" s="206"/>
      <c r="CC67" s="206"/>
      <c r="CD67" s="206"/>
      <c r="CE67" s="206"/>
      <c r="CF67" s="206"/>
      <c r="CG67" s="206"/>
      <c r="CH67" s="206"/>
      <c r="CI67" s="206"/>
      <c r="CJ67" s="206"/>
      <c r="CK67" s="206"/>
      <c r="CL67" s="206"/>
      <c r="CM67" s="206"/>
      <c r="CN67" s="206"/>
      <c r="CO67" s="206"/>
      <c r="CP67" s="206"/>
      <c r="CQ67" s="206"/>
      <c r="CR67" s="206"/>
    </row>
    <row r="68" spans="1:96" ht="12" customHeight="1" x14ac:dyDescent="0.25">
      <c r="A68" s="197"/>
      <c r="B68" s="198">
        <f t="shared" si="10"/>
        <v>64</v>
      </c>
      <c r="C68" s="223"/>
      <c r="D68" s="199">
        <v>28.3571389525749</v>
      </c>
      <c r="E68" s="199">
        <v>28.3571389525749</v>
      </c>
      <c r="F68" s="199">
        <v>28.3571389525749</v>
      </c>
      <c r="G68" s="199">
        <v>28.3571389525749</v>
      </c>
      <c r="H68" s="199">
        <v>28.3571389525749</v>
      </c>
      <c r="I68" s="199">
        <v>28.3571389525749</v>
      </c>
      <c r="J68" s="199">
        <v>28.3571389525749</v>
      </c>
      <c r="K68" s="199">
        <v>28.3571389525749</v>
      </c>
      <c r="L68" s="199">
        <v>28.3571389525749</v>
      </c>
      <c r="M68" s="199">
        <v>28.3571389525749</v>
      </c>
      <c r="N68" s="199">
        <v>28.3571389525749</v>
      </c>
      <c r="O68" s="199">
        <v>28.3571389525749</v>
      </c>
      <c r="P68" s="199">
        <v>28.3571389525749</v>
      </c>
      <c r="Q68" s="199">
        <v>28.3571389525749</v>
      </c>
      <c r="R68" s="199">
        <v>28.3571389525749</v>
      </c>
      <c r="S68" s="223"/>
      <c r="T68" s="223">
        <v>28.1569011496745</v>
      </c>
      <c r="U68" s="223">
        <v>28.249668981542399</v>
      </c>
      <c r="V68" s="224">
        <f t="shared" si="2"/>
        <v>9.2767831867899275E-2</v>
      </c>
      <c r="W68" s="197"/>
      <c r="X68" s="225">
        <v>48.346655624999997</v>
      </c>
      <c r="Y68" s="225">
        <v>48.346655624999997</v>
      </c>
      <c r="Z68" s="225">
        <v>48.346655624999997</v>
      </c>
      <c r="AA68" s="225">
        <v>48.346655624999997</v>
      </c>
      <c r="AB68" s="225">
        <v>48.346655624999997</v>
      </c>
      <c r="AC68" s="225">
        <v>48.346655624999997</v>
      </c>
      <c r="AD68" s="225">
        <v>48.346655624999997</v>
      </c>
      <c r="AE68" s="225">
        <v>22.2506054687499</v>
      </c>
      <c r="AF68" s="225">
        <v>48.346655624999997</v>
      </c>
      <c r="AG68" s="225">
        <v>48.346655624999997</v>
      </c>
      <c r="AH68" s="225">
        <v>48.346655624999997</v>
      </c>
      <c r="AI68" s="225">
        <v>48.346655624999997</v>
      </c>
      <c r="AJ68" s="225">
        <v>48.346655624999997</v>
      </c>
      <c r="AK68" s="225">
        <v>48.346655624999997</v>
      </c>
      <c r="AL68" s="225">
        <v>48.346655624999997</v>
      </c>
      <c r="AM68" s="197"/>
      <c r="AN68" s="211">
        <v>63</v>
      </c>
      <c r="AO68" s="211">
        <v>0</v>
      </c>
      <c r="AP68" s="211">
        <v>63</v>
      </c>
      <c r="AQ68" s="211">
        <v>7</v>
      </c>
      <c r="AR68" s="211">
        <v>609.61</v>
      </c>
      <c r="AS68" s="211">
        <v>30.48028</v>
      </c>
      <c r="AT68" s="226">
        <v>1E-3</v>
      </c>
      <c r="AU68" s="211">
        <v>22.2506054687499</v>
      </c>
      <c r="AV68" s="211">
        <v>1</v>
      </c>
      <c r="AW68" s="227">
        <v>1.4200000000000001E-4</v>
      </c>
      <c r="AX68" s="228">
        <v>3.8580000000000003E-2</v>
      </c>
      <c r="AY68" s="211">
        <v>2</v>
      </c>
      <c r="AZ68" s="211">
        <v>1</v>
      </c>
      <c r="BA68" s="211">
        <v>0</v>
      </c>
      <c r="BB68" s="197"/>
      <c r="BC68" s="197"/>
      <c r="BD68" s="229">
        <f t="shared" si="3"/>
        <v>5.333333333333333</v>
      </c>
      <c r="BE68" s="202">
        <v>19200</v>
      </c>
      <c r="BF68" s="230">
        <v>567.28577393</v>
      </c>
      <c r="BG68" s="230">
        <v>411.73652198343098</v>
      </c>
      <c r="BH68" s="230">
        <v>-406.62935509124497</v>
      </c>
      <c r="BI68" s="231">
        <v>51.377691230434003</v>
      </c>
      <c r="BJ68" s="231">
        <v>5.3936490751552801</v>
      </c>
      <c r="BK68" s="229">
        <f t="shared" si="4"/>
        <v>-0.7269771373818763</v>
      </c>
      <c r="BL68" s="229">
        <f t="shared" si="5"/>
        <v>54.578751231076581</v>
      </c>
      <c r="BM68" s="202">
        <v>19200</v>
      </c>
      <c r="BN68" s="230">
        <v>567.28577393</v>
      </c>
      <c r="BO68" s="230">
        <v>432.10258497501297</v>
      </c>
      <c r="BP68" s="230">
        <v>-429.39441451277702</v>
      </c>
      <c r="BQ68" s="231">
        <v>51.545226808591401</v>
      </c>
      <c r="BR68" s="231">
        <v>5.5420950260476003</v>
      </c>
      <c r="BS68" s="229">
        <f t="shared" si="6"/>
        <v>-0.5898873889750762</v>
      </c>
      <c r="BT68" s="229">
        <f t="shared" si="7"/>
        <v>54.578751231076581</v>
      </c>
      <c r="BU68" s="206"/>
      <c r="BV68" s="204">
        <v>-85.052637079329799</v>
      </c>
      <c r="BW68" s="204">
        <v>-53.882349692027297</v>
      </c>
      <c r="BX68" s="229">
        <f t="shared" si="8"/>
        <v>-89.770761552353534</v>
      </c>
      <c r="BY68" s="229">
        <f t="shared" si="9"/>
        <v>-57.105543991102593</v>
      </c>
      <c r="BZ68" s="206"/>
      <c r="CA68" s="206"/>
      <c r="CB68" s="206"/>
      <c r="CC68" s="206"/>
      <c r="CD68" s="206"/>
      <c r="CE68" s="206"/>
      <c r="CF68" s="206"/>
      <c r="CG68" s="206"/>
      <c r="CH68" s="206"/>
      <c r="CI68" s="206"/>
      <c r="CJ68" s="206"/>
      <c r="CK68" s="206"/>
      <c r="CL68" s="206"/>
      <c r="CM68" s="206"/>
      <c r="CN68" s="206"/>
      <c r="CO68" s="206"/>
      <c r="CP68" s="206"/>
      <c r="CQ68" s="206"/>
      <c r="CR68" s="206"/>
    </row>
    <row r="69" spans="1:96" ht="12" customHeight="1" x14ac:dyDescent="0.25">
      <c r="A69" s="197"/>
      <c r="B69" s="198">
        <f t="shared" si="10"/>
        <v>65</v>
      </c>
      <c r="C69" s="223"/>
      <c r="D69" s="199">
        <v>27.747533483824899</v>
      </c>
      <c r="E69" s="199">
        <v>27.747533483824899</v>
      </c>
      <c r="F69" s="199">
        <v>27.747533483824899</v>
      </c>
      <c r="G69" s="199">
        <v>27.747533483824899</v>
      </c>
      <c r="H69" s="199">
        <v>27.747533483824899</v>
      </c>
      <c r="I69" s="199">
        <v>27.747533483824899</v>
      </c>
      <c r="J69" s="199">
        <v>27.747533483824899</v>
      </c>
      <c r="K69" s="199">
        <v>27.747533483824899</v>
      </c>
      <c r="L69" s="199">
        <v>27.747533483824899</v>
      </c>
      <c r="M69" s="199">
        <v>27.747533483824899</v>
      </c>
      <c r="N69" s="199">
        <v>27.747533483824899</v>
      </c>
      <c r="O69" s="199">
        <v>27.747533483824899</v>
      </c>
      <c r="P69" s="199">
        <v>27.747533483824899</v>
      </c>
      <c r="Q69" s="199">
        <v>27.747533483824899</v>
      </c>
      <c r="R69" s="199">
        <v>27.747533483824899</v>
      </c>
      <c r="S69" s="223"/>
      <c r="T69" s="223">
        <v>27.579176342844999</v>
      </c>
      <c r="U69" s="223">
        <v>27.6519311978908</v>
      </c>
      <c r="V69" s="224">
        <f t="shared" si="2"/>
        <v>7.2754855045801037E-2</v>
      </c>
      <c r="W69" s="197"/>
      <c r="X69" s="225">
        <v>47.737050000000004</v>
      </c>
      <c r="Y69" s="225">
        <v>47.737050000000004</v>
      </c>
      <c r="Z69" s="225">
        <v>47.737050000000004</v>
      </c>
      <c r="AA69" s="225">
        <v>47.737050000000004</v>
      </c>
      <c r="AB69" s="225">
        <v>47.737050000000004</v>
      </c>
      <c r="AC69" s="225">
        <v>47.737050000000004</v>
      </c>
      <c r="AD69" s="225">
        <v>47.737050000000004</v>
      </c>
      <c r="AE69" s="225">
        <v>21.640999999999899</v>
      </c>
      <c r="AF69" s="225">
        <v>47.737050000000004</v>
      </c>
      <c r="AG69" s="225">
        <v>47.737050000000004</v>
      </c>
      <c r="AH69" s="225">
        <v>47.737050000000004</v>
      </c>
      <c r="AI69" s="225">
        <v>47.737050000000004</v>
      </c>
      <c r="AJ69" s="225">
        <v>47.737050000000004</v>
      </c>
      <c r="AK69" s="225">
        <v>47.737050000000004</v>
      </c>
      <c r="AL69" s="225">
        <v>47.737050000000004</v>
      </c>
      <c r="AM69" s="197"/>
      <c r="AN69" s="211">
        <v>64</v>
      </c>
      <c r="AO69" s="211">
        <v>0</v>
      </c>
      <c r="AP69" s="211">
        <v>64</v>
      </c>
      <c r="AQ69" s="211">
        <v>7</v>
      </c>
      <c r="AR69" s="211">
        <v>609.61</v>
      </c>
      <c r="AS69" s="211">
        <v>30.48028</v>
      </c>
      <c r="AT69" s="226">
        <v>1E-3</v>
      </c>
      <c r="AU69" s="211">
        <v>21.640999999999899</v>
      </c>
      <c r="AV69" s="211">
        <v>1</v>
      </c>
      <c r="AW69" s="227">
        <v>1.4200000000000001E-4</v>
      </c>
      <c r="AX69" s="228">
        <v>3.8580000000000003E-2</v>
      </c>
      <c r="AY69" s="211">
        <v>1</v>
      </c>
      <c r="AZ69" s="211">
        <v>1</v>
      </c>
      <c r="BA69" s="211">
        <v>0</v>
      </c>
      <c r="BB69" s="197"/>
      <c r="BC69" s="197"/>
      <c r="BD69" s="229">
        <f t="shared" si="3"/>
        <v>5.416666666666667</v>
      </c>
      <c r="BE69" s="202">
        <v>19500</v>
      </c>
      <c r="BF69" s="230">
        <v>580.49</v>
      </c>
      <c r="BG69" s="230">
        <v>423.67061457377702</v>
      </c>
      <c r="BH69" s="230">
        <v>-417.916779696508</v>
      </c>
      <c r="BI69" s="231">
        <v>51.468303071590697</v>
      </c>
      <c r="BJ69" s="231">
        <v>5.4885979010231498</v>
      </c>
      <c r="BK69" s="229">
        <f t="shared" si="4"/>
        <v>-0.63202831151400662</v>
      </c>
      <c r="BL69" s="229">
        <f t="shared" si="5"/>
        <v>67.782977301076585</v>
      </c>
      <c r="BM69" s="202">
        <v>19500</v>
      </c>
      <c r="BN69" s="230">
        <v>580.49</v>
      </c>
      <c r="BO69" s="230">
        <v>440.414941368173</v>
      </c>
      <c r="BP69" s="230">
        <v>-437.09083861322699</v>
      </c>
      <c r="BQ69" s="231">
        <v>51.606542422176801</v>
      </c>
      <c r="BR69" s="231">
        <v>5.60786681391202</v>
      </c>
      <c r="BS69" s="229">
        <f t="shared" si="6"/>
        <v>-0.52411560111065647</v>
      </c>
      <c r="BT69" s="229">
        <f t="shared" si="7"/>
        <v>67.782977301076585</v>
      </c>
      <c r="BU69" s="206"/>
      <c r="BV69" s="204">
        <v>-75.339623146247703</v>
      </c>
      <c r="BW69" s="204">
        <v>-46.984494270034503</v>
      </c>
      <c r="BX69" s="229">
        <f t="shared" si="8"/>
        <v>-80.057747619271439</v>
      </c>
      <c r="BY69" s="229">
        <f t="shared" si="9"/>
        <v>-50.207688569109798</v>
      </c>
      <c r="BZ69" s="206"/>
      <c r="CA69" s="206"/>
      <c r="CB69" s="206"/>
      <c r="CC69" s="206"/>
      <c r="CD69" s="206"/>
      <c r="CE69" s="206"/>
      <c r="CF69" s="206"/>
      <c r="CG69" s="206"/>
      <c r="CH69" s="206"/>
      <c r="CI69" s="206"/>
      <c r="CJ69" s="206"/>
      <c r="CK69" s="206"/>
      <c r="CL69" s="206"/>
      <c r="CM69" s="206"/>
      <c r="CN69" s="206"/>
      <c r="CO69" s="206"/>
      <c r="CP69" s="206"/>
      <c r="CQ69" s="206"/>
      <c r="CR69" s="206"/>
    </row>
    <row r="70" spans="1:96" ht="12" customHeight="1" x14ac:dyDescent="0.25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06"/>
      <c r="AN70" s="86"/>
      <c r="AO70" s="86"/>
      <c r="AP70" s="86"/>
      <c r="AQ70" s="86"/>
      <c r="AR70" s="86"/>
      <c r="AS70" s="86"/>
      <c r="AT70" s="86"/>
      <c r="AU70" s="86"/>
      <c r="AV70" s="86"/>
      <c r="AW70" s="240"/>
      <c r="AX70" s="86"/>
      <c r="AY70" s="86"/>
      <c r="AZ70" s="86"/>
      <c r="BA70" s="86"/>
      <c r="BB70" s="197"/>
      <c r="BC70" s="197"/>
      <c r="BD70" s="229">
        <f t="shared" ref="BD70:BD133" si="11">BE70/$BD$4</f>
        <v>5.5</v>
      </c>
      <c r="BE70" s="202">
        <v>19800</v>
      </c>
      <c r="BF70" s="230">
        <v>592.91863602000001</v>
      </c>
      <c r="BG70" s="230">
        <v>436.89773025094797</v>
      </c>
      <c r="BH70" s="230">
        <v>-430.59571321329099</v>
      </c>
      <c r="BI70" s="231">
        <v>51.568219475830404</v>
      </c>
      <c r="BJ70" s="231">
        <v>5.5919281407046197</v>
      </c>
      <c r="BK70" s="229">
        <f t="shared" ref="BK70:BK133" si="12">BJ70-AVERAGE($BJ$5:$BJ$292)</f>
        <v>-0.5286980718325367</v>
      </c>
      <c r="BL70" s="229">
        <f t="shared" ref="BL70:BL133" si="13">BF70-AVERAGE($BF$5:$BF$292)</f>
        <v>80.211613321076584</v>
      </c>
      <c r="BM70" s="202">
        <v>19800</v>
      </c>
      <c r="BN70" s="230">
        <v>592.91863602000001</v>
      </c>
      <c r="BO70" s="230">
        <v>449.74530205393597</v>
      </c>
      <c r="BP70" s="230">
        <v>-445.85219618534097</v>
      </c>
      <c r="BQ70" s="231">
        <v>51.675300134886299</v>
      </c>
      <c r="BR70" s="231">
        <v>5.6806056486982603</v>
      </c>
      <c r="BS70" s="229">
        <f t="shared" ref="BS70:BS133" si="14">BR70-AVERAGE($BR$5:$BR$292)</f>
        <v>-0.45137676632441615</v>
      </c>
      <c r="BT70" s="229">
        <f t="shared" ref="BT70:BT133" si="15">BN70-AVERAGE($BN$5:$BN$292)</f>
        <v>80.211613321076584</v>
      </c>
      <c r="BU70" s="206"/>
      <c r="BV70" s="204">
        <v>-64.801483655373801</v>
      </c>
      <c r="BW70" s="204">
        <v>-39.572060921804102</v>
      </c>
      <c r="BX70" s="229">
        <f t="shared" ref="BX70:BX133" si="16">BV70-AVERAGE($BV$5:$BV$292)</f>
        <v>-69.519608128397536</v>
      </c>
      <c r="BY70" s="229">
        <f t="shared" ref="BY70:BY133" si="17">BW70-AVERAGE($BW$5:$BW$292)</f>
        <v>-42.795255220879397</v>
      </c>
      <c r="BZ70" s="206"/>
      <c r="CA70" s="206"/>
      <c r="CB70" s="206"/>
      <c r="CC70" s="206"/>
      <c r="CD70" s="206"/>
      <c r="CE70" s="206"/>
      <c r="CF70" s="206"/>
      <c r="CG70" s="206"/>
      <c r="CH70" s="206"/>
      <c r="CI70" s="206"/>
      <c r="CJ70" s="206"/>
      <c r="CK70" s="206"/>
      <c r="CL70" s="206"/>
      <c r="CM70" s="206"/>
      <c r="CN70" s="206"/>
      <c r="CO70" s="206"/>
      <c r="CP70" s="206"/>
      <c r="CQ70" s="206"/>
      <c r="CR70" s="206"/>
    </row>
    <row r="71" spans="1:96" ht="12" customHeight="1" x14ac:dyDescent="0.25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06"/>
      <c r="AN71" s="86"/>
      <c r="AO71" s="86"/>
      <c r="AP71" s="86"/>
      <c r="AQ71" s="86"/>
      <c r="AR71" s="86"/>
      <c r="AS71" s="86"/>
      <c r="AT71" s="86"/>
      <c r="AU71" s="86"/>
      <c r="AV71" s="86"/>
      <c r="AW71" s="240"/>
      <c r="AX71" s="86"/>
      <c r="AY71" s="86"/>
      <c r="AZ71" s="86"/>
      <c r="BA71" s="86"/>
      <c r="BB71" s="197"/>
      <c r="BC71" s="197"/>
      <c r="BD71" s="229">
        <f t="shared" si="11"/>
        <v>5.583333333333333</v>
      </c>
      <c r="BE71" s="202">
        <v>20100</v>
      </c>
      <c r="BF71" s="230">
        <v>604.43551124999999</v>
      </c>
      <c r="BG71" s="230">
        <v>451.21753111186598</v>
      </c>
      <c r="BH71" s="230">
        <v>-444.480341419269</v>
      </c>
      <c r="BI71" s="231">
        <v>51.675654516843899</v>
      </c>
      <c r="BJ71" s="231">
        <v>5.7017914586942098</v>
      </c>
      <c r="BK71" s="229">
        <f t="shared" si="12"/>
        <v>-0.41883475384294666</v>
      </c>
      <c r="BL71" s="229">
        <f t="shared" si="13"/>
        <v>91.728488551076566</v>
      </c>
      <c r="BM71" s="202">
        <v>20100</v>
      </c>
      <c r="BN71" s="230">
        <v>604.43551124999999</v>
      </c>
      <c r="BO71" s="230">
        <v>459.97151262507202</v>
      </c>
      <c r="BP71" s="230">
        <v>-455.56988167157101</v>
      </c>
      <c r="BQ71" s="231">
        <v>51.750456834190302</v>
      </c>
      <c r="BR71" s="231">
        <v>5.7591784764930001</v>
      </c>
      <c r="BS71" s="229">
        <f t="shared" si="14"/>
        <v>-0.37280393852967642</v>
      </c>
      <c r="BT71" s="229">
        <f t="shared" si="15"/>
        <v>91.728488551076566</v>
      </c>
      <c r="BU71" s="206"/>
      <c r="BV71" s="204">
        <v>-53.553633150375703</v>
      </c>
      <c r="BW71" s="204">
        <v>-31.726231208188501</v>
      </c>
      <c r="BX71" s="229">
        <f t="shared" si="16"/>
        <v>-58.271757623399438</v>
      </c>
      <c r="BY71" s="229">
        <f t="shared" si="17"/>
        <v>-34.949425507263797</v>
      </c>
      <c r="BZ71" s="206"/>
      <c r="CA71" s="206"/>
      <c r="CB71" s="206"/>
      <c r="CC71" s="206"/>
      <c r="CD71" s="206"/>
      <c r="CE71" s="206"/>
      <c r="CF71" s="206"/>
      <c r="CG71" s="206"/>
      <c r="CH71" s="206"/>
      <c r="CI71" s="206"/>
      <c r="CJ71" s="206"/>
      <c r="CK71" s="206"/>
      <c r="CL71" s="206"/>
      <c r="CM71" s="206"/>
      <c r="CN71" s="206"/>
      <c r="CO71" s="206"/>
      <c r="CP71" s="206"/>
      <c r="CQ71" s="206"/>
      <c r="CR71" s="206"/>
    </row>
    <row r="72" spans="1:96" ht="12" customHeight="1" x14ac:dyDescent="0.25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06"/>
      <c r="AN72" s="86"/>
      <c r="AO72" s="86"/>
      <c r="AP72" s="86"/>
      <c r="AQ72" s="86"/>
      <c r="AR72" s="86"/>
      <c r="AS72" s="86"/>
      <c r="AT72" s="86"/>
      <c r="AU72" s="86"/>
      <c r="AV72" s="86"/>
      <c r="AW72" s="240"/>
      <c r="AX72" s="86"/>
      <c r="AY72" s="86"/>
      <c r="AZ72" s="86"/>
      <c r="BA72" s="86"/>
      <c r="BB72" s="197"/>
      <c r="BC72" s="197"/>
      <c r="BD72" s="229">
        <f t="shared" si="11"/>
        <v>5.666666666666667</v>
      </c>
      <c r="BE72" s="202">
        <v>20400</v>
      </c>
      <c r="BF72" s="230">
        <v>614.91444438999997</v>
      </c>
      <c r="BG72" s="230">
        <v>466.400280499546</v>
      </c>
      <c r="BH72" s="230">
        <v>-459.34984768036099</v>
      </c>
      <c r="BI72" s="231">
        <v>51.788651246433801</v>
      </c>
      <c r="BJ72" s="231">
        <v>5.8162205202679704</v>
      </c>
      <c r="BK72" s="229">
        <f t="shared" si="12"/>
        <v>-0.30440569226918601</v>
      </c>
      <c r="BL72" s="229">
        <f t="shared" si="13"/>
        <v>102.20742169107655</v>
      </c>
      <c r="BM72" s="202">
        <v>20400</v>
      </c>
      <c r="BN72" s="230">
        <v>614.91444438999997</v>
      </c>
      <c r="BO72" s="230">
        <v>470.948116647799</v>
      </c>
      <c r="BP72" s="230">
        <v>-466.10968370925599</v>
      </c>
      <c r="BQ72" s="231">
        <v>51.830809310196301</v>
      </c>
      <c r="BR72" s="231">
        <v>5.8423181971056604</v>
      </c>
      <c r="BS72" s="229">
        <f t="shared" si="14"/>
        <v>-0.28966421791701613</v>
      </c>
      <c r="BT72" s="229">
        <f t="shared" si="15"/>
        <v>102.20742169107655</v>
      </c>
      <c r="BU72" s="206"/>
      <c r="BV72" s="204">
        <v>-41.719258986516202</v>
      </c>
      <c r="BW72" s="204">
        <v>-23.532933281578799</v>
      </c>
      <c r="BX72" s="229">
        <f t="shared" si="16"/>
        <v>-46.437383459539937</v>
      </c>
      <c r="BY72" s="229">
        <f t="shared" si="17"/>
        <v>-26.756127580654095</v>
      </c>
      <c r="BZ72" s="206"/>
      <c r="CA72" s="206"/>
      <c r="CB72" s="206"/>
      <c r="CC72" s="206"/>
      <c r="CD72" s="206"/>
      <c r="CE72" s="206"/>
      <c r="CF72" s="206"/>
      <c r="CG72" s="206"/>
      <c r="CH72" s="206"/>
      <c r="CI72" s="206"/>
      <c r="CJ72" s="206"/>
      <c r="CK72" s="206"/>
      <c r="CL72" s="206"/>
      <c r="CM72" s="206"/>
      <c r="CN72" s="206"/>
      <c r="CO72" s="206"/>
      <c r="CP72" s="206"/>
      <c r="CQ72" s="206"/>
      <c r="CR72" s="206"/>
    </row>
    <row r="73" spans="1:96" ht="12" customHeight="1" x14ac:dyDescent="0.25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06"/>
      <c r="AN73" s="86"/>
      <c r="AO73" s="86"/>
      <c r="AP73" s="86"/>
      <c r="AQ73" s="86"/>
      <c r="AR73" s="86"/>
      <c r="AS73" s="86"/>
      <c r="AT73" s="86"/>
      <c r="AU73" s="86"/>
      <c r="AV73" s="86"/>
      <c r="AW73" s="240"/>
      <c r="AX73" s="86"/>
      <c r="AY73" s="86"/>
      <c r="AZ73" s="86"/>
      <c r="BA73" s="86"/>
      <c r="BB73" s="197"/>
      <c r="BC73" s="197"/>
      <c r="BD73" s="229">
        <f t="shared" si="11"/>
        <v>5.75</v>
      </c>
      <c r="BE73" s="202">
        <v>20700</v>
      </c>
      <c r="BF73" s="230">
        <v>624.24062605999995</v>
      </c>
      <c r="BG73" s="230">
        <v>482.19654002113901</v>
      </c>
      <c r="BH73" s="230">
        <v>-474.95798588337499</v>
      </c>
      <c r="BI73" s="231">
        <v>51.905176681829801</v>
      </c>
      <c r="BJ73" s="231">
        <v>5.9332176528190104</v>
      </c>
      <c r="BK73" s="229">
        <f t="shared" si="12"/>
        <v>-0.18740855971814607</v>
      </c>
      <c r="BL73" s="229">
        <f t="shared" si="13"/>
        <v>111.53360336107653</v>
      </c>
      <c r="BM73" s="202">
        <v>20700</v>
      </c>
      <c r="BN73" s="230">
        <v>624.24062605999995</v>
      </c>
      <c r="BO73" s="230">
        <v>482.51105058143003</v>
      </c>
      <c r="BP73" s="230">
        <v>-477.31591115355201</v>
      </c>
      <c r="BQ73" s="231">
        <v>51.9150412338034</v>
      </c>
      <c r="BR73" s="231">
        <v>5.92867248938812</v>
      </c>
      <c r="BS73" s="229">
        <f t="shared" si="14"/>
        <v>-0.20330992563455652</v>
      </c>
      <c r="BT73" s="229">
        <f t="shared" si="15"/>
        <v>111.53360336107653</v>
      </c>
      <c r="BU73" s="206"/>
      <c r="BV73" s="204">
        <v>-29.427972172920299</v>
      </c>
      <c r="BW73" s="204">
        <v>-15.081900793930201</v>
      </c>
      <c r="BX73" s="229">
        <f t="shared" si="16"/>
        <v>-34.146096645944034</v>
      </c>
      <c r="BY73" s="229">
        <f t="shared" si="17"/>
        <v>-18.305095093005498</v>
      </c>
      <c r="BZ73" s="206"/>
      <c r="CA73" s="206"/>
      <c r="CB73" s="206"/>
      <c r="CC73" s="206"/>
      <c r="CD73" s="206"/>
      <c r="CE73" s="206"/>
      <c r="CF73" s="206"/>
      <c r="CG73" s="206"/>
      <c r="CH73" s="206"/>
      <c r="CI73" s="206"/>
      <c r="CJ73" s="206"/>
      <c r="CK73" s="206"/>
      <c r="CL73" s="206"/>
      <c r="CM73" s="206"/>
      <c r="CN73" s="206"/>
      <c r="CO73" s="206"/>
      <c r="CP73" s="206"/>
      <c r="CQ73" s="206"/>
      <c r="CR73" s="206"/>
    </row>
    <row r="74" spans="1:96" ht="12" customHeight="1" x14ac:dyDescent="0.25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06"/>
      <c r="AN74" s="86"/>
      <c r="AO74" s="86"/>
      <c r="AP74" s="86"/>
      <c r="AQ74" s="86"/>
      <c r="AR74" s="86"/>
      <c r="AS74" s="86"/>
      <c r="AT74" s="86"/>
      <c r="AU74" s="86"/>
      <c r="AV74" s="86"/>
      <c r="AW74" s="240"/>
      <c r="AX74" s="86"/>
      <c r="AY74" s="86"/>
      <c r="AZ74" s="86"/>
      <c r="BA74" s="86"/>
      <c r="BB74" s="197"/>
      <c r="BC74" s="197"/>
      <c r="BD74" s="229">
        <f t="shared" si="11"/>
        <v>5.833333333333333</v>
      </c>
      <c r="BE74" s="202">
        <v>21000</v>
      </c>
      <c r="BF74" s="230">
        <v>632.31187666999904</v>
      </c>
      <c r="BG74" s="230">
        <v>498.34718872048302</v>
      </c>
      <c r="BH74" s="230">
        <v>-491.04365273640298</v>
      </c>
      <c r="BI74" s="231">
        <v>52.023210400646597</v>
      </c>
      <c r="BJ74" s="231">
        <v>6.0508328900905104</v>
      </c>
      <c r="BK74" s="229">
        <f t="shared" si="12"/>
        <v>-6.9793322446646044E-2</v>
      </c>
      <c r="BL74" s="229">
        <f t="shared" si="13"/>
        <v>119.60485397107561</v>
      </c>
      <c r="BM74" s="202">
        <v>21000</v>
      </c>
      <c r="BN74" s="230">
        <v>632.31187666999904</v>
      </c>
      <c r="BO74" s="230">
        <v>494.483195351917</v>
      </c>
      <c r="BP74" s="230">
        <v>-489.01670770732801</v>
      </c>
      <c r="BQ74" s="231">
        <v>52.001774129301097</v>
      </c>
      <c r="BR74" s="231">
        <v>6.0168536199712701</v>
      </c>
      <c r="BS74" s="229">
        <f t="shared" si="14"/>
        <v>-0.11512879505140639</v>
      </c>
      <c r="BT74" s="229">
        <f t="shared" si="15"/>
        <v>119.60485397107561</v>
      </c>
      <c r="BU74" s="206"/>
      <c r="BV74" s="204">
        <v>-16.814387862471701</v>
      </c>
      <c r="BW74" s="204">
        <v>-6.4656901266536098</v>
      </c>
      <c r="BX74" s="229">
        <f t="shared" si="16"/>
        <v>-21.532512335495433</v>
      </c>
      <c r="BY74" s="229">
        <f t="shared" si="17"/>
        <v>-9.688884425728908</v>
      </c>
      <c r="BZ74" s="206"/>
      <c r="CA74" s="206"/>
      <c r="CB74" s="206"/>
      <c r="CC74" s="206"/>
      <c r="CD74" s="206"/>
      <c r="CE74" s="206"/>
      <c r="CF74" s="206"/>
      <c r="CG74" s="206"/>
      <c r="CH74" s="206"/>
      <c r="CI74" s="206"/>
      <c r="CJ74" s="206"/>
      <c r="CK74" s="206"/>
      <c r="CL74" s="206"/>
      <c r="CM74" s="206"/>
      <c r="CN74" s="206"/>
      <c r="CO74" s="206"/>
      <c r="CP74" s="206"/>
      <c r="CQ74" s="206"/>
      <c r="CR74" s="206"/>
    </row>
    <row r="75" spans="1:96" ht="12" customHeight="1" x14ac:dyDescent="0.25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06"/>
      <c r="AN75" s="86"/>
      <c r="AO75" s="86"/>
      <c r="AP75" s="86"/>
      <c r="AQ75" s="86"/>
      <c r="AR75" s="86"/>
      <c r="AS75" s="86"/>
      <c r="AT75" s="86"/>
      <c r="AU75" s="86"/>
      <c r="AV75" s="86"/>
      <c r="AW75" s="240"/>
      <c r="AX75" s="86"/>
      <c r="AY75" s="86"/>
      <c r="AZ75" s="86"/>
      <c r="BA75" s="86"/>
      <c r="BB75" s="197"/>
      <c r="BC75" s="197"/>
      <c r="BD75" s="229">
        <f t="shared" si="11"/>
        <v>5.916666666666667</v>
      </c>
      <c r="BE75" s="202">
        <v>21300</v>
      </c>
      <c r="BF75" s="230">
        <v>639.03976589000001</v>
      </c>
      <c r="BG75" s="230">
        <v>514.59273066234698</v>
      </c>
      <c r="BH75" s="230">
        <v>-507.341192323347</v>
      </c>
      <c r="BI75" s="231">
        <v>52.140818166550197</v>
      </c>
      <c r="BJ75" s="231">
        <v>6.1672255167433496</v>
      </c>
      <c r="BK75" s="229">
        <f t="shared" si="12"/>
        <v>4.6599304206193182E-2</v>
      </c>
      <c r="BL75" s="229">
        <f t="shared" si="13"/>
        <v>126.33274319107659</v>
      </c>
      <c r="BM75" s="202">
        <v>21300</v>
      </c>
      <c r="BN75" s="230">
        <v>639.03976589000001</v>
      </c>
      <c r="BO75" s="230">
        <v>506.68022697026299</v>
      </c>
      <c r="BP75" s="230">
        <v>-501.02997794166703</v>
      </c>
      <c r="BQ75" s="231">
        <v>52.089617097921298</v>
      </c>
      <c r="BR75" s="231">
        <v>6.1054846782653902</v>
      </c>
      <c r="BS75" s="229">
        <f t="shared" si="14"/>
        <v>-2.6497736757286283E-2</v>
      </c>
      <c r="BT75" s="229">
        <f t="shared" si="15"/>
        <v>126.33274319107659</v>
      </c>
      <c r="BU75" s="206"/>
      <c r="BV75" s="204">
        <v>-4.0166510359292102</v>
      </c>
      <c r="BW75" s="204">
        <v>2.2213332942506501</v>
      </c>
      <c r="BX75" s="229">
        <f t="shared" si="16"/>
        <v>-8.7347755089529429</v>
      </c>
      <c r="BY75" s="229">
        <f t="shared" si="17"/>
        <v>-1.0018610048246472</v>
      </c>
      <c r="BZ75" s="206"/>
      <c r="CA75" s="206"/>
      <c r="CB75" s="206"/>
      <c r="CC75" s="206"/>
      <c r="CD75" s="206"/>
      <c r="CE75" s="206"/>
      <c r="CF75" s="206"/>
      <c r="CG75" s="206"/>
      <c r="CH75" s="206"/>
      <c r="CI75" s="206"/>
      <c r="CJ75" s="206"/>
      <c r="CK75" s="206"/>
      <c r="CL75" s="206"/>
      <c r="CM75" s="206"/>
      <c r="CN75" s="206"/>
      <c r="CO75" s="206"/>
      <c r="CP75" s="206"/>
      <c r="CQ75" s="206"/>
      <c r="CR75" s="206"/>
    </row>
    <row r="76" spans="1:96" ht="12" customHeight="1" x14ac:dyDescent="0.25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06"/>
      <c r="AN76" s="86"/>
      <c r="AO76" s="86"/>
      <c r="AP76" s="86"/>
      <c r="AQ76" s="86"/>
      <c r="AR76" s="86"/>
      <c r="AS76" s="86"/>
      <c r="AT76" s="86"/>
      <c r="AU76" s="86"/>
      <c r="AV76" s="86"/>
      <c r="AW76" s="240"/>
      <c r="AX76" s="86"/>
      <c r="AY76" s="86"/>
      <c r="AZ76" s="86"/>
      <c r="BA76" s="86"/>
      <c r="BB76" s="197"/>
      <c r="BC76" s="197"/>
      <c r="BD76" s="229">
        <f t="shared" si="11"/>
        <v>6</v>
      </c>
      <c r="BE76" s="202">
        <v>21600</v>
      </c>
      <c r="BF76" s="230">
        <v>644.35058158000004</v>
      </c>
      <c r="BG76" s="230">
        <v>530.68121602588599</v>
      </c>
      <c r="BH76" s="230">
        <v>-523.589493999914</v>
      </c>
      <c r="BI76" s="231">
        <v>52.256206417803099</v>
      </c>
      <c r="BJ76" s="231">
        <v>6.2807071966063601</v>
      </c>
      <c r="BK76" s="229">
        <f t="shared" si="12"/>
        <v>0.16008098406920368</v>
      </c>
      <c r="BL76" s="229">
        <f t="shared" si="13"/>
        <v>131.64355888107661</v>
      </c>
      <c r="BM76" s="202">
        <v>21600</v>
      </c>
      <c r="BN76" s="230">
        <v>644.35058158000004</v>
      </c>
      <c r="BO76" s="230">
        <v>518.91627358900803</v>
      </c>
      <c r="BP76" s="230">
        <v>-513.16936039401003</v>
      </c>
      <c r="BQ76" s="231">
        <v>52.1772111340956</v>
      </c>
      <c r="BR76" s="231">
        <v>6.1932390360646101</v>
      </c>
      <c r="BS76" s="229">
        <f t="shared" si="14"/>
        <v>6.1256621041933634E-2</v>
      </c>
      <c r="BT76" s="229">
        <f t="shared" si="15"/>
        <v>131.64355888107661</v>
      </c>
      <c r="BU76" s="206"/>
      <c r="BV76" s="204">
        <v>8.8250764729139597</v>
      </c>
      <c r="BW76" s="204">
        <v>10.8840284958606</v>
      </c>
      <c r="BX76" s="229">
        <f t="shared" si="16"/>
        <v>4.1069519998902271</v>
      </c>
      <c r="BY76" s="229">
        <f t="shared" si="17"/>
        <v>7.6608341967853022</v>
      </c>
      <c r="BZ76" s="206"/>
      <c r="CA76" s="206"/>
      <c r="CB76" s="206"/>
      <c r="CC76" s="206"/>
      <c r="CD76" s="206"/>
      <c r="CE76" s="206"/>
      <c r="CF76" s="206"/>
      <c r="CG76" s="206"/>
      <c r="CH76" s="206"/>
      <c r="CI76" s="206"/>
      <c r="CJ76" s="206"/>
      <c r="CK76" s="206"/>
      <c r="CL76" s="206"/>
      <c r="CM76" s="206"/>
      <c r="CN76" s="206"/>
      <c r="CO76" s="206"/>
      <c r="CP76" s="206"/>
      <c r="CQ76" s="206"/>
      <c r="CR76" s="206"/>
    </row>
    <row r="77" spans="1:96" ht="12" customHeight="1" x14ac:dyDescent="0.25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06"/>
      <c r="AN77" s="86"/>
      <c r="AO77" s="86"/>
      <c r="AP77" s="86"/>
      <c r="AQ77" s="86"/>
      <c r="AR77" s="86"/>
      <c r="AS77" s="86"/>
      <c r="AT77" s="86"/>
      <c r="AU77" s="86"/>
      <c r="AV77" s="86"/>
      <c r="AW77" s="240"/>
      <c r="AX77" s="86"/>
      <c r="AY77" s="86"/>
      <c r="AZ77" s="86"/>
      <c r="BA77" s="86"/>
      <c r="BB77" s="197"/>
      <c r="BC77" s="197"/>
      <c r="BD77" s="229">
        <f t="shared" si="11"/>
        <v>6.083333333333333</v>
      </c>
      <c r="BE77" s="202">
        <v>21900</v>
      </c>
      <c r="BF77" s="230">
        <v>648.18613731000005</v>
      </c>
      <c r="BG77" s="230">
        <v>546.37447706670105</v>
      </c>
      <c r="BH77" s="230">
        <v>-539.53936669300595</v>
      </c>
      <c r="BI77" s="231">
        <v>52.367757399118297</v>
      </c>
      <c r="BJ77" s="231">
        <v>6.3897678570203702</v>
      </c>
      <c r="BK77" s="229">
        <f t="shared" si="12"/>
        <v>0.26914164448321376</v>
      </c>
      <c r="BL77" s="229">
        <f t="shared" si="13"/>
        <v>135.47911461107662</v>
      </c>
      <c r="BM77" s="202">
        <v>21900</v>
      </c>
      <c r="BN77" s="230">
        <v>648.18613731000005</v>
      </c>
      <c r="BO77" s="230">
        <v>531.009015639121</v>
      </c>
      <c r="BP77" s="230">
        <v>-525.24978930237296</v>
      </c>
      <c r="BQ77" s="231">
        <v>52.263265442995902</v>
      </c>
      <c r="BR77" s="231">
        <v>6.2788713851216</v>
      </c>
      <c r="BS77" s="229">
        <f t="shared" si="14"/>
        <v>0.14688897009892354</v>
      </c>
      <c r="BT77" s="229">
        <f t="shared" si="15"/>
        <v>135.47911461107662</v>
      </c>
      <c r="BU77" s="206"/>
      <c r="BV77" s="204">
        <v>21.5701510408053</v>
      </c>
      <c r="BW77" s="204">
        <v>19.427520949850798</v>
      </c>
      <c r="BX77" s="229">
        <f t="shared" si="16"/>
        <v>16.852026567781568</v>
      </c>
      <c r="BY77" s="229">
        <f t="shared" si="17"/>
        <v>16.204326650775499</v>
      </c>
      <c r="BZ77" s="206"/>
      <c r="CA77" s="206"/>
      <c r="CB77" s="206"/>
      <c r="CC77" s="206"/>
      <c r="CD77" s="206"/>
      <c r="CE77" s="206"/>
      <c r="CF77" s="206"/>
      <c r="CG77" s="206"/>
      <c r="CH77" s="206"/>
      <c r="CI77" s="206"/>
      <c r="CJ77" s="206"/>
      <c r="CK77" s="206"/>
      <c r="CL77" s="206"/>
      <c r="CM77" s="206"/>
      <c r="CN77" s="206"/>
      <c r="CO77" s="206"/>
      <c r="CP77" s="206"/>
      <c r="CQ77" s="206"/>
      <c r="CR77" s="206"/>
    </row>
    <row r="78" spans="1:96" ht="12" customHeight="1" x14ac:dyDescent="0.25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06"/>
      <c r="AN78" s="86"/>
      <c r="AO78" s="86"/>
      <c r="AP78" s="86"/>
      <c r="AQ78" s="86"/>
      <c r="AR78" s="86"/>
      <c r="AS78" s="86"/>
      <c r="AT78" s="86"/>
      <c r="AU78" s="86"/>
      <c r="AV78" s="86"/>
      <c r="AW78" s="240"/>
      <c r="AX78" s="86"/>
      <c r="AY78" s="86"/>
      <c r="AZ78" s="86"/>
      <c r="BA78" s="86"/>
      <c r="BB78" s="197"/>
      <c r="BC78" s="197"/>
      <c r="BD78" s="229">
        <f t="shared" si="11"/>
        <v>6.166666666666667</v>
      </c>
      <c r="BE78" s="202">
        <v>22200</v>
      </c>
      <c r="BF78" s="230">
        <v>650.50440994999997</v>
      </c>
      <c r="BG78" s="230">
        <v>561.45268018643299</v>
      </c>
      <c r="BH78" s="230">
        <v>-554.95905395570901</v>
      </c>
      <c r="BI78" s="231">
        <v>52.474047400180702</v>
      </c>
      <c r="BJ78" s="231">
        <v>6.49308731472094</v>
      </c>
      <c r="BK78" s="229">
        <f t="shared" si="12"/>
        <v>0.37246110218378359</v>
      </c>
      <c r="BL78" s="229">
        <f t="shared" si="13"/>
        <v>137.79738725107654</v>
      </c>
      <c r="BM78" s="202">
        <v>22200</v>
      </c>
      <c r="BN78" s="230">
        <v>650.50440994999997</v>
      </c>
      <c r="BO78" s="230">
        <v>542.78401441422795</v>
      </c>
      <c r="BP78" s="230">
        <v>-537.09233868641604</v>
      </c>
      <c r="BQ78" s="231">
        <v>52.3465847494925</v>
      </c>
      <c r="BR78" s="231">
        <v>6.3612400813381296</v>
      </c>
      <c r="BS78" s="229">
        <f t="shared" si="14"/>
        <v>0.22925766631545308</v>
      </c>
      <c r="BT78" s="229">
        <f t="shared" si="15"/>
        <v>137.79738725107654</v>
      </c>
      <c r="BU78" s="206"/>
      <c r="BV78" s="204">
        <v>34.078987595206399</v>
      </c>
      <c r="BW78" s="204">
        <v>27.758241645889001</v>
      </c>
      <c r="BX78" s="229">
        <f t="shared" si="16"/>
        <v>29.360863122182668</v>
      </c>
      <c r="BY78" s="229">
        <f t="shared" si="17"/>
        <v>24.535047346813705</v>
      </c>
      <c r="BZ78" s="206"/>
      <c r="CA78" s="206"/>
      <c r="CB78" s="206"/>
      <c r="CC78" s="206"/>
      <c r="CD78" s="206"/>
      <c r="CE78" s="206"/>
      <c r="CF78" s="206"/>
      <c r="CG78" s="206"/>
      <c r="CH78" s="206"/>
      <c r="CI78" s="206"/>
      <c r="CJ78" s="206"/>
      <c r="CK78" s="206"/>
      <c r="CL78" s="206"/>
      <c r="CM78" s="206"/>
      <c r="CN78" s="206"/>
      <c r="CO78" s="206"/>
      <c r="CP78" s="206"/>
      <c r="CQ78" s="206"/>
      <c r="CR78" s="206"/>
    </row>
    <row r="79" spans="1:96" ht="12" customHeight="1" x14ac:dyDescent="0.25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06"/>
      <c r="AN79" s="86"/>
      <c r="AO79" s="86"/>
      <c r="AP79" s="86"/>
      <c r="AQ79" s="86"/>
      <c r="AR79" s="86"/>
      <c r="AS79" s="86"/>
      <c r="AT79" s="86"/>
      <c r="AU79" s="86"/>
      <c r="AV79" s="86"/>
      <c r="AW79" s="240"/>
      <c r="AX79" s="86"/>
      <c r="AY79" s="86"/>
      <c r="AZ79" s="86"/>
      <c r="BA79" s="86"/>
      <c r="BB79" s="197"/>
      <c r="BC79" s="197"/>
      <c r="BD79" s="229">
        <f t="shared" si="11"/>
        <v>6.25</v>
      </c>
      <c r="BE79" s="202">
        <v>22500</v>
      </c>
      <c r="BF79" s="230">
        <v>651.28</v>
      </c>
      <c r="BG79" s="230">
        <v>575.71738271707602</v>
      </c>
      <c r="BH79" s="230">
        <v>-569.63802186964301</v>
      </c>
      <c r="BI79" s="231">
        <v>52.573851846266997</v>
      </c>
      <c r="BJ79" s="231">
        <v>6.5895362719542296</v>
      </c>
      <c r="BK79" s="229">
        <f t="shared" si="12"/>
        <v>0.4689100594170732</v>
      </c>
      <c r="BL79" s="229">
        <f t="shared" si="13"/>
        <v>138.57297730107655</v>
      </c>
      <c r="BM79" s="202">
        <v>22500</v>
      </c>
      <c r="BN79" s="230">
        <v>651.28</v>
      </c>
      <c r="BO79" s="230">
        <v>554.07818753057802</v>
      </c>
      <c r="BP79" s="230">
        <v>-548.52819615265696</v>
      </c>
      <c r="BQ79" s="231">
        <v>52.426087858029902</v>
      </c>
      <c r="BR79" s="231">
        <v>6.4393215100498002</v>
      </c>
      <c r="BS79" s="229">
        <f t="shared" si="14"/>
        <v>0.30733909502712375</v>
      </c>
      <c r="BT79" s="229">
        <f t="shared" si="15"/>
        <v>138.57297730107655</v>
      </c>
      <c r="BU79" s="206"/>
      <c r="BV79" s="204">
        <v>46.214588361131497</v>
      </c>
      <c r="BW79" s="204">
        <v>35.784951866896101</v>
      </c>
      <c r="BX79" s="229">
        <f t="shared" si="16"/>
        <v>41.496463888107762</v>
      </c>
      <c r="BY79" s="229">
        <f t="shared" si="17"/>
        <v>32.561757567820806</v>
      </c>
      <c r="BZ79" s="206"/>
      <c r="CA79" s="206"/>
      <c r="CB79" s="206"/>
      <c r="CC79" s="206"/>
      <c r="CD79" s="206"/>
      <c r="CE79" s="206"/>
      <c r="CF79" s="206"/>
      <c r="CG79" s="206"/>
      <c r="CH79" s="206"/>
      <c r="CI79" s="206"/>
      <c r="CJ79" s="206"/>
      <c r="CK79" s="206"/>
      <c r="CL79" s="206"/>
      <c r="CM79" s="206"/>
      <c r="CN79" s="206"/>
      <c r="CO79" s="206"/>
      <c r="CP79" s="206"/>
      <c r="CQ79" s="206"/>
      <c r="CR79" s="206"/>
    </row>
    <row r="80" spans="1:96" ht="12" customHeight="1" x14ac:dyDescent="0.25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06"/>
      <c r="AN80" s="86"/>
      <c r="AO80" s="86"/>
      <c r="AP80" s="86"/>
      <c r="AQ80" s="86"/>
      <c r="AR80" s="86"/>
      <c r="AS80" s="86"/>
      <c r="AT80" s="86"/>
      <c r="AU80" s="86"/>
      <c r="AV80" s="86"/>
      <c r="AW80" s="240"/>
      <c r="AX80" s="86"/>
      <c r="AY80" s="86"/>
      <c r="AZ80" s="86"/>
      <c r="BA80" s="86"/>
      <c r="BB80" s="197"/>
      <c r="BC80" s="197"/>
      <c r="BD80" s="229">
        <f t="shared" si="11"/>
        <v>6.333333333333333</v>
      </c>
      <c r="BE80" s="202">
        <v>22800</v>
      </c>
      <c r="BF80" s="230">
        <v>650.50440994999997</v>
      </c>
      <c r="BG80" s="230">
        <v>588.99336615988898</v>
      </c>
      <c r="BH80" s="230">
        <v>-583.38929389717305</v>
      </c>
      <c r="BI80" s="231">
        <v>52.666141162794503</v>
      </c>
      <c r="BJ80" s="231">
        <v>6.6781701417931201</v>
      </c>
      <c r="BK80" s="229">
        <f t="shared" si="12"/>
        <v>0.55754392925596363</v>
      </c>
      <c r="BL80" s="229">
        <f t="shared" si="13"/>
        <v>137.79738725107654</v>
      </c>
      <c r="BM80" s="202">
        <v>22800</v>
      </c>
      <c r="BN80" s="230">
        <v>650.50440994999997</v>
      </c>
      <c r="BO80" s="230">
        <v>564.74244828904796</v>
      </c>
      <c r="BP80" s="230">
        <v>-559.401739053234</v>
      </c>
      <c r="BQ80" s="231">
        <v>52.500818542147996</v>
      </c>
      <c r="BR80" s="231">
        <v>6.5122177404155801</v>
      </c>
      <c r="BS80" s="229">
        <f t="shared" si="14"/>
        <v>0.38023532539290361</v>
      </c>
      <c r="BT80" s="229">
        <f t="shared" si="15"/>
        <v>137.79738725107654</v>
      </c>
      <c r="BU80" s="206"/>
      <c r="BV80" s="204">
        <v>57.844043271700201</v>
      </c>
      <c r="BW80" s="204">
        <v>43.419742442746298</v>
      </c>
      <c r="BX80" s="229">
        <f t="shared" si="16"/>
        <v>53.125918798676466</v>
      </c>
      <c r="BY80" s="229">
        <f t="shared" si="17"/>
        <v>40.196548143671002</v>
      </c>
      <c r="BZ80" s="206"/>
      <c r="CA80" s="206"/>
      <c r="CB80" s="206"/>
      <c r="CC80" s="206"/>
      <c r="CD80" s="206"/>
      <c r="CE80" s="206"/>
      <c r="CF80" s="206"/>
      <c r="CG80" s="206"/>
      <c r="CH80" s="206"/>
      <c r="CI80" s="206"/>
      <c r="CJ80" s="206"/>
      <c r="CK80" s="206"/>
      <c r="CL80" s="206"/>
      <c r="CM80" s="206"/>
      <c r="CN80" s="206"/>
      <c r="CO80" s="206"/>
      <c r="CP80" s="206"/>
      <c r="CQ80" s="206"/>
      <c r="CR80" s="206"/>
    </row>
    <row r="81" spans="1:96" ht="12" customHeight="1" x14ac:dyDescent="0.25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06"/>
      <c r="AN81" s="86"/>
      <c r="AO81" s="86"/>
      <c r="AP81" s="86"/>
      <c r="AQ81" s="86"/>
      <c r="AR81" s="86"/>
      <c r="AS81" s="86"/>
      <c r="AT81" s="86"/>
      <c r="AU81" s="86"/>
      <c r="AV81" s="86"/>
      <c r="AW81" s="240"/>
      <c r="AX81" s="86"/>
      <c r="AY81" s="86"/>
      <c r="AZ81" s="86"/>
      <c r="BA81" s="86"/>
      <c r="BB81" s="197"/>
      <c r="BC81" s="197"/>
      <c r="BD81" s="229">
        <f t="shared" si="11"/>
        <v>6.416666666666667</v>
      </c>
      <c r="BE81" s="202">
        <v>23100</v>
      </c>
      <c r="BF81" s="230">
        <v>648.18613731000005</v>
      </c>
      <c r="BG81" s="230">
        <v>601.12952626898095</v>
      </c>
      <c r="BH81" s="230">
        <v>-596.05064827497597</v>
      </c>
      <c r="BI81" s="231">
        <v>52.750070845671701</v>
      </c>
      <c r="BJ81" s="231">
        <v>6.7582185654578701</v>
      </c>
      <c r="BK81" s="229">
        <f t="shared" si="12"/>
        <v>0.6375923529207137</v>
      </c>
      <c r="BL81" s="229">
        <f t="shared" si="13"/>
        <v>135.47911461107662</v>
      </c>
      <c r="BM81" s="202">
        <v>23100</v>
      </c>
      <c r="BN81" s="230">
        <v>648.18613731000005</v>
      </c>
      <c r="BO81" s="230">
        <v>574.64358629528101</v>
      </c>
      <c r="BP81" s="230">
        <v>-569.57277032175398</v>
      </c>
      <c r="BQ81" s="231">
        <v>52.569950228544599</v>
      </c>
      <c r="BR81" s="231">
        <v>6.5791589265198303</v>
      </c>
      <c r="BS81" s="229">
        <f t="shared" si="14"/>
        <v>0.44717651149715376</v>
      </c>
      <c r="BT81" s="229">
        <f t="shared" si="15"/>
        <v>135.47911461107662</v>
      </c>
      <c r="BU81" s="206"/>
      <c r="BV81" s="204">
        <v>68.839985609783199</v>
      </c>
      <c r="BW81" s="204">
        <v>50.5789965385069</v>
      </c>
      <c r="BX81" s="229">
        <f t="shared" si="16"/>
        <v>64.121861136759463</v>
      </c>
      <c r="BY81" s="229">
        <f t="shared" si="17"/>
        <v>47.355802239431604</v>
      </c>
      <c r="BZ81" s="206"/>
      <c r="CA81" s="206"/>
      <c r="CB81" s="206"/>
      <c r="CC81" s="206"/>
      <c r="CD81" s="206"/>
      <c r="CE81" s="206"/>
      <c r="CF81" s="206"/>
      <c r="CG81" s="206"/>
      <c r="CH81" s="206"/>
      <c r="CI81" s="206"/>
      <c r="CJ81" s="206"/>
      <c r="CK81" s="206"/>
      <c r="CL81" s="206"/>
      <c r="CM81" s="206"/>
      <c r="CN81" s="206"/>
      <c r="CO81" s="206"/>
      <c r="CP81" s="206"/>
      <c r="CQ81" s="206"/>
      <c r="CR81" s="206"/>
    </row>
    <row r="82" spans="1:96" ht="12" customHeight="1" x14ac:dyDescent="0.25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06"/>
      <c r="AN82" s="86"/>
      <c r="AO82" s="86"/>
      <c r="AP82" s="86"/>
      <c r="AQ82" s="86"/>
      <c r="AR82" s="86"/>
      <c r="AS82" s="86"/>
      <c r="AT82" s="86"/>
      <c r="AU82" s="86"/>
      <c r="AV82" s="86"/>
      <c r="AW82" s="240"/>
      <c r="AX82" s="86"/>
      <c r="AY82" s="86"/>
      <c r="AZ82" s="86"/>
      <c r="BA82" s="86"/>
      <c r="BB82" s="197"/>
      <c r="BC82" s="197"/>
      <c r="BD82" s="229">
        <f t="shared" si="11"/>
        <v>6.5</v>
      </c>
      <c r="BE82" s="202">
        <v>23400</v>
      </c>
      <c r="BF82" s="230">
        <v>644.35058158000004</v>
      </c>
      <c r="BG82" s="230">
        <v>611.99906706466504</v>
      </c>
      <c r="BH82" s="230">
        <v>-607.48497193890103</v>
      </c>
      <c r="BI82" s="231">
        <v>52.824968401613802</v>
      </c>
      <c r="BJ82" s="231">
        <v>6.8290727588884099</v>
      </c>
      <c r="BK82" s="229">
        <f t="shared" si="12"/>
        <v>0.70844654635125348</v>
      </c>
      <c r="BL82" s="229">
        <f t="shared" si="13"/>
        <v>131.64355888107661</v>
      </c>
      <c r="BM82" s="202">
        <v>23400</v>
      </c>
      <c r="BN82" s="230">
        <v>644.35058158000004</v>
      </c>
      <c r="BO82" s="230">
        <v>583.66549452130903</v>
      </c>
      <c r="BP82" s="230">
        <v>-578.91801705201703</v>
      </c>
      <c r="BQ82" s="231">
        <v>52.6327859968127</v>
      </c>
      <c r="BR82" s="231">
        <v>6.63950185287172</v>
      </c>
      <c r="BS82" s="229">
        <f t="shared" si="14"/>
        <v>0.50751943784904352</v>
      </c>
      <c r="BT82" s="229">
        <f t="shared" si="15"/>
        <v>131.64355888107661</v>
      </c>
      <c r="BU82" s="206"/>
      <c r="BV82" s="204">
        <v>79.081986938440394</v>
      </c>
      <c r="BW82" s="204">
        <v>57.184305432678798</v>
      </c>
      <c r="BX82" s="229">
        <f t="shared" si="16"/>
        <v>74.363862465416659</v>
      </c>
      <c r="BY82" s="229">
        <f t="shared" si="17"/>
        <v>53.961111133603502</v>
      </c>
      <c r="BZ82" s="206"/>
      <c r="CA82" s="206"/>
      <c r="CB82" s="206"/>
      <c r="CC82" s="206"/>
      <c r="CD82" s="206"/>
      <c r="CE82" s="206"/>
      <c r="CF82" s="206"/>
      <c r="CG82" s="206"/>
      <c r="CH82" s="206"/>
      <c r="CI82" s="206"/>
      <c r="CJ82" s="206"/>
      <c r="CK82" s="206"/>
      <c r="CL82" s="206"/>
      <c r="CM82" s="206"/>
      <c r="CN82" s="206"/>
      <c r="CO82" s="206"/>
      <c r="CP82" s="206"/>
      <c r="CQ82" s="206"/>
      <c r="CR82" s="206"/>
    </row>
    <row r="83" spans="1:96" ht="12" customHeight="1" x14ac:dyDescent="0.25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06"/>
      <c r="AN83" s="86"/>
      <c r="AO83" s="86"/>
      <c r="AP83" s="86"/>
      <c r="AQ83" s="86"/>
      <c r="AR83" s="86"/>
      <c r="AS83" s="86"/>
      <c r="AT83" s="86"/>
      <c r="AU83" s="86"/>
      <c r="AV83" s="86"/>
      <c r="AW83" s="240"/>
      <c r="AX83" s="86"/>
      <c r="AY83" s="86"/>
      <c r="AZ83" s="86"/>
      <c r="BA83" s="86"/>
      <c r="BB83" s="197"/>
      <c r="BC83" s="197"/>
      <c r="BD83" s="229">
        <f t="shared" si="11"/>
        <v>6.583333333333333</v>
      </c>
      <c r="BE83" s="202">
        <v>23700</v>
      </c>
      <c r="BF83" s="230">
        <v>639.03976589000001</v>
      </c>
      <c r="BG83" s="230">
        <v>621.49919607221204</v>
      </c>
      <c r="BH83" s="230">
        <v>-617.58001362216805</v>
      </c>
      <c r="BI83" s="231">
        <v>52.890319037255402</v>
      </c>
      <c r="BJ83" s="231">
        <v>6.8902721490782497</v>
      </c>
      <c r="BK83" s="229">
        <f t="shared" si="12"/>
        <v>0.76964593654109326</v>
      </c>
      <c r="BL83" s="229">
        <f t="shared" si="13"/>
        <v>126.33274319107659</v>
      </c>
      <c r="BM83" s="202">
        <v>23700</v>
      </c>
      <c r="BN83" s="230">
        <v>639.03976589000001</v>
      </c>
      <c r="BO83" s="230">
        <v>591.70985293607703</v>
      </c>
      <c r="BP83" s="230">
        <v>-587.33201058397003</v>
      </c>
      <c r="BQ83" s="231">
        <v>52.688755267804197</v>
      </c>
      <c r="BR83" s="231">
        <v>6.6927258250666402</v>
      </c>
      <c r="BS83" s="229">
        <f t="shared" si="14"/>
        <v>0.56074341004396366</v>
      </c>
      <c r="BT83" s="229">
        <f t="shared" si="15"/>
        <v>126.33274319107659</v>
      </c>
      <c r="BU83" s="206"/>
      <c r="BV83" s="204">
        <v>88.457876042761299</v>
      </c>
      <c r="BW83" s="204">
        <v>63.163327255763697</v>
      </c>
      <c r="BX83" s="229">
        <f t="shared" si="16"/>
        <v>83.739751569737564</v>
      </c>
      <c r="BY83" s="229">
        <f t="shared" si="17"/>
        <v>59.940132956688402</v>
      </c>
      <c r="BZ83" s="206"/>
      <c r="CA83" s="206"/>
      <c r="CB83" s="206"/>
      <c r="CC83" s="206"/>
      <c r="CD83" s="206"/>
      <c r="CE83" s="206"/>
      <c r="CF83" s="206"/>
      <c r="CG83" s="206"/>
      <c r="CH83" s="206"/>
      <c r="CI83" s="206"/>
      <c r="CJ83" s="206"/>
      <c r="CK83" s="206"/>
      <c r="CL83" s="206"/>
      <c r="CM83" s="206"/>
      <c r="CN83" s="206"/>
      <c r="CO83" s="206"/>
      <c r="CP83" s="206"/>
      <c r="CQ83" s="206"/>
      <c r="CR83" s="206"/>
    </row>
    <row r="84" spans="1:96" ht="12" customHeight="1" x14ac:dyDescent="0.25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06"/>
      <c r="AN84" s="86"/>
      <c r="AO84" s="86"/>
      <c r="AP84" s="86"/>
      <c r="AQ84" s="86"/>
      <c r="AR84" s="86"/>
      <c r="AS84" s="86"/>
      <c r="AT84" s="86"/>
      <c r="AU84" s="86"/>
      <c r="AV84" s="86"/>
      <c r="AW84" s="240"/>
      <c r="AX84" s="86"/>
      <c r="AY84" s="86"/>
      <c r="AZ84" s="86"/>
      <c r="BA84" s="86"/>
      <c r="BB84" s="197"/>
      <c r="BC84" s="197"/>
      <c r="BD84" s="229">
        <f t="shared" si="11"/>
        <v>6.666666666666667</v>
      </c>
      <c r="BE84" s="202">
        <v>24000</v>
      </c>
      <c r="BF84" s="230">
        <v>632.31187666999904</v>
      </c>
      <c r="BG84" s="230">
        <v>629.55046774851405</v>
      </c>
      <c r="BH84" s="230">
        <v>-626.24772056134498</v>
      </c>
      <c r="BI84" s="231">
        <v>52.945751306932799</v>
      </c>
      <c r="BJ84" s="231">
        <v>6.9414912124547703</v>
      </c>
      <c r="BK84" s="229">
        <f t="shared" si="12"/>
        <v>0.82086499991761386</v>
      </c>
      <c r="BL84" s="229">
        <f t="shared" si="13"/>
        <v>119.60485397107561</v>
      </c>
      <c r="BM84" s="202">
        <v>24000</v>
      </c>
      <c r="BN84" s="230">
        <v>632.31187666999904</v>
      </c>
      <c r="BO84" s="230">
        <v>598.69637035935705</v>
      </c>
      <c r="BP84" s="230">
        <v>-594.72746324347702</v>
      </c>
      <c r="BQ84" s="231">
        <v>52.737408309335201</v>
      </c>
      <c r="BR84" s="231">
        <v>6.7384268589199898</v>
      </c>
      <c r="BS84" s="229">
        <f t="shared" si="14"/>
        <v>0.60644444389731333</v>
      </c>
      <c r="BT84" s="229">
        <f t="shared" si="15"/>
        <v>119.60485397107561</v>
      </c>
      <c r="BU84" s="206"/>
      <c r="BV84" s="204">
        <v>96.864967437951705</v>
      </c>
      <c r="BW84" s="204">
        <v>68.450579284185096</v>
      </c>
      <c r="BX84" s="229">
        <f t="shared" si="16"/>
        <v>92.14684296492797</v>
      </c>
      <c r="BY84" s="229">
        <f t="shared" si="17"/>
        <v>65.227384985109794</v>
      </c>
      <c r="BZ84" s="206"/>
      <c r="CA84" s="206"/>
      <c r="CB84" s="206"/>
      <c r="CC84" s="206"/>
      <c r="CD84" s="206"/>
      <c r="CE84" s="206"/>
      <c r="CF84" s="206"/>
      <c r="CG84" s="206"/>
      <c r="CH84" s="206"/>
      <c r="CI84" s="206"/>
      <c r="CJ84" s="206"/>
      <c r="CK84" s="206"/>
      <c r="CL84" s="206"/>
      <c r="CM84" s="206"/>
      <c r="CN84" s="206"/>
      <c r="CO84" s="206"/>
      <c r="CP84" s="206"/>
      <c r="CQ84" s="206"/>
      <c r="CR84" s="206"/>
    </row>
    <row r="85" spans="1:96" ht="12" customHeight="1" x14ac:dyDescent="0.25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06"/>
      <c r="AN85" s="86"/>
      <c r="AO85" s="86"/>
      <c r="AP85" s="86"/>
      <c r="AQ85" s="86"/>
      <c r="AR85" s="86"/>
      <c r="AS85" s="86"/>
      <c r="AT85" s="86"/>
      <c r="AU85" s="86"/>
      <c r="AV85" s="86"/>
      <c r="AW85" s="240"/>
      <c r="AX85" s="86"/>
      <c r="AY85" s="86"/>
      <c r="AZ85" s="86"/>
      <c r="BA85" s="86"/>
      <c r="BB85" s="197"/>
      <c r="BC85" s="197"/>
      <c r="BD85" s="229">
        <f t="shared" si="11"/>
        <v>6.75</v>
      </c>
      <c r="BE85" s="202">
        <v>24300</v>
      </c>
      <c r="BF85" s="230">
        <v>624.24062605999995</v>
      </c>
      <c r="BG85" s="230">
        <v>636.09587908038804</v>
      </c>
      <c r="BH85" s="230">
        <v>-633.423290727054</v>
      </c>
      <c r="BI85" s="231">
        <v>52.991023420520499</v>
      </c>
      <c r="BJ85" s="231">
        <v>6.9825270241699497</v>
      </c>
      <c r="BK85" s="229">
        <f t="shared" si="12"/>
        <v>0.86190081163279331</v>
      </c>
      <c r="BL85" s="229">
        <f t="shared" si="13"/>
        <v>111.53360336107653</v>
      </c>
      <c r="BM85" s="202">
        <v>24300</v>
      </c>
      <c r="BN85" s="230">
        <v>624.24062605999995</v>
      </c>
      <c r="BO85" s="230">
        <v>604.56267166052999</v>
      </c>
      <c r="BP85" s="230">
        <v>-601.03524320979398</v>
      </c>
      <c r="BQ85" s="231">
        <v>52.778409423367698</v>
      </c>
      <c r="BR85" s="231">
        <v>6.7763108784406301</v>
      </c>
      <c r="BS85" s="229">
        <f t="shared" si="14"/>
        <v>0.64432846341795358</v>
      </c>
      <c r="BT85" s="229">
        <f t="shared" si="15"/>
        <v>111.53360336107653</v>
      </c>
      <c r="BU85" s="206"/>
      <c r="BV85" s="204">
        <v>104.21118598894699</v>
      </c>
      <c r="BW85" s="204">
        <v>72.988155112297406</v>
      </c>
      <c r="BX85" s="229">
        <f t="shared" si="16"/>
        <v>99.493061515923259</v>
      </c>
      <c r="BY85" s="229">
        <f t="shared" si="17"/>
        <v>69.764960813222103</v>
      </c>
      <c r="BZ85" s="206"/>
      <c r="CA85" s="206"/>
      <c r="CB85" s="206"/>
      <c r="CC85" s="206"/>
      <c r="CD85" s="206"/>
      <c r="CE85" s="206"/>
      <c r="CF85" s="206"/>
      <c r="CG85" s="206"/>
      <c r="CH85" s="206"/>
      <c r="CI85" s="206"/>
      <c r="CJ85" s="206"/>
      <c r="CK85" s="206"/>
      <c r="CL85" s="206"/>
      <c r="CM85" s="206"/>
      <c r="CN85" s="206"/>
      <c r="CO85" s="206"/>
      <c r="CP85" s="206"/>
      <c r="CQ85" s="206"/>
      <c r="CR85" s="206"/>
    </row>
    <row r="86" spans="1:96" ht="12" customHeight="1" x14ac:dyDescent="0.25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06"/>
      <c r="AN86" s="86"/>
      <c r="AO86" s="86"/>
      <c r="AP86" s="86"/>
      <c r="AQ86" s="86"/>
      <c r="AR86" s="86"/>
      <c r="AS86" s="86"/>
      <c r="AT86" s="86"/>
      <c r="AU86" s="86"/>
      <c r="AV86" s="86"/>
      <c r="AW86" s="240"/>
      <c r="AX86" s="86"/>
      <c r="AY86" s="86"/>
      <c r="AZ86" s="86"/>
      <c r="BA86" s="86"/>
      <c r="BB86" s="197"/>
      <c r="BC86" s="197"/>
      <c r="BD86" s="229">
        <f t="shared" si="11"/>
        <v>6.833333333333333</v>
      </c>
      <c r="BE86" s="202">
        <v>24600</v>
      </c>
      <c r="BF86" s="230">
        <v>614.91444438999997</v>
      </c>
      <c r="BG86" s="230">
        <v>641.09978825975804</v>
      </c>
      <c r="BH86" s="230">
        <v>-639.06403069367298</v>
      </c>
      <c r="BI86" s="231">
        <v>53.026010558004302</v>
      </c>
      <c r="BJ86" s="231">
        <v>7.0132877524100898</v>
      </c>
      <c r="BK86" s="229">
        <f t="shared" si="12"/>
        <v>0.8926615398729334</v>
      </c>
      <c r="BL86" s="229">
        <f t="shared" si="13"/>
        <v>102.20742169107655</v>
      </c>
      <c r="BM86" s="202">
        <v>24600</v>
      </c>
      <c r="BN86" s="230">
        <v>614.91444438999997</v>
      </c>
      <c r="BO86" s="230">
        <v>609.26390165485805</v>
      </c>
      <c r="BP86" s="230">
        <v>-606.20403183564099</v>
      </c>
      <c r="BQ86" s="231">
        <v>52.811529437559798</v>
      </c>
      <c r="BR86" s="231">
        <v>6.8061864230446396</v>
      </c>
      <c r="BS86" s="229">
        <f t="shared" si="14"/>
        <v>0.67420400802196312</v>
      </c>
      <c r="BT86" s="229">
        <f t="shared" si="15"/>
        <v>102.20742169107655</v>
      </c>
      <c r="BU86" s="206"/>
      <c r="BV86" s="204">
        <v>110.416075324633</v>
      </c>
      <c r="BW86" s="204">
        <v>76.726358847954103</v>
      </c>
      <c r="BX86" s="229">
        <f t="shared" si="16"/>
        <v>105.69795085160926</v>
      </c>
      <c r="BY86" s="229">
        <f t="shared" si="17"/>
        <v>73.5031645488788</v>
      </c>
      <c r="BZ86" s="206"/>
      <c r="CA86" s="206"/>
      <c r="CB86" s="206"/>
      <c r="CC86" s="206"/>
      <c r="CD86" s="206"/>
      <c r="CE86" s="206"/>
      <c r="CF86" s="206"/>
      <c r="CG86" s="206"/>
      <c r="CH86" s="206"/>
      <c r="CI86" s="206"/>
      <c r="CJ86" s="206"/>
      <c r="CK86" s="206"/>
      <c r="CL86" s="206"/>
      <c r="CM86" s="206"/>
      <c r="CN86" s="206"/>
      <c r="CO86" s="206"/>
      <c r="CP86" s="206"/>
      <c r="CQ86" s="206"/>
      <c r="CR86" s="206"/>
    </row>
    <row r="87" spans="1:96" ht="12" customHeight="1" x14ac:dyDescent="0.25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06"/>
      <c r="AN87" s="86"/>
      <c r="AO87" s="86"/>
      <c r="AP87" s="86"/>
      <c r="AQ87" s="86"/>
      <c r="AR87" s="86"/>
      <c r="AS87" s="86"/>
      <c r="AT87" s="86"/>
      <c r="AU87" s="86"/>
      <c r="AV87" s="86"/>
      <c r="AW87" s="240"/>
      <c r="AX87" s="86"/>
      <c r="AY87" s="86"/>
      <c r="AZ87" s="86"/>
      <c r="BA87" s="86"/>
      <c r="BB87" s="197"/>
      <c r="BC87" s="197"/>
      <c r="BD87" s="229">
        <f t="shared" si="11"/>
        <v>6.916666666666667</v>
      </c>
      <c r="BE87" s="202">
        <v>24900</v>
      </c>
      <c r="BF87" s="230">
        <v>604.43551124999999</v>
      </c>
      <c r="BG87" s="230">
        <v>644.54670378004801</v>
      </c>
      <c r="BH87" s="230">
        <v>-643.14807875529198</v>
      </c>
      <c r="BI87" s="231">
        <v>53.050693308250899</v>
      </c>
      <c r="BJ87" s="231">
        <v>7.0337821579530502</v>
      </c>
      <c r="BK87" s="229">
        <f t="shared" si="12"/>
        <v>0.91315594541589373</v>
      </c>
      <c r="BL87" s="229">
        <f t="shared" si="13"/>
        <v>91.728488551076566</v>
      </c>
      <c r="BM87" s="202">
        <v>24900</v>
      </c>
      <c r="BN87" s="230">
        <v>604.43551124999999</v>
      </c>
      <c r="BO87" s="230">
        <v>612.77210270759201</v>
      </c>
      <c r="BP87" s="230">
        <v>-610.19973106675104</v>
      </c>
      <c r="BQ87" s="231">
        <v>52.836637925500199</v>
      </c>
      <c r="BR87" s="231">
        <v>6.8279571974852802</v>
      </c>
      <c r="BS87" s="229">
        <f t="shared" si="14"/>
        <v>0.69597478246260369</v>
      </c>
      <c r="BT87" s="229">
        <f t="shared" si="15"/>
        <v>91.728488551076566</v>
      </c>
      <c r="BU87" s="206"/>
      <c r="BV87" s="204">
        <v>115.411679002431</v>
      </c>
      <c r="BW87" s="204">
        <v>79.624249385881498</v>
      </c>
      <c r="BX87" s="229">
        <f t="shared" si="16"/>
        <v>110.69355452940727</v>
      </c>
      <c r="BY87" s="229">
        <f t="shared" si="17"/>
        <v>76.401055086806196</v>
      </c>
      <c r="BZ87" s="206"/>
      <c r="CA87" s="206"/>
      <c r="CB87" s="206"/>
      <c r="CC87" s="206"/>
      <c r="CD87" s="206"/>
      <c r="CE87" s="206"/>
      <c r="CF87" s="206"/>
      <c r="CG87" s="206"/>
      <c r="CH87" s="206"/>
      <c r="CI87" s="206"/>
      <c r="CJ87" s="206"/>
      <c r="CK87" s="206"/>
      <c r="CL87" s="206"/>
      <c r="CM87" s="206"/>
      <c r="CN87" s="206"/>
      <c r="CO87" s="206"/>
      <c r="CP87" s="206"/>
      <c r="CQ87" s="206"/>
      <c r="CR87" s="206"/>
    </row>
    <row r="88" spans="1:96" ht="12" customHeight="1" x14ac:dyDescent="0.25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06"/>
      <c r="AN88" s="86"/>
      <c r="AO88" s="86"/>
      <c r="AP88" s="86"/>
      <c r="AQ88" s="86"/>
      <c r="AR88" s="86"/>
      <c r="AS88" s="86"/>
      <c r="AT88" s="86"/>
      <c r="AU88" s="86"/>
      <c r="AV88" s="86"/>
      <c r="AW88" s="240"/>
      <c r="AX88" s="86"/>
      <c r="AY88" s="86"/>
      <c r="AZ88" s="86"/>
      <c r="BA88" s="86"/>
      <c r="BB88" s="197"/>
      <c r="BC88" s="197"/>
      <c r="BD88" s="229">
        <f t="shared" si="11"/>
        <v>7</v>
      </c>
      <c r="BE88" s="202">
        <v>25200</v>
      </c>
      <c r="BF88" s="230">
        <v>592.91863602000001</v>
      </c>
      <c r="BG88" s="230">
        <v>646.43997562097195</v>
      </c>
      <c r="BH88" s="230">
        <v>-645.67303215884203</v>
      </c>
      <c r="BI88" s="231">
        <v>53.065147212949697</v>
      </c>
      <c r="BJ88" s="231">
        <v>7.0441100581150602</v>
      </c>
      <c r="BK88" s="229">
        <f t="shared" si="12"/>
        <v>0.92348384557790375</v>
      </c>
      <c r="BL88" s="229">
        <f t="shared" si="13"/>
        <v>80.211613321076584</v>
      </c>
      <c r="BM88" s="202">
        <v>25200</v>
      </c>
      <c r="BN88" s="230">
        <v>592.91863602000001</v>
      </c>
      <c r="BO88" s="230">
        <v>615.07541127800005</v>
      </c>
      <c r="BP88" s="230">
        <v>-613.00467433155598</v>
      </c>
      <c r="BQ88" s="231">
        <v>52.853695427926901</v>
      </c>
      <c r="BR88" s="231">
        <v>6.8416146733984</v>
      </c>
      <c r="BS88" s="229">
        <f t="shared" si="14"/>
        <v>0.70963225837572352</v>
      </c>
      <c r="BT88" s="229">
        <f t="shared" si="15"/>
        <v>80.211613321076584</v>
      </c>
      <c r="BU88" s="206"/>
      <c r="BV88" s="204">
        <v>119.143284772679</v>
      </c>
      <c r="BW88" s="204">
        <v>81.650088797926401</v>
      </c>
      <c r="BX88" s="229">
        <f t="shared" si="16"/>
        <v>114.42516029965526</v>
      </c>
      <c r="BY88" s="229">
        <f t="shared" si="17"/>
        <v>78.426894498851098</v>
      </c>
      <c r="BZ88" s="206"/>
      <c r="CA88" s="206"/>
      <c r="CB88" s="206"/>
      <c r="CC88" s="206"/>
      <c r="CD88" s="206"/>
      <c r="CE88" s="206"/>
      <c r="CF88" s="206"/>
      <c r="CG88" s="206"/>
      <c r="CH88" s="206"/>
      <c r="CI88" s="206"/>
      <c r="CJ88" s="206"/>
      <c r="CK88" s="206"/>
      <c r="CL88" s="206"/>
      <c r="CM88" s="206"/>
      <c r="CN88" s="206"/>
      <c r="CO88" s="206"/>
      <c r="CP88" s="206"/>
      <c r="CQ88" s="206"/>
      <c r="CR88" s="206"/>
    </row>
    <row r="89" spans="1:96" ht="12" customHeight="1" x14ac:dyDescent="0.25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06"/>
      <c r="AN89" s="86"/>
      <c r="AO89" s="86"/>
      <c r="AP89" s="86"/>
      <c r="AQ89" s="86"/>
      <c r="AR89" s="86"/>
      <c r="AS89" s="86"/>
      <c r="AT89" s="86"/>
      <c r="AU89" s="86"/>
      <c r="AV89" s="86"/>
      <c r="AW89" s="240"/>
      <c r="AX89" s="86"/>
      <c r="AY89" s="86"/>
      <c r="AZ89" s="86"/>
      <c r="BA89" s="86"/>
      <c r="BB89" s="197"/>
      <c r="BC89" s="197"/>
      <c r="BD89" s="229">
        <f t="shared" si="11"/>
        <v>7.083333333333333</v>
      </c>
      <c r="BE89" s="202">
        <v>25500</v>
      </c>
      <c r="BF89" s="230">
        <v>580.49</v>
      </c>
      <c r="BG89" s="230">
        <v>646.80041047767099</v>
      </c>
      <c r="BH89" s="230">
        <v>-646.65450416744898</v>
      </c>
      <c r="BI89" s="231">
        <v>53.069533324018202</v>
      </c>
      <c r="BJ89" s="231">
        <v>7.0444536624376797</v>
      </c>
      <c r="BK89" s="229">
        <f t="shared" si="12"/>
        <v>0.92382744990052323</v>
      </c>
      <c r="BL89" s="229">
        <f t="shared" si="13"/>
        <v>67.782977301076585</v>
      </c>
      <c r="BM89" s="202">
        <v>25500</v>
      </c>
      <c r="BN89" s="230">
        <v>580.49</v>
      </c>
      <c r="BO89" s="230">
        <v>616.17710963007698</v>
      </c>
      <c r="BP89" s="230">
        <v>-614.61668301649104</v>
      </c>
      <c r="BQ89" s="231">
        <v>52.862745837482699</v>
      </c>
      <c r="BR89" s="231">
        <v>6.8472308633063097</v>
      </c>
      <c r="BS89" s="229">
        <f t="shared" si="14"/>
        <v>0.71524844828363321</v>
      </c>
      <c r="BT89" s="229">
        <f t="shared" si="15"/>
        <v>67.782977301076585</v>
      </c>
      <c r="BU89" s="206"/>
      <c r="BV89" s="204">
        <v>121.570023791544</v>
      </c>
      <c r="BW89" s="204">
        <v>82.781689929374195</v>
      </c>
      <c r="BX89" s="229">
        <f t="shared" si="16"/>
        <v>116.85189931852027</v>
      </c>
      <c r="BY89" s="229">
        <f t="shared" si="17"/>
        <v>79.558495630298893</v>
      </c>
      <c r="BZ89" s="206"/>
      <c r="CA89" s="206"/>
      <c r="CB89" s="206"/>
      <c r="CC89" s="206"/>
      <c r="CD89" s="206"/>
      <c r="CE89" s="206"/>
      <c r="CF89" s="206"/>
      <c r="CG89" s="206"/>
      <c r="CH89" s="206"/>
      <c r="CI89" s="206"/>
      <c r="CJ89" s="206"/>
      <c r="CK89" s="206"/>
      <c r="CL89" s="206"/>
      <c r="CM89" s="206"/>
      <c r="CN89" s="206"/>
      <c r="CO89" s="206"/>
      <c r="CP89" s="206"/>
      <c r="CQ89" s="206"/>
      <c r="CR89" s="206"/>
    </row>
    <row r="90" spans="1:96" ht="12" customHeight="1" x14ac:dyDescent="0.25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06"/>
      <c r="AN90" s="86"/>
      <c r="AO90" s="86"/>
      <c r="AP90" s="86"/>
      <c r="AQ90" s="86"/>
      <c r="AR90" s="86"/>
      <c r="AS90" s="86"/>
      <c r="AT90" s="86"/>
      <c r="AU90" s="86"/>
      <c r="AV90" s="86"/>
      <c r="AW90" s="240"/>
      <c r="AX90" s="86"/>
      <c r="AY90" s="86"/>
      <c r="AZ90" s="86"/>
      <c r="BA90" s="86"/>
      <c r="BB90" s="197"/>
      <c r="BC90" s="197"/>
      <c r="BD90" s="229">
        <f t="shared" si="11"/>
        <v>7.166666666666667</v>
      </c>
      <c r="BE90" s="202">
        <v>25800</v>
      </c>
      <c r="BF90" s="230">
        <v>567.28577393</v>
      </c>
      <c r="BG90" s="230">
        <v>645.664827506047</v>
      </c>
      <c r="BH90" s="230">
        <v>-646.12462896577802</v>
      </c>
      <c r="BI90" s="231">
        <v>53.064089651387199</v>
      </c>
      <c r="BJ90" s="231">
        <v>7.0350696672516397</v>
      </c>
      <c r="BK90" s="229">
        <f t="shared" si="12"/>
        <v>0.91444345471448329</v>
      </c>
      <c r="BL90" s="229">
        <f t="shared" si="13"/>
        <v>54.578751231076581</v>
      </c>
      <c r="BM90" s="202">
        <v>25800</v>
      </c>
      <c r="BN90" s="230">
        <v>567.28577393</v>
      </c>
      <c r="BO90" s="230">
        <v>616.09456243121599</v>
      </c>
      <c r="BP90" s="230">
        <v>-615.04800229413502</v>
      </c>
      <c r="BQ90" s="231">
        <v>52.863909034504303</v>
      </c>
      <c r="BR90" s="231">
        <v>6.8449513289386701</v>
      </c>
      <c r="BS90" s="229">
        <f t="shared" si="14"/>
        <v>0.7129689139159936</v>
      </c>
      <c r="BT90" s="229">
        <f t="shared" si="15"/>
        <v>54.578751231076581</v>
      </c>
      <c r="BU90" s="206"/>
      <c r="BV90" s="204">
        <v>122.665318219865</v>
      </c>
      <c r="BW90" s="204">
        <v>83.006659394436994</v>
      </c>
      <c r="BX90" s="229">
        <f t="shared" si="16"/>
        <v>117.94719374684126</v>
      </c>
      <c r="BY90" s="229">
        <f t="shared" si="17"/>
        <v>79.783465095361692</v>
      </c>
      <c r="BZ90" s="206"/>
      <c r="CA90" s="206"/>
      <c r="CB90" s="206"/>
      <c r="CC90" s="206"/>
      <c r="CD90" s="206"/>
      <c r="CE90" s="206"/>
      <c r="CF90" s="206"/>
      <c r="CG90" s="206"/>
      <c r="CH90" s="206"/>
      <c r="CI90" s="206"/>
      <c r="CJ90" s="206"/>
      <c r="CK90" s="206"/>
      <c r="CL90" s="206"/>
      <c r="CM90" s="206"/>
      <c r="CN90" s="206"/>
      <c r="CO90" s="206"/>
      <c r="CP90" s="206"/>
      <c r="CQ90" s="206"/>
      <c r="CR90" s="206"/>
    </row>
    <row r="91" spans="1:96" ht="12" customHeight="1" x14ac:dyDescent="0.25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06"/>
      <c r="AN91" s="86"/>
      <c r="AO91" s="86"/>
      <c r="AP91" s="86"/>
      <c r="AQ91" s="86"/>
      <c r="AR91" s="86"/>
      <c r="AS91" s="86"/>
      <c r="AT91" s="86"/>
      <c r="AU91" s="86"/>
      <c r="AV91" s="86"/>
      <c r="AW91" s="240"/>
      <c r="AX91" s="86"/>
      <c r="AY91" s="86"/>
      <c r="AZ91" s="86"/>
      <c r="BA91" s="86"/>
      <c r="BB91" s="197"/>
      <c r="BC91" s="197"/>
      <c r="BD91" s="229">
        <f t="shared" si="11"/>
        <v>7.25</v>
      </c>
      <c r="BE91" s="202">
        <v>26100</v>
      </c>
      <c r="BF91" s="230">
        <v>553.45062605999999</v>
      </c>
      <c r="BG91" s="230">
        <v>643.08456840245401</v>
      </c>
      <c r="BH91" s="230">
        <v>-644.13052841817205</v>
      </c>
      <c r="BI91" s="231">
        <v>53.049123371959901</v>
      </c>
      <c r="BJ91" s="231">
        <v>7.0162819951667199</v>
      </c>
      <c r="BK91" s="229">
        <f t="shared" si="12"/>
        <v>0.89565578262956347</v>
      </c>
      <c r="BL91" s="229">
        <f t="shared" si="13"/>
        <v>40.743603361076566</v>
      </c>
      <c r="BM91" s="202">
        <v>26100</v>
      </c>
      <c r="BN91" s="230">
        <v>553.45062605999999</v>
      </c>
      <c r="BO91" s="230">
        <v>614.85806348681501</v>
      </c>
      <c r="BP91" s="230">
        <v>-614.32414417986001</v>
      </c>
      <c r="BQ91" s="231">
        <v>52.857373812928699</v>
      </c>
      <c r="BR91" s="231">
        <v>6.8349884486384598</v>
      </c>
      <c r="BS91" s="229">
        <f t="shared" si="14"/>
        <v>0.70300603361578329</v>
      </c>
      <c r="BT91" s="229">
        <f t="shared" si="15"/>
        <v>40.743603361076566</v>
      </c>
      <c r="BU91" s="206"/>
      <c r="BV91" s="204">
        <v>122.417172305759</v>
      </c>
      <c r="BW91" s="204">
        <v>82.322533309601695</v>
      </c>
      <c r="BX91" s="229">
        <f t="shared" si="16"/>
        <v>117.69904783273526</v>
      </c>
      <c r="BY91" s="229">
        <f t="shared" si="17"/>
        <v>79.099339010526393</v>
      </c>
      <c r="BZ91" s="206"/>
      <c r="CA91" s="206"/>
      <c r="CB91" s="206"/>
      <c r="CC91" s="206"/>
      <c r="CD91" s="206"/>
      <c r="CE91" s="206"/>
      <c r="CF91" s="206"/>
      <c r="CG91" s="206"/>
      <c r="CH91" s="206"/>
      <c r="CI91" s="206"/>
      <c r="CJ91" s="206"/>
      <c r="CK91" s="206"/>
      <c r="CL91" s="206"/>
      <c r="CM91" s="206"/>
      <c r="CN91" s="206"/>
      <c r="CO91" s="206"/>
      <c r="CP91" s="206"/>
      <c r="CQ91" s="206"/>
      <c r="CR91" s="206"/>
    </row>
    <row r="92" spans="1:96" ht="12" customHeight="1" x14ac:dyDescent="0.25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06"/>
      <c r="AN92" s="86"/>
      <c r="AO92" s="86"/>
      <c r="AP92" s="86"/>
      <c r="AQ92" s="86"/>
      <c r="AR92" s="86"/>
      <c r="AS92" s="86"/>
      <c r="AT92" s="86"/>
      <c r="AU92" s="86"/>
      <c r="AV92" s="86"/>
      <c r="AW92" s="240"/>
      <c r="AX92" s="86"/>
      <c r="AY92" s="86"/>
      <c r="AZ92" s="86"/>
      <c r="BA92" s="86"/>
      <c r="BB92" s="197"/>
      <c r="BC92" s="197"/>
      <c r="BD92" s="229">
        <f t="shared" si="11"/>
        <v>7.333333333333333</v>
      </c>
      <c r="BE92" s="202">
        <v>26400</v>
      </c>
      <c r="BF92" s="230">
        <v>539.13613719</v>
      </c>
      <c r="BG92" s="230">
        <v>639.12397476846604</v>
      </c>
      <c r="BH92" s="230">
        <v>-640.73275305745904</v>
      </c>
      <c r="BI92" s="231">
        <v>53.025003678835901</v>
      </c>
      <c r="BJ92" s="231">
        <v>6.98847507527997</v>
      </c>
      <c r="BK92" s="229">
        <f t="shared" si="12"/>
        <v>0.86784886274281359</v>
      </c>
      <c r="BL92" s="229">
        <f t="shared" si="13"/>
        <v>26.429114491076575</v>
      </c>
      <c r="BM92" s="202">
        <v>26400</v>
      </c>
      <c r="BN92" s="230">
        <v>539.13613719</v>
      </c>
      <c r="BO92" s="230">
        <v>612.50961491852001</v>
      </c>
      <c r="BP92" s="230">
        <v>-612.48266170889099</v>
      </c>
      <c r="BQ92" s="231">
        <v>52.8433911064756</v>
      </c>
      <c r="BR92" s="231">
        <v>6.8176149473306804</v>
      </c>
      <c r="BS92" s="229">
        <f t="shared" si="14"/>
        <v>0.68563253230800392</v>
      </c>
      <c r="BT92" s="229">
        <f t="shared" si="15"/>
        <v>26.429114491076575</v>
      </c>
      <c r="BU92" s="206"/>
      <c r="BV92" s="204">
        <v>120.828303763058</v>
      </c>
      <c r="BW92" s="204">
        <v>80.736804278278896</v>
      </c>
      <c r="BX92" s="229">
        <f t="shared" si="16"/>
        <v>116.11017929003427</v>
      </c>
      <c r="BY92" s="229">
        <f t="shared" si="17"/>
        <v>77.513609979203594</v>
      </c>
      <c r="BZ92" s="206"/>
      <c r="CA92" s="206"/>
      <c r="CB92" s="206"/>
      <c r="CC92" s="206"/>
      <c r="CD92" s="206"/>
      <c r="CE92" s="206"/>
      <c r="CF92" s="206"/>
      <c r="CG92" s="206"/>
      <c r="CH92" s="206"/>
      <c r="CI92" s="206"/>
      <c r="CJ92" s="206"/>
      <c r="CK92" s="206"/>
      <c r="CL92" s="206"/>
      <c r="CM92" s="206"/>
      <c r="CN92" s="206"/>
      <c r="CO92" s="206"/>
      <c r="CP92" s="206"/>
      <c r="CQ92" s="206"/>
      <c r="CR92" s="206"/>
    </row>
    <row r="93" spans="1:96" ht="12" customHeight="1" x14ac:dyDescent="0.25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206"/>
      <c r="AN93" s="86"/>
      <c r="AO93" s="86"/>
      <c r="AP93" s="86"/>
      <c r="AQ93" s="86"/>
      <c r="AR93" s="86"/>
      <c r="AS93" s="86"/>
      <c r="AT93" s="86"/>
      <c r="AU93" s="86"/>
      <c r="AV93" s="86"/>
      <c r="AW93" s="240"/>
      <c r="AX93" s="86"/>
      <c r="AY93" s="86"/>
      <c r="AZ93" s="86"/>
      <c r="BA93" s="86"/>
      <c r="BB93" s="197"/>
      <c r="BC93" s="197"/>
      <c r="BD93" s="229">
        <f t="shared" si="11"/>
        <v>7.416666666666667</v>
      </c>
      <c r="BE93" s="202">
        <v>26700</v>
      </c>
      <c r="BF93" s="230">
        <v>524.49913982999999</v>
      </c>
      <c r="BG93" s="230">
        <v>633.85884588663396</v>
      </c>
      <c r="BH93" s="230">
        <v>-636.00370946276996</v>
      </c>
      <c r="BI93" s="231">
        <v>52.992155165688303</v>
      </c>
      <c r="BJ93" s="231">
        <v>6.9520875751992603</v>
      </c>
      <c r="BK93" s="229">
        <f t="shared" si="12"/>
        <v>0.83146136266210391</v>
      </c>
      <c r="BL93" s="229">
        <f t="shared" si="13"/>
        <v>11.792117131076566</v>
      </c>
      <c r="BM93" s="202">
        <v>26700</v>
      </c>
      <c r="BN93" s="230">
        <v>524.49913982999999</v>
      </c>
      <c r="BO93" s="230">
        <v>609.10165923526802</v>
      </c>
      <c r="BP93" s="230">
        <v>-609.57187552624396</v>
      </c>
      <c r="BQ93" s="231">
        <v>52.8222675100236</v>
      </c>
      <c r="BR93" s="231">
        <v>6.7931576822455302</v>
      </c>
      <c r="BS93" s="229">
        <f t="shared" si="14"/>
        <v>0.66117526722285369</v>
      </c>
      <c r="BT93" s="229">
        <f t="shared" si="15"/>
        <v>11.792117131076566</v>
      </c>
      <c r="BU93" s="206"/>
      <c r="BV93" s="204">
        <v>117.91611400668501</v>
      </c>
      <c r="BW93" s="204">
        <v>78.266839331213504</v>
      </c>
      <c r="BX93" s="229">
        <f t="shared" si="16"/>
        <v>113.19798953366127</v>
      </c>
      <c r="BY93" s="229">
        <f t="shared" si="17"/>
        <v>75.043645032138201</v>
      </c>
      <c r="BZ93" s="206"/>
      <c r="CA93" s="206"/>
      <c r="CB93" s="206"/>
      <c r="CC93" s="206"/>
      <c r="CD93" s="206"/>
      <c r="CE93" s="206"/>
      <c r="CF93" s="206"/>
      <c r="CG93" s="206"/>
      <c r="CH93" s="206"/>
      <c r="CI93" s="206"/>
      <c r="CJ93" s="206"/>
      <c r="CK93" s="206"/>
      <c r="CL93" s="206"/>
      <c r="CM93" s="206"/>
      <c r="CN93" s="206"/>
      <c r="CO93" s="206"/>
      <c r="CP93" s="206"/>
      <c r="CQ93" s="206"/>
      <c r="CR93" s="206"/>
    </row>
    <row r="94" spans="1:96" ht="12" customHeight="1" x14ac:dyDescent="0.25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06"/>
      <c r="AN94" s="86"/>
      <c r="AO94" s="86"/>
      <c r="AP94" s="86"/>
      <c r="AQ94" s="86"/>
      <c r="AR94" s="86"/>
      <c r="AS94" s="86"/>
      <c r="AT94" s="86"/>
      <c r="AU94" s="86"/>
      <c r="AV94" s="86"/>
      <c r="AW94" s="240"/>
      <c r="AX94" s="86"/>
      <c r="AY94" s="86"/>
      <c r="AZ94" s="86"/>
      <c r="BA94" s="86"/>
      <c r="BB94" s="197"/>
      <c r="BC94" s="197"/>
      <c r="BD94" s="229">
        <f t="shared" si="11"/>
        <v>7.5</v>
      </c>
      <c r="BE94" s="202">
        <v>27000</v>
      </c>
      <c r="BF94" s="230">
        <v>509.7</v>
      </c>
      <c r="BG94" s="230">
        <v>627.37489073970403</v>
      </c>
      <c r="BH94" s="230">
        <v>-630.02608672192798</v>
      </c>
      <c r="BI94" s="231">
        <v>52.951051660247998</v>
      </c>
      <c r="BJ94" s="231">
        <v>6.9076065136457903</v>
      </c>
      <c r="BK94" s="229">
        <f t="shared" si="12"/>
        <v>0.78698030110863382</v>
      </c>
      <c r="BL94" s="229">
        <f t="shared" si="13"/>
        <v>-3.0070226989234357</v>
      </c>
      <c r="BM94" s="202">
        <v>27000</v>
      </c>
      <c r="BN94" s="230">
        <v>509.7</v>
      </c>
      <c r="BO94" s="230">
        <v>604.69578359576599</v>
      </c>
      <c r="BP94" s="230">
        <v>-605.64957252128704</v>
      </c>
      <c r="BQ94" s="231">
        <v>52.7943590851499</v>
      </c>
      <c r="BR94" s="231">
        <v>6.76199167471</v>
      </c>
      <c r="BS94" s="229">
        <f t="shared" si="14"/>
        <v>0.63000925968732346</v>
      </c>
      <c r="BT94" s="229">
        <f t="shared" si="15"/>
        <v>-3.0070226989234357</v>
      </c>
      <c r="BU94" s="206"/>
      <c r="BV94" s="204">
        <v>113.712497570972</v>
      </c>
      <c r="BW94" s="204">
        <v>74.939689721379295</v>
      </c>
      <c r="BX94" s="229">
        <f t="shared" si="16"/>
        <v>108.99437309794827</v>
      </c>
      <c r="BY94" s="229">
        <f t="shared" si="17"/>
        <v>71.716495422303993</v>
      </c>
      <c r="BZ94" s="206"/>
      <c r="CA94" s="206"/>
      <c r="CB94" s="206"/>
      <c r="CC94" s="206"/>
      <c r="CD94" s="206"/>
      <c r="CE94" s="206"/>
      <c r="CF94" s="206"/>
      <c r="CG94" s="206"/>
      <c r="CH94" s="206"/>
      <c r="CI94" s="206"/>
      <c r="CJ94" s="206"/>
      <c r="CK94" s="206"/>
      <c r="CL94" s="206"/>
      <c r="CM94" s="206"/>
      <c r="CN94" s="206"/>
      <c r="CO94" s="206"/>
      <c r="CP94" s="206"/>
      <c r="CQ94" s="206"/>
      <c r="CR94" s="206"/>
    </row>
    <row r="95" spans="1:96" ht="12" customHeight="1" x14ac:dyDescent="0.25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06"/>
      <c r="AN95" s="86"/>
      <c r="AO95" s="86"/>
      <c r="AP95" s="86"/>
      <c r="AQ95" s="86"/>
      <c r="AR95" s="86"/>
      <c r="AS95" s="86"/>
      <c r="AT95" s="86"/>
      <c r="AU95" s="86"/>
      <c r="AV95" s="86"/>
      <c r="AW95" s="240"/>
      <c r="AX95" s="86"/>
      <c r="AY95" s="86"/>
      <c r="AZ95" s="86"/>
      <c r="BA95" s="86"/>
      <c r="BB95" s="197"/>
      <c r="BC95" s="197"/>
      <c r="BD95" s="229">
        <f t="shared" si="11"/>
        <v>7.583333333333333</v>
      </c>
      <c r="BE95" s="202">
        <v>27300</v>
      </c>
      <c r="BF95" s="230">
        <v>494.90086016999999</v>
      </c>
      <c r="BG95" s="230">
        <v>619.76618900184803</v>
      </c>
      <c r="BH95" s="230">
        <v>-622.89129553086104</v>
      </c>
      <c r="BI95" s="231">
        <v>52.902210440739701</v>
      </c>
      <c r="BJ95" s="231">
        <v>6.8555617005879403</v>
      </c>
      <c r="BK95" s="229">
        <f t="shared" si="12"/>
        <v>0.7349354880507839</v>
      </c>
      <c r="BL95" s="229">
        <f t="shared" si="13"/>
        <v>-17.806162528923437</v>
      </c>
      <c r="BM95" s="202">
        <v>27300</v>
      </c>
      <c r="BN95" s="230">
        <v>494.90086016999999</v>
      </c>
      <c r="BO95" s="230">
        <v>599.36141482566597</v>
      </c>
      <c r="BP95" s="230">
        <v>-600.781695062734</v>
      </c>
      <c r="BQ95" s="231">
        <v>52.760065438903098</v>
      </c>
      <c r="BR95" s="231">
        <v>6.7245343802514101</v>
      </c>
      <c r="BS95" s="229">
        <f t="shared" si="14"/>
        <v>0.59255196522873366</v>
      </c>
      <c r="BT95" s="229">
        <f t="shared" si="15"/>
        <v>-17.806162528923437</v>
      </c>
      <c r="BU95" s="206"/>
      <c r="BV95" s="204">
        <v>108.26349279818299</v>
      </c>
      <c r="BW95" s="204">
        <v>70.791794656500102</v>
      </c>
      <c r="BX95" s="229">
        <f t="shared" si="16"/>
        <v>103.54536832515926</v>
      </c>
      <c r="BY95" s="229">
        <f t="shared" si="17"/>
        <v>67.568600357424799</v>
      </c>
      <c r="BZ95" s="206"/>
      <c r="CA95" s="206"/>
      <c r="CB95" s="206"/>
      <c r="CC95" s="206"/>
      <c r="CD95" s="206"/>
      <c r="CE95" s="206"/>
      <c r="CF95" s="206"/>
      <c r="CG95" s="206"/>
      <c r="CH95" s="206"/>
      <c r="CI95" s="206"/>
      <c r="CJ95" s="206"/>
      <c r="CK95" s="206"/>
      <c r="CL95" s="206"/>
      <c r="CM95" s="206"/>
      <c r="CN95" s="206"/>
      <c r="CO95" s="206"/>
      <c r="CP95" s="206"/>
      <c r="CQ95" s="206"/>
      <c r="CR95" s="206"/>
    </row>
    <row r="96" spans="1:96" ht="12" customHeight="1" x14ac:dyDescent="0.25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06"/>
      <c r="AN96" s="86"/>
      <c r="AO96" s="86"/>
      <c r="AP96" s="86"/>
      <c r="AQ96" s="86"/>
      <c r="AR96" s="86"/>
      <c r="AS96" s="86"/>
      <c r="AT96" s="86"/>
      <c r="AU96" s="86"/>
      <c r="AV96" s="86"/>
      <c r="AW96" s="240"/>
      <c r="AX96" s="86"/>
      <c r="AY96" s="86"/>
      <c r="AZ96" s="86"/>
      <c r="BA96" s="86"/>
      <c r="BB96" s="197"/>
      <c r="BC96" s="197"/>
      <c r="BD96" s="229">
        <f t="shared" si="11"/>
        <v>7.666666666666667</v>
      </c>
      <c r="BE96" s="202">
        <v>27600</v>
      </c>
      <c r="BF96" s="230">
        <v>480.26386280999998</v>
      </c>
      <c r="BG96" s="230">
        <v>611.133676593426</v>
      </c>
      <c r="BH96" s="230">
        <v>-614.69793437630199</v>
      </c>
      <c r="BI96" s="231">
        <v>52.846186788512</v>
      </c>
      <c r="BJ96" s="231">
        <v>6.7965204695762402</v>
      </c>
      <c r="BK96" s="229">
        <f t="shared" si="12"/>
        <v>0.67589425703908379</v>
      </c>
      <c r="BL96" s="229">
        <f t="shared" si="13"/>
        <v>-32.443159888923446</v>
      </c>
      <c r="BM96" s="202">
        <v>27600</v>
      </c>
      <c r="BN96" s="230">
        <v>480.26386280999998</v>
      </c>
      <c r="BO96" s="230">
        <v>593.17452321244002</v>
      </c>
      <c r="BP96" s="230">
        <v>-595.041038630353</v>
      </c>
      <c r="BQ96" s="231">
        <v>52.719824068757198</v>
      </c>
      <c r="BR96" s="231">
        <v>6.6812401941509298</v>
      </c>
      <c r="BS96" s="229">
        <f t="shared" si="14"/>
        <v>0.54925777912825335</v>
      </c>
      <c r="BT96" s="229">
        <f t="shared" si="15"/>
        <v>-32.443159888923446</v>
      </c>
      <c r="BU96" s="206"/>
      <c r="BV96" s="204">
        <v>101.628777622911</v>
      </c>
      <c r="BW96" s="204">
        <v>65.868582213942602</v>
      </c>
      <c r="BX96" s="229">
        <f t="shared" si="16"/>
        <v>96.910653149887267</v>
      </c>
      <c r="BY96" s="229">
        <f t="shared" si="17"/>
        <v>62.645387914867307</v>
      </c>
      <c r="BZ96" s="206"/>
      <c r="CA96" s="206"/>
      <c r="CB96" s="206"/>
      <c r="CC96" s="206"/>
      <c r="CD96" s="206"/>
      <c r="CE96" s="206"/>
      <c r="CF96" s="206"/>
      <c r="CG96" s="206"/>
      <c r="CH96" s="206"/>
      <c r="CI96" s="206"/>
      <c r="CJ96" s="206"/>
      <c r="CK96" s="206"/>
      <c r="CL96" s="206"/>
      <c r="CM96" s="206"/>
      <c r="CN96" s="206"/>
      <c r="CO96" s="206"/>
      <c r="CP96" s="206"/>
      <c r="CQ96" s="206"/>
      <c r="CR96" s="206"/>
    </row>
    <row r="97" spans="1:96" ht="12" customHeight="1" x14ac:dyDescent="0.25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06"/>
      <c r="AN97" s="86"/>
      <c r="AO97" s="86"/>
      <c r="AP97" s="86"/>
      <c r="AQ97" s="86"/>
      <c r="AR97" s="86"/>
      <c r="AS97" s="86"/>
      <c r="AT97" s="86"/>
      <c r="AU97" s="86"/>
      <c r="AV97" s="86"/>
      <c r="AW97" s="240"/>
      <c r="AX97" s="86"/>
      <c r="AY97" s="86"/>
      <c r="AZ97" s="86"/>
      <c r="BA97" s="86"/>
      <c r="BB97" s="197"/>
      <c r="BC97" s="197"/>
      <c r="BD97" s="229">
        <f t="shared" si="11"/>
        <v>7.75</v>
      </c>
      <c r="BE97" s="202">
        <v>27900</v>
      </c>
      <c r="BF97" s="230">
        <v>465.94937393999999</v>
      </c>
      <c r="BG97" s="230">
        <v>601.58367207969695</v>
      </c>
      <c r="BH97" s="230">
        <v>-605.55029800213401</v>
      </c>
      <c r="BI97" s="231">
        <v>52.783568848346299</v>
      </c>
      <c r="BJ97" s="231">
        <v>6.73108268370936</v>
      </c>
      <c r="BK97" s="229">
        <f t="shared" si="12"/>
        <v>0.61045647117220359</v>
      </c>
      <c r="BL97" s="229">
        <f t="shared" si="13"/>
        <v>-46.757648758923438</v>
      </c>
      <c r="BM97" s="202">
        <v>27900</v>
      </c>
      <c r="BN97" s="230">
        <v>465.94937393999999</v>
      </c>
      <c r="BO97" s="230">
        <v>586.21635259598997</v>
      </c>
      <c r="BP97" s="230">
        <v>-588.50597500122296</v>
      </c>
      <c r="BQ97" s="231">
        <v>52.674104972742498</v>
      </c>
      <c r="BR97" s="231">
        <v>6.6325951961613399</v>
      </c>
      <c r="BS97" s="229">
        <f t="shared" si="14"/>
        <v>0.50061278113866337</v>
      </c>
      <c r="BT97" s="229">
        <f t="shared" si="15"/>
        <v>-46.757648758923438</v>
      </c>
      <c r="BU97" s="206"/>
      <c r="BV97" s="204">
        <v>93.881015974591506</v>
      </c>
      <c r="BW97" s="204">
        <v>60.223971808792299</v>
      </c>
      <c r="BX97" s="229">
        <f t="shared" si="16"/>
        <v>89.162891501567771</v>
      </c>
      <c r="BY97" s="229">
        <f t="shared" si="17"/>
        <v>57.000777509717004</v>
      </c>
      <c r="BZ97" s="206"/>
      <c r="CA97" s="206"/>
      <c r="CB97" s="206"/>
      <c r="CC97" s="206"/>
      <c r="CD97" s="206"/>
      <c r="CE97" s="206"/>
      <c r="CF97" s="206"/>
      <c r="CG97" s="206"/>
      <c r="CH97" s="206"/>
      <c r="CI97" s="206"/>
      <c r="CJ97" s="206"/>
      <c r="CK97" s="206"/>
      <c r="CL97" s="206"/>
      <c r="CM97" s="206"/>
      <c r="CN97" s="206"/>
      <c r="CO97" s="206"/>
      <c r="CP97" s="206"/>
      <c r="CQ97" s="206"/>
      <c r="CR97" s="206"/>
    </row>
    <row r="98" spans="1:96" ht="12" customHeight="1" x14ac:dyDescent="0.25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  <c r="AM98" s="206"/>
      <c r="AN98" s="86"/>
      <c r="AO98" s="86"/>
      <c r="AP98" s="86"/>
      <c r="AQ98" s="86"/>
      <c r="AR98" s="86"/>
      <c r="AS98" s="86"/>
      <c r="AT98" s="86"/>
      <c r="AU98" s="86"/>
      <c r="AV98" s="86"/>
      <c r="AW98" s="240"/>
      <c r="AX98" s="86"/>
      <c r="AY98" s="86"/>
      <c r="AZ98" s="86"/>
      <c r="BA98" s="86"/>
      <c r="BB98" s="197"/>
      <c r="BC98" s="197"/>
      <c r="BD98" s="229">
        <f t="shared" si="11"/>
        <v>7.833333333333333</v>
      </c>
      <c r="BE98" s="202">
        <v>28200</v>
      </c>
      <c r="BF98" s="230">
        <v>452.11422606999997</v>
      </c>
      <c r="BG98" s="230">
        <v>591.22646062337901</v>
      </c>
      <c r="BH98" s="230">
        <v>-595.55694386866605</v>
      </c>
      <c r="BI98" s="231">
        <v>52.7149727847669</v>
      </c>
      <c r="BJ98" s="231">
        <v>6.6598760122570004</v>
      </c>
      <c r="BK98" s="229">
        <f t="shared" si="12"/>
        <v>0.53924979971984399</v>
      </c>
      <c r="BL98" s="229">
        <f t="shared" si="13"/>
        <v>-60.592796628923452</v>
      </c>
      <c r="BM98" s="202">
        <v>28200</v>
      </c>
      <c r="BN98" s="230">
        <v>452.11422606999997</v>
      </c>
      <c r="BO98" s="230">
        <v>578.57219369207598</v>
      </c>
      <c r="BP98" s="230">
        <v>-581.25921749443501</v>
      </c>
      <c r="BQ98" s="231">
        <v>52.623405530885798</v>
      </c>
      <c r="BR98" s="231">
        <v>6.5791121454640598</v>
      </c>
      <c r="BS98" s="229">
        <f t="shared" si="14"/>
        <v>0.44712973044138327</v>
      </c>
      <c r="BT98" s="229">
        <f t="shared" si="15"/>
        <v>-60.592796628923452</v>
      </c>
      <c r="BU98" s="206"/>
      <c r="BV98" s="204">
        <v>85.105061956344898</v>
      </c>
      <c r="BW98" s="204">
        <v>53.919783664120999</v>
      </c>
      <c r="BX98" s="229">
        <f t="shared" si="16"/>
        <v>80.386937483321162</v>
      </c>
      <c r="BY98" s="229">
        <f t="shared" si="17"/>
        <v>50.696589365045703</v>
      </c>
      <c r="BZ98" s="206"/>
      <c r="CA98" s="206"/>
      <c r="CB98" s="206"/>
      <c r="CC98" s="206"/>
      <c r="CD98" s="206"/>
      <c r="CE98" s="206"/>
      <c r="CF98" s="206"/>
      <c r="CG98" s="206"/>
      <c r="CH98" s="206"/>
      <c r="CI98" s="206"/>
      <c r="CJ98" s="206"/>
      <c r="CK98" s="206"/>
      <c r="CL98" s="206"/>
      <c r="CM98" s="206"/>
      <c r="CN98" s="206"/>
      <c r="CO98" s="206"/>
      <c r="CP98" s="206"/>
      <c r="CQ98" s="206"/>
      <c r="CR98" s="206"/>
    </row>
    <row r="99" spans="1:96" ht="12" customHeight="1" x14ac:dyDescent="0.25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  <c r="AM99" s="206"/>
      <c r="AN99" s="86"/>
      <c r="AO99" s="86"/>
      <c r="AP99" s="86"/>
      <c r="AQ99" s="86"/>
      <c r="AR99" s="86"/>
      <c r="AS99" s="86"/>
      <c r="AT99" s="86"/>
      <c r="AU99" s="86"/>
      <c r="AV99" s="86"/>
      <c r="AW99" s="240"/>
      <c r="AX99" s="86"/>
      <c r="AY99" s="86"/>
      <c r="AZ99" s="86"/>
      <c r="BA99" s="86"/>
      <c r="BB99" s="197"/>
      <c r="BC99" s="197"/>
      <c r="BD99" s="229">
        <f t="shared" si="11"/>
        <v>7.916666666666667</v>
      </c>
      <c r="BE99" s="202">
        <v>28500</v>
      </c>
      <c r="BF99" s="230">
        <v>438.91</v>
      </c>
      <c r="BG99" s="230">
        <v>580.17495232385102</v>
      </c>
      <c r="BH99" s="230">
        <v>-584.82933252060104</v>
      </c>
      <c r="BI99" s="231">
        <v>52.641038238027001</v>
      </c>
      <c r="BJ99" s="231">
        <v>6.5835514893241198</v>
      </c>
      <c r="BK99" s="229">
        <f t="shared" si="12"/>
        <v>0.46292527678696338</v>
      </c>
      <c r="BL99" s="229">
        <f t="shared" si="13"/>
        <v>-73.797022698923399</v>
      </c>
      <c r="BM99" s="202">
        <v>28500</v>
      </c>
      <c r="BN99" s="230">
        <v>438.91</v>
      </c>
      <c r="BO99" s="230">
        <v>570.33021685544804</v>
      </c>
      <c r="BP99" s="230">
        <v>-573.38664401808899</v>
      </c>
      <c r="BQ99" s="231">
        <v>52.568245671546201</v>
      </c>
      <c r="BR99" s="231">
        <v>6.5213257444514801</v>
      </c>
      <c r="BS99" s="229">
        <f t="shared" si="14"/>
        <v>0.38934332942880356</v>
      </c>
      <c r="BT99" s="229">
        <f t="shared" si="15"/>
        <v>-73.797022698923399</v>
      </c>
      <c r="BU99" s="206"/>
      <c r="BV99" s="204">
        <v>75.397030516084797</v>
      </c>
      <c r="BW99" s="204">
        <v>47.025061750977002</v>
      </c>
      <c r="BX99" s="229">
        <f t="shared" si="16"/>
        <v>70.678906043061062</v>
      </c>
      <c r="BY99" s="229">
        <f t="shared" si="17"/>
        <v>43.801867451901707</v>
      </c>
      <c r="BZ99" s="206"/>
      <c r="CA99" s="206"/>
      <c r="CB99" s="206"/>
      <c r="CC99" s="206"/>
      <c r="CD99" s="206"/>
      <c r="CE99" s="206"/>
      <c r="CF99" s="206"/>
      <c r="CG99" s="206"/>
      <c r="CH99" s="206"/>
      <c r="CI99" s="206"/>
      <c r="CJ99" s="206"/>
      <c r="CK99" s="206"/>
      <c r="CL99" s="206"/>
      <c r="CM99" s="206"/>
      <c r="CN99" s="206"/>
      <c r="CO99" s="206"/>
      <c r="CP99" s="206"/>
      <c r="CQ99" s="206"/>
      <c r="CR99" s="206"/>
    </row>
    <row r="100" spans="1:96" ht="12" customHeight="1" x14ac:dyDescent="0.25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06"/>
      <c r="AN100" s="86"/>
      <c r="AO100" s="86"/>
      <c r="AP100" s="86"/>
      <c r="AQ100" s="86"/>
      <c r="AR100" s="86"/>
      <c r="AS100" s="86"/>
      <c r="AT100" s="86"/>
      <c r="AU100" s="86"/>
      <c r="AV100" s="86"/>
      <c r="AW100" s="240"/>
      <c r="AX100" s="86"/>
      <c r="AY100" s="86"/>
      <c r="AZ100" s="86"/>
      <c r="BA100" s="86"/>
      <c r="BB100" s="197"/>
      <c r="BC100" s="197"/>
      <c r="BD100" s="229">
        <f t="shared" si="11"/>
        <v>8</v>
      </c>
      <c r="BE100" s="202">
        <v>28800</v>
      </c>
      <c r="BF100" s="230">
        <v>426.48136398000003</v>
      </c>
      <c r="BG100" s="230">
        <v>568.54343157129904</v>
      </c>
      <c r="BH100" s="230">
        <v>-573.48055765912295</v>
      </c>
      <c r="BI100" s="231">
        <v>52.5624240973181</v>
      </c>
      <c r="BJ100" s="231">
        <v>6.5027793790336004</v>
      </c>
      <c r="BK100" s="229">
        <f t="shared" si="12"/>
        <v>0.38215316649644393</v>
      </c>
      <c r="BL100" s="229">
        <f t="shared" si="13"/>
        <v>-86.225658718923398</v>
      </c>
      <c r="BM100" s="202">
        <v>28800</v>
      </c>
      <c r="BN100" s="230">
        <v>426.48136398000003</v>
      </c>
      <c r="BO100" s="230">
        <v>561.58037956641999</v>
      </c>
      <c r="BP100" s="230">
        <v>-564.97619274171302</v>
      </c>
      <c r="BQ100" s="231">
        <v>52.509163343477802</v>
      </c>
      <c r="BR100" s="231">
        <v>6.4597881971114699</v>
      </c>
      <c r="BS100" s="229">
        <f t="shared" si="14"/>
        <v>0.32780578208879341</v>
      </c>
      <c r="BT100" s="229">
        <f t="shared" si="15"/>
        <v>-86.225658718923398</v>
      </c>
      <c r="BU100" s="206"/>
      <c r="BV100" s="204">
        <v>64.863244787942904</v>
      </c>
      <c r="BW100" s="204">
        <v>39.615317613310701</v>
      </c>
      <c r="BX100" s="229">
        <f t="shared" si="16"/>
        <v>60.145120314919168</v>
      </c>
      <c r="BY100" s="229">
        <f t="shared" si="17"/>
        <v>36.392123314235405</v>
      </c>
      <c r="BZ100" s="206"/>
      <c r="CA100" s="206"/>
      <c r="CB100" s="206"/>
      <c r="CC100" s="206"/>
      <c r="CD100" s="206"/>
      <c r="CE100" s="206"/>
      <c r="CF100" s="206"/>
      <c r="CG100" s="206"/>
      <c r="CH100" s="206"/>
      <c r="CI100" s="206"/>
      <c r="CJ100" s="206"/>
      <c r="CK100" s="206"/>
      <c r="CL100" s="206"/>
      <c r="CM100" s="206"/>
      <c r="CN100" s="206"/>
      <c r="CO100" s="206"/>
      <c r="CP100" s="206"/>
      <c r="CQ100" s="206"/>
      <c r="CR100" s="206"/>
    </row>
    <row r="101" spans="1:96" ht="12" customHeight="1" x14ac:dyDescent="0.25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06"/>
      <c r="AN101" s="86"/>
      <c r="AO101" s="86"/>
      <c r="AP101" s="86"/>
      <c r="AQ101" s="86"/>
      <c r="AR101" s="86"/>
      <c r="AS101" s="86"/>
      <c r="AT101" s="86"/>
      <c r="AU101" s="86"/>
      <c r="AV101" s="86"/>
      <c r="AW101" s="240"/>
      <c r="AX101" s="86"/>
      <c r="AY101" s="86"/>
      <c r="AZ101" s="86"/>
      <c r="BA101" s="86"/>
      <c r="BB101" s="197"/>
      <c r="BC101" s="197"/>
      <c r="BD101" s="229">
        <f t="shared" si="11"/>
        <v>8.0833333333333339</v>
      </c>
      <c r="BE101" s="202">
        <v>29100</v>
      </c>
      <c r="BF101" s="230">
        <v>414.96448874999999</v>
      </c>
      <c r="BG101" s="230">
        <v>556.446413510723</v>
      </c>
      <c r="BH101" s="230">
        <v>-561.62418126511295</v>
      </c>
      <c r="BI101" s="231">
        <v>52.4798046211775</v>
      </c>
      <c r="BJ101" s="231">
        <v>6.4182453834815298</v>
      </c>
      <c r="BK101" s="229">
        <f t="shared" si="12"/>
        <v>0.2976191709443734</v>
      </c>
      <c r="BL101" s="229">
        <f t="shared" si="13"/>
        <v>-97.742533948923437</v>
      </c>
      <c r="BM101" s="202">
        <v>29100</v>
      </c>
      <c r="BN101" s="230">
        <v>414.96448874999999</v>
      </c>
      <c r="BO101" s="230">
        <v>552.41342278772504</v>
      </c>
      <c r="BP101" s="230">
        <v>-556.11684410811597</v>
      </c>
      <c r="BQ101" s="231">
        <v>52.446710321089597</v>
      </c>
      <c r="BR101" s="231">
        <v>6.3950650942867497</v>
      </c>
      <c r="BS101" s="229">
        <f t="shared" si="14"/>
        <v>0.26308267926407325</v>
      </c>
      <c r="BT101" s="229">
        <f t="shared" si="15"/>
        <v>-97.742533948923437</v>
      </c>
      <c r="BU101" s="206"/>
      <c r="BV101" s="204">
        <v>53.6190716328299</v>
      </c>
      <c r="BW101" s="204">
        <v>31.771703359526001</v>
      </c>
      <c r="BX101" s="229">
        <f t="shared" si="16"/>
        <v>48.900947159806165</v>
      </c>
      <c r="BY101" s="229">
        <f t="shared" si="17"/>
        <v>28.548509060450705</v>
      </c>
      <c r="BZ101" s="206"/>
      <c r="CA101" s="206"/>
      <c r="CB101" s="206"/>
      <c r="CC101" s="206"/>
      <c r="CD101" s="206"/>
      <c r="CE101" s="206"/>
      <c r="CF101" s="206"/>
      <c r="CG101" s="206"/>
      <c r="CH101" s="206"/>
      <c r="CI101" s="206"/>
      <c r="CJ101" s="206"/>
      <c r="CK101" s="206"/>
      <c r="CL101" s="206"/>
      <c r="CM101" s="206"/>
      <c r="CN101" s="206"/>
      <c r="CO101" s="206"/>
      <c r="CP101" s="206"/>
      <c r="CQ101" s="206"/>
      <c r="CR101" s="206"/>
    </row>
    <row r="102" spans="1:96" ht="12" customHeight="1" x14ac:dyDescent="0.25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06"/>
      <c r="AN102" s="86"/>
      <c r="AO102" s="86"/>
      <c r="AP102" s="86"/>
      <c r="AQ102" s="86"/>
      <c r="AR102" s="86"/>
      <c r="AS102" s="86"/>
      <c r="AT102" s="86"/>
      <c r="AU102" s="86"/>
      <c r="AV102" s="86"/>
      <c r="AW102" s="240"/>
      <c r="AX102" s="86"/>
      <c r="AY102" s="86"/>
      <c r="AZ102" s="86"/>
      <c r="BA102" s="86"/>
      <c r="BB102" s="197"/>
      <c r="BC102" s="197"/>
      <c r="BD102" s="229">
        <f t="shared" si="11"/>
        <v>8.1666666666666661</v>
      </c>
      <c r="BE102" s="202">
        <v>29400</v>
      </c>
      <c r="BF102" s="230">
        <v>404.48555561000001</v>
      </c>
      <c r="BG102" s="230">
        <v>543.99762286064595</v>
      </c>
      <c r="BH102" s="230">
        <v>-549.37318835929398</v>
      </c>
      <c r="BI102" s="231">
        <v>52.393865946006599</v>
      </c>
      <c r="BJ102" s="231">
        <v>6.3306472400734402</v>
      </c>
      <c r="BK102" s="229">
        <f t="shared" si="12"/>
        <v>0.21002102753628371</v>
      </c>
      <c r="BL102" s="229">
        <f t="shared" si="13"/>
        <v>-108.22146708892342</v>
      </c>
      <c r="BM102" s="202">
        <v>29400</v>
      </c>
      <c r="BN102" s="230">
        <v>404.48555561000001</v>
      </c>
      <c r="BO102" s="230">
        <v>542.91996898434195</v>
      </c>
      <c r="BP102" s="230">
        <v>-546.89770159452905</v>
      </c>
      <c r="BQ102" s="231">
        <v>52.381448376082901</v>
      </c>
      <c r="BR102" s="231">
        <v>6.3277316635511198</v>
      </c>
      <c r="BS102" s="229">
        <f t="shared" si="14"/>
        <v>0.19574924852844333</v>
      </c>
      <c r="BT102" s="229">
        <f t="shared" si="15"/>
        <v>-108.22146708892342</v>
      </c>
      <c r="BU102" s="206"/>
      <c r="BV102" s="204">
        <v>41.787658131379999</v>
      </c>
      <c r="BW102" s="204">
        <v>23.580122878121301</v>
      </c>
      <c r="BX102" s="229">
        <f t="shared" si="16"/>
        <v>37.069533658356264</v>
      </c>
      <c r="BY102" s="229">
        <f t="shared" si="17"/>
        <v>20.356928579046006</v>
      </c>
      <c r="BZ102" s="206"/>
      <c r="CA102" s="206"/>
      <c r="CB102" s="206"/>
      <c r="CC102" s="206"/>
      <c r="CD102" s="206"/>
      <c r="CE102" s="206"/>
      <c r="CF102" s="206"/>
      <c r="CG102" s="206"/>
      <c r="CH102" s="206"/>
      <c r="CI102" s="206"/>
      <c r="CJ102" s="206"/>
      <c r="CK102" s="206"/>
      <c r="CL102" s="206"/>
      <c r="CM102" s="206"/>
      <c r="CN102" s="206"/>
      <c r="CO102" s="206"/>
      <c r="CP102" s="206"/>
      <c r="CQ102" s="206"/>
      <c r="CR102" s="206"/>
    </row>
    <row r="103" spans="1:96" ht="12" customHeight="1" x14ac:dyDescent="0.25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06"/>
      <c r="AN103" s="86"/>
      <c r="AO103" s="86"/>
      <c r="AP103" s="86"/>
      <c r="AQ103" s="86"/>
      <c r="AR103" s="86"/>
      <c r="AS103" s="86"/>
      <c r="AT103" s="86"/>
      <c r="AU103" s="86"/>
      <c r="AV103" s="86"/>
      <c r="AW103" s="240"/>
      <c r="AX103" s="86"/>
      <c r="AY103" s="86"/>
      <c r="AZ103" s="86"/>
      <c r="BA103" s="86"/>
      <c r="BB103" s="197"/>
      <c r="BC103" s="197"/>
      <c r="BD103" s="229">
        <f t="shared" si="11"/>
        <v>8.25</v>
      </c>
      <c r="BE103" s="202">
        <v>29700</v>
      </c>
      <c r="BF103" s="230">
        <v>395.15937394000002</v>
      </c>
      <c r="BG103" s="230">
        <v>531.30910918667598</v>
      </c>
      <c r="BH103" s="230">
        <v>-536.83907493846698</v>
      </c>
      <c r="BI103" s="231">
        <v>52.3053030329813</v>
      </c>
      <c r="BJ103" s="231">
        <v>6.2406917635723298</v>
      </c>
      <c r="BK103" s="229">
        <f t="shared" si="12"/>
        <v>0.12006555103517336</v>
      </c>
      <c r="BL103" s="229">
        <f t="shared" si="13"/>
        <v>-117.5476487589234</v>
      </c>
      <c r="BM103" s="202">
        <v>29700</v>
      </c>
      <c r="BN103" s="230">
        <v>395.15937394000002</v>
      </c>
      <c r="BO103" s="230">
        <v>533.18973303611494</v>
      </c>
      <c r="BP103" s="230">
        <v>-537.40718214160199</v>
      </c>
      <c r="BQ103" s="231">
        <v>52.313945853144503</v>
      </c>
      <c r="BR103" s="231">
        <v>6.2583694255551503</v>
      </c>
      <c r="BS103" s="229">
        <f t="shared" si="14"/>
        <v>0.12638701053247381</v>
      </c>
      <c r="BT103" s="229">
        <f t="shared" si="15"/>
        <v>-117.5476487589234</v>
      </c>
      <c r="BU103" s="206"/>
      <c r="BV103" s="204">
        <v>29.498582867307299</v>
      </c>
      <c r="BW103" s="204">
        <v>15.130291011455</v>
      </c>
      <c r="BX103" s="229">
        <f t="shared" si="16"/>
        <v>24.780458394283567</v>
      </c>
      <c r="BY103" s="229">
        <f t="shared" si="17"/>
        <v>11.907096712379703</v>
      </c>
      <c r="BZ103" s="206"/>
      <c r="CA103" s="206"/>
      <c r="CB103" s="206"/>
      <c r="CC103" s="206"/>
      <c r="CD103" s="206"/>
      <c r="CE103" s="206"/>
      <c r="CF103" s="206"/>
      <c r="CG103" s="206"/>
      <c r="CH103" s="206"/>
      <c r="CI103" s="206"/>
      <c r="CJ103" s="206"/>
      <c r="CK103" s="206"/>
      <c r="CL103" s="206"/>
      <c r="CM103" s="206"/>
      <c r="CN103" s="206"/>
      <c r="CO103" s="206"/>
      <c r="CP103" s="206"/>
      <c r="CQ103" s="206"/>
      <c r="CR103" s="206"/>
    </row>
    <row r="104" spans="1:96" ht="12" customHeight="1" x14ac:dyDescent="0.25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06"/>
      <c r="AN104" s="86"/>
      <c r="AO104" s="86"/>
      <c r="AP104" s="86"/>
      <c r="AQ104" s="86"/>
      <c r="AR104" s="86"/>
      <c r="AS104" s="86"/>
      <c r="AT104" s="86"/>
      <c r="AU104" s="86"/>
      <c r="AV104" s="86"/>
      <c r="AW104" s="240"/>
      <c r="AX104" s="86"/>
      <c r="AY104" s="86"/>
      <c r="AZ104" s="86"/>
      <c r="BA104" s="86"/>
      <c r="BB104" s="197"/>
      <c r="BC104" s="197"/>
      <c r="BD104" s="229">
        <f t="shared" si="11"/>
        <v>8.3333333333333339</v>
      </c>
      <c r="BE104" s="202">
        <v>30000</v>
      </c>
      <c r="BF104" s="230">
        <v>387.08812332999997</v>
      </c>
      <c r="BG104" s="230">
        <v>518.49051131742794</v>
      </c>
      <c r="BH104" s="230">
        <v>-524.13108132930097</v>
      </c>
      <c r="BI104" s="231">
        <v>52.214817111225599</v>
      </c>
      <c r="BJ104" s="231">
        <v>6.1490923949308902</v>
      </c>
      <c r="BK104" s="229">
        <f t="shared" si="12"/>
        <v>2.8466182393733774E-2</v>
      </c>
      <c r="BL104" s="229">
        <f t="shared" si="13"/>
        <v>-125.61889936892345</v>
      </c>
      <c r="BM104" s="202">
        <v>30000</v>
      </c>
      <c r="BN104" s="230">
        <v>387.08812332999997</v>
      </c>
      <c r="BO104" s="230">
        <v>523.31085551685601</v>
      </c>
      <c r="BP104" s="230">
        <v>-527.73232550777402</v>
      </c>
      <c r="BQ104" s="231">
        <v>52.244774690351299</v>
      </c>
      <c r="BR104" s="231">
        <v>6.1875633010756204</v>
      </c>
      <c r="BS104" s="229">
        <f t="shared" si="14"/>
        <v>5.5580886052943868E-2</v>
      </c>
      <c r="BT104" s="229">
        <f t="shared" si="15"/>
        <v>-125.61889936892345</v>
      </c>
      <c r="BU104" s="206"/>
      <c r="BV104" s="204">
        <v>16.8864367724284</v>
      </c>
      <c r="BW104" s="204">
        <v>6.5147509916413897</v>
      </c>
      <c r="BX104" s="229">
        <f t="shared" si="16"/>
        <v>12.168312299404668</v>
      </c>
      <c r="BY104" s="229">
        <f t="shared" si="17"/>
        <v>3.2915566925660924</v>
      </c>
      <c r="BZ104" s="206"/>
      <c r="CA104" s="206"/>
      <c r="CB104" s="206"/>
      <c r="CC104" s="206"/>
      <c r="CD104" s="206"/>
      <c r="CE104" s="206"/>
      <c r="CF104" s="206"/>
      <c r="CG104" s="206"/>
      <c r="CH104" s="206"/>
      <c r="CI104" s="206"/>
      <c r="CJ104" s="206"/>
      <c r="CK104" s="206"/>
      <c r="CL104" s="206"/>
      <c r="CM104" s="206"/>
      <c r="CN104" s="206"/>
      <c r="CO104" s="206"/>
      <c r="CP104" s="206"/>
      <c r="CQ104" s="206"/>
      <c r="CR104" s="206"/>
    </row>
    <row r="105" spans="1:96" ht="12" customHeight="1" x14ac:dyDescent="0.25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06"/>
      <c r="AN105" s="86"/>
      <c r="AO105" s="86"/>
      <c r="AP105" s="86"/>
      <c r="AQ105" s="86"/>
      <c r="AR105" s="86"/>
      <c r="AS105" s="86"/>
      <c r="AT105" s="86"/>
      <c r="AU105" s="86"/>
      <c r="AV105" s="86"/>
      <c r="AW105" s="240"/>
      <c r="AX105" s="86"/>
      <c r="AY105" s="86"/>
      <c r="AZ105" s="86"/>
      <c r="BA105" s="86"/>
      <c r="BB105" s="197"/>
      <c r="BC105" s="197"/>
      <c r="BD105" s="229">
        <f t="shared" si="11"/>
        <v>8.4166666666666661</v>
      </c>
      <c r="BE105" s="202">
        <v>30300</v>
      </c>
      <c r="BF105" s="230">
        <v>380.36023411000002</v>
      </c>
      <c r="BG105" s="230">
        <v>505.648481934534</v>
      </c>
      <c r="BH105" s="230">
        <v>-511.35558168830897</v>
      </c>
      <c r="BI105" s="231">
        <v>52.123113680550603</v>
      </c>
      <c r="BJ105" s="231">
        <v>6.0565673231863801</v>
      </c>
      <c r="BK105" s="229">
        <f t="shared" si="12"/>
        <v>-6.4058889350776305E-2</v>
      </c>
      <c r="BL105" s="229">
        <f t="shared" si="13"/>
        <v>-132.3467885889234</v>
      </c>
      <c r="BM105" s="202">
        <v>30300</v>
      </c>
      <c r="BN105" s="230">
        <v>380.36023411000002</v>
      </c>
      <c r="BO105" s="230">
        <v>513.36936587963896</v>
      </c>
      <c r="BP105" s="230">
        <v>-517.95822999590803</v>
      </c>
      <c r="BQ105" s="231">
        <v>52.174507926049699</v>
      </c>
      <c r="BR105" s="231">
        <v>6.1158992131983201</v>
      </c>
      <c r="BS105" s="229">
        <f t="shared" si="14"/>
        <v>-1.6083201824356408E-2</v>
      </c>
      <c r="BT105" s="229">
        <f t="shared" si="15"/>
        <v>-132.3467885889234</v>
      </c>
      <c r="BU105" s="206"/>
      <c r="BV105" s="204">
        <v>4.0893490760514002</v>
      </c>
      <c r="BW105" s="204">
        <v>-2.1721391003037498</v>
      </c>
      <c r="BX105" s="229">
        <f t="shared" si="16"/>
        <v>-0.62877539697233242</v>
      </c>
      <c r="BY105" s="229">
        <f t="shared" si="17"/>
        <v>-5.3953333993790471</v>
      </c>
      <c r="BZ105" s="206"/>
      <c r="CA105" s="206"/>
      <c r="CB105" s="206"/>
      <c r="CC105" s="206"/>
      <c r="CD105" s="206"/>
      <c r="CE105" s="206"/>
      <c r="CF105" s="206"/>
      <c r="CG105" s="206"/>
      <c r="CH105" s="206"/>
      <c r="CI105" s="206"/>
      <c r="CJ105" s="206"/>
      <c r="CK105" s="206"/>
      <c r="CL105" s="206"/>
      <c r="CM105" s="206"/>
      <c r="CN105" s="206"/>
      <c r="CO105" s="206"/>
      <c r="CP105" s="206"/>
      <c r="CQ105" s="206"/>
      <c r="CR105" s="206"/>
    </row>
    <row r="106" spans="1:96" ht="12" customHeight="1" x14ac:dyDescent="0.25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06"/>
      <c r="AN106" s="86"/>
      <c r="AO106" s="86"/>
      <c r="AP106" s="86"/>
      <c r="AQ106" s="86"/>
      <c r="AR106" s="86"/>
      <c r="AS106" s="86"/>
      <c r="AT106" s="86"/>
      <c r="AU106" s="86"/>
      <c r="AV106" s="86"/>
      <c r="AW106" s="240"/>
      <c r="AX106" s="86"/>
      <c r="AY106" s="86"/>
      <c r="AZ106" s="86"/>
      <c r="BA106" s="86"/>
      <c r="BB106" s="197"/>
      <c r="BC106" s="197"/>
      <c r="BD106" s="229">
        <f t="shared" si="11"/>
        <v>8.5</v>
      </c>
      <c r="BE106" s="202">
        <v>30600</v>
      </c>
      <c r="BF106" s="230">
        <v>375.04941841999999</v>
      </c>
      <c r="BG106" s="230">
        <v>492.88628148170801</v>
      </c>
      <c r="BH106" s="230">
        <v>-498.61563867723999</v>
      </c>
      <c r="BI106" s="231">
        <v>52.030901139756402</v>
      </c>
      <c r="BJ106" s="231">
        <v>5.9638382475150902</v>
      </c>
      <c r="BK106" s="229">
        <f t="shared" si="12"/>
        <v>-0.15678796502206627</v>
      </c>
      <c r="BL106" s="229">
        <f t="shared" si="13"/>
        <v>-137.65760427892343</v>
      </c>
      <c r="BM106" s="202">
        <v>30600</v>
      </c>
      <c r="BN106" s="230">
        <v>375.04941841999999</v>
      </c>
      <c r="BO106" s="230">
        <v>503.448780983022</v>
      </c>
      <c r="BP106" s="230">
        <v>-508.16762005417598</v>
      </c>
      <c r="BQ106" s="231">
        <v>52.103717732743497</v>
      </c>
      <c r="BR106" s="231">
        <v>6.0439622264732602</v>
      </c>
      <c r="BS106" s="229">
        <f t="shared" si="14"/>
        <v>-8.8020188549416289E-2</v>
      </c>
      <c r="BT106" s="229">
        <f t="shared" si="15"/>
        <v>-137.65760427892343</v>
      </c>
      <c r="BU106" s="206"/>
      <c r="BV106" s="204">
        <v>-8.7525254973562507</v>
      </c>
      <c r="BW106" s="204">
        <v>-10.8352397516877</v>
      </c>
      <c r="BX106" s="229">
        <f t="shared" si="16"/>
        <v>-13.470649970379984</v>
      </c>
      <c r="BY106" s="229">
        <f t="shared" si="17"/>
        <v>-14.058434050762997</v>
      </c>
      <c r="BZ106" s="206"/>
      <c r="CA106" s="206"/>
      <c r="CB106" s="206"/>
      <c r="CC106" s="206"/>
      <c r="CD106" s="206"/>
      <c r="CE106" s="206"/>
      <c r="CF106" s="206"/>
      <c r="CG106" s="206"/>
      <c r="CH106" s="206"/>
      <c r="CI106" s="206"/>
      <c r="CJ106" s="206"/>
      <c r="CK106" s="206"/>
      <c r="CL106" s="206"/>
      <c r="CM106" s="206"/>
      <c r="CN106" s="206"/>
      <c r="CO106" s="206"/>
      <c r="CP106" s="206"/>
      <c r="CQ106" s="206"/>
      <c r="CR106" s="206"/>
    </row>
    <row r="107" spans="1:96" ht="12" customHeight="1" x14ac:dyDescent="0.25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06"/>
      <c r="AN107" s="86"/>
      <c r="AO107" s="86"/>
      <c r="AP107" s="86"/>
      <c r="AQ107" s="86"/>
      <c r="AR107" s="86"/>
      <c r="AS107" s="86"/>
      <c r="AT107" s="86"/>
      <c r="AU107" s="86"/>
      <c r="AV107" s="86"/>
      <c r="AW107" s="240"/>
      <c r="AX107" s="86"/>
      <c r="AY107" s="86"/>
      <c r="AZ107" s="86"/>
      <c r="BA107" s="86"/>
      <c r="BB107" s="197"/>
      <c r="BC107" s="197"/>
      <c r="BD107" s="229">
        <f t="shared" si="11"/>
        <v>8.5833333333333339</v>
      </c>
      <c r="BE107" s="202">
        <v>30900</v>
      </c>
      <c r="BF107" s="230">
        <v>371.21386268999998</v>
      </c>
      <c r="BG107" s="230">
        <v>480.30354840417601</v>
      </c>
      <c r="BH107" s="230">
        <v>-486.01073046522401</v>
      </c>
      <c r="BI107" s="231">
        <v>51.938890105469298</v>
      </c>
      <c r="BJ107" s="231">
        <v>5.8716298426848201</v>
      </c>
      <c r="BK107" s="229">
        <f t="shared" si="12"/>
        <v>-0.24899636985233631</v>
      </c>
      <c r="BL107" s="229">
        <f t="shared" si="13"/>
        <v>-141.49316000892344</v>
      </c>
      <c r="BM107" s="202">
        <v>30900</v>
      </c>
      <c r="BN107" s="230">
        <v>371.21386268999998</v>
      </c>
      <c r="BO107" s="230">
        <v>493.62984210453197</v>
      </c>
      <c r="BP107" s="230">
        <v>-498.44054917450899</v>
      </c>
      <c r="BQ107" s="231">
        <v>52.032974014324999</v>
      </c>
      <c r="BR107" s="231">
        <v>5.9723352586829099</v>
      </c>
      <c r="BS107" s="229">
        <f t="shared" si="14"/>
        <v>-0.15964715633976656</v>
      </c>
      <c r="BT107" s="229">
        <f t="shared" si="15"/>
        <v>-141.49316000892344</v>
      </c>
      <c r="BU107" s="206"/>
      <c r="BV107" s="204">
        <v>-21.4985417138797</v>
      </c>
      <c r="BW107" s="204">
        <v>-19.379671993667099</v>
      </c>
      <c r="BX107" s="229">
        <f t="shared" si="16"/>
        <v>-26.216666186903431</v>
      </c>
      <c r="BY107" s="229">
        <f t="shared" si="17"/>
        <v>-22.602866292742398</v>
      </c>
      <c r="BZ107" s="206"/>
      <c r="CA107" s="206"/>
      <c r="CB107" s="206"/>
      <c r="CC107" s="206"/>
      <c r="CD107" s="206"/>
      <c r="CE107" s="206"/>
      <c r="CF107" s="206"/>
      <c r="CG107" s="206"/>
      <c r="CH107" s="206"/>
      <c r="CI107" s="206"/>
      <c r="CJ107" s="206"/>
      <c r="CK107" s="206"/>
      <c r="CL107" s="206"/>
      <c r="CM107" s="206"/>
      <c r="CN107" s="206"/>
      <c r="CO107" s="206"/>
      <c r="CP107" s="206"/>
      <c r="CQ107" s="206"/>
      <c r="CR107" s="206"/>
    </row>
    <row r="108" spans="1:96" ht="12" customHeight="1" x14ac:dyDescent="0.25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06"/>
      <c r="AN108" s="86"/>
      <c r="AO108" s="86"/>
      <c r="AP108" s="86"/>
      <c r="AQ108" s="86"/>
      <c r="AR108" s="86"/>
      <c r="AS108" s="86"/>
      <c r="AT108" s="86"/>
      <c r="AU108" s="86"/>
      <c r="AV108" s="86"/>
      <c r="AW108" s="240"/>
      <c r="AX108" s="86"/>
      <c r="AY108" s="86"/>
      <c r="AZ108" s="86"/>
      <c r="BA108" s="86"/>
      <c r="BB108" s="197"/>
      <c r="BC108" s="197"/>
      <c r="BD108" s="229">
        <f t="shared" si="11"/>
        <v>8.6666666666666661</v>
      </c>
      <c r="BE108" s="202">
        <v>31200</v>
      </c>
      <c r="BF108" s="230">
        <v>368.89559005000001</v>
      </c>
      <c r="BG108" s="230">
        <v>467.99625028138598</v>
      </c>
      <c r="BH108" s="230">
        <v>-473.63665512095798</v>
      </c>
      <c r="BI108" s="231">
        <v>51.847793480298002</v>
      </c>
      <c r="BJ108" s="231">
        <v>5.7806699806766497</v>
      </c>
      <c r="BK108" s="229">
        <f t="shared" si="12"/>
        <v>-0.33995623186050672</v>
      </c>
      <c r="BL108" s="229">
        <f t="shared" si="13"/>
        <v>-143.81143264892341</v>
      </c>
      <c r="BM108" s="202">
        <v>31200</v>
      </c>
      <c r="BN108" s="230">
        <v>368.89559005000001</v>
      </c>
      <c r="BO108" s="230">
        <v>483.990391069346</v>
      </c>
      <c r="BP108" s="230">
        <v>-488.85423927254499</v>
      </c>
      <c r="BQ108" s="231">
        <v>51.962843594903099</v>
      </c>
      <c r="BR108" s="231">
        <v>5.9015983899181101</v>
      </c>
      <c r="BS108" s="229">
        <f t="shared" si="14"/>
        <v>-0.23038402510456635</v>
      </c>
      <c r="BT108" s="229">
        <f t="shared" si="15"/>
        <v>-143.81143264892341</v>
      </c>
      <c r="BU108" s="206"/>
      <c r="BV108" s="204">
        <v>-34.009104187968603</v>
      </c>
      <c r="BW108" s="204">
        <v>-27.711856523276499</v>
      </c>
      <c r="BX108" s="229">
        <f t="shared" si="16"/>
        <v>-38.727228660992338</v>
      </c>
      <c r="BY108" s="229">
        <f t="shared" si="17"/>
        <v>-30.935050822351798</v>
      </c>
      <c r="BZ108" s="206"/>
      <c r="CA108" s="206"/>
      <c r="CB108" s="206"/>
      <c r="CC108" s="206"/>
      <c r="CD108" s="206"/>
      <c r="CE108" s="206"/>
      <c r="CF108" s="206"/>
      <c r="CG108" s="206"/>
      <c r="CH108" s="206"/>
      <c r="CI108" s="206"/>
      <c r="CJ108" s="206"/>
      <c r="CK108" s="206"/>
      <c r="CL108" s="206"/>
      <c r="CM108" s="206"/>
      <c r="CN108" s="206"/>
      <c r="CO108" s="206"/>
      <c r="CP108" s="206"/>
      <c r="CQ108" s="206"/>
      <c r="CR108" s="206"/>
    </row>
    <row r="109" spans="1:96" ht="12" customHeight="1" x14ac:dyDescent="0.25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06"/>
      <c r="AN109" s="86"/>
      <c r="AO109" s="86"/>
      <c r="AP109" s="86"/>
      <c r="AQ109" s="86"/>
      <c r="AR109" s="86"/>
      <c r="AS109" s="86"/>
      <c r="AT109" s="86"/>
      <c r="AU109" s="86"/>
      <c r="AV109" s="86"/>
      <c r="AW109" s="240"/>
      <c r="AX109" s="86"/>
      <c r="AY109" s="86"/>
      <c r="AZ109" s="86"/>
      <c r="BA109" s="86"/>
      <c r="BB109" s="197"/>
      <c r="BC109" s="197"/>
      <c r="BD109" s="229">
        <f t="shared" si="11"/>
        <v>8.75</v>
      </c>
      <c r="BE109" s="202">
        <v>31500</v>
      </c>
      <c r="BF109" s="230">
        <v>368.12</v>
      </c>
      <c r="BG109" s="230">
        <v>456.056817500036</v>
      </c>
      <c r="BH109" s="230">
        <v>-461.58561505956698</v>
      </c>
      <c r="BI109" s="231">
        <v>51.7583273154587</v>
      </c>
      <c r="BJ109" s="231">
        <v>5.6916907413162097</v>
      </c>
      <c r="BK109" s="229">
        <f t="shared" si="12"/>
        <v>-0.42893547122094677</v>
      </c>
      <c r="BL109" s="229">
        <f t="shared" si="13"/>
        <v>-144.58702269892342</v>
      </c>
      <c r="BM109" s="202">
        <v>31500</v>
      </c>
      <c r="BN109" s="230">
        <v>368.12</v>
      </c>
      <c r="BO109" s="230">
        <v>474.60538327609498</v>
      </c>
      <c r="BP109" s="230">
        <v>-479.483055262618</v>
      </c>
      <c r="BQ109" s="231">
        <v>51.893890014244199</v>
      </c>
      <c r="BR109" s="231">
        <v>5.8323287763810896</v>
      </c>
      <c r="BS109" s="229">
        <f t="shared" si="14"/>
        <v>-0.29965363864158689</v>
      </c>
      <c r="BT109" s="229">
        <f t="shared" si="15"/>
        <v>-144.58702269892342</v>
      </c>
      <c r="BU109" s="206"/>
      <c r="BV109" s="204">
        <v>-46.147196242228098</v>
      </c>
      <c r="BW109" s="204">
        <v>-35.740538591414797</v>
      </c>
      <c r="BX109" s="229">
        <f t="shared" si="16"/>
        <v>-50.865320715251833</v>
      </c>
      <c r="BY109" s="229">
        <f t="shared" si="17"/>
        <v>-38.963732890490093</v>
      </c>
      <c r="BZ109" s="206"/>
      <c r="CA109" s="206"/>
      <c r="CB109" s="206"/>
      <c r="CC109" s="206"/>
      <c r="CD109" s="206"/>
      <c r="CE109" s="206"/>
      <c r="CF109" s="206"/>
      <c r="CG109" s="206"/>
      <c r="CH109" s="206"/>
      <c r="CI109" s="206"/>
      <c r="CJ109" s="206"/>
      <c r="CK109" s="206"/>
      <c r="CL109" s="206"/>
      <c r="CM109" s="206"/>
      <c r="CN109" s="206"/>
      <c r="CO109" s="206"/>
      <c r="CP109" s="206"/>
      <c r="CQ109" s="206"/>
      <c r="CR109" s="206"/>
    </row>
    <row r="110" spans="1:96" ht="12" customHeight="1" x14ac:dyDescent="0.25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06"/>
      <c r="AN110" s="86"/>
      <c r="AO110" s="86"/>
      <c r="AP110" s="86"/>
      <c r="AQ110" s="86"/>
      <c r="AR110" s="86"/>
      <c r="AS110" s="86"/>
      <c r="AT110" s="86"/>
      <c r="AU110" s="86"/>
      <c r="AV110" s="86"/>
      <c r="AW110" s="240"/>
      <c r="AX110" s="86"/>
      <c r="AY110" s="86"/>
      <c r="AZ110" s="86"/>
      <c r="BA110" s="86"/>
      <c r="BB110" s="197"/>
      <c r="BC110" s="197"/>
      <c r="BD110" s="229">
        <f t="shared" si="11"/>
        <v>8.8333333333333339</v>
      </c>
      <c r="BE110" s="202">
        <v>31800</v>
      </c>
      <c r="BF110" s="230">
        <v>368.89559005000001</v>
      </c>
      <c r="BG110" s="230">
        <v>444.57445744762202</v>
      </c>
      <c r="BH110" s="230">
        <v>-449.94648129082299</v>
      </c>
      <c r="BI110" s="231">
        <v>51.671212488591699</v>
      </c>
      <c r="BJ110" s="231">
        <v>5.60543021121621</v>
      </c>
      <c r="BK110" s="229">
        <f t="shared" si="12"/>
        <v>-0.51519600132094645</v>
      </c>
      <c r="BL110" s="229">
        <f t="shared" si="13"/>
        <v>-143.81143264892341</v>
      </c>
      <c r="BM110" s="202">
        <v>31800</v>
      </c>
      <c r="BN110" s="230">
        <v>368.89559005000001</v>
      </c>
      <c r="BO110" s="230">
        <v>465.547032058262</v>
      </c>
      <c r="BP110" s="230">
        <v>-470.39861070692302</v>
      </c>
      <c r="BQ110" s="231">
        <v>51.826673924641099</v>
      </c>
      <c r="BR110" s="231">
        <v>5.7651011505760899</v>
      </c>
      <c r="BS110" s="229">
        <f t="shared" si="14"/>
        <v>-0.36688126444658664</v>
      </c>
      <c r="BT110" s="229">
        <f t="shared" si="15"/>
        <v>-143.81143264892341</v>
      </c>
      <c r="BU110" s="206"/>
      <c r="BV110" s="204">
        <v>-57.779880524988897</v>
      </c>
      <c r="BW110" s="204">
        <v>-43.377787432129203</v>
      </c>
      <c r="BX110" s="229">
        <f t="shared" si="16"/>
        <v>-62.498004998012632</v>
      </c>
      <c r="BY110" s="229">
        <f t="shared" si="17"/>
        <v>-46.600981731204499</v>
      </c>
      <c r="BZ110" s="206"/>
      <c r="CA110" s="206"/>
      <c r="CB110" s="206"/>
      <c r="CC110" s="206"/>
      <c r="CD110" s="206"/>
      <c r="CE110" s="206"/>
      <c r="CF110" s="206"/>
      <c r="CG110" s="206"/>
      <c r="CH110" s="206"/>
      <c r="CI110" s="206"/>
      <c r="CJ110" s="206"/>
      <c r="CK110" s="206"/>
      <c r="CL110" s="206"/>
      <c r="CM110" s="206"/>
      <c r="CN110" s="206"/>
      <c r="CO110" s="206"/>
      <c r="CP110" s="206"/>
      <c r="CQ110" s="206"/>
      <c r="CR110" s="206"/>
    </row>
    <row r="111" spans="1:96" ht="12" customHeight="1" x14ac:dyDescent="0.25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06"/>
      <c r="AN111" s="86"/>
      <c r="AO111" s="86"/>
      <c r="AP111" s="86"/>
      <c r="AQ111" s="86"/>
      <c r="AR111" s="86"/>
      <c r="AS111" s="86"/>
      <c r="AT111" s="86"/>
      <c r="AU111" s="86"/>
      <c r="AV111" s="86"/>
      <c r="AW111" s="240"/>
      <c r="AX111" s="86"/>
      <c r="AY111" s="86"/>
      <c r="AZ111" s="86"/>
      <c r="BA111" s="86"/>
      <c r="BB111" s="197"/>
      <c r="BC111" s="197"/>
      <c r="BD111" s="229">
        <f t="shared" si="11"/>
        <v>8.9166666666666661</v>
      </c>
      <c r="BE111" s="202">
        <v>32100</v>
      </c>
      <c r="BF111" s="230">
        <v>371.21386268999998</v>
      </c>
      <c r="BG111" s="230">
        <v>433.63564231585599</v>
      </c>
      <c r="BH111" s="230">
        <v>-438.80523340679201</v>
      </c>
      <c r="BI111" s="231">
        <v>51.587177177341999</v>
      </c>
      <c r="BJ111" s="231">
        <v>5.52263501733478</v>
      </c>
      <c r="BK111" s="229">
        <f t="shared" si="12"/>
        <v>-0.59799119520237642</v>
      </c>
      <c r="BL111" s="229">
        <f t="shared" si="13"/>
        <v>-141.49316000892344</v>
      </c>
      <c r="BM111" s="202">
        <v>32100</v>
      </c>
      <c r="BN111" s="230">
        <v>371.21386268999998</v>
      </c>
      <c r="BO111" s="230">
        <v>456.88507471494501</v>
      </c>
      <c r="BP111" s="230">
        <v>-461.66999700184698</v>
      </c>
      <c r="BQ111" s="231">
        <v>51.7617540544055</v>
      </c>
      <c r="BR111" s="231">
        <v>5.70048885246349</v>
      </c>
      <c r="BS111" s="229">
        <f t="shared" si="14"/>
        <v>-0.43149356255918647</v>
      </c>
      <c r="BT111" s="229">
        <f t="shared" si="15"/>
        <v>-141.49316000892344</v>
      </c>
      <c r="BU111" s="206"/>
      <c r="BV111" s="204">
        <v>-68.779754950780102</v>
      </c>
      <c r="BW111" s="204">
        <v>-50.539959287374501</v>
      </c>
      <c r="BX111" s="229">
        <f t="shared" si="16"/>
        <v>-73.497879423803838</v>
      </c>
      <c r="BY111" s="229">
        <f t="shared" si="17"/>
        <v>-53.763153586449796</v>
      </c>
      <c r="BZ111" s="206"/>
      <c r="CA111" s="206"/>
      <c r="CB111" s="206"/>
      <c r="CC111" s="206"/>
      <c r="CD111" s="206"/>
      <c r="CE111" s="206"/>
      <c r="CF111" s="206"/>
      <c r="CG111" s="206"/>
      <c r="CH111" s="206"/>
      <c r="CI111" s="206"/>
      <c r="CJ111" s="206"/>
      <c r="CK111" s="206"/>
      <c r="CL111" s="206"/>
      <c r="CM111" s="206"/>
      <c r="CN111" s="206"/>
      <c r="CO111" s="206"/>
      <c r="CP111" s="206"/>
      <c r="CQ111" s="206"/>
      <c r="CR111" s="206"/>
    </row>
    <row r="112" spans="1:96" ht="12" customHeight="1" x14ac:dyDescent="0.25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06"/>
      <c r="AN112" s="86"/>
      <c r="AO112" s="86"/>
      <c r="AP112" s="86"/>
      <c r="AQ112" s="86"/>
      <c r="AR112" s="86"/>
      <c r="AS112" s="86"/>
      <c r="AT112" s="86"/>
      <c r="AU112" s="86"/>
      <c r="AV112" s="86"/>
      <c r="AW112" s="240"/>
      <c r="AX112" s="86"/>
      <c r="AY112" s="86"/>
      <c r="AZ112" s="86"/>
      <c r="BA112" s="86"/>
      <c r="BB112" s="197"/>
      <c r="BC112" s="197"/>
      <c r="BD112" s="229">
        <f t="shared" si="11"/>
        <v>9</v>
      </c>
      <c r="BE112" s="202">
        <v>32400</v>
      </c>
      <c r="BF112" s="230">
        <v>375.04941841999999</v>
      </c>
      <c r="BG112" s="230">
        <v>423.32475675709298</v>
      </c>
      <c r="BH112" s="230">
        <v>-428.24556594580599</v>
      </c>
      <c r="BI112" s="231">
        <v>51.506960046462403</v>
      </c>
      <c r="BJ112" s="231">
        <v>5.4440634610557002</v>
      </c>
      <c r="BK112" s="229">
        <f t="shared" si="12"/>
        <v>-0.67656275148145628</v>
      </c>
      <c r="BL112" s="229">
        <f t="shared" si="13"/>
        <v>-137.65760427892343</v>
      </c>
      <c r="BM112" s="202">
        <v>32400</v>
      </c>
      <c r="BN112" s="230">
        <v>375.04941841999999</v>
      </c>
      <c r="BO112" s="230">
        <v>448.68714530276901</v>
      </c>
      <c r="BP112" s="230">
        <v>-453.36412424239199</v>
      </c>
      <c r="BQ112" s="231">
        <v>51.699688660922902</v>
      </c>
      <c r="BR112" s="231">
        <v>5.6390652841825801</v>
      </c>
      <c r="BS112" s="229">
        <f t="shared" si="14"/>
        <v>-0.49291713084009636</v>
      </c>
      <c r="BT112" s="229">
        <f t="shared" si="15"/>
        <v>-137.65760427892343</v>
      </c>
      <c r="BU112" s="206"/>
      <c r="BV112" s="204">
        <v>-79.026348018123898</v>
      </c>
      <c r="BW112" s="204">
        <v>-57.148613480117099</v>
      </c>
      <c r="BX112" s="229">
        <f t="shared" si="16"/>
        <v>-83.744472491147633</v>
      </c>
      <c r="BY112" s="229">
        <f t="shared" si="17"/>
        <v>-60.371807779192395</v>
      </c>
      <c r="BZ112" s="206"/>
      <c r="CA112" s="206"/>
      <c r="CB112" s="206"/>
      <c r="CC112" s="206"/>
      <c r="CD112" s="206"/>
      <c r="CE112" s="206"/>
      <c r="CF112" s="206"/>
      <c r="CG112" s="206"/>
      <c r="CH112" s="206"/>
      <c r="CI112" s="206"/>
      <c r="CJ112" s="206"/>
      <c r="CK112" s="206"/>
      <c r="CL112" s="206"/>
      <c r="CM112" s="206"/>
      <c r="CN112" s="206"/>
      <c r="CO112" s="206"/>
      <c r="CP112" s="206"/>
      <c r="CQ112" s="206"/>
      <c r="CR112" s="206"/>
    </row>
    <row r="113" spans="1:96" ht="12" customHeight="1" x14ac:dyDescent="0.25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06"/>
      <c r="AN113" s="86"/>
      <c r="AO113" s="86"/>
      <c r="AP113" s="86"/>
      <c r="AQ113" s="86"/>
      <c r="AR113" s="86"/>
      <c r="AS113" s="86"/>
      <c r="AT113" s="86"/>
      <c r="AU113" s="86"/>
      <c r="AV113" s="86"/>
      <c r="AW113" s="240"/>
      <c r="AX113" s="86"/>
      <c r="AY113" s="86"/>
      <c r="AZ113" s="86"/>
      <c r="BA113" s="86"/>
      <c r="BB113" s="197"/>
      <c r="BC113" s="197"/>
      <c r="BD113" s="229">
        <f t="shared" si="11"/>
        <v>9.0833333333333339</v>
      </c>
      <c r="BE113" s="202">
        <v>32700</v>
      </c>
      <c r="BF113" s="230">
        <v>380.36023411000002</v>
      </c>
      <c r="BG113" s="230">
        <v>413.724881777321</v>
      </c>
      <c r="BH113" s="230">
        <v>-418.34964406574699</v>
      </c>
      <c r="BI113" s="231">
        <v>51.431313971359501</v>
      </c>
      <c r="BJ113" s="231">
        <v>5.3704890007370301</v>
      </c>
      <c r="BK113" s="229">
        <f t="shared" si="12"/>
        <v>-0.75013721180012638</v>
      </c>
      <c r="BL113" s="229">
        <f t="shared" si="13"/>
        <v>-132.3467885889234</v>
      </c>
      <c r="BM113" s="202">
        <v>32700</v>
      </c>
      <c r="BN113" s="230">
        <v>380.36023411000002</v>
      </c>
      <c r="BO113" s="230">
        <v>441.01923240652098</v>
      </c>
      <c r="BP113" s="230">
        <v>-445.54615623122601</v>
      </c>
      <c r="BQ113" s="231">
        <v>51.641037337361901</v>
      </c>
      <c r="BR113" s="231">
        <v>5.5814056099777503</v>
      </c>
      <c r="BS113" s="229">
        <f t="shared" si="14"/>
        <v>-0.55057680504492623</v>
      </c>
      <c r="BT113" s="229">
        <f t="shared" si="15"/>
        <v>-132.3467885889234</v>
      </c>
      <c r="BU113" s="206"/>
      <c r="BV113" s="204">
        <v>-88.407438223021501</v>
      </c>
      <c r="BW113" s="204">
        <v>-63.131371502881898</v>
      </c>
      <c r="BX113" s="229">
        <f t="shared" si="16"/>
        <v>-93.125562696045236</v>
      </c>
      <c r="BY113" s="229">
        <f t="shared" si="17"/>
        <v>-66.354565801957193</v>
      </c>
      <c r="BZ113" s="206"/>
      <c r="CA113" s="206"/>
      <c r="CB113" s="206"/>
      <c r="CC113" s="206"/>
      <c r="CD113" s="206"/>
      <c r="CE113" s="206"/>
      <c r="CF113" s="206"/>
      <c r="CG113" s="206"/>
      <c r="CH113" s="206"/>
      <c r="CI113" s="206"/>
      <c r="CJ113" s="206"/>
      <c r="CK113" s="206"/>
      <c r="CL113" s="206"/>
      <c r="CM113" s="206"/>
      <c r="CN113" s="206"/>
      <c r="CO113" s="206"/>
      <c r="CP113" s="206"/>
      <c r="CQ113" s="206"/>
      <c r="CR113" s="206"/>
    </row>
    <row r="114" spans="1:96" ht="12" customHeight="1" x14ac:dyDescent="0.25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06"/>
      <c r="AN114" s="86"/>
      <c r="AO114" s="86"/>
      <c r="AP114" s="86"/>
      <c r="AQ114" s="86"/>
      <c r="AR114" s="86"/>
      <c r="AS114" s="86"/>
      <c r="AT114" s="86"/>
      <c r="AU114" s="86"/>
      <c r="AV114" s="86"/>
      <c r="AW114" s="240"/>
      <c r="AX114" s="86"/>
      <c r="AY114" s="86"/>
      <c r="AZ114" s="86"/>
      <c r="BA114" s="86"/>
      <c r="BB114" s="197"/>
      <c r="BC114" s="197"/>
      <c r="BD114" s="229">
        <f t="shared" si="11"/>
        <v>9.1666666666666661</v>
      </c>
      <c r="BE114" s="202">
        <v>33000</v>
      </c>
      <c r="BF114" s="230">
        <v>387.08812332999997</v>
      </c>
      <c r="BG114" s="230">
        <v>404.91867695397798</v>
      </c>
      <c r="BH114" s="230">
        <v>-409.19898006484499</v>
      </c>
      <c r="BI114" s="231">
        <v>51.3610099823604</v>
      </c>
      <c r="BJ114" s="231">
        <v>5.3027036633310596</v>
      </c>
      <c r="BK114" s="229">
        <f t="shared" si="12"/>
        <v>-0.81792254920609686</v>
      </c>
      <c r="BL114" s="229">
        <f t="shared" si="13"/>
        <v>-125.61889936892345</v>
      </c>
      <c r="BM114" s="202">
        <v>33000</v>
      </c>
      <c r="BN114" s="230">
        <v>387.08812332999997</v>
      </c>
      <c r="BO114" s="230">
        <v>433.94619100974103</v>
      </c>
      <c r="BP114" s="230">
        <v>-438.28001450610299</v>
      </c>
      <c r="BQ114" s="231">
        <v>51.586362957267298</v>
      </c>
      <c r="BR114" s="231">
        <v>5.5280884288876297</v>
      </c>
      <c r="BS114" s="229">
        <f t="shared" si="14"/>
        <v>-0.60389398613504675</v>
      </c>
      <c r="BT114" s="229">
        <f t="shared" si="15"/>
        <v>-125.61889936892345</v>
      </c>
      <c r="BU114" s="206"/>
      <c r="BV114" s="204">
        <v>-96.820283117810504</v>
      </c>
      <c r="BW114" s="204">
        <v>-68.422709712935998</v>
      </c>
      <c r="BX114" s="229">
        <f t="shared" si="16"/>
        <v>-101.53840759083424</v>
      </c>
      <c r="BY114" s="229">
        <f t="shared" si="17"/>
        <v>-71.6459040120113</v>
      </c>
      <c r="BZ114" s="206"/>
      <c r="CA114" s="206"/>
      <c r="CB114" s="206"/>
      <c r="CC114" s="206"/>
      <c r="CD114" s="206"/>
      <c r="CE114" s="206"/>
      <c r="CF114" s="206"/>
      <c r="CG114" s="206"/>
      <c r="CH114" s="206"/>
      <c r="CI114" s="206"/>
      <c r="CJ114" s="206"/>
      <c r="CK114" s="206"/>
      <c r="CL114" s="206"/>
      <c r="CM114" s="206"/>
      <c r="CN114" s="206"/>
      <c r="CO114" s="206"/>
      <c r="CP114" s="206"/>
      <c r="CQ114" s="206"/>
      <c r="CR114" s="206"/>
    </row>
    <row r="115" spans="1:96" ht="12" customHeight="1" x14ac:dyDescent="0.25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06"/>
      <c r="AN115" s="86"/>
      <c r="AO115" s="86"/>
      <c r="AP115" s="86"/>
      <c r="AQ115" s="86"/>
      <c r="AR115" s="86"/>
      <c r="AS115" s="86"/>
      <c r="AT115" s="86"/>
      <c r="AU115" s="86"/>
      <c r="AV115" s="86"/>
      <c r="AW115" s="240"/>
      <c r="AX115" s="86"/>
      <c r="AY115" s="86"/>
      <c r="AZ115" s="86"/>
      <c r="BA115" s="86"/>
      <c r="BB115" s="197"/>
      <c r="BC115" s="197"/>
      <c r="BD115" s="229">
        <f t="shared" si="11"/>
        <v>9.25</v>
      </c>
      <c r="BE115" s="202">
        <v>33300</v>
      </c>
      <c r="BF115" s="230">
        <v>395.15937394000002</v>
      </c>
      <c r="BG115" s="230">
        <v>396.98930259930302</v>
      </c>
      <c r="BH115" s="230">
        <v>-400.87538551357699</v>
      </c>
      <c r="BI115" s="231">
        <v>51.296840918268501</v>
      </c>
      <c r="BJ115" s="231">
        <v>5.2415207374700303</v>
      </c>
      <c r="BK115" s="229">
        <f t="shared" si="12"/>
        <v>-0.87910547506712611</v>
      </c>
      <c r="BL115" s="229">
        <f t="shared" si="13"/>
        <v>-117.5476487589234</v>
      </c>
      <c r="BM115" s="202">
        <v>33300</v>
      </c>
      <c r="BN115" s="230">
        <v>395.15937394000002</v>
      </c>
      <c r="BO115" s="230">
        <v>427.532265660885</v>
      </c>
      <c r="BP115" s="230">
        <v>-431.62891610392302</v>
      </c>
      <c r="BQ115" s="231">
        <v>51.5362334363166</v>
      </c>
      <c r="BR115" s="231">
        <v>5.4796970277034998</v>
      </c>
      <c r="BS115" s="229">
        <f t="shared" si="14"/>
        <v>-0.65228538731917673</v>
      </c>
      <c r="BT115" s="229">
        <f t="shared" si="15"/>
        <v>-117.5476487589234</v>
      </c>
      <c r="BU115" s="206"/>
      <c r="BV115" s="204">
        <v>-104.172744554641</v>
      </c>
      <c r="BW115" s="204">
        <v>-72.964676952446595</v>
      </c>
      <c r="BX115" s="229">
        <f t="shared" si="16"/>
        <v>-108.89086902766473</v>
      </c>
      <c r="BY115" s="229">
        <f t="shared" si="17"/>
        <v>-76.187871251521898</v>
      </c>
      <c r="BZ115" s="206"/>
      <c r="CA115" s="206"/>
      <c r="CB115" s="206"/>
      <c r="CC115" s="206"/>
      <c r="CD115" s="206"/>
      <c r="CE115" s="206"/>
      <c r="CF115" s="206"/>
      <c r="CG115" s="206"/>
      <c r="CH115" s="206"/>
      <c r="CI115" s="206"/>
      <c r="CJ115" s="206"/>
      <c r="CK115" s="206"/>
      <c r="CL115" s="206"/>
      <c r="CM115" s="206"/>
      <c r="CN115" s="206"/>
      <c r="CO115" s="206"/>
      <c r="CP115" s="206"/>
      <c r="CQ115" s="206"/>
      <c r="CR115" s="206"/>
    </row>
    <row r="116" spans="1:96" ht="12" customHeight="1" x14ac:dyDescent="0.25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06"/>
      <c r="AN116" s="86"/>
      <c r="AO116" s="86"/>
      <c r="AP116" s="86"/>
      <c r="AQ116" s="86"/>
      <c r="AR116" s="86"/>
      <c r="AS116" s="86"/>
      <c r="AT116" s="86"/>
      <c r="AU116" s="86"/>
      <c r="AV116" s="86"/>
      <c r="AW116" s="240"/>
      <c r="AX116" s="86"/>
      <c r="AY116" s="86"/>
      <c r="AZ116" s="86"/>
      <c r="BA116" s="86"/>
      <c r="BB116" s="197"/>
      <c r="BC116" s="197"/>
      <c r="BD116" s="229">
        <f t="shared" si="11"/>
        <v>9.3333333333333339</v>
      </c>
      <c r="BE116" s="202">
        <v>33600</v>
      </c>
      <c r="BF116" s="230">
        <v>404.48555561000001</v>
      </c>
      <c r="BG116" s="230">
        <v>390.02129504413602</v>
      </c>
      <c r="BH116" s="230">
        <v>-393.461929621536</v>
      </c>
      <c r="BI116" s="231">
        <v>51.239624013179998</v>
      </c>
      <c r="BJ116" s="231">
        <v>5.1877758048086102</v>
      </c>
      <c r="BK116" s="229">
        <f t="shared" si="12"/>
        <v>-0.93285040772854622</v>
      </c>
      <c r="BL116" s="229">
        <f t="shared" si="13"/>
        <v>-108.22146708892342</v>
      </c>
      <c r="BM116" s="202">
        <v>33600</v>
      </c>
      <c r="BN116" s="230">
        <v>404.48555561000001</v>
      </c>
      <c r="BO116" s="230">
        <v>421.841566925184</v>
      </c>
      <c r="BP116" s="230">
        <v>-425.65589645202499</v>
      </c>
      <c r="BQ116" s="231">
        <v>51.4912228583256</v>
      </c>
      <c r="BR116" s="231">
        <v>5.4368196762756904</v>
      </c>
      <c r="BS116" s="229">
        <f t="shared" si="14"/>
        <v>-0.69516273874698609</v>
      </c>
      <c r="BT116" s="229">
        <f t="shared" si="15"/>
        <v>-108.22146708892342</v>
      </c>
      <c r="BU116" s="206"/>
      <c r="BV116" s="204">
        <v>-110.384297789813</v>
      </c>
      <c r="BW116" s="204">
        <v>-76.707529234179702</v>
      </c>
      <c r="BX116" s="229">
        <f t="shared" si="16"/>
        <v>-115.10242226283674</v>
      </c>
      <c r="BY116" s="229">
        <f t="shared" si="17"/>
        <v>-79.930723533255005</v>
      </c>
      <c r="BZ116" s="206"/>
      <c r="CA116" s="206"/>
      <c r="CB116" s="206"/>
      <c r="CC116" s="206"/>
      <c r="CD116" s="206"/>
      <c r="CE116" s="206"/>
      <c r="CF116" s="206"/>
      <c r="CG116" s="206"/>
      <c r="CH116" s="206"/>
      <c r="CI116" s="206"/>
      <c r="CJ116" s="206"/>
      <c r="CK116" s="206"/>
      <c r="CL116" s="206"/>
      <c r="CM116" s="206"/>
      <c r="CN116" s="206"/>
      <c r="CO116" s="206"/>
      <c r="CP116" s="206"/>
      <c r="CQ116" s="206"/>
      <c r="CR116" s="206"/>
    </row>
    <row r="117" spans="1:96" ht="12" customHeight="1" x14ac:dyDescent="0.25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06"/>
      <c r="AN117" s="86"/>
      <c r="AO117" s="86"/>
      <c r="AP117" s="86"/>
      <c r="AQ117" s="86"/>
      <c r="AR117" s="86"/>
      <c r="AS117" s="86"/>
      <c r="AT117" s="86"/>
      <c r="AU117" s="86"/>
      <c r="AV117" s="86"/>
      <c r="AW117" s="240"/>
      <c r="AX117" s="86"/>
      <c r="AY117" s="86"/>
      <c r="AZ117" s="86"/>
      <c r="BA117" s="86"/>
      <c r="BB117" s="197"/>
      <c r="BC117" s="197"/>
      <c r="BD117" s="229">
        <f t="shared" si="11"/>
        <v>9.4166666666666661</v>
      </c>
      <c r="BE117" s="202">
        <v>33900</v>
      </c>
      <c r="BF117" s="230">
        <v>414.96448874999999</v>
      </c>
      <c r="BG117" s="230">
        <v>384.10127052126398</v>
      </c>
      <c r="BH117" s="230">
        <v>-387.04380104602899</v>
      </c>
      <c r="BI117" s="231">
        <v>51.190201302889101</v>
      </c>
      <c r="BJ117" s="231">
        <v>5.1423248105222203</v>
      </c>
      <c r="BK117" s="229">
        <f t="shared" si="12"/>
        <v>-0.97830140201493609</v>
      </c>
      <c r="BL117" s="229">
        <f t="shared" si="13"/>
        <v>-97.742533948923437</v>
      </c>
      <c r="BM117" s="202">
        <v>33900</v>
      </c>
      <c r="BN117" s="230">
        <v>414.96448874999999</v>
      </c>
      <c r="BO117" s="230">
        <v>416.93842464575903</v>
      </c>
      <c r="BP117" s="230">
        <v>-420.42425193129202</v>
      </c>
      <c r="BQ117" s="231">
        <v>51.451911355766903</v>
      </c>
      <c r="BR117" s="231">
        <v>5.40004826410311</v>
      </c>
      <c r="BS117" s="229">
        <f t="shared" si="14"/>
        <v>-0.73193415091956648</v>
      </c>
      <c r="BT117" s="229">
        <f t="shared" si="15"/>
        <v>-97.742533948923437</v>
      </c>
      <c r="BU117" s="206"/>
      <c r="BV117" s="204">
        <v>-115.386913397193</v>
      </c>
      <c r="BW117" s="204">
        <v>-79.610274541614601</v>
      </c>
      <c r="BX117" s="229">
        <f t="shared" si="16"/>
        <v>-120.10503787021673</v>
      </c>
      <c r="BY117" s="229">
        <f t="shared" si="17"/>
        <v>-82.833468840689903</v>
      </c>
      <c r="BZ117" s="206"/>
      <c r="CA117" s="206"/>
      <c r="CB117" s="206"/>
      <c r="CC117" s="206"/>
      <c r="CD117" s="206"/>
      <c r="CE117" s="206"/>
      <c r="CF117" s="206"/>
      <c r="CG117" s="206"/>
      <c r="CH117" s="206"/>
      <c r="CI117" s="206"/>
      <c r="CJ117" s="206"/>
      <c r="CK117" s="206"/>
      <c r="CL117" s="206"/>
      <c r="CM117" s="206"/>
      <c r="CN117" s="206"/>
      <c r="CO117" s="206"/>
      <c r="CP117" s="206"/>
      <c r="CQ117" s="206"/>
      <c r="CR117" s="206"/>
    </row>
    <row r="118" spans="1:96" ht="12" customHeight="1" x14ac:dyDescent="0.25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06"/>
      <c r="AN118" s="86"/>
      <c r="AO118" s="86"/>
      <c r="AP118" s="86"/>
      <c r="AQ118" s="86"/>
      <c r="AR118" s="86"/>
      <c r="AS118" s="86"/>
      <c r="AT118" s="86"/>
      <c r="AU118" s="86"/>
      <c r="AV118" s="86"/>
      <c r="AW118" s="240"/>
      <c r="AX118" s="86"/>
      <c r="AY118" s="86"/>
      <c r="AZ118" s="86"/>
      <c r="BA118" s="86"/>
      <c r="BB118" s="197"/>
      <c r="BC118" s="197"/>
      <c r="BD118" s="229">
        <f t="shared" si="11"/>
        <v>9.5</v>
      </c>
      <c r="BE118" s="202">
        <v>34200</v>
      </c>
      <c r="BF118" s="230">
        <v>426.48136398000003</v>
      </c>
      <c r="BG118" s="230">
        <v>379.318286616264</v>
      </c>
      <c r="BH118" s="230">
        <v>-381.70892665757702</v>
      </c>
      <c r="BI118" s="231">
        <v>51.149436341433102</v>
      </c>
      <c r="BJ118" s="231">
        <v>5.1060374923851599</v>
      </c>
      <c r="BK118" s="229">
        <f t="shared" si="12"/>
        <v>-1.0145887201519965</v>
      </c>
      <c r="BL118" s="229">
        <f t="shared" si="13"/>
        <v>-86.225658718923398</v>
      </c>
      <c r="BM118" s="202">
        <v>34200</v>
      </c>
      <c r="BN118" s="230">
        <v>426.48136398000003</v>
      </c>
      <c r="BO118" s="230">
        <v>412.88752079058997</v>
      </c>
      <c r="BP118" s="230">
        <v>-415.99781660268701</v>
      </c>
      <c r="BQ118" s="231">
        <v>51.4188829652417</v>
      </c>
      <c r="BR118" s="231">
        <v>5.36997441592868</v>
      </c>
      <c r="BS118" s="229">
        <f t="shared" si="14"/>
        <v>-0.76200799909399652</v>
      </c>
      <c r="BT118" s="229">
        <f t="shared" si="15"/>
        <v>-86.225658718923398</v>
      </c>
      <c r="BU118" s="206"/>
      <c r="BV118" s="204">
        <v>-119.125802331904</v>
      </c>
      <c r="BW118" s="204">
        <v>-81.641121776775094</v>
      </c>
      <c r="BX118" s="229">
        <f t="shared" si="16"/>
        <v>-123.84392680492773</v>
      </c>
      <c r="BY118" s="229">
        <f t="shared" si="17"/>
        <v>-84.864316075850397</v>
      </c>
      <c r="BZ118" s="206"/>
      <c r="CA118" s="206"/>
      <c r="CB118" s="206"/>
      <c r="CC118" s="206"/>
      <c r="CD118" s="206"/>
      <c r="CE118" s="206"/>
      <c r="CF118" s="206"/>
      <c r="CG118" s="206"/>
      <c r="CH118" s="206"/>
      <c r="CI118" s="206"/>
      <c r="CJ118" s="206"/>
      <c r="CK118" s="206"/>
      <c r="CL118" s="206"/>
      <c r="CM118" s="206"/>
      <c r="CN118" s="206"/>
      <c r="CO118" s="206"/>
      <c r="CP118" s="206"/>
      <c r="CQ118" s="206"/>
      <c r="CR118" s="206"/>
    </row>
    <row r="119" spans="1:96" ht="12" customHeight="1" x14ac:dyDescent="0.25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06"/>
      <c r="AN119" s="86"/>
      <c r="AO119" s="86"/>
      <c r="AP119" s="86"/>
      <c r="AQ119" s="86"/>
      <c r="AR119" s="86"/>
      <c r="AS119" s="86"/>
      <c r="AT119" s="86"/>
      <c r="AU119" s="86"/>
      <c r="AV119" s="86"/>
      <c r="AW119" s="240"/>
      <c r="AX119" s="86"/>
      <c r="AY119" s="86"/>
      <c r="AZ119" s="86"/>
      <c r="BA119" s="86"/>
      <c r="BB119" s="197"/>
      <c r="BC119" s="197"/>
      <c r="BD119" s="229">
        <f t="shared" si="11"/>
        <v>9.5833333333333339</v>
      </c>
      <c r="BE119" s="202">
        <v>34500</v>
      </c>
      <c r="BF119" s="230">
        <v>438.91</v>
      </c>
      <c r="BG119" s="230">
        <v>375.76363897856697</v>
      </c>
      <c r="BH119" s="230">
        <v>-377.548148282456</v>
      </c>
      <c r="BI119" s="231">
        <v>51.118205315733903</v>
      </c>
      <c r="BJ119" s="231">
        <v>5.0797841617547803</v>
      </c>
      <c r="BK119" s="229">
        <f t="shared" si="12"/>
        <v>-1.0408420507823761</v>
      </c>
      <c r="BL119" s="229">
        <f t="shared" si="13"/>
        <v>-73.797022698923399</v>
      </c>
      <c r="BM119" s="202">
        <v>34500</v>
      </c>
      <c r="BN119" s="230">
        <v>438.91</v>
      </c>
      <c r="BO119" s="230">
        <v>409.75368424221199</v>
      </c>
      <c r="BP119" s="230">
        <v>-412.44096588644197</v>
      </c>
      <c r="BQ119" s="231">
        <v>51.392720521765099</v>
      </c>
      <c r="BR119" s="231">
        <v>5.3471821020013399</v>
      </c>
      <c r="BS119" s="229">
        <f t="shared" si="14"/>
        <v>-0.78480031302133657</v>
      </c>
      <c r="BT119" s="229">
        <f t="shared" si="15"/>
        <v>-73.797022698923399</v>
      </c>
      <c r="BU119" s="206"/>
      <c r="BV119" s="204">
        <v>-121.56001598431899</v>
      </c>
      <c r="BW119" s="204">
        <v>-82.777828938868893</v>
      </c>
      <c r="BX119" s="229">
        <f t="shared" si="16"/>
        <v>-126.27814045734273</v>
      </c>
      <c r="BY119" s="229">
        <f t="shared" si="17"/>
        <v>-86.001023237944196</v>
      </c>
      <c r="BZ119" s="206"/>
      <c r="CA119" s="206"/>
      <c r="CB119" s="206"/>
      <c r="CC119" s="206"/>
      <c r="CD119" s="206"/>
      <c r="CE119" s="206"/>
      <c r="CF119" s="206"/>
      <c r="CG119" s="206"/>
      <c r="CH119" s="206"/>
      <c r="CI119" s="206"/>
      <c r="CJ119" s="206"/>
      <c r="CK119" s="206"/>
      <c r="CL119" s="206"/>
      <c r="CM119" s="206"/>
      <c r="CN119" s="206"/>
      <c r="CO119" s="206"/>
      <c r="CP119" s="206"/>
      <c r="CQ119" s="206"/>
      <c r="CR119" s="206"/>
    </row>
    <row r="120" spans="1:96" ht="12" customHeight="1" x14ac:dyDescent="0.25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06"/>
      <c r="AN120" s="86"/>
      <c r="AO120" s="86"/>
      <c r="AP120" s="86"/>
      <c r="AQ120" s="86"/>
      <c r="AR120" s="86"/>
      <c r="AS120" s="86"/>
      <c r="AT120" s="86"/>
      <c r="AU120" s="86"/>
      <c r="AV120" s="86"/>
      <c r="AW120" s="240"/>
      <c r="AX120" s="86"/>
      <c r="AY120" s="86"/>
      <c r="AZ120" s="86"/>
      <c r="BA120" s="86"/>
      <c r="BB120" s="197"/>
      <c r="BC120" s="197"/>
      <c r="BD120" s="229">
        <f t="shared" si="11"/>
        <v>9.6666666666666661</v>
      </c>
      <c r="BE120" s="202">
        <v>34800</v>
      </c>
      <c r="BF120" s="230">
        <v>452.11422606999997</v>
      </c>
      <c r="BG120" s="230">
        <v>373.52982517322698</v>
      </c>
      <c r="BH120" s="230">
        <v>-374.65470348762199</v>
      </c>
      <c r="BI120" s="231">
        <v>51.097380346307602</v>
      </c>
      <c r="BJ120" s="231">
        <v>5.0644137045075501</v>
      </c>
      <c r="BK120" s="229">
        <f t="shared" si="12"/>
        <v>-1.0562125080296063</v>
      </c>
      <c r="BL120" s="229">
        <f t="shared" si="13"/>
        <v>-60.592796628923452</v>
      </c>
      <c r="BM120" s="202">
        <v>34800</v>
      </c>
      <c r="BN120" s="230">
        <v>452.11422606999997</v>
      </c>
      <c r="BO120" s="230">
        <v>407.60121474872</v>
      </c>
      <c r="BP120" s="230">
        <v>-409.81822017890801</v>
      </c>
      <c r="BQ120" s="231">
        <v>51.373996558891598</v>
      </c>
      <c r="BR120" s="231">
        <v>5.3322357346377203</v>
      </c>
      <c r="BS120" s="229">
        <f t="shared" si="14"/>
        <v>-0.79974668038495622</v>
      </c>
      <c r="BT120" s="229">
        <f t="shared" si="15"/>
        <v>-60.592796628923452</v>
      </c>
      <c r="BU120" s="206"/>
      <c r="BV120" s="204">
        <v>-122.66289465249</v>
      </c>
      <c r="BW120" s="204">
        <v>-83.007946720453504</v>
      </c>
      <c r="BX120" s="229">
        <f t="shared" si="16"/>
        <v>-127.38101912551373</v>
      </c>
      <c r="BY120" s="229">
        <f t="shared" si="17"/>
        <v>-86.231141019528806</v>
      </c>
      <c r="BZ120" s="206"/>
      <c r="CA120" s="206"/>
      <c r="CB120" s="206"/>
      <c r="CC120" s="206"/>
      <c r="CD120" s="206"/>
      <c r="CE120" s="206"/>
      <c r="CF120" s="206"/>
      <c r="CG120" s="206"/>
      <c r="CH120" s="206"/>
      <c r="CI120" s="206"/>
      <c r="CJ120" s="206"/>
      <c r="CK120" s="206"/>
      <c r="CL120" s="206"/>
      <c r="CM120" s="206"/>
      <c r="CN120" s="206"/>
      <c r="CO120" s="206"/>
      <c r="CP120" s="206"/>
      <c r="CQ120" s="206"/>
      <c r="CR120" s="206"/>
    </row>
    <row r="121" spans="1:96" ht="12" customHeight="1" x14ac:dyDescent="0.25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06"/>
      <c r="AN121" s="86"/>
      <c r="AO121" s="86"/>
      <c r="AP121" s="86"/>
      <c r="AQ121" s="86"/>
      <c r="AR121" s="86"/>
      <c r="AS121" s="86"/>
      <c r="AT121" s="86"/>
      <c r="AU121" s="86"/>
      <c r="AV121" s="86"/>
      <c r="AW121" s="240"/>
      <c r="AX121" s="86"/>
      <c r="AY121" s="86"/>
      <c r="AZ121" s="86"/>
      <c r="BA121" s="86"/>
      <c r="BB121" s="197"/>
      <c r="BC121" s="197"/>
      <c r="BD121" s="229">
        <f t="shared" si="11"/>
        <v>9.75</v>
      </c>
      <c r="BE121" s="202">
        <v>35100</v>
      </c>
      <c r="BF121" s="230">
        <v>465.94937393999999</v>
      </c>
      <c r="BG121" s="230">
        <v>372.708386068599</v>
      </c>
      <c r="BH121" s="230">
        <v>-373.12271324536198</v>
      </c>
      <c r="BI121" s="231">
        <v>51.0878027497196</v>
      </c>
      <c r="BJ121" s="231">
        <v>5.0607209600102898</v>
      </c>
      <c r="BK121" s="229">
        <f t="shared" si="12"/>
        <v>-1.0599052525268666</v>
      </c>
      <c r="BL121" s="229">
        <f t="shared" si="13"/>
        <v>-46.757648758923438</v>
      </c>
      <c r="BM121" s="202">
        <v>35100</v>
      </c>
      <c r="BN121" s="230">
        <v>465.94937393999999</v>
      </c>
      <c r="BO121" s="230">
        <v>406.49260116046798</v>
      </c>
      <c r="BP121" s="230">
        <v>-408.19330973400798</v>
      </c>
      <c r="BQ121" s="231">
        <v>51.363259214214601</v>
      </c>
      <c r="BR121" s="231">
        <v>5.3256628957717602</v>
      </c>
      <c r="BS121" s="229">
        <f t="shared" si="14"/>
        <v>-0.80631951925091627</v>
      </c>
      <c r="BT121" s="229">
        <f t="shared" si="15"/>
        <v>-46.757648758923438</v>
      </c>
      <c r="BU121" s="206"/>
      <c r="BV121" s="204">
        <v>-122.422359521339</v>
      </c>
      <c r="BW121" s="204">
        <v>-82.328954853242806</v>
      </c>
      <c r="BX121" s="229">
        <f t="shared" si="16"/>
        <v>-127.14048399436274</v>
      </c>
      <c r="BY121" s="229">
        <f t="shared" si="17"/>
        <v>-85.552149152318108</v>
      </c>
      <c r="BZ121" s="206"/>
      <c r="CA121" s="206"/>
      <c r="CB121" s="206"/>
      <c r="CC121" s="206"/>
      <c r="CD121" s="206"/>
      <c r="CE121" s="206"/>
      <c r="CF121" s="206"/>
      <c r="CG121" s="206"/>
      <c r="CH121" s="206"/>
      <c r="CI121" s="206"/>
      <c r="CJ121" s="206"/>
      <c r="CK121" s="206"/>
      <c r="CL121" s="206"/>
      <c r="CM121" s="206"/>
      <c r="CN121" s="206"/>
      <c r="CO121" s="206"/>
      <c r="CP121" s="206"/>
      <c r="CQ121" s="206"/>
      <c r="CR121" s="206"/>
    </row>
    <row r="122" spans="1:96" ht="12" customHeight="1" x14ac:dyDescent="0.25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206"/>
      <c r="AN122" s="86"/>
      <c r="AO122" s="86"/>
      <c r="AP122" s="86"/>
      <c r="AQ122" s="86"/>
      <c r="AR122" s="86"/>
      <c r="AS122" s="86"/>
      <c r="AT122" s="86"/>
      <c r="AU122" s="86"/>
      <c r="AV122" s="86"/>
      <c r="AW122" s="240"/>
      <c r="AX122" s="86"/>
      <c r="AY122" s="86"/>
      <c r="AZ122" s="86"/>
      <c r="BA122" s="86"/>
      <c r="BB122" s="197"/>
      <c r="BC122" s="197"/>
      <c r="BD122" s="229">
        <f t="shared" si="11"/>
        <v>9.8333333333333339</v>
      </c>
      <c r="BE122" s="202">
        <v>35400</v>
      </c>
      <c r="BF122" s="230">
        <v>480.26386280999998</v>
      </c>
      <c r="BG122" s="230">
        <v>373.38636599217301</v>
      </c>
      <c r="BH122" s="230">
        <v>-373.04437216730599</v>
      </c>
      <c r="BI122" s="231">
        <v>51.0902445695639</v>
      </c>
      <c r="BJ122" s="231">
        <v>5.0694025933330904</v>
      </c>
      <c r="BK122" s="229">
        <f t="shared" si="12"/>
        <v>-1.051223619204066</v>
      </c>
      <c r="BL122" s="229">
        <f t="shared" si="13"/>
        <v>-32.443159888923446</v>
      </c>
      <c r="BM122" s="202">
        <v>35400</v>
      </c>
      <c r="BN122" s="230">
        <v>480.26386280999998</v>
      </c>
      <c r="BO122" s="230">
        <v>406.48652023279698</v>
      </c>
      <c r="BP122" s="230">
        <v>-407.62756782040299</v>
      </c>
      <c r="BQ122" s="231">
        <v>51.361012389157302</v>
      </c>
      <c r="BR122" s="231">
        <v>5.3279312565873704</v>
      </c>
      <c r="BS122" s="229">
        <f t="shared" si="14"/>
        <v>-0.80405115843530606</v>
      </c>
      <c r="BT122" s="229">
        <f t="shared" si="15"/>
        <v>-32.443159888923446</v>
      </c>
      <c r="BU122" s="206"/>
      <c r="BV122" s="204">
        <v>-120.841044950794</v>
      </c>
      <c r="BW122" s="204">
        <v>-80.748289710286898</v>
      </c>
      <c r="BX122" s="229">
        <f t="shared" si="16"/>
        <v>-125.55916942381774</v>
      </c>
      <c r="BY122" s="229">
        <f t="shared" si="17"/>
        <v>-83.9714840093622</v>
      </c>
      <c r="BZ122" s="206"/>
      <c r="CA122" s="206"/>
      <c r="CB122" s="206"/>
      <c r="CC122" s="206"/>
      <c r="CD122" s="206"/>
      <c r="CE122" s="206"/>
      <c r="CF122" s="206"/>
      <c r="CG122" s="206"/>
      <c r="CH122" s="206"/>
      <c r="CI122" s="206"/>
      <c r="CJ122" s="206"/>
      <c r="CK122" s="206"/>
      <c r="CL122" s="206"/>
      <c r="CM122" s="206"/>
      <c r="CN122" s="206"/>
      <c r="CO122" s="206"/>
      <c r="CP122" s="206"/>
      <c r="CQ122" s="206"/>
      <c r="CR122" s="206"/>
    </row>
    <row r="123" spans="1:96" ht="12" customHeight="1" x14ac:dyDescent="0.25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206"/>
      <c r="AN123" s="86"/>
      <c r="AO123" s="86"/>
      <c r="AP123" s="86"/>
      <c r="AQ123" s="86"/>
      <c r="AR123" s="86"/>
      <c r="AS123" s="86"/>
      <c r="AT123" s="86"/>
      <c r="AU123" s="86"/>
      <c r="AV123" s="86"/>
      <c r="AW123" s="240"/>
      <c r="AX123" s="86"/>
      <c r="AY123" s="86"/>
      <c r="AZ123" s="86"/>
      <c r="BA123" s="86"/>
      <c r="BB123" s="197"/>
      <c r="BC123" s="197"/>
      <c r="BD123" s="229">
        <f t="shared" si="11"/>
        <v>9.9166666666666661</v>
      </c>
      <c r="BE123" s="202">
        <v>35700</v>
      </c>
      <c r="BF123" s="230">
        <v>494.90086016999999</v>
      </c>
      <c r="BG123" s="230">
        <v>375.64124860779998</v>
      </c>
      <c r="BH123" s="230">
        <v>-374.50559949661402</v>
      </c>
      <c r="BI123" s="231">
        <v>51.105358027539999</v>
      </c>
      <c r="BJ123" s="231">
        <v>5.0910023955845602</v>
      </c>
      <c r="BK123" s="229">
        <f t="shared" si="12"/>
        <v>-1.0296238169525962</v>
      </c>
      <c r="BL123" s="229">
        <f t="shared" si="13"/>
        <v>-17.806162528923437</v>
      </c>
      <c r="BM123" s="202">
        <v>35700</v>
      </c>
      <c r="BN123" s="230">
        <v>494.90086016999999</v>
      </c>
      <c r="BO123" s="230">
        <v>407.63505739036799</v>
      </c>
      <c r="BP123" s="230">
        <v>-408.17755342443598</v>
      </c>
      <c r="BQ123" s="231">
        <v>51.367689964123201</v>
      </c>
      <c r="BR123" s="231">
        <v>5.33941999380309</v>
      </c>
      <c r="BS123" s="229">
        <f t="shared" si="14"/>
        <v>-0.79256242121958653</v>
      </c>
      <c r="BT123" s="229">
        <f t="shared" si="15"/>
        <v>-17.806162528923437</v>
      </c>
      <c r="BU123" s="206"/>
      <c r="BV123" s="204">
        <v>-117.936269624072</v>
      </c>
      <c r="BW123" s="204">
        <v>-78.283262862221605</v>
      </c>
      <c r="BX123" s="229">
        <f t="shared" si="16"/>
        <v>-122.65439409709573</v>
      </c>
      <c r="BY123" s="229">
        <f t="shared" si="17"/>
        <v>-81.506457161296908</v>
      </c>
      <c r="BZ123" s="206"/>
      <c r="CA123" s="206"/>
      <c r="CB123" s="206"/>
      <c r="CC123" s="206"/>
      <c r="CD123" s="206"/>
      <c r="CE123" s="206"/>
      <c r="CF123" s="206"/>
      <c r="CG123" s="206"/>
      <c r="CH123" s="206"/>
      <c r="CI123" s="206"/>
      <c r="CJ123" s="206"/>
      <c r="CK123" s="206"/>
      <c r="CL123" s="206"/>
      <c r="CM123" s="206"/>
      <c r="CN123" s="206"/>
      <c r="CO123" s="206"/>
      <c r="CP123" s="206"/>
      <c r="CQ123" s="206"/>
      <c r="CR123" s="206"/>
    </row>
    <row r="124" spans="1:96" ht="12" customHeight="1" x14ac:dyDescent="0.25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  <c r="AM124" s="206"/>
      <c r="AN124" s="86"/>
      <c r="AO124" s="86"/>
      <c r="AP124" s="86"/>
      <c r="AQ124" s="86"/>
      <c r="AR124" s="86"/>
      <c r="AS124" s="86"/>
      <c r="AT124" s="86"/>
      <c r="AU124" s="86"/>
      <c r="AV124" s="86"/>
      <c r="AW124" s="240"/>
      <c r="AX124" s="86"/>
      <c r="AY124" s="86"/>
      <c r="AZ124" s="86"/>
      <c r="BA124" s="86"/>
      <c r="BB124" s="197"/>
      <c r="BC124" s="197"/>
      <c r="BD124" s="229">
        <f t="shared" si="11"/>
        <v>10</v>
      </c>
      <c r="BE124" s="202">
        <v>36000</v>
      </c>
      <c r="BF124" s="230">
        <v>509.7</v>
      </c>
      <c r="BG124" s="230">
        <v>379.53445042975397</v>
      </c>
      <c r="BH124" s="230">
        <v>-377.580075944996</v>
      </c>
      <c r="BI124" s="231">
        <v>51.133614857448201</v>
      </c>
      <c r="BJ124" s="231">
        <v>5.1258496073561801</v>
      </c>
      <c r="BK124" s="229">
        <f t="shared" si="12"/>
        <v>-0.99477660518097633</v>
      </c>
      <c r="BL124" s="229">
        <f t="shared" si="13"/>
        <v>-3.0070226989234357</v>
      </c>
      <c r="BM124" s="202">
        <v>36000</v>
      </c>
      <c r="BN124" s="230">
        <v>509.7</v>
      </c>
      <c r="BO124" s="230">
        <v>409.98018704776098</v>
      </c>
      <c r="BP124" s="230">
        <v>-409.89187801271402</v>
      </c>
      <c r="BQ124" s="231">
        <v>51.383624770967003</v>
      </c>
      <c r="BR124" s="231">
        <v>5.3603870724095799</v>
      </c>
      <c r="BS124" s="229">
        <f t="shared" si="14"/>
        <v>-0.77159534261309659</v>
      </c>
      <c r="BT124" s="229">
        <f t="shared" si="15"/>
        <v>-3.0070226989234357</v>
      </c>
      <c r="BU124" s="206"/>
      <c r="BV124" s="204">
        <v>-113.739846872084</v>
      </c>
      <c r="BW124" s="204">
        <v>-74.960871479566705</v>
      </c>
      <c r="BX124" s="229">
        <f t="shared" si="16"/>
        <v>-118.45797134510774</v>
      </c>
      <c r="BY124" s="229">
        <f t="shared" si="17"/>
        <v>-78.184065778642008</v>
      </c>
      <c r="BZ124" s="206"/>
      <c r="CA124" s="206"/>
      <c r="CB124" s="206"/>
      <c r="CC124" s="206"/>
      <c r="CD124" s="206"/>
      <c r="CE124" s="206"/>
      <c r="CF124" s="206"/>
      <c r="CG124" s="206"/>
      <c r="CH124" s="206"/>
      <c r="CI124" s="206"/>
      <c r="CJ124" s="206"/>
      <c r="CK124" s="206"/>
      <c r="CL124" s="206"/>
      <c r="CM124" s="206"/>
      <c r="CN124" s="206"/>
      <c r="CO124" s="206"/>
      <c r="CP124" s="206"/>
      <c r="CQ124" s="206"/>
      <c r="CR124" s="206"/>
    </row>
    <row r="125" spans="1:96" ht="12" customHeight="1" x14ac:dyDescent="0.25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39"/>
      <c r="Y125" s="239"/>
      <c r="Z125" s="239"/>
      <c r="AA125" s="239"/>
      <c r="AB125" s="239"/>
      <c r="AC125" s="239"/>
      <c r="AD125" s="239"/>
      <c r="AE125" s="239"/>
      <c r="AF125" s="239"/>
      <c r="AG125" s="239"/>
      <c r="AH125" s="239"/>
      <c r="AI125" s="239"/>
      <c r="AJ125" s="239"/>
      <c r="AK125" s="239"/>
      <c r="AL125" s="239"/>
      <c r="AM125" s="206"/>
      <c r="AN125" s="86"/>
      <c r="AO125" s="86"/>
      <c r="AP125" s="86"/>
      <c r="AQ125" s="86"/>
      <c r="AR125" s="86"/>
      <c r="AS125" s="86"/>
      <c r="AT125" s="86"/>
      <c r="AU125" s="86"/>
      <c r="AV125" s="86"/>
      <c r="AW125" s="240"/>
      <c r="AX125" s="86"/>
      <c r="AY125" s="86"/>
      <c r="AZ125" s="86"/>
      <c r="BA125" s="86"/>
      <c r="BB125" s="197"/>
      <c r="BC125" s="197"/>
      <c r="BD125" s="229">
        <f t="shared" si="11"/>
        <v>10.083333333333334</v>
      </c>
      <c r="BE125" s="202">
        <v>36300</v>
      </c>
      <c r="BF125" s="230">
        <v>524.49913982999999</v>
      </c>
      <c r="BG125" s="230">
        <v>385.10378328213602</v>
      </c>
      <c r="BH125" s="230">
        <v>-382.32188073507302</v>
      </c>
      <c r="BI125" s="231">
        <v>51.175240599853403</v>
      </c>
      <c r="BJ125" s="231">
        <v>5.1739969407528701</v>
      </c>
      <c r="BK125" s="229">
        <f t="shared" si="12"/>
        <v>-0.94662927178428635</v>
      </c>
      <c r="BL125" s="229">
        <f t="shared" si="13"/>
        <v>11.792117131076566</v>
      </c>
      <c r="BM125" s="202">
        <v>36300</v>
      </c>
      <c r="BN125" s="230">
        <v>524.49913982999999</v>
      </c>
      <c r="BO125" s="230">
        <v>413.54968496749598</v>
      </c>
      <c r="BP125" s="230">
        <v>-412.80732750827599</v>
      </c>
      <c r="BQ125" s="231">
        <v>51.409014227429303</v>
      </c>
      <c r="BR125" s="231">
        <v>5.3909350266554403</v>
      </c>
      <c r="BS125" s="229">
        <f t="shared" si="14"/>
        <v>-0.74104738836723616</v>
      </c>
      <c r="BT125" s="229">
        <f t="shared" si="15"/>
        <v>11.792117131076566</v>
      </c>
      <c r="BU125" s="206"/>
      <c r="BV125" s="204">
        <v>-108.297736251293</v>
      </c>
      <c r="BW125" s="204">
        <v>-70.817502657562699</v>
      </c>
      <c r="BX125" s="229">
        <f t="shared" si="16"/>
        <v>-113.01586072431674</v>
      </c>
      <c r="BY125" s="229">
        <f t="shared" si="17"/>
        <v>-74.040696956638001</v>
      </c>
      <c r="BZ125" s="206"/>
      <c r="CA125" s="206"/>
      <c r="CB125" s="206"/>
      <c r="CC125" s="206"/>
      <c r="CD125" s="206"/>
      <c r="CE125" s="206"/>
      <c r="CF125" s="206"/>
      <c r="CG125" s="206"/>
      <c r="CH125" s="206"/>
      <c r="CI125" s="206"/>
      <c r="CJ125" s="206"/>
      <c r="CK125" s="206"/>
      <c r="CL125" s="206"/>
      <c r="CM125" s="206"/>
      <c r="CN125" s="206"/>
      <c r="CO125" s="206"/>
      <c r="CP125" s="206"/>
      <c r="CQ125" s="206"/>
      <c r="CR125" s="206"/>
    </row>
    <row r="126" spans="1:96" ht="12" customHeight="1" x14ac:dyDescent="0.25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06"/>
      <c r="AN126" s="86"/>
      <c r="AO126" s="86"/>
      <c r="AP126" s="86"/>
      <c r="AQ126" s="86"/>
      <c r="AR126" s="86"/>
      <c r="AS126" s="86"/>
      <c r="AT126" s="86"/>
      <c r="AU126" s="86"/>
      <c r="AV126" s="86"/>
      <c r="AW126" s="240"/>
      <c r="AX126" s="86"/>
      <c r="AY126" s="86"/>
      <c r="AZ126" s="86"/>
      <c r="BA126" s="86"/>
      <c r="BB126" s="197"/>
      <c r="BC126" s="197"/>
      <c r="BD126" s="229">
        <f t="shared" si="11"/>
        <v>10.166666666666666</v>
      </c>
      <c r="BE126" s="202">
        <v>36600</v>
      </c>
      <c r="BF126" s="230">
        <v>539.13613719</v>
      </c>
      <c r="BG126" s="230">
        <v>392.35567532172399</v>
      </c>
      <c r="BH126" s="230">
        <v>-388.75733075657001</v>
      </c>
      <c r="BI126" s="231">
        <v>51.230152197093297</v>
      </c>
      <c r="BJ126" s="231">
        <v>5.23516758331498</v>
      </c>
      <c r="BK126" s="229">
        <f t="shared" si="12"/>
        <v>-0.88545862922217644</v>
      </c>
      <c r="BL126" s="229">
        <f t="shared" si="13"/>
        <v>26.429114491076575</v>
      </c>
      <c r="BM126" s="202">
        <v>36600</v>
      </c>
      <c r="BN126" s="230">
        <v>539.13613719</v>
      </c>
      <c r="BO126" s="230">
        <v>418.35280098412898</v>
      </c>
      <c r="BP126" s="230">
        <v>-416.94452250161999</v>
      </c>
      <c r="BQ126" s="231">
        <v>51.443885854799703</v>
      </c>
      <c r="BR126" s="231">
        <v>5.4309790588102498</v>
      </c>
      <c r="BS126" s="229">
        <f t="shared" si="14"/>
        <v>-0.70100335621242671</v>
      </c>
      <c r="BT126" s="229">
        <f t="shared" si="15"/>
        <v>26.429114491076575</v>
      </c>
      <c r="BU126" s="206"/>
      <c r="BV126" s="204">
        <v>-101.669540190992</v>
      </c>
      <c r="BW126" s="204">
        <v>-65.898534901803899</v>
      </c>
      <c r="BX126" s="229">
        <f t="shared" si="16"/>
        <v>-106.38766466401573</v>
      </c>
      <c r="BY126" s="229">
        <f t="shared" si="17"/>
        <v>-69.121729200879201</v>
      </c>
      <c r="BZ126" s="206"/>
      <c r="CA126" s="206"/>
      <c r="CB126" s="206"/>
      <c r="CC126" s="206"/>
      <c r="CD126" s="206"/>
      <c r="CE126" s="206"/>
      <c r="CF126" s="206"/>
      <c r="CG126" s="206"/>
      <c r="CH126" s="206"/>
      <c r="CI126" s="206"/>
      <c r="CJ126" s="206"/>
      <c r="CK126" s="206"/>
      <c r="CL126" s="206"/>
      <c r="CM126" s="206"/>
      <c r="CN126" s="206"/>
      <c r="CO126" s="206"/>
      <c r="CP126" s="206"/>
      <c r="CQ126" s="206"/>
      <c r="CR126" s="206"/>
    </row>
    <row r="127" spans="1:96" ht="12" customHeight="1" x14ac:dyDescent="0.25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39"/>
      <c r="Y127" s="239"/>
      <c r="Z127" s="239"/>
      <c r="AA127" s="239"/>
      <c r="AB127" s="239"/>
      <c r="AC127" s="239"/>
      <c r="AD127" s="239"/>
      <c r="AE127" s="239"/>
      <c r="AF127" s="239"/>
      <c r="AG127" s="239"/>
      <c r="AH127" s="239"/>
      <c r="AI127" s="239"/>
      <c r="AJ127" s="239"/>
      <c r="AK127" s="239"/>
      <c r="AL127" s="239"/>
      <c r="AM127" s="206"/>
      <c r="AN127" s="86"/>
      <c r="AO127" s="86"/>
      <c r="AP127" s="86"/>
      <c r="AQ127" s="86"/>
      <c r="AR127" s="86"/>
      <c r="AS127" s="86"/>
      <c r="AT127" s="86"/>
      <c r="AU127" s="86"/>
      <c r="AV127" s="86"/>
      <c r="AW127" s="240"/>
      <c r="AX127" s="86"/>
      <c r="AY127" s="86"/>
      <c r="AZ127" s="86"/>
      <c r="BA127" s="86"/>
      <c r="BB127" s="197"/>
      <c r="BC127" s="197"/>
      <c r="BD127" s="229">
        <f t="shared" si="11"/>
        <v>10.25</v>
      </c>
      <c r="BE127" s="202">
        <v>36900</v>
      </c>
      <c r="BF127" s="230">
        <v>553.45062605999999</v>
      </c>
      <c r="BG127" s="230">
        <v>401.25825578630298</v>
      </c>
      <c r="BH127" s="230">
        <v>-396.87702342503098</v>
      </c>
      <c r="BI127" s="231">
        <v>51.297909493397597</v>
      </c>
      <c r="BJ127" s="231">
        <v>5.3087214230096498</v>
      </c>
      <c r="BK127" s="229">
        <f t="shared" si="12"/>
        <v>-0.81190478952750667</v>
      </c>
      <c r="BL127" s="229">
        <f t="shared" si="13"/>
        <v>40.743603361076566</v>
      </c>
      <c r="BM127" s="202">
        <v>36900</v>
      </c>
      <c r="BN127" s="230">
        <v>553.45062605999999</v>
      </c>
      <c r="BO127" s="230">
        <v>424.37616228377601</v>
      </c>
      <c r="BP127" s="230">
        <v>-422.30352096381898</v>
      </c>
      <c r="BQ127" s="231">
        <v>51.4880669940394</v>
      </c>
      <c r="BR127" s="231">
        <v>5.4802220063364002</v>
      </c>
      <c r="BS127" s="229">
        <f t="shared" si="14"/>
        <v>-0.65176040868627627</v>
      </c>
      <c r="BT127" s="229">
        <f t="shared" si="15"/>
        <v>40.743603361076566</v>
      </c>
      <c r="BU127" s="206"/>
      <c r="BV127" s="204">
        <v>-93.927851222747194</v>
      </c>
      <c r="BW127" s="204">
        <v>-60.257841139227303</v>
      </c>
      <c r="BX127" s="229">
        <f t="shared" si="16"/>
        <v>-98.645975695770929</v>
      </c>
      <c r="BY127" s="229">
        <f t="shared" si="17"/>
        <v>-63.481035438302598</v>
      </c>
      <c r="BZ127" s="206"/>
      <c r="CA127" s="206"/>
      <c r="CB127" s="206"/>
      <c r="CC127" s="206"/>
      <c r="CD127" s="206"/>
      <c r="CE127" s="206"/>
      <c r="CF127" s="206"/>
      <c r="CG127" s="206"/>
      <c r="CH127" s="206"/>
      <c r="CI127" s="206"/>
      <c r="CJ127" s="206"/>
      <c r="CK127" s="206"/>
      <c r="CL127" s="206"/>
      <c r="CM127" s="206"/>
      <c r="CN127" s="206"/>
      <c r="CO127" s="206"/>
      <c r="CP127" s="206"/>
      <c r="CQ127" s="206"/>
      <c r="CR127" s="206"/>
    </row>
    <row r="128" spans="1:96" ht="12" customHeight="1" x14ac:dyDescent="0.25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39"/>
      <c r="Y128" s="239"/>
      <c r="Z128" s="239"/>
      <c r="AA128" s="239"/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  <c r="AM128" s="206"/>
      <c r="AN128" s="86"/>
      <c r="AO128" s="86"/>
      <c r="AP128" s="86"/>
      <c r="AQ128" s="86"/>
      <c r="AR128" s="86"/>
      <c r="AS128" s="86"/>
      <c r="AT128" s="86"/>
      <c r="AU128" s="86"/>
      <c r="AV128" s="86"/>
      <c r="AW128" s="240"/>
      <c r="AX128" s="86"/>
      <c r="AY128" s="86"/>
      <c r="AZ128" s="86"/>
      <c r="BA128" s="86"/>
      <c r="BB128" s="197"/>
      <c r="BC128" s="197"/>
      <c r="BD128" s="229">
        <f t="shared" si="11"/>
        <v>10.333333333333334</v>
      </c>
      <c r="BE128" s="202">
        <v>37200</v>
      </c>
      <c r="BF128" s="230">
        <v>567.28577393</v>
      </c>
      <c r="BG128" s="230">
        <v>411.73652198343098</v>
      </c>
      <c r="BH128" s="230">
        <v>-406.62935509124497</v>
      </c>
      <c r="BI128" s="231">
        <v>51.377691230434003</v>
      </c>
      <c r="BJ128" s="231">
        <v>5.3936490751552801</v>
      </c>
      <c r="BK128" s="229">
        <f t="shared" si="12"/>
        <v>-0.7269771373818763</v>
      </c>
      <c r="BL128" s="229">
        <f t="shared" si="13"/>
        <v>54.578751231076581</v>
      </c>
      <c r="BM128" s="202">
        <v>37200</v>
      </c>
      <c r="BN128" s="230">
        <v>567.28577393</v>
      </c>
      <c r="BO128" s="230">
        <v>431.58045929680998</v>
      </c>
      <c r="BP128" s="230">
        <v>-428.85989570023702</v>
      </c>
      <c r="BQ128" s="231">
        <v>51.541163490559697</v>
      </c>
      <c r="BR128" s="231">
        <v>5.5381406252810903</v>
      </c>
      <c r="BS128" s="229">
        <f t="shared" si="14"/>
        <v>-0.59384178974158619</v>
      </c>
      <c r="BT128" s="229">
        <f t="shared" si="15"/>
        <v>54.578751231076581</v>
      </c>
      <c r="BU128" s="206"/>
      <c r="BV128" s="204">
        <v>-85.157456941205197</v>
      </c>
      <c r="BW128" s="204">
        <v>-53.957198697523097</v>
      </c>
      <c r="BX128" s="229">
        <f t="shared" si="16"/>
        <v>-89.875581414228932</v>
      </c>
      <c r="BY128" s="229">
        <f t="shared" si="17"/>
        <v>-57.180392996598393</v>
      </c>
      <c r="BZ128" s="206"/>
      <c r="CA128" s="206"/>
      <c r="CB128" s="206"/>
      <c r="CC128" s="206"/>
      <c r="CD128" s="206"/>
      <c r="CE128" s="206"/>
      <c r="CF128" s="206"/>
      <c r="CG128" s="206"/>
      <c r="CH128" s="206"/>
      <c r="CI128" s="206"/>
      <c r="CJ128" s="206"/>
      <c r="CK128" s="206"/>
      <c r="CL128" s="206"/>
      <c r="CM128" s="206"/>
      <c r="CN128" s="206"/>
      <c r="CO128" s="206"/>
      <c r="CP128" s="206"/>
      <c r="CQ128" s="206"/>
      <c r="CR128" s="206"/>
    </row>
    <row r="129" spans="1:96" ht="12" customHeight="1" x14ac:dyDescent="0.25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06"/>
      <c r="AN129" s="86"/>
      <c r="AO129" s="86"/>
      <c r="AP129" s="86"/>
      <c r="AQ129" s="86"/>
      <c r="AR129" s="86"/>
      <c r="AS129" s="86"/>
      <c r="AT129" s="86"/>
      <c r="AU129" s="86"/>
      <c r="AV129" s="86"/>
      <c r="AW129" s="240"/>
      <c r="AX129" s="86"/>
      <c r="AY129" s="86"/>
      <c r="AZ129" s="86"/>
      <c r="BA129" s="86"/>
      <c r="BB129" s="197"/>
      <c r="BC129" s="197"/>
      <c r="BD129" s="229">
        <f t="shared" si="11"/>
        <v>10.416666666666666</v>
      </c>
      <c r="BE129" s="202">
        <v>37500</v>
      </c>
      <c r="BF129" s="230">
        <v>580.49</v>
      </c>
      <c r="BG129" s="230">
        <v>423.67061457377702</v>
      </c>
      <c r="BH129" s="230">
        <v>-417.916779696508</v>
      </c>
      <c r="BI129" s="231">
        <v>51.468303071590697</v>
      </c>
      <c r="BJ129" s="231">
        <v>5.4885979010231498</v>
      </c>
      <c r="BK129" s="229">
        <f t="shared" si="12"/>
        <v>-0.63202831151400662</v>
      </c>
      <c r="BL129" s="229">
        <f t="shared" si="13"/>
        <v>67.782977301076585</v>
      </c>
      <c r="BM129" s="202">
        <v>37500</v>
      </c>
      <c r="BN129" s="230">
        <v>580.49</v>
      </c>
      <c r="BO129" s="230">
        <v>439.89844652693898</v>
      </c>
      <c r="BP129" s="230">
        <v>-436.561864562089</v>
      </c>
      <c r="BQ129" s="231">
        <v>51.602551589733402</v>
      </c>
      <c r="BR129" s="231">
        <v>5.60398650110867</v>
      </c>
      <c r="BS129" s="229">
        <f t="shared" si="14"/>
        <v>-0.52799591391400647</v>
      </c>
      <c r="BT129" s="229">
        <f t="shared" si="15"/>
        <v>67.782977301076585</v>
      </c>
      <c r="BU129" s="206"/>
      <c r="BV129" s="204">
        <v>-75.454411403599494</v>
      </c>
      <c r="BW129" s="204">
        <v>-47.065612714918302</v>
      </c>
      <c r="BX129" s="229">
        <f t="shared" si="16"/>
        <v>-80.172535876623229</v>
      </c>
      <c r="BY129" s="229">
        <f t="shared" si="17"/>
        <v>-50.288807013993598</v>
      </c>
      <c r="BZ129" s="206"/>
      <c r="CA129" s="206"/>
      <c r="CB129" s="206"/>
      <c r="CC129" s="206"/>
      <c r="CD129" s="206"/>
      <c r="CE129" s="206"/>
      <c r="CF129" s="206"/>
      <c r="CG129" s="206"/>
      <c r="CH129" s="206"/>
      <c r="CI129" s="206"/>
      <c r="CJ129" s="206"/>
      <c r="CK129" s="206"/>
      <c r="CL129" s="206"/>
      <c r="CM129" s="206"/>
      <c r="CN129" s="206"/>
      <c r="CO129" s="206"/>
      <c r="CP129" s="206"/>
      <c r="CQ129" s="206"/>
      <c r="CR129" s="206"/>
    </row>
    <row r="130" spans="1:96" ht="12" customHeight="1" x14ac:dyDescent="0.25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06"/>
      <c r="AN130" s="86"/>
      <c r="AO130" s="86"/>
      <c r="AP130" s="86"/>
      <c r="AQ130" s="86"/>
      <c r="AR130" s="86"/>
      <c r="AS130" s="86"/>
      <c r="AT130" s="86"/>
      <c r="AU130" s="86"/>
      <c r="AV130" s="86"/>
      <c r="AW130" s="240"/>
      <c r="AX130" s="86"/>
      <c r="AY130" s="86"/>
      <c r="AZ130" s="86"/>
      <c r="BA130" s="86"/>
      <c r="BB130" s="197"/>
      <c r="BC130" s="197"/>
      <c r="BD130" s="229">
        <f t="shared" si="11"/>
        <v>10.5</v>
      </c>
      <c r="BE130" s="202">
        <v>37800</v>
      </c>
      <c r="BF130" s="230">
        <v>592.91863602000001</v>
      </c>
      <c r="BG130" s="230">
        <v>436.89773025094797</v>
      </c>
      <c r="BH130" s="230">
        <v>-430.59571321329099</v>
      </c>
      <c r="BI130" s="231">
        <v>51.568219475830404</v>
      </c>
      <c r="BJ130" s="231">
        <v>5.5919281407046197</v>
      </c>
      <c r="BK130" s="229">
        <f t="shared" si="12"/>
        <v>-0.5286980718325367</v>
      </c>
      <c r="BL130" s="229">
        <f t="shared" si="13"/>
        <v>80.211613321076584</v>
      </c>
      <c r="BM130" s="202">
        <v>37800</v>
      </c>
      <c r="BN130" s="230">
        <v>592.91863602000001</v>
      </c>
      <c r="BO130" s="230">
        <v>449.234652010682</v>
      </c>
      <c r="BP130" s="230">
        <v>-445.32897912048202</v>
      </c>
      <c r="BQ130" s="231">
        <v>51.6713856862035</v>
      </c>
      <c r="BR130" s="231">
        <v>5.6768028519801499</v>
      </c>
      <c r="BS130" s="229">
        <f t="shared" si="14"/>
        <v>-0.4551795630425266</v>
      </c>
      <c r="BT130" s="229">
        <f t="shared" si="15"/>
        <v>80.211613321076584</v>
      </c>
      <c r="BU130" s="206"/>
      <c r="BV130" s="204">
        <v>-64.924983138058295</v>
      </c>
      <c r="BW130" s="204">
        <v>-39.658560390401902</v>
      </c>
      <c r="BX130" s="229">
        <f t="shared" si="16"/>
        <v>-69.64310761108203</v>
      </c>
      <c r="BY130" s="229">
        <f t="shared" si="17"/>
        <v>-42.881754689477198</v>
      </c>
      <c r="BZ130" s="206"/>
      <c r="CA130" s="206"/>
      <c r="CB130" s="206"/>
      <c r="CC130" s="206"/>
      <c r="CD130" s="206"/>
      <c r="CE130" s="206"/>
      <c r="CF130" s="206"/>
      <c r="CG130" s="206"/>
      <c r="CH130" s="206"/>
      <c r="CI130" s="206"/>
      <c r="CJ130" s="206"/>
      <c r="CK130" s="206"/>
      <c r="CL130" s="206"/>
      <c r="CM130" s="206"/>
      <c r="CN130" s="206"/>
      <c r="CO130" s="206"/>
      <c r="CP130" s="206"/>
      <c r="CQ130" s="206"/>
      <c r="CR130" s="206"/>
    </row>
    <row r="131" spans="1:96" ht="12" customHeight="1" x14ac:dyDescent="0.25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39"/>
      <c r="Y131" s="239"/>
      <c r="Z131" s="239"/>
      <c r="AA131" s="239"/>
      <c r="AB131" s="239"/>
      <c r="AC131" s="239"/>
      <c r="AD131" s="239"/>
      <c r="AE131" s="239"/>
      <c r="AF131" s="239"/>
      <c r="AG131" s="239"/>
      <c r="AH131" s="239"/>
      <c r="AI131" s="239"/>
      <c r="AJ131" s="239"/>
      <c r="AK131" s="239"/>
      <c r="AL131" s="239"/>
      <c r="AM131" s="206"/>
      <c r="AN131" s="86"/>
      <c r="AO131" s="86"/>
      <c r="AP131" s="86"/>
      <c r="AQ131" s="86"/>
      <c r="AR131" s="86"/>
      <c r="AS131" s="86"/>
      <c r="AT131" s="86"/>
      <c r="AU131" s="86"/>
      <c r="AV131" s="86"/>
      <c r="AW131" s="240"/>
      <c r="AX131" s="86"/>
      <c r="AY131" s="86"/>
      <c r="AZ131" s="86"/>
      <c r="BA131" s="86"/>
      <c r="BB131" s="197"/>
      <c r="BC131" s="197"/>
      <c r="BD131" s="229">
        <f t="shared" si="11"/>
        <v>10.583333333333334</v>
      </c>
      <c r="BE131" s="202">
        <v>38100</v>
      </c>
      <c r="BF131" s="230">
        <v>604.43551124999999</v>
      </c>
      <c r="BG131" s="230">
        <v>451.21753111186598</v>
      </c>
      <c r="BH131" s="230">
        <v>-444.480341419269</v>
      </c>
      <c r="BI131" s="231">
        <v>51.675654516843899</v>
      </c>
      <c r="BJ131" s="231">
        <v>5.7017914586942098</v>
      </c>
      <c r="BK131" s="229">
        <f t="shared" si="12"/>
        <v>-0.41883475384294666</v>
      </c>
      <c r="BL131" s="229">
        <f t="shared" si="13"/>
        <v>91.728488551076566</v>
      </c>
      <c r="BM131" s="202">
        <v>38100</v>
      </c>
      <c r="BN131" s="230">
        <v>604.43551124999999</v>
      </c>
      <c r="BO131" s="230">
        <v>459.46695254335702</v>
      </c>
      <c r="BP131" s="230">
        <v>-455.05268435843499</v>
      </c>
      <c r="BQ131" s="231">
        <v>51.746622182175997</v>
      </c>
      <c r="BR131" s="231">
        <v>5.7554560024619796</v>
      </c>
      <c r="BS131" s="229">
        <f t="shared" si="14"/>
        <v>-0.37652641256069685</v>
      </c>
      <c r="BT131" s="229">
        <f t="shared" si="15"/>
        <v>91.728488551076566</v>
      </c>
      <c r="BU131" s="206"/>
      <c r="BV131" s="204">
        <v>-53.684491282214402</v>
      </c>
      <c r="BW131" s="204">
        <v>-31.8171643514255</v>
      </c>
      <c r="BX131" s="229">
        <f t="shared" si="16"/>
        <v>-58.402615755238138</v>
      </c>
      <c r="BY131" s="229">
        <f t="shared" si="17"/>
        <v>-35.040358650500799</v>
      </c>
      <c r="BZ131" s="206"/>
      <c r="CA131" s="206"/>
      <c r="CB131" s="206"/>
      <c r="CC131" s="206"/>
      <c r="CD131" s="206"/>
      <c r="CE131" s="206"/>
      <c r="CF131" s="206"/>
      <c r="CG131" s="206"/>
      <c r="CH131" s="206"/>
      <c r="CI131" s="206"/>
      <c r="CJ131" s="206"/>
      <c r="CK131" s="206"/>
      <c r="CL131" s="206"/>
      <c r="CM131" s="206"/>
      <c r="CN131" s="206"/>
      <c r="CO131" s="206"/>
      <c r="CP131" s="206"/>
      <c r="CQ131" s="206"/>
      <c r="CR131" s="206"/>
    </row>
    <row r="132" spans="1:96" ht="12" customHeight="1" x14ac:dyDescent="0.25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39"/>
      <c r="Y132" s="239"/>
      <c r="Z132" s="239"/>
      <c r="AA132" s="239"/>
      <c r="AB132" s="239"/>
      <c r="AC132" s="239"/>
      <c r="AD132" s="239"/>
      <c r="AE132" s="239"/>
      <c r="AF132" s="239"/>
      <c r="AG132" s="239"/>
      <c r="AH132" s="239"/>
      <c r="AI132" s="239"/>
      <c r="AJ132" s="239"/>
      <c r="AK132" s="239"/>
      <c r="AL132" s="239"/>
      <c r="AM132" s="206"/>
      <c r="AN132" s="86"/>
      <c r="AO132" s="86"/>
      <c r="AP132" s="86"/>
      <c r="AQ132" s="86"/>
      <c r="AR132" s="86"/>
      <c r="AS132" s="86"/>
      <c r="AT132" s="86"/>
      <c r="AU132" s="86"/>
      <c r="AV132" s="86"/>
      <c r="AW132" s="240"/>
      <c r="AX132" s="86"/>
      <c r="AY132" s="86"/>
      <c r="AZ132" s="86"/>
      <c r="BA132" s="86"/>
      <c r="BB132" s="197"/>
      <c r="BC132" s="197"/>
      <c r="BD132" s="229">
        <f t="shared" si="11"/>
        <v>10.666666666666666</v>
      </c>
      <c r="BE132" s="202">
        <v>38400</v>
      </c>
      <c r="BF132" s="230">
        <v>614.91444438999997</v>
      </c>
      <c r="BG132" s="230">
        <v>466.400280499546</v>
      </c>
      <c r="BH132" s="230">
        <v>-459.34984768036099</v>
      </c>
      <c r="BI132" s="231">
        <v>51.788651246433801</v>
      </c>
      <c r="BJ132" s="231">
        <v>5.8162205202679704</v>
      </c>
      <c r="BK132" s="229">
        <f t="shared" si="12"/>
        <v>-0.30440569226918601</v>
      </c>
      <c r="BL132" s="229">
        <f t="shared" si="13"/>
        <v>102.20742169107655</v>
      </c>
      <c r="BM132" s="202">
        <v>38400</v>
      </c>
      <c r="BN132" s="230">
        <v>614.91444438999997</v>
      </c>
      <c r="BO132" s="230">
        <v>470.44989428218901</v>
      </c>
      <c r="BP132" s="230">
        <v>-465.59878722273601</v>
      </c>
      <c r="BQ132" s="231">
        <v>51.827057135078199</v>
      </c>
      <c r="BR132" s="231">
        <v>5.83867804073427</v>
      </c>
      <c r="BS132" s="229">
        <f t="shared" si="14"/>
        <v>-0.2933043742884065</v>
      </c>
      <c r="BT132" s="229">
        <f t="shared" si="15"/>
        <v>102.20742169107655</v>
      </c>
      <c r="BU132" s="206"/>
      <c r="BV132" s="204">
        <v>-41.856042598819201</v>
      </c>
      <c r="BW132" s="204">
        <v>-23.6273041924224</v>
      </c>
      <c r="BX132" s="229">
        <f t="shared" si="16"/>
        <v>-46.574167071842936</v>
      </c>
      <c r="BY132" s="229">
        <f t="shared" si="17"/>
        <v>-26.850498491497696</v>
      </c>
      <c r="BZ132" s="206"/>
      <c r="CA132" s="206"/>
      <c r="CB132" s="206"/>
      <c r="CC132" s="206"/>
      <c r="CD132" s="206"/>
      <c r="CE132" s="206"/>
      <c r="CF132" s="206"/>
      <c r="CG132" s="206"/>
      <c r="CH132" s="206"/>
      <c r="CI132" s="206"/>
      <c r="CJ132" s="206"/>
      <c r="CK132" s="206"/>
      <c r="CL132" s="206"/>
      <c r="CM132" s="206"/>
      <c r="CN132" s="206"/>
      <c r="CO132" s="206"/>
      <c r="CP132" s="206"/>
      <c r="CQ132" s="206"/>
      <c r="CR132" s="206"/>
    </row>
    <row r="133" spans="1:96" ht="12" customHeight="1" x14ac:dyDescent="0.25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39"/>
      <c r="Y133" s="239"/>
      <c r="Z133" s="239"/>
      <c r="AA133" s="239"/>
      <c r="AB133" s="239"/>
      <c r="AC133" s="239"/>
      <c r="AD133" s="239"/>
      <c r="AE133" s="239"/>
      <c r="AF133" s="239"/>
      <c r="AG133" s="239"/>
      <c r="AH133" s="239"/>
      <c r="AI133" s="239"/>
      <c r="AJ133" s="239"/>
      <c r="AK133" s="239"/>
      <c r="AL133" s="239"/>
      <c r="AM133" s="206"/>
      <c r="AN133" s="86"/>
      <c r="AO133" s="86"/>
      <c r="AP133" s="86"/>
      <c r="AQ133" s="86"/>
      <c r="AR133" s="86"/>
      <c r="AS133" s="86"/>
      <c r="AT133" s="86"/>
      <c r="AU133" s="86"/>
      <c r="AV133" s="86"/>
      <c r="AW133" s="240"/>
      <c r="AX133" s="86"/>
      <c r="AY133" s="86"/>
      <c r="AZ133" s="86"/>
      <c r="BA133" s="86"/>
      <c r="BB133" s="197"/>
      <c r="BC133" s="197"/>
      <c r="BD133" s="229">
        <f t="shared" si="11"/>
        <v>10.75</v>
      </c>
      <c r="BE133" s="202">
        <v>38700</v>
      </c>
      <c r="BF133" s="230">
        <v>624.24062605999995</v>
      </c>
      <c r="BG133" s="230">
        <v>482.19654002113901</v>
      </c>
      <c r="BH133" s="230">
        <v>-474.95798588337499</v>
      </c>
      <c r="BI133" s="231">
        <v>51.905176681829801</v>
      </c>
      <c r="BJ133" s="231">
        <v>5.9332176528190104</v>
      </c>
      <c r="BK133" s="229">
        <f t="shared" si="12"/>
        <v>-0.18740855971814607</v>
      </c>
      <c r="BL133" s="229">
        <f t="shared" si="13"/>
        <v>111.53360336107653</v>
      </c>
      <c r="BM133" s="202">
        <v>38700</v>
      </c>
      <c r="BN133" s="230">
        <v>624.24062605999995</v>
      </c>
      <c r="BO133" s="230">
        <v>482.01939247573898</v>
      </c>
      <c r="BP133" s="230">
        <v>-476.811586177268</v>
      </c>
      <c r="BQ133" s="231">
        <v>51.911373314958901</v>
      </c>
      <c r="BR133" s="231">
        <v>5.9251157254234901</v>
      </c>
      <c r="BS133" s="229">
        <f t="shared" si="14"/>
        <v>-0.20686668959918642</v>
      </c>
      <c r="BT133" s="229">
        <f t="shared" si="15"/>
        <v>111.53360336107653</v>
      </c>
      <c r="BU133" s="206"/>
      <c r="BV133" s="204">
        <v>-29.569183200663002</v>
      </c>
      <c r="BW133" s="204">
        <v>-15.178675914642699</v>
      </c>
      <c r="BX133" s="229">
        <f t="shared" si="16"/>
        <v>-34.287307673686733</v>
      </c>
      <c r="BY133" s="229">
        <f t="shared" si="17"/>
        <v>-18.401870213717999</v>
      </c>
      <c r="BZ133" s="206"/>
      <c r="CA133" s="206"/>
      <c r="CB133" s="206"/>
      <c r="CC133" s="206"/>
      <c r="CD133" s="206"/>
      <c r="CE133" s="206"/>
      <c r="CF133" s="206"/>
      <c r="CG133" s="206"/>
      <c r="CH133" s="206"/>
      <c r="CI133" s="206"/>
      <c r="CJ133" s="206"/>
      <c r="CK133" s="206"/>
      <c r="CL133" s="206"/>
      <c r="CM133" s="206"/>
      <c r="CN133" s="206"/>
      <c r="CO133" s="206"/>
      <c r="CP133" s="206"/>
      <c r="CQ133" s="206"/>
      <c r="CR133" s="206"/>
    </row>
    <row r="134" spans="1:96" ht="12" customHeight="1" x14ac:dyDescent="0.25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39"/>
      <c r="Y134" s="239"/>
      <c r="Z134" s="239"/>
      <c r="AA134" s="239"/>
      <c r="AB134" s="239"/>
      <c r="AC134" s="239"/>
      <c r="AD134" s="239"/>
      <c r="AE134" s="239"/>
      <c r="AF134" s="239"/>
      <c r="AG134" s="239"/>
      <c r="AH134" s="239"/>
      <c r="AI134" s="239"/>
      <c r="AJ134" s="239"/>
      <c r="AK134" s="239"/>
      <c r="AL134" s="239"/>
      <c r="AM134" s="206"/>
      <c r="AN134" s="86"/>
      <c r="AO134" s="86"/>
      <c r="AP134" s="86"/>
      <c r="AQ134" s="86"/>
      <c r="AR134" s="86"/>
      <c r="AS134" s="86"/>
      <c r="AT134" s="86"/>
      <c r="AU134" s="86"/>
      <c r="AV134" s="86"/>
      <c r="AW134" s="240"/>
      <c r="AX134" s="86"/>
      <c r="AY134" s="86"/>
      <c r="AZ134" s="86"/>
      <c r="BA134" s="86"/>
      <c r="BB134" s="197"/>
      <c r="BC134" s="197"/>
      <c r="BD134" s="229">
        <f t="shared" ref="BD134:BD197" si="18">BE134/$BD$4</f>
        <v>10.833333333333334</v>
      </c>
      <c r="BE134" s="202">
        <v>39000</v>
      </c>
      <c r="BF134" s="230">
        <v>632.31187666999904</v>
      </c>
      <c r="BG134" s="230">
        <v>498.34718872048302</v>
      </c>
      <c r="BH134" s="230">
        <v>-491.04365273640298</v>
      </c>
      <c r="BI134" s="231">
        <v>52.023210400646597</v>
      </c>
      <c r="BJ134" s="231">
        <v>6.0508328900905104</v>
      </c>
      <c r="BK134" s="229">
        <f t="shared" ref="BK134:BK197" si="19">BJ134-AVERAGE($BJ$5:$BJ$292)</f>
        <v>-6.9793322446646044E-2</v>
      </c>
      <c r="BL134" s="229">
        <f t="shared" ref="BL134:BL197" si="20">BF134-AVERAGE($BF$5:$BF$292)</f>
        <v>119.60485397107561</v>
      </c>
      <c r="BM134" s="202">
        <v>39000</v>
      </c>
      <c r="BN134" s="230">
        <v>632.31187666999904</v>
      </c>
      <c r="BO134" s="230">
        <v>493.99828952396501</v>
      </c>
      <c r="BP134" s="230">
        <v>-488.519191939108</v>
      </c>
      <c r="BQ134" s="231">
        <v>51.998191264945</v>
      </c>
      <c r="BR134" s="231">
        <v>6.0133803755553501</v>
      </c>
      <c r="BS134" s="229">
        <f t="shared" ref="BS134:BS197" si="21">BR134-AVERAGE($BR$5:$BR$292)</f>
        <v>-0.11860203946732639</v>
      </c>
      <c r="BT134" s="229">
        <f t="shared" ref="BT134:BT197" si="22">BN134-AVERAGE($BN$5:$BN$292)</f>
        <v>119.60485397107561</v>
      </c>
      <c r="BU134" s="206"/>
      <c r="BV134" s="204">
        <v>-16.958479751222502</v>
      </c>
      <c r="BW134" s="204">
        <v>-6.5638095683993303</v>
      </c>
      <c r="BX134" s="229">
        <f t="shared" ref="BX134:BX197" si="23">BV134-AVERAGE($BV$5:$BV$292)</f>
        <v>-21.676604224246233</v>
      </c>
      <c r="BY134" s="229">
        <f t="shared" ref="BY134:BY197" si="24">BW134-AVERAGE($BW$5:$BW$292)</f>
        <v>-9.7870038674746276</v>
      </c>
      <c r="BZ134" s="206"/>
      <c r="CA134" s="206"/>
      <c r="CB134" s="206"/>
      <c r="CC134" s="206"/>
      <c r="CD134" s="206"/>
      <c r="CE134" s="206"/>
      <c r="CF134" s="206"/>
      <c r="CG134" s="206"/>
      <c r="CH134" s="206"/>
      <c r="CI134" s="206"/>
      <c r="CJ134" s="206"/>
      <c r="CK134" s="206"/>
      <c r="CL134" s="206"/>
      <c r="CM134" s="206"/>
      <c r="CN134" s="206"/>
      <c r="CO134" s="206"/>
      <c r="CP134" s="206"/>
      <c r="CQ134" s="206"/>
      <c r="CR134" s="206"/>
    </row>
    <row r="135" spans="1:96" ht="12" customHeight="1" x14ac:dyDescent="0.25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39"/>
      <c r="Y135" s="239"/>
      <c r="Z135" s="239"/>
      <c r="AA135" s="239"/>
      <c r="AB135" s="239"/>
      <c r="AC135" s="239"/>
      <c r="AD135" s="239"/>
      <c r="AE135" s="239"/>
      <c r="AF135" s="239"/>
      <c r="AG135" s="239"/>
      <c r="AH135" s="239"/>
      <c r="AI135" s="239"/>
      <c r="AJ135" s="239"/>
      <c r="AK135" s="239"/>
      <c r="AL135" s="239"/>
      <c r="AM135" s="206"/>
      <c r="AN135" s="86"/>
      <c r="AO135" s="86"/>
      <c r="AP135" s="86"/>
      <c r="AQ135" s="86"/>
      <c r="AR135" s="86"/>
      <c r="AS135" s="86"/>
      <c r="AT135" s="86"/>
      <c r="AU135" s="86"/>
      <c r="AV135" s="86"/>
      <c r="AW135" s="240"/>
      <c r="AX135" s="86"/>
      <c r="AY135" s="86"/>
      <c r="AZ135" s="86"/>
      <c r="BA135" s="86"/>
      <c r="BB135" s="197"/>
      <c r="BC135" s="197"/>
      <c r="BD135" s="229">
        <f t="shared" si="18"/>
        <v>10.916666666666666</v>
      </c>
      <c r="BE135" s="202">
        <v>39300</v>
      </c>
      <c r="BF135" s="230">
        <v>639.03976589000001</v>
      </c>
      <c r="BG135" s="230">
        <v>514.59273066234698</v>
      </c>
      <c r="BH135" s="230">
        <v>-507.341192323347</v>
      </c>
      <c r="BI135" s="231">
        <v>52.140818166550197</v>
      </c>
      <c r="BJ135" s="231">
        <v>6.1672255167433496</v>
      </c>
      <c r="BK135" s="229">
        <f t="shared" si="19"/>
        <v>4.6599304206193182E-2</v>
      </c>
      <c r="BL135" s="229">
        <f t="shared" si="20"/>
        <v>126.33274319107659</v>
      </c>
      <c r="BM135" s="202">
        <v>39300</v>
      </c>
      <c r="BN135" s="230">
        <v>639.03976589000001</v>
      </c>
      <c r="BO135" s="230">
        <v>506.202212510344</v>
      </c>
      <c r="BP135" s="230">
        <v>-500.53946084785798</v>
      </c>
      <c r="BQ135" s="231">
        <v>52.0861191070857</v>
      </c>
      <c r="BR135" s="231">
        <v>6.1020941751651598</v>
      </c>
      <c r="BS135" s="229">
        <f t="shared" si="21"/>
        <v>-2.9888239857516652E-2</v>
      </c>
      <c r="BT135" s="229">
        <f t="shared" si="22"/>
        <v>126.33274319107659</v>
      </c>
      <c r="BU135" s="206"/>
      <c r="BV135" s="204">
        <v>-4.1620456798377097</v>
      </c>
      <c r="BW135" s="204">
        <v>2.1229441434184602</v>
      </c>
      <c r="BX135" s="229">
        <f t="shared" si="23"/>
        <v>-8.8801701528614423</v>
      </c>
      <c r="BY135" s="229">
        <f t="shared" si="24"/>
        <v>-1.1002501556568371</v>
      </c>
      <c r="BZ135" s="206"/>
      <c r="CA135" s="206"/>
      <c r="CB135" s="206"/>
      <c r="CC135" s="206"/>
      <c r="CD135" s="206"/>
      <c r="CE135" s="206"/>
      <c r="CF135" s="206"/>
      <c r="CG135" s="206"/>
      <c r="CH135" s="206"/>
      <c r="CI135" s="206"/>
      <c r="CJ135" s="206"/>
      <c r="CK135" s="206"/>
      <c r="CL135" s="206"/>
      <c r="CM135" s="206"/>
      <c r="CN135" s="206"/>
      <c r="CO135" s="206"/>
      <c r="CP135" s="206"/>
      <c r="CQ135" s="206"/>
      <c r="CR135" s="206"/>
    </row>
    <row r="136" spans="1:96" ht="12" customHeight="1" x14ac:dyDescent="0.25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206"/>
      <c r="AN136" s="86"/>
      <c r="AO136" s="86"/>
      <c r="AP136" s="86"/>
      <c r="AQ136" s="86"/>
      <c r="AR136" s="86"/>
      <c r="AS136" s="86"/>
      <c r="AT136" s="86"/>
      <c r="AU136" s="86"/>
      <c r="AV136" s="86"/>
      <c r="AW136" s="240"/>
      <c r="AX136" s="86"/>
      <c r="AY136" s="86"/>
      <c r="AZ136" s="86"/>
      <c r="BA136" s="86"/>
      <c r="BB136" s="197"/>
      <c r="BC136" s="197"/>
      <c r="BD136" s="229">
        <f t="shared" si="18"/>
        <v>11</v>
      </c>
      <c r="BE136" s="202">
        <v>39600</v>
      </c>
      <c r="BF136" s="230">
        <v>644.35058158000004</v>
      </c>
      <c r="BG136" s="230">
        <v>530.68121602588599</v>
      </c>
      <c r="BH136" s="230">
        <v>-523.589493999914</v>
      </c>
      <c r="BI136" s="231">
        <v>52.256206417803099</v>
      </c>
      <c r="BJ136" s="231">
        <v>6.2807071966063601</v>
      </c>
      <c r="BK136" s="229">
        <f t="shared" si="19"/>
        <v>0.16008098406920368</v>
      </c>
      <c r="BL136" s="229">
        <f t="shared" si="20"/>
        <v>131.64355888107661</v>
      </c>
      <c r="BM136" s="202">
        <v>39600</v>
      </c>
      <c r="BN136" s="230">
        <v>644.35058158000004</v>
      </c>
      <c r="BO136" s="230">
        <v>518.44523655466503</v>
      </c>
      <c r="BP136" s="230">
        <v>-512.68597525120197</v>
      </c>
      <c r="BQ136" s="231">
        <v>52.173796925034203</v>
      </c>
      <c r="BR136" s="231">
        <v>6.1899296842052101</v>
      </c>
      <c r="BS136" s="229">
        <f t="shared" si="21"/>
        <v>5.7947269182533567E-2</v>
      </c>
      <c r="BT136" s="229">
        <f t="shared" si="22"/>
        <v>131.64355888107661</v>
      </c>
      <c r="BU136" s="206"/>
      <c r="BV136" s="204">
        <v>8.6799714475769694</v>
      </c>
      <c r="BW136" s="204">
        <v>10.786447201764201</v>
      </c>
      <c r="BX136" s="229">
        <f t="shared" si="23"/>
        <v>3.9618469745532368</v>
      </c>
      <c r="BY136" s="229">
        <f t="shared" si="24"/>
        <v>7.5632529026889035</v>
      </c>
      <c r="BZ136" s="206"/>
      <c r="CA136" s="206"/>
      <c r="CB136" s="206"/>
      <c r="CC136" s="206"/>
      <c r="CD136" s="206"/>
      <c r="CE136" s="206"/>
      <c r="CF136" s="206"/>
      <c r="CG136" s="206"/>
      <c r="CH136" s="206"/>
      <c r="CI136" s="206"/>
      <c r="CJ136" s="206"/>
      <c r="CK136" s="206"/>
      <c r="CL136" s="206"/>
      <c r="CM136" s="206"/>
      <c r="CN136" s="206"/>
      <c r="CO136" s="206"/>
      <c r="CP136" s="206"/>
      <c r="CQ136" s="206"/>
      <c r="CR136" s="206"/>
    </row>
    <row r="137" spans="1:96" ht="12" customHeight="1" x14ac:dyDescent="0.25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39"/>
      <c r="Y137" s="239"/>
      <c r="Z137" s="239"/>
      <c r="AA137" s="239"/>
      <c r="AB137" s="239"/>
      <c r="AC137" s="239"/>
      <c r="AD137" s="239"/>
      <c r="AE137" s="239"/>
      <c r="AF137" s="239"/>
      <c r="AG137" s="239"/>
      <c r="AH137" s="239"/>
      <c r="AI137" s="239"/>
      <c r="AJ137" s="239"/>
      <c r="AK137" s="239"/>
      <c r="AL137" s="239"/>
      <c r="AM137" s="206"/>
      <c r="AN137" s="86"/>
      <c r="AO137" s="86"/>
      <c r="AP137" s="86"/>
      <c r="AQ137" s="86"/>
      <c r="AR137" s="86"/>
      <c r="AS137" s="86"/>
      <c r="AT137" s="86"/>
      <c r="AU137" s="86"/>
      <c r="AV137" s="86"/>
      <c r="AW137" s="240"/>
      <c r="AX137" s="86"/>
      <c r="AY137" s="86"/>
      <c r="AZ137" s="86"/>
      <c r="BA137" s="86"/>
      <c r="BB137" s="197"/>
      <c r="BC137" s="197"/>
      <c r="BD137" s="229">
        <f t="shared" si="18"/>
        <v>11.083333333333334</v>
      </c>
      <c r="BE137" s="202">
        <v>39900</v>
      </c>
      <c r="BF137" s="230">
        <v>648.18613731000005</v>
      </c>
      <c r="BG137" s="230">
        <v>546.37447706670105</v>
      </c>
      <c r="BH137" s="230">
        <v>-539.53936669300595</v>
      </c>
      <c r="BI137" s="231">
        <v>52.367757399118297</v>
      </c>
      <c r="BJ137" s="231">
        <v>6.3897678570203702</v>
      </c>
      <c r="BK137" s="229">
        <f t="shared" si="19"/>
        <v>0.26914164448321376</v>
      </c>
      <c r="BL137" s="229">
        <f t="shared" si="20"/>
        <v>135.47911461107662</v>
      </c>
      <c r="BM137" s="202">
        <v>39900</v>
      </c>
      <c r="BN137" s="230">
        <v>648.18613731000005</v>
      </c>
      <c r="BO137" s="230">
        <v>530.54498997116798</v>
      </c>
      <c r="BP137" s="230">
        <v>-524.77361149143803</v>
      </c>
      <c r="BQ137" s="231">
        <v>52.259933127136598</v>
      </c>
      <c r="BR137" s="231">
        <v>6.2756409072656103</v>
      </c>
      <c r="BS137" s="229">
        <f t="shared" si="21"/>
        <v>0.14365849224293381</v>
      </c>
      <c r="BT137" s="229">
        <f t="shared" si="22"/>
        <v>135.47911461107662</v>
      </c>
      <c r="BU137" s="206"/>
      <c r="BV137" s="204">
        <v>21.426924835843199</v>
      </c>
      <c r="BW137" s="204">
        <v>19.3318162306009</v>
      </c>
      <c r="BX137" s="229">
        <f t="shared" si="23"/>
        <v>16.708800362819467</v>
      </c>
      <c r="BY137" s="229">
        <f t="shared" si="24"/>
        <v>16.108621931525605</v>
      </c>
      <c r="BZ137" s="206"/>
      <c r="CA137" s="206"/>
      <c r="CB137" s="206"/>
      <c r="CC137" s="206"/>
      <c r="CD137" s="206"/>
      <c r="CE137" s="206"/>
      <c r="CF137" s="206"/>
      <c r="CG137" s="206"/>
      <c r="CH137" s="206"/>
      <c r="CI137" s="206"/>
      <c r="CJ137" s="206"/>
      <c r="CK137" s="206"/>
      <c r="CL137" s="206"/>
      <c r="CM137" s="206"/>
      <c r="CN137" s="206"/>
      <c r="CO137" s="206"/>
      <c r="CP137" s="206"/>
      <c r="CQ137" s="206"/>
      <c r="CR137" s="206"/>
    </row>
    <row r="138" spans="1:96" ht="12" customHeight="1" x14ac:dyDescent="0.25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39"/>
      <c r="Y138" s="239"/>
      <c r="Z138" s="239"/>
      <c r="AA138" s="239"/>
      <c r="AB138" s="239"/>
      <c r="AC138" s="239"/>
      <c r="AD138" s="239"/>
      <c r="AE138" s="239"/>
      <c r="AF138" s="239"/>
      <c r="AG138" s="239"/>
      <c r="AH138" s="239"/>
      <c r="AI138" s="239"/>
      <c r="AJ138" s="239"/>
      <c r="AK138" s="239"/>
      <c r="AL138" s="239"/>
      <c r="AM138" s="206"/>
      <c r="AN138" s="86"/>
      <c r="AO138" s="86"/>
      <c r="AP138" s="86"/>
      <c r="AQ138" s="86"/>
      <c r="AR138" s="86"/>
      <c r="AS138" s="86"/>
      <c r="AT138" s="86"/>
      <c r="AU138" s="86"/>
      <c r="AV138" s="86"/>
      <c r="AW138" s="240"/>
      <c r="AX138" s="86"/>
      <c r="AY138" s="86"/>
      <c r="AZ138" s="86"/>
      <c r="BA138" s="86"/>
      <c r="BB138" s="197"/>
      <c r="BC138" s="197"/>
      <c r="BD138" s="229">
        <f t="shared" si="18"/>
        <v>11.166666666666666</v>
      </c>
      <c r="BE138" s="202">
        <v>40200</v>
      </c>
      <c r="BF138" s="230">
        <v>650.50440994999997</v>
      </c>
      <c r="BG138" s="230">
        <v>561.45268018643299</v>
      </c>
      <c r="BH138" s="230">
        <v>-554.95905395570901</v>
      </c>
      <c r="BI138" s="231">
        <v>52.474047400180702</v>
      </c>
      <c r="BJ138" s="231">
        <v>6.49308731472094</v>
      </c>
      <c r="BK138" s="229">
        <f t="shared" si="19"/>
        <v>0.37246110218378359</v>
      </c>
      <c r="BL138" s="229">
        <f t="shared" si="20"/>
        <v>137.79738725107654</v>
      </c>
      <c r="BM138" s="202">
        <v>40200</v>
      </c>
      <c r="BN138" s="230">
        <v>650.50440994999997</v>
      </c>
      <c r="BO138" s="230">
        <v>542.32698635027202</v>
      </c>
      <c r="BP138" s="230">
        <v>-536.62338868408801</v>
      </c>
      <c r="BQ138" s="231">
        <v>52.343331779924704</v>
      </c>
      <c r="BR138" s="231">
        <v>6.3580856506581398</v>
      </c>
      <c r="BS138" s="229">
        <f t="shared" si="21"/>
        <v>0.22610323563546331</v>
      </c>
      <c r="BT138" s="229">
        <f t="shared" si="22"/>
        <v>137.79738725107654</v>
      </c>
      <c r="BU138" s="206"/>
      <c r="BV138" s="204">
        <v>33.939208835432098</v>
      </c>
      <c r="BW138" s="204">
        <v>27.665461667199502</v>
      </c>
      <c r="BX138" s="229">
        <f t="shared" si="23"/>
        <v>29.221084362408366</v>
      </c>
      <c r="BY138" s="229">
        <f t="shared" si="24"/>
        <v>24.442267368124206</v>
      </c>
      <c r="BZ138" s="206"/>
      <c r="CA138" s="206"/>
      <c r="CB138" s="206"/>
      <c r="CC138" s="206"/>
      <c r="CD138" s="206"/>
      <c r="CE138" s="206"/>
      <c r="CF138" s="206"/>
      <c r="CG138" s="206"/>
      <c r="CH138" s="206"/>
      <c r="CI138" s="206"/>
      <c r="CJ138" s="206"/>
      <c r="CK138" s="206"/>
      <c r="CL138" s="206"/>
      <c r="CM138" s="206"/>
      <c r="CN138" s="206"/>
      <c r="CO138" s="206"/>
      <c r="CP138" s="206"/>
      <c r="CQ138" s="206"/>
      <c r="CR138" s="206"/>
    </row>
    <row r="139" spans="1:96" ht="12" customHeight="1" x14ac:dyDescent="0.25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39"/>
      <c r="Y139" s="239"/>
      <c r="Z139" s="239"/>
      <c r="AA139" s="239"/>
      <c r="AB139" s="239"/>
      <c r="AC139" s="239"/>
      <c r="AD139" s="239"/>
      <c r="AE139" s="239"/>
      <c r="AF139" s="239"/>
      <c r="AG139" s="239"/>
      <c r="AH139" s="239"/>
      <c r="AI139" s="239"/>
      <c r="AJ139" s="239"/>
      <c r="AK139" s="239"/>
      <c r="AL139" s="239"/>
      <c r="AM139" s="206"/>
      <c r="AN139" s="86"/>
      <c r="AO139" s="86"/>
      <c r="AP139" s="86"/>
      <c r="AQ139" s="86"/>
      <c r="AR139" s="86"/>
      <c r="AS139" s="86"/>
      <c r="AT139" s="86"/>
      <c r="AU139" s="86"/>
      <c r="AV139" s="86"/>
      <c r="AW139" s="240"/>
      <c r="AX139" s="86"/>
      <c r="AY139" s="86"/>
      <c r="AZ139" s="86"/>
      <c r="BA139" s="86"/>
      <c r="BB139" s="197"/>
      <c r="BC139" s="197"/>
      <c r="BD139" s="229">
        <f t="shared" si="18"/>
        <v>11.25</v>
      </c>
      <c r="BE139" s="202">
        <v>40500</v>
      </c>
      <c r="BF139" s="230">
        <v>651.28</v>
      </c>
      <c r="BG139" s="230">
        <v>575.71738271707602</v>
      </c>
      <c r="BH139" s="230">
        <v>-569.63802186964301</v>
      </c>
      <c r="BI139" s="231">
        <v>52.573851846266997</v>
      </c>
      <c r="BJ139" s="231">
        <v>6.5895362719542296</v>
      </c>
      <c r="BK139" s="229">
        <f t="shared" si="19"/>
        <v>0.4689100594170732</v>
      </c>
      <c r="BL139" s="229">
        <f t="shared" si="20"/>
        <v>138.57297730107655</v>
      </c>
      <c r="BM139" s="202">
        <v>40500</v>
      </c>
      <c r="BN139" s="230">
        <v>651.28</v>
      </c>
      <c r="BO139" s="230">
        <v>553.62810206347297</v>
      </c>
      <c r="BP139" s="230">
        <v>-548.06644556341996</v>
      </c>
      <c r="BQ139" s="231">
        <v>52.422911174720397</v>
      </c>
      <c r="BR139" s="231">
        <v>6.4362398863649304</v>
      </c>
      <c r="BS139" s="229">
        <f t="shared" si="21"/>
        <v>0.30425747134225389</v>
      </c>
      <c r="BT139" s="229">
        <f t="shared" si="22"/>
        <v>138.57297730107655</v>
      </c>
      <c r="BU139" s="206"/>
      <c r="BV139" s="204">
        <v>46.079787914663399</v>
      </c>
      <c r="BW139" s="204">
        <v>35.696112762488497</v>
      </c>
      <c r="BX139" s="229">
        <f t="shared" si="23"/>
        <v>41.361663441639664</v>
      </c>
      <c r="BY139" s="229">
        <f t="shared" si="24"/>
        <v>32.472918463413201</v>
      </c>
      <c r="BZ139" s="206"/>
      <c r="CA139" s="206"/>
      <c r="CB139" s="206"/>
      <c r="CC139" s="206"/>
      <c r="CD139" s="206"/>
      <c r="CE139" s="206"/>
      <c r="CF139" s="206"/>
      <c r="CG139" s="206"/>
      <c r="CH139" s="206"/>
      <c r="CI139" s="206"/>
      <c r="CJ139" s="206"/>
      <c r="CK139" s="206"/>
      <c r="CL139" s="206"/>
      <c r="CM139" s="206"/>
      <c r="CN139" s="206"/>
      <c r="CO139" s="206"/>
      <c r="CP139" s="206"/>
      <c r="CQ139" s="206"/>
      <c r="CR139" s="206"/>
    </row>
    <row r="140" spans="1:96" ht="12" customHeight="1" x14ac:dyDescent="0.25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39"/>
      <c r="Y140" s="239"/>
      <c r="Z140" s="239"/>
      <c r="AA140" s="239"/>
      <c r="AB140" s="239"/>
      <c r="AC140" s="239"/>
      <c r="AD140" s="239"/>
      <c r="AE140" s="239"/>
      <c r="AF140" s="239"/>
      <c r="AG140" s="239"/>
      <c r="AH140" s="239"/>
      <c r="AI140" s="239"/>
      <c r="AJ140" s="239"/>
      <c r="AK140" s="239"/>
      <c r="AL140" s="239"/>
      <c r="AM140" s="206"/>
      <c r="AN140" s="86"/>
      <c r="AO140" s="86"/>
      <c r="AP140" s="86"/>
      <c r="AQ140" s="86"/>
      <c r="AR140" s="86"/>
      <c r="AS140" s="86"/>
      <c r="AT140" s="86"/>
      <c r="AU140" s="86"/>
      <c r="AV140" s="86"/>
      <c r="AW140" s="240"/>
      <c r="AX140" s="86"/>
      <c r="AY140" s="86"/>
      <c r="AZ140" s="86"/>
      <c r="BA140" s="86"/>
      <c r="BB140" s="197"/>
      <c r="BC140" s="197"/>
      <c r="BD140" s="229">
        <f t="shared" si="18"/>
        <v>11.333333333333334</v>
      </c>
      <c r="BE140" s="202">
        <v>40800</v>
      </c>
      <c r="BF140" s="230">
        <v>650.50440994999997</v>
      </c>
      <c r="BG140" s="230">
        <v>588.99336615988898</v>
      </c>
      <c r="BH140" s="230">
        <v>-583.38929389717305</v>
      </c>
      <c r="BI140" s="231">
        <v>52.666141162794503</v>
      </c>
      <c r="BJ140" s="231">
        <v>6.6781701417931201</v>
      </c>
      <c r="BK140" s="229">
        <f t="shared" si="19"/>
        <v>0.55754392925596363</v>
      </c>
      <c r="BL140" s="229">
        <f t="shared" si="20"/>
        <v>137.79738725107654</v>
      </c>
      <c r="BM140" s="202">
        <v>40800</v>
      </c>
      <c r="BN140" s="230">
        <v>650.50440994999997</v>
      </c>
      <c r="BO140" s="230">
        <v>564.29921647735398</v>
      </c>
      <c r="BP140" s="230">
        <v>-558.947118211732</v>
      </c>
      <c r="BQ140" s="231">
        <v>52.497714710838103</v>
      </c>
      <c r="BR140" s="231">
        <v>6.5092053955015103</v>
      </c>
      <c r="BS140" s="229">
        <f t="shared" si="21"/>
        <v>0.37722298047883385</v>
      </c>
      <c r="BT140" s="229">
        <f t="shared" si="22"/>
        <v>137.79738725107654</v>
      </c>
      <c r="BU140" s="206"/>
      <c r="BV140" s="204">
        <v>57.715697483772402</v>
      </c>
      <c r="BW140" s="204">
        <v>43.335817185573198</v>
      </c>
      <c r="BX140" s="229">
        <f t="shared" si="23"/>
        <v>52.997573010748667</v>
      </c>
      <c r="BY140" s="229">
        <f t="shared" si="24"/>
        <v>40.112622886497903</v>
      </c>
      <c r="BZ140" s="206"/>
      <c r="CA140" s="206"/>
      <c r="CB140" s="206"/>
      <c r="CC140" s="206"/>
      <c r="CD140" s="206"/>
      <c r="CE140" s="206"/>
      <c r="CF140" s="206"/>
      <c r="CG140" s="206"/>
      <c r="CH140" s="206"/>
      <c r="CI140" s="206"/>
      <c r="CJ140" s="206"/>
      <c r="CK140" s="206"/>
      <c r="CL140" s="206"/>
      <c r="CM140" s="206"/>
      <c r="CN140" s="206"/>
      <c r="CO140" s="206"/>
      <c r="CP140" s="206"/>
      <c r="CQ140" s="206"/>
      <c r="CR140" s="206"/>
    </row>
    <row r="141" spans="1:96" ht="12" customHeight="1" x14ac:dyDescent="0.25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39"/>
      <c r="Y141" s="239"/>
      <c r="Z141" s="239"/>
      <c r="AA141" s="239"/>
      <c r="AB141" s="239"/>
      <c r="AC141" s="239"/>
      <c r="AD141" s="239"/>
      <c r="AE141" s="239"/>
      <c r="AF141" s="239"/>
      <c r="AG141" s="239"/>
      <c r="AH141" s="239"/>
      <c r="AI141" s="239"/>
      <c r="AJ141" s="239"/>
      <c r="AK141" s="239"/>
      <c r="AL141" s="239"/>
      <c r="AM141" s="206"/>
      <c r="AN141" s="86"/>
      <c r="AO141" s="86"/>
      <c r="AP141" s="86"/>
      <c r="AQ141" s="86"/>
      <c r="AR141" s="86"/>
      <c r="AS141" s="86"/>
      <c r="AT141" s="86"/>
      <c r="AU141" s="86"/>
      <c r="AV141" s="86"/>
      <c r="AW141" s="240"/>
      <c r="AX141" s="86"/>
      <c r="AY141" s="86"/>
      <c r="AZ141" s="86"/>
      <c r="BA141" s="86"/>
      <c r="BB141" s="197"/>
      <c r="BC141" s="197"/>
      <c r="BD141" s="229">
        <f t="shared" si="18"/>
        <v>11.416666666666666</v>
      </c>
      <c r="BE141" s="202">
        <v>41100</v>
      </c>
      <c r="BF141" s="230">
        <v>648.18613731000005</v>
      </c>
      <c r="BG141" s="230">
        <v>601.12952626898095</v>
      </c>
      <c r="BH141" s="230">
        <v>-596.05064827497597</v>
      </c>
      <c r="BI141" s="231">
        <v>52.750070845671701</v>
      </c>
      <c r="BJ141" s="231">
        <v>6.7582185654578701</v>
      </c>
      <c r="BK141" s="229">
        <f t="shared" si="19"/>
        <v>0.6375923529207137</v>
      </c>
      <c r="BL141" s="229">
        <f t="shared" si="20"/>
        <v>135.47911461107662</v>
      </c>
      <c r="BM141" s="202">
        <v>41100</v>
      </c>
      <c r="BN141" s="230">
        <v>648.18613731000005</v>
      </c>
      <c r="BO141" s="230">
        <v>574.20709255993097</v>
      </c>
      <c r="BP141" s="230">
        <v>-569.125176327904</v>
      </c>
      <c r="BQ141" s="231">
        <v>52.566915565159597</v>
      </c>
      <c r="BR141" s="231">
        <v>6.5762121531223396</v>
      </c>
      <c r="BS141" s="229">
        <f t="shared" si="21"/>
        <v>0.44422973809966315</v>
      </c>
      <c r="BT141" s="229">
        <f t="shared" si="22"/>
        <v>135.47911461107662</v>
      </c>
      <c r="BU141" s="206"/>
      <c r="BV141" s="204">
        <v>68.719500133695107</v>
      </c>
      <c r="BW141" s="204">
        <v>50.500904284674498</v>
      </c>
      <c r="BX141" s="229">
        <f t="shared" si="23"/>
        <v>64.001375660671371</v>
      </c>
      <c r="BY141" s="229">
        <f t="shared" si="24"/>
        <v>47.277709985599202</v>
      </c>
      <c r="BZ141" s="206"/>
      <c r="CA141" s="206"/>
      <c r="CB141" s="206"/>
      <c r="CC141" s="206"/>
      <c r="CD141" s="206"/>
      <c r="CE141" s="206"/>
      <c r="CF141" s="206"/>
      <c r="CG141" s="206"/>
      <c r="CH141" s="206"/>
      <c r="CI141" s="206"/>
      <c r="CJ141" s="206"/>
      <c r="CK141" s="206"/>
      <c r="CL141" s="206"/>
      <c r="CM141" s="206"/>
      <c r="CN141" s="206"/>
      <c r="CO141" s="206"/>
      <c r="CP141" s="206"/>
      <c r="CQ141" s="206"/>
      <c r="CR141" s="206"/>
    </row>
    <row r="142" spans="1:96" ht="12" customHeight="1" x14ac:dyDescent="0.25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39"/>
      <c r="Y142" s="239"/>
      <c r="Z142" s="239"/>
      <c r="AA142" s="239"/>
      <c r="AB142" s="239"/>
      <c r="AC142" s="239"/>
      <c r="AD142" s="239"/>
      <c r="AE142" s="239"/>
      <c r="AF142" s="239"/>
      <c r="AG142" s="239"/>
      <c r="AH142" s="239"/>
      <c r="AI142" s="239"/>
      <c r="AJ142" s="239"/>
      <c r="AK142" s="239"/>
      <c r="AL142" s="239"/>
      <c r="AM142" s="206"/>
      <c r="AN142" s="86"/>
      <c r="AO142" s="86"/>
      <c r="AP142" s="86"/>
      <c r="AQ142" s="86"/>
      <c r="AR142" s="86"/>
      <c r="AS142" s="86"/>
      <c r="AT142" s="86"/>
      <c r="AU142" s="86"/>
      <c r="AV142" s="86"/>
      <c r="AW142" s="240"/>
      <c r="AX142" s="86"/>
      <c r="AY142" s="86"/>
      <c r="AZ142" s="86"/>
      <c r="BA142" s="86"/>
      <c r="BB142" s="197"/>
      <c r="BC142" s="197"/>
      <c r="BD142" s="229">
        <f t="shared" si="18"/>
        <v>11.5</v>
      </c>
      <c r="BE142" s="202">
        <v>41400</v>
      </c>
      <c r="BF142" s="230">
        <v>644.35058158000004</v>
      </c>
      <c r="BG142" s="230">
        <v>611.99906706466504</v>
      </c>
      <c r="BH142" s="230">
        <v>-607.48497193890103</v>
      </c>
      <c r="BI142" s="231">
        <v>52.824968401613802</v>
      </c>
      <c r="BJ142" s="231">
        <v>6.8290727588884099</v>
      </c>
      <c r="BK142" s="229">
        <f t="shared" si="19"/>
        <v>0.70844654635125348</v>
      </c>
      <c r="BL142" s="229">
        <f t="shared" si="20"/>
        <v>131.64355888107661</v>
      </c>
      <c r="BM142" s="202">
        <v>41400</v>
      </c>
      <c r="BN142" s="230">
        <v>644.35058158000004</v>
      </c>
      <c r="BO142" s="230">
        <v>583.23560337601396</v>
      </c>
      <c r="BP142" s="230">
        <v>-578.477321460604</v>
      </c>
      <c r="BQ142" s="231">
        <v>52.6298166733459</v>
      </c>
      <c r="BR142" s="231">
        <v>6.6366168553597502</v>
      </c>
      <c r="BS142" s="229">
        <f t="shared" si="21"/>
        <v>0.50463444033707372</v>
      </c>
      <c r="BT142" s="229">
        <f t="shared" si="22"/>
        <v>131.64355888107661</v>
      </c>
      <c r="BU142" s="206"/>
      <c r="BV142" s="204">
        <v>78.970681340729897</v>
      </c>
      <c r="BW142" s="204">
        <v>57.112901454775397</v>
      </c>
      <c r="BX142" s="229">
        <f t="shared" si="23"/>
        <v>74.252556867706161</v>
      </c>
      <c r="BY142" s="229">
        <f t="shared" si="24"/>
        <v>53.889707155700101</v>
      </c>
      <c r="BZ142" s="206"/>
      <c r="CA142" s="206"/>
      <c r="CB142" s="206"/>
      <c r="CC142" s="206"/>
      <c r="CD142" s="206"/>
      <c r="CE142" s="206"/>
      <c r="CF142" s="206"/>
      <c r="CG142" s="206"/>
      <c r="CH142" s="206"/>
      <c r="CI142" s="206"/>
      <c r="CJ142" s="206"/>
      <c r="CK142" s="206"/>
      <c r="CL142" s="206"/>
      <c r="CM142" s="206"/>
      <c r="CN142" s="206"/>
      <c r="CO142" s="206"/>
      <c r="CP142" s="206"/>
      <c r="CQ142" s="206"/>
      <c r="CR142" s="206"/>
    </row>
    <row r="143" spans="1:96" ht="12" customHeight="1" x14ac:dyDescent="0.25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39"/>
      <c r="Y143" s="239"/>
      <c r="Z143" s="239"/>
      <c r="AA143" s="239"/>
      <c r="AB143" s="239"/>
      <c r="AC143" s="239"/>
      <c r="AD143" s="239"/>
      <c r="AE143" s="239"/>
      <c r="AF143" s="239"/>
      <c r="AG143" s="239"/>
      <c r="AH143" s="239"/>
      <c r="AI143" s="239"/>
      <c r="AJ143" s="239"/>
      <c r="AK143" s="239"/>
      <c r="AL143" s="239"/>
      <c r="AM143" s="206"/>
      <c r="AN143" s="86"/>
      <c r="AO143" s="86"/>
      <c r="AP143" s="86"/>
      <c r="AQ143" s="86"/>
      <c r="AR143" s="86"/>
      <c r="AS143" s="86"/>
      <c r="AT143" s="86"/>
      <c r="AU143" s="86"/>
      <c r="AV143" s="86"/>
      <c r="AW143" s="240"/>
      <c r="AX143" s="86"/>
      <c r="AY143" s="86"/>
      <c r="AZ143" s="86"/>
      <c r="BA143" s="86"/>
      <c r="BB143" s="197"/>
      <c r="BC143" s="197"/>
      <c r="BD143" s="229">
        <f t="shared" si="18"/>
        <v>11.583333333333334</v>
      </c>
      <c r="BE143" s="202">
        <v>41700</v>
      </c>
      <c r="BF143" s="230">
        <v>639.03976589000001</v>
      </c>
      <c r="BG143" s="230">
        <v>621.49919607221204</v>
      </c>
      <c r="BH143" s="230">
        <v>-617.58001362216805</v>
      </c>
      <c r="BI143" s="231">
        <v>52.890319037255402</v>
      </c>
      <c r="BJ143" s="231">
        <v>6.8902721490782497</v>
      </c>
      <c r="BK143" s="229">
        <f t="shared" si="19"/>
        <v>0.76964593654109326</v>
      </c>
      <c r="BL143" s="229">
        <f t="shared" si="20"/>
        <v>126.33274319107659</v>
      </c>
      <c r="BM143" s="202">
        <v>41700</v>
      </c>
      <c r="BN143" s="230">
        <v>639.03976589000001</v>
      </c>
      <c r="BO143" s="230">
        <v>591.28641485403102</v>
      </c>
      <c r="BP143" s="230">
        <v>-586.89806628837198</v>
      </c>
      <c r="BQ143" s="231">
        <v>52.685847398682299</v>
      </c>
      <c r="BR143" s="231">
        <v>6.6898987919264004</v>
      </c>
      <c r="BS143" s="229">
        <f t="shared" si="21"/>
        <v>0.55791637690372387</v>
      </c>
      <c r="BT143" s="229">
        <f t="shared" si="22"/>
        <v>126.33274319107659</v>
      </c>
      <c r="BU143" s="206"/>
      <c r="BV143" s="204">
        <v>88.356969351206203</v>
      </c>
      <c r="BW143" s="204">
        <v>63.099393575846499</v>
      </c>
      <c r="BX143" s="229">
        <f t="shared" si="23"/>
        <v>83.638844878182468</v>
      </c>
      <c r="BY143" s="229">
        <f t="shared" si="24"/>
        <v>59.876199276771203</v>
      </c>
      <c r="BZ143" s="206"/>
      <c r="CA143" s="206"/>
      <c r="CB143" s="206"/>
      <c r="CC143" s="206"/>
      <c r="CD143" s="206"/>
      <c r="CE143" s="206"/>
      <c r="CF143" s="206"/>
      <c r="CG143" s="206"/>
      <c r="CH143" s="206"/>
      <c r="CI143" s="206"/>
      <c r="CJ143" s="206"/>
      <c r="CK143" s="206"/>
      <c r="CL143" s="206"/>
      <c r="CM143" s="206"/>
      <c r="CN143" s="206"/>
      <c r="CO143" s="206"/>
      <c r="CP143" s="206"/>
      <c r="CQ143" s="206"/>
      <c r="CR143" s="206"/>
    </row>
    <row r="144" spans="1:96" ht="12" customHeight="1" x14ac:dyDescent="0.25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39"/>
      <c r="Y144" s="239"/>
      <c r="Z144" s="239"/>
      <c r="AA144" s="239"/>
      <c r="AB144" s="239"/>
      <c r="AC144" s="239"/>
      <c r="AD144" s="239"/>
      <c r="AE144" s="239"/>
      <c r="AF144" s="239"/>
      <c r="AG144" s="239"/>
      <c r="AH144" s="239"/>
      <c r="AI144" s="239"/>
      <c r="AJ144" s="239"/>
      <c r="AK144" s="239"/>
      <c r="AL144" s="239"/>
      <c r="AM144" s="206"/>
      <c r="AN144" s="86"/>
      <c r="AO144" s="86"/>
      <c r="AP144" s="86"/>
      <c r="AQ144" s="86"/>
      <c r="AR144" s="86"/>
      <c r="AS144" s="86"/>
      <c r="AT144" s="86"/>
      <c r="AU144" s="86"/>
      <c r="AV144" s="86"/>
      <c r="AW144" s="240"/>
      <c r="AX144" s="86"/>
      <c r="AY144" s="86"/>
      <c r="AZ144" s="86"/>
      <c r="BA144" s="86"/>
      <c r="BB144" s="197"/>
      <c r="BC144" s="197"/>
      <c r="BD144" s="229">
        <f t="shared" si="18"/>
        <v>11.666666666666666</v>
      </c>
      <c r="BE144" s="202">
        <v>42000</v>
      </c>
      <c r="BF144" s="230">
        <v>632.31187666999904</v>
      </c>
      <c r="BG144" s="230">
        <v>629.55046774851405</v>
      </c>
      <c r="BH144" s="230">
        <v>-626.24772056134498</v>
      </c>
      <c r="BI144" s="231">
        <v>52.945751306932799</v>
      </c>
      <c r="BJ144" s="231">
        <v>6.9414912124547703</v>
      </c>
      <c r="BK144" s="229">
        <f t="shared" si="19"/>
        <v>0.82086499991761386</v>
      </c>
      <c r="BL144" s="229">
        <f t="shared" si="20"/>
        <v>119.60485397107561</v>
      </c>
      <c r="BM144" s="202">
        <v>42000</v>
      </c>
      <c r="BN144" s="230">
        <v>632.31187666999904</v>
      </c>
      <c r="BO144" s="230">
        <v>598.27922666372297</v>
      </c>
      <c r="BP144" s="230">
        <v>-594.300110336427</v>
      </c>
      <c r="BQ144" s="231">
        <v>52.734558019236701</v>
      </c>
      <c r="BR144" s="231">
        <v>6.7356540186501404</v>
      </c>
      <c r="BS144" s="229">
        <f t="shared" si="21"/>
        <v>0.60367160362746386</v>
      </c>
      <c r="BT144" s="229">
        <f t="shared" si="22"/>
        <v>119.60485397107561</v>
      </c>
      <c r="BU144" s="206"/>
      <c r="BV144" s="204">
        <v>96.775564790681102</v>
      </c>
      <c r="BW144" s="204">
        <v>68.394816109013107</v>
      </c>
      <c r="BX144" s="229">
        <f t="shared" si="23"/>
        <v>92.057440317657367</v>
      </c>
      <c r="BY144" s="229">
        <f t="shared" si="24"/>
        <v>65.171621809937804</v>
      </c>
      <c r="BZ144" s="206"/>
      <c r="CA144" s="206"/>
      <c r="CB144" s="206"/>
      <c r="CC144" s="206"/>
      <c r="CD144" s="206"/>
      <c r="CE144" s="206"/>
      <c r="CF144" s="206"/>
      <c r="CG144" s="206"/>
      <c r="CH144" s="206"/>
      <c r="CI144" s="206"/>
      <c r="CJ144" s="206"/>
      <c r="CK144" s="206"/>
      <c r="CL144" s="206"/>
      <c r="CM144" s="206"/>
      <c r="CN144" s="206"/>
      <c r="CO144" s="206"/>
      <c r="CP144" s="206"/>
      <c r="CQ144" s="206"/>
      <c r="CR144" s="206"/>
    </row>
    <row r="145" spans="1:96" ht="12" customHeight="1" x14ac:dyDescent="0.25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39"/>
      <c r="Y145" s="239"/>
      <c r="Z145" s="239"/>
      <c r="AA145" s="239"/>
      <c r="AB145" s="239"/>
      <c r="AC145" s="239"/>
      <c r="AD145" s="239"/>
      <c r="AE145" s="239"/>
      <c r="AF145" s="239"/>
      <c r="AG145" s="239"/>
      <c r="AH145" s="239"/>
      <c r="AI145" s="239"/>
      <c r="AJ145" s="239"/>
      <c r="AK145" s="239"/>
      <c r="AL145" s="239"/>
      <c r="AM145" s="206"/>
      <c r="AN145" s="86"/>
      <c r="AO145" s="86"/>
      <c r="AP145" s="86"/>
      <c r="AQ145" s="86"/>
      <c r="AR145" s="86"/>
      <c r="AS145" s="86"/>
      <c r="AT145" s="86"/>
      <c r="AU145" s="86"/>
      <c r="AV145" s="86"/>
      <c r="AW145" s="240"/>
      <c r="AX145" s="86"/>
      <c r="AY145" s="86"/>
      <c r="AZ145" s="86"/>
      <c r="BA145" s="86"/>
      <c r="BB145" s="197"/>
      <c r="BC145" s="197"/>
      <c r="BD145" s="229">
        <f t="shared" si="18"/>
        <v>11.75</v>
      </c>
      <c r="BE145" s="202">
        <v>42300</v>
      </c>
      <c r="BF145" s="230">
        <v>624.24062605999995</v>
      </c>
      <c r="BG145" s="230">
        <v>636.09587908038804</v>
      </c>
      <c r="BH145" s="230">
        <v>-633.423290727054</v>
      </c>
      <c r="BI145" s="231">
        <v>52.991023420520499</v>
      </c>
      <c r="BJ145" s="231">
        <v>6.9825270241699497</v>
      </c>
      <c r="BK145" s="229">
        <f t="shared" si="19"/>
        <v>0.86190081163279331</v>
      </c>
      <c r="BL145" s="229">
        <f t="shared" si="20"/>
        <v>111.53360336107653</v>
      </c>
      <c r="BM145" s="202">
        <v>42300</v>
      </c>
      <c r="BN145" s="230">
        <v>624.24062605999995</v>
      </c>
      <c r="BO145" s="230">
        <v>604.15165844670605</v>
      </c>
      <c r="BP145" s="230">
        <v>-600.61431377174301</v>
      </c>
      <c r="BQ145" s="231">
        <v>52.775612898550698</v>
      </c>
      <c r="BR145" s="231">
        <v>6.7735885410716898</v>
      </c>
      <c r="BS145" s="229">
        <f t="shared" si="21"/>
        <v>0.64160612604901335</v>
      </c>
      <c r="BT145" s="229">
        <f t="shared" si="22"/>
        <v>111.53360336107653</v>
      </c>
      <c r="BU145" s="206"/>
      <c r="BV145" s="204">
        <v>104.13426653088</v>
      </c>
      <c r="BW145" s="204">
        <v>72.941173164609197</v>
      </c>
      <c r="BX145" s="229">
        <f t="shared" si="23"/>
        <v>99.416142057856263</v>
      </c>
      <c r="BY145" s="229">
        <f t="shared" si="24"/>
        <v>69.717978865533894</v>
      </c>
      <c r="BZ145" s="206"/>
      <c r="CA145" s="206"/>
      <c r="CB145" s="206"/>
      <c r="CC145" s="206"/>
      <c r="CD145" s="206"/>
      <c r="CE145" s="206"/>
      <c r="CF145" s="206"/>
      <c r="CG145" s="206"/>
      <c r="CH145" s="206"/>
      <c r="CI145" s="206"/>
      <c r="CJ145" s="206"/>
      <c r="CK145" s="206"/>
      <c r="CL145" s="206"/>
      <c r="CM145" s="206"/>
      <c r="CN145" s="206"/>
      <c r="CO145" s="206"/>
      <c r="CP145" s="206"/>
      <c r="CQ145" s="206"/>
      <c r="CR145" s="206"/>
    </row>
    <row r="146" spans="1:96" ht="12" customHeight="1" x14ac:dyDescent="0.25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39"/>
      <c r="AH146" s="239"/>
      <c r="AI146" s="239"/>
      <c r="AJ146" s="239"/>
      <c r="AK146" s="239"/>
      <c r="AL146" s="239"/>
      <c r="AM146" s="206"/>
      <c r="AN146" s="86"/>
      <c r="AO146" s="86"/>
      <c r="AP146" s="86"/>
      <c r="AQ146" s="86"/>
      <c r="AR146" s="86"/>
      <c r="AS146" s="86"/>
      <c r="AT146" s="86"/>
      <c r="AU146" s="86"/>
      <c r="AV146" s="86"/>
      <c r="AW146" s="240"/>
      <c r="AX146" s="86"/>
      <c r="AY146" s="86"/>
      <c r="AZ146" s="86"/>
      <c r="BA146" s="86"/>
      <c r="BB146" s="197"/>
      <c r="BC146" s="197"/>
      <c r="BD146" s="229">
        <f t="shared" si="18"/>
        <v>11.833333333333334</v>
      </c>
      <c r="BE146" s="202">
        <v>42600</v>
      </c>
      <c r="BF146" s="230">
        <v>614.91444438999997</v>
      </c>
      <c r="BG146" s="230">
        <v>641.09978825975804</v>
      </c>
      <c r="BH146" s="230">
        <v>-639.06403069367298</v>
      </c>
      <c r="BI146" s="231">
        <v>53.026010558004302</v>
      </c>
      <c r="BJ146" s="231">
        <v>7.0132877524100898</v>
      </c>
      <c r="BK146" s="229">
        <f t="shared" si="19"/>
        <v>0.8926615398729334</v>
      </c>
      <c r="BL146" s="229">
        <f t="shared" si="20"/>
        <v>102.20742169107655</v>
      </c>
      <c r="BM146" s="202">
        <v>42600</v>
      </c>
      <c r="BN146" s="230">
        <v>614.91444438999997</v>
      </c>
      <c r="BO146" s="230">
        <v>608.85885282180197</v>
      </c>
      <c r="BP146" s="230">
        <v>-605.78935370404997</v>
      </c>
      <c r="BQ146" s="231">
        <v>52.808782963202901</v>
      </c>
      <c r="BR146" s="231">
        <v>6.8035110096965301</v>
      </c>
      <c r="BS146" s="229">
        <f t="shared" si="21"/>
        <v>0.67152859467385362</v>
      </c>
      <c r="BT146" s="229">
        <f t="shared" si="22"/>
        <v>102.20742169107655</v>
      </c>
      <c r="BU146" s="206"/>
      <c r="BV146" s="204">
        <v>110.352481483804</v>
      </c>
      <c r="BW146" s="204">
        <v>76.688672677785803</v>
      </c>
      <c r="BX146" s="229">
        <f t="shared" si="23"/>
        <v>105.63435701078026</v>
      </c>
      <c r="BY146" s="229">
        <f t="shared" si="24"/>
        <v>73.4654783787105</v>
      </c>
      <c r="BZ146" s="206"/>
      <c r="CA146" s="206"/>
      <c r="CB146" s="206"/>
      <c r="CC146" s="206"/>
      <c r="CD146" s="206"/>
      <c r="CE146" s="206"/>
      <c r="CF146" s="206"/>
      <c r="CG146" s="206"/>
      <c r="CH146" s="206"/>
      <c r="CI146" s="206"/>
      <c r="CJ146" s="206"/>
      <c r="CK146" s="206"/>
      <c r="CL146" s="206"/>
      <c r="CM146" s="206"/>
      <c r="CN146" s="206"/>
      <c r="CO146" s="206"/>
      <c r="CP146" s="206"/>
      <c r="CQ146" s="206"/>
      <c r="CR146" s="206"/>
    </row>
    <row r="147" spans="1:96" ht="12" customHeight="1" x14ac:dyDescent="0.25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39"/>
      <c r="AH147" s="239"/>
      <c r="AI147" s="239"/>
      <c r="AJ147" s="239"/>
      <c r="AK147" s="239"/>
      <c r="AL147" s="239"/>
      <c r="AM147" s="206"/>
      <c r="AN147" s="86"/>
      <c r="AO147" s="86"/>
      <c r="AP147" s="86"/>
      <c r="AQ147" s="86"/>
      <c r="AR147" s="86"/>
      <c r="AS147" s="86"/>
      <c r="AT147" s="86"/>
      <c r="AU147" s="86"/>
      <c r="AV147" s="86"/>
      <c r="AW147" s="240"/>
      <c r="AX147" s="86"/>
      <c r="AY147" s="86"/>
      <c r="AZ147" s="86"/>
      <c r="BA147" s="86"/>
      <c r="BB147" s="197"/>
      <c r="BC147" s="197"/>
      <c r="BD147" s="229">
        <f t="shared" si="18"/>
        <v>11.916666666666666</v>
      </c>
      <c r="BE147" s="202">
        <v>42900</v>
      </c>
      <c r="BF147" s="230">
        <v>604.43551124999999</v>
      </c>
      <c r="BG147" s="230">
        <v>644.54670378004801</v>
      </c>
      <c r="BH147" s="230">
        <v>-643.14807875529198</v>
      </c>
      <c r="BI147" s="231">
        <v>53.050693308250899</v>
      </c>
      <c r="BJ147" s="231">
        <v>7.0337821579530502</v>
      </c>
      <c r="BK147" s="229">
        <f t="shared" si="19"/>
        <v>0.91315594541589373</v>
      </c>
      <c r="BL147" s="229">
        <f t="shared" si="20"/>
        <v>91.728488551076566</v>
      </c>
      <c r="BM147" s="202">
        <v>42900</v>
      </c>
      <c r="BN147" s="230">
        <v>604.43551124999999</v>
      </c>
      <c r="BO147" s="230">
        <v>612.37285220835702</v>
      </c>
      <c r="BP147" s="230">
        <v>-609.79113069388802</v>
      </c>
      <c r="BQ147" s="231">
        <v>52.833937911600501</v>
      </c>
      <c r="BR147" s="231">
        <v>6.8253252602803798</v>
      </c>
      <c r="BS147" s="229">
        <f t="shared" si="21"/>
        <v>0.69334284525770329</v>
      </c>
      <c r="BT147" s="229">
        <f t="shared" si="22"/>
        <v>91.728488551076566</v>
      </c>
      <c r="BU147" s="206"/>
      <c r="BV147" s="204">
        <v>115.362107263656</v>
      </c>
      <c r="BW147" s="204">
        <v>79.596271735172806</v>
      </c>
      <c r="BX147" s="229">
        <f t="shared" si="23"/>
        <v>110.64398279063226</v>
      </c>
      <c r="BY147" s="229">
        <f t="shared" si="24"/>
        <v>76.373077436097503</v>
      </c>
      <c r="BZ147" s="206"/>
      <c r="CA147" s="206"/>
      <c r="CB147" s="206"/>
      <c r="CC147" s="206"/>
      <c r="CD147" s="206"/>
      <c r="CE147" s="206"/>
      <c r="CF147" s="206"/>
      <c r="CG147" s="206"/>
      <c r="CH147" s="206"/>
      <c r="CI147" s="206"/>
      <c r="CJ147" s="206"/>
      <c r="CK147" s="206"/>
      <c r="CL147" s="206"/>
      <c r="CM147" s="206"/>
      <c r="CN147" s="206"/>
      <c r="CO147" s="206"/>
      <c r="CP147" s="206"/>
      <c r="CQ147" s="206"/>
      <c r="CR147" s="206"/>
    </row>
    <row r="148" spans="1:96" ht="12" customHeight="1" x14ac:dyDescent="0.25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06"/>
      <c r="AN148" s="86"/>
      <c r="AO148" s="86"/>
      <c r="AP148" s="86"/>
      <c r="AQ148" s="86"/>
      <c r="AR148" s="86"/>
      <c r="AS148" s="86"/>
      <c r="AT148" s="86"/>
      <c r="AU148" s="86"/>
      <c r="AV148" s="86"/>
      <c r="AW148" s="240"/>
      <c r="AX148" s="86"/>
      <c r="AY148" s="86"/>
      <c r="AZ148" s="86"/>
      <c r="BA148" s="86"/>
      <c r="BB148" s="197"/>
      <c r="BC148" s="197"/>
      <c r="BD148" s="229">
        <f t="shared" si="18"/>
        <v>12</v>
      </c>
      <c r="BE148" s="202">
        <v>43200</v>
      </c>
      <c r="BF148" s="230">
        <v>592.91863602000001</v>
      </c>
      <c r="BG148" s="230">
        <v>646.43997562097195</v>
      </c>
      <c r="BH148" s="230">
        <v>-645.67303215884203</v>
      </c>
      <c r="BI148" s="231">
        <v>53.065147212949697</v>
      </c>
      <c r="BJ148" s="231">
        <v>7.0441100581150602</v>
      </c>
      <c r="BK148" s="229">
        <f t="shared" si="19"/>
        <v>0.92348384557790375</v>
      </c>
      <c r="BL148" s="229">
        <f t="shared" si="20"/>
        <v>80.211613321076584</v>
      </c>
      <c r="BM148" s="202">
        <v>43200</v>
      </c>
      <c r="BN148" s="230">
        <v>592.91863602000001</v>
      </c>
      <c r="BO148" s="230">
        <v>614.68179470888697</v>
      </c>
      <c r="BP148" s="230">
        <v>-612.60197885980301</v>
      </c>
      <c r="BQ148" s="231">
        <v>52.851038426102399</v>
      </c>
      <c r="BR148" s="231">
        <v>6.8390229077998201</v>
      </c>
      <c r="BS148" s="229">
        <f t="shared" si="21"/>
        <v>0.70704049277714365</v>
      </c>
      <c r="BT148" s="229">
        <f t="shared" si="22"/>
        <v>80.211613321076584</v>
      </c>
      <c r="BU148" s="206"/>
      <c r="BV148" s="204">
        <v>119.10827804959</v>
      </c>
      <c r="BW148" s="204">
        <v>81.632126080137596</v>
      </c>
      <c r="BX148" s="229">
        <f t="shared" si="23"/>
        <v>114.39015357656626</v>
      </c>
      <c r="BY148" s="229">
        <f t="shared" si="24"/>
        <v>78.408931781062293</v>
      </c>
      <c r="BZ148" s="206"/>
      <c r="CA148" s="206"/>
      <c r="CB148" s="206"/>
      <c r="CC148" s="206"/>
      <c r="CD148" s="206"/>
      <c r="CE148" s="206"/>
      <c r="CF148" s="206"/>
      <c r="CG148" s="206"/>
      <c r="CH148" s="206"/>
      <c r="CI148" s="206"/>
      <c r="CJ148" s="206"/>
      <c r="CK148" s="206"/>
      <c r="CL148" s="206"/>
      <c r="CM148" s="206"/>
      <c r="CN148" s="206"/>
      <c r="CO148" s="206"/>
      <c r="CP148" s="206"/>
      <c r="CQ148" s="206"/>
      <c r="CR148" s="206"/>
    </row>
    <row r="149" spans="1:96" ht="12" customHeight="1" x14ac:dyDescent="0.25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206"/>
      <c r="AN149" s="86"/>
      <c r="AO149" s="86"/>
      <c r="AP149" s="86"/>
      <c r="AQ149" s="86"/>
      <c r="AR149" s="86"/>
      <c r="AS149" s="86"/>
      <c r="AT149" s="86"/>
      <c r="AU149" s="86"/>
      <c r="AV149" s="86"/>
      <c r="AW149" s="240"/>
      <c r="AX149" s="86"/>
      <c r="AY149" s="86"/>
      <c r="AZ149" s="86"/>
      <c r="BA149" s="86"/>
      <c r="BB149" s="197"/>
      <c r="BC149" s="197"/>
      <c r="BD149" s="229">
        <f t="shared" si="18"/>
        <v>12.083333333333334</v>
      </c>
      <c r="BE149" s="202">
        <v>43500</v>
      </c>
      <c r="BF149" s="230">
        <v>580.49</v>
      </c>
      <c r="BG149" s="230">
        <v>646.80041047767099</v>
      </c>
      <c r="BH149" s="230">
        <v>-646.65450416744898</v>
      </c>
      <c r="BI149" s="231">
        <v>53.069533324018202</v>
      </c>
      <c r="BJ149" s="231">
        <v>7.0444536624376797</v>
      </c>
      <c r="BK149" s="229">
        <f t="shared" si="19"/>
        <v>0.92382744990052323</v>
      </c>
      <c r="BL149" s="229">
        <f t="shared" si="20"/>
        <v>67.782977301076585</v>
      </c>
      <c r="BM149" s="202">
        <v>43500</v>
      </c>
      <c r="BN149" s="230">
        <v>580.49</v>
      </c>
      <c r="BO149" s="230">
        <v>615.78896527313805</v>
      </c>
      <c r="BP149" s="230">
        <v>-614.21972170125105</v>
      </c>
      <c r="BQ149" s="231">
        <v>52.860128550720297</v>
      </c>
      <c r="BR149" s="231">
        <v>6.8446761146429598</v>
      </c>
      <c r="BS149" s="229">
        <f t="shared" si="21"/>
        <v>0.71269369962028328</v>
      </c>
      <c r="BT149" s="229">
        <f t="shared" si="22"/>
        <v>67.782977301076585</v>
      </c>
      <c r="BU149" s="206"/>
      <c r="BV149" s="204">
        <v>121.549965480564</v>
      </c>
      <c r="BW149" s="204">
        <v>82.773938873622498</v>
      </c>
      <c r="BX149" s="229">
        <f t="shared" si="23"/>
        <v>116.83184100754026</v>
      </c>
      <c r="BY149" s="229">
        <f t="shared" si="24"/>
        <v>79.550744574547195</v>
      </c>
      <c r="BZ149" s="206"/>
      <c r="CA149" s="206"/>
      <c r="CB149" s="206"/>
      <c r="CC149" s="206"/>
      <c r="CD149" s="206"/>
      <c r="CE149" s="206"/>
      <c r="CF149" s="206"/>
      <c r="CG149" s="206"/>
      <c r="CH149" s="206"/>
      <c r="CI149" s="206"/>
      <c r="CJ149" s="206"/>
      <c r="CK149" s="206"/>
      <c r="CL149" s="206"/>
      <c r="CM149" s="206"/>
      <c r="CN149" s="206"/>
      <c r="CO149" s="206"/>
      <c r="CP149" s="206"/>
      <c r="CQ149" s="206"/>
      <c r="CR149" s="206"/>
    </row>
    <row r="150" spans="1:96" ht="12" customHeight="1" x14ac:dyDescent="0.25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39"/>
      <c r="Y150" s="239"/>
      <c r="Z150" s="239"/>
      <c r="AA150" s="239"/>
      <c r="AB150" s="239"/>
      <c r="AC150" s="239"/>
      <c r="AD150" s="239"/>
      <c r="AE150" s="239"/>
      <c r="AF150" s="239"/>
      <c r="AG150" s="239"/>
      <c r="AH150" s="239"/>
      <c r="AI150" s="239"/>
      <c r="AJ150" s="239"/>
      <c r="AK150" s="239"/>
      <c r="AL150" s="239"/>
      <c r="AM150" s="206"/>
      <c r="AN150" s="86"/>
      <c r="AO150" s="86"/>
      <c r="AP150" s="86"/>
      <c r="AQ150" s="86"/>
      <c r="AR150" s="86"/>
      <c r="AS150" s="86"/>
      <c r="AT150" s="86"/>
      <c r="AU150" s="86"/>
      <c r="AV150" s="86"/>
      <c r="AW150" s="240"/>
      <c r="AX150" s="86"/>
      <c r="AY150" s="86"/>
      <c r="AZ150" s="86"/>
      <c r="BA150" s="86"/>
      <c r="BB150" s="197"/>
      <c r="BC150" s="197"/>
      <c r="BD150" s="229">
        <f t="shared" si="18"/>
        <v>12.166666666666666</v>
      </c>
      <c r="BE150" s="202">
        <v>43800</v>
      </c>
      <c r="BF150" s="230">
        <v>567.28577393</v>
      </c>
      <c r="BG150" s="230">
        <v>645.664827506047</v>
      </c>
      <c r="BH150" s="230">
        <v>-646.12462896577802</v>
      </c>
      <c r="BI150" s="231">
        <v>53.064089651387199</v>
      </c>
      <c r="BJ150" s="231">
        <v>7.0350696672516397</v>
      </c>
      <c r="BK150" s="229">
        <f t="shared" si="19"/>
        <v>0.91444345471448329</v>
      </c>
      <c r="BL150" s="229">
        <f t="shared" si="20"/>
        <v>54.578751231076581</v>
      </c>
      <c r="BM150" s="202">
        <v>43800</v>
      </c>
      <c r="BN150" s="230">
        <v>567.28577393</v>
      </c>
      <c r="BO150" s="230">
        <v>615.71173185309203</v>
      </c>
      <c r="BP150" s="230">
        <v>-614.65660739441705</v>
      </c>
      <c r="BQ150" s="231">
        <v>52.861328321557998</v>
      </c>
      <c r="BR150" s="231">
        <v>6.8424305945655002</v>
      </c>
      <c r="BS150" s="229">
        <f t="shared" si="21"/>
        <v>0.71044817954282369</v>
      </c>
      <c r="BT150" s="229">
        <f t="shared" si="22"/>
        <v>54.578751231076581</v>
      </c>
      <c r="BU150" s="206"/>
      <c r="BV150" s="204">
        <v>122.660428001214</v>
      </c>
      <c r="BW150" s="204">
        <v>83.009204890902495</v>
      </c>
      <c r="BX150" s="229">
        <f t="shared" si="23"/>
        <v>117.94230352819027</v>
      </c>
      <c r="BY150" s="229">
        <f t="shared" si="24"/>
        <v>79.786010591827193</v>
      </c>
      <c r="BZ150" s="206"/>
      <c r="CA150" s="206"/>
      <c r="CB150" s="206"/>
      <c r="CC150" s="206"/>
      <c r="CD150" s="206"/>
      <c r="CE150" s="206"/>
      <c r="CF150" s="206"/>
      <c r="CG150" s="206"/>
      <c r="CH150" s="206"/>
      <c r="CI150" s="206"/>
      <c r="CJ150" s="206"/>
      <c r="CK150" s="206"/>
      <c r="CL150" s="206"/>
      <c r="CM150" s="206"/>
      <c r="CN150" s="206"/>
      <c r="CO150" s="206"/>
      <c r="CP150" s="206"/>
      <c r="CQ150" s="206"/>
      <c r="CR150" s="206"/>
    </row>
    <row r="151" spans="1:96" ht="12" customHeight="1" x14ac:dyDescent="0.25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39"/>
      <c r="Y151" s="239"/>
      <c r="Z151" s="239"/>
      <c r="AA151" s="239"/>
      <c r="AB151" s="239"/>
      <c r="AC151" s="239"/>
      <c r="AD151" s="239"/>
      <c r="AE151" s="239"/>
      <c r="AF151" s="239"/>
      <c r="AG151" s="239"/>
      <c r="AH151" s="239"/>
      <c r="AI151" s="239"/>
      <c r="AJ151" s="239"/>
      <c r="AK151" s="239"/>
      <c r="AL151" s="239"/>
      <c r="AM151" s="206"/>
      <c r="AN151" s="86"/>
      <c r="AO151" s="86"/>
      <c r="AP151" s="86"/>
      <c r="AQ151" s="86"/>
      <c r="AR151" s="86"/>
      <c r="AS151" s="86"/>
      <c r="AT151" s="86"/>
      <c r="AU151" s="86"/>
      <c r="AV151" s="86"/>
      <c r="AW151" s="240"/>
      <c r="AX151" s="86"/>
      <c r="AY151" s="86"/>
      <c r="AZ151" s="86"/>
      <c r="BA151" s="86"/>
      <c r="BB151" s="197"/>
      <c r="BC151" s="197"/>
      <c r="BD151" s="229">
        <f t="shared" si="18"/>
        <v>12.25</v>
      </c>
      <c r="BE151" s="202">
        <v>44100</v>
      </c>
      <c r="BF151" s="230">
        <v>553.45062605999999</v>
      </c>
      <c r="BG151" s="230">
        <v>643.08456840245401</v>
      </c>
      <c r="BH151" s="230">
        <v>-644.13052841817205</v>
      </c>
      <c r="BI151" s="231">
        <v>53.049123371959901</v>
      </c>
      <c r="BJ151" s="231">
        <v>7.0162819951667199</v>
      </c>
      <c r="BK151" s="229">
        <f t="shared" si="19"/>
        <v>0.89565578262956347</v>
      </c>
      <c r="BL151" s="229">
        <f t="shared" si="20"/>
        <v>40.743603361076566</v>
      </c>
      <c r="BM151" s="202">
        <v>44100</v>
      </c>
      <c r="BN151" s="230">
        <v>553.45062605999999</v>
      </c>
      <c r="BO151" s="230">
        <v>614.48039178229601</v>
      </c>
      <c r="BP151" s="230">
        <v>-613.93815142147605</v>
      </c>
      <c r="BQ151" s="231">
        <v>52.854826688747998</v>
      </c>
      <c r="BR151" s="231">
        <v>6.8324988768907602</v>
      </c>
      <c r="BS151" s="229">
        <f t="shared" si="21"/>
        <v>0.7005164618680837</v>
      </c>
      <c r="BT151" s="229">
        <f t="shared" si="22"/>
        <v>40.743603361076566</v>
      </c>
      <c r="BU151" s="206"/>
      <c r="BV151" s="204">
        <v>122.42750373750199</v>
      </c>
      <c r="BW151" s="204">
        <v>82.335347479804497</v>
      </c>
      <c r="BX151" s="229">
        <f t="shared" si="23"/>
        <v>117.70937926447826</v>
      </c>
      <c r="BY151" s="229">
        <f t="shared" si="24"/>
        <v>79.112153180729194</v>
      </c>
      <c r="BZ151" s="206"/>
      <c r="CA151" s="206"/>
      <c r="CB151" s="206"/>
      <c r="CC151" s="206"/>
      <c r="CD151" s="206"/>
      <c r="CE151" s="206"/>
      <c r="CF151" s="206"/>
      <c r="CG151" s="206"/>
      <c r="CH151" s="206"/>
      <c r="CI151" s="206"/>
      <c r="CJ151" s="206"/>
      <c r="CK151" s="206"/>
      <c r="CL151" s="206"/>
      <c r="CM151" s="206"/>
      <c r="CN151" s="206"/>
      <c r="CO151" s="206"/>
      <c r="CP151" s="206"/>
      <c r="CQ151" s="206"/>
      <c r="CR151" s="206"/>
    </row>
    <row r="152" spans="1:96" ht="12" customHeight="1" x14ac:dyDescent="0.25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39"/>
      <c r="Y152" s="239"/>
      <c r="Z152" s="239"/>
      <c r="AA152" s="239"/>
      <c r="AB152" s="239"/>
      <c r="AC152" s="239"/>
      <c r="AD152" s="239"/>
      <c r="AE152" s="239"/>
      <c r="AF152" s="239"/>
      <c r="AG152" s="239"/>
      <c r="AH152" s="239"/>
      <c r="AI152" s="239"/>
      <c r="AJ152" s="239"/>
      <c r="AK152" s="239"/>
      <c r="AL152" s="239"/>
      <c r="AM152" s="206"/>
      <c r="AN152" s="86"/>
      <c r="AO152" s="86"/>
      <c r="AP152" s="86"/>
      <c r="AQ152" s="86"/>
      <c r="AR152" s="86"/>
      <c r="AS152" s="86"/>
      <c r="AT152" s="86"/>
      <c r="AU152" s="86"/>
      <c r="AV152" s="86"/>
      <c r="AW152" s="240"/>
      <c r="AX152" s="86"/>
      <c r="AY152" s="86"/>
      <c r="AZ152" s="86"/>
      <c r="BA152" s="86"/>
      <c r="BB152" s="197"/>
      <c r="BC152" s="197"/>
      <c r="BD152" s="229">
        <f t="shared" si="18"/>
        <v>12.333333333333334</v>
      </c>
      <c r="BE152" s="202">
        <v>44400</v>
      </c>
      <c r="BF152" s="230">
        <v>539.13613719</v>
      </c>
      <c r="BG152" s="230">
        <v>639.12397476846604</v>
      </c>
      <c r="BH152" s="230">
        <v>-640.73275305745904</v>
      </c>
      <c r="BI152" s="231">
        <v>53.025003678835901</v>
      </c>
      <c r="BJ152" s="231">
        <v>6.98847507527997</v>
      </c>
      <c r="BK152" s="229">
        <f t="shared" si="19"/>
        <v>0.86784886274281359</v>
      </c>
      <c r="BL152" s="229">
        <f t="shared" si="20"/>
        <v>26.429114491076575</v>
      </c>
      <c r="BM152" s="202">
        <v>44400</v>
      </c>
      <c r="BN152" s="230">
        <v>539.13613719</v>
      </c>
      <c r="BO152" s="230">
        <v>612.13695067246999</v>
      </c>
      <c r="BP152" s="230">
        <v>-612.10191040871905</v>
      </c>
      <c r="BQ152" s="231">
        <v>52.840874739751698</v>
      </c>
      <c r="BR152" s="231">
        <v>6.8151538341801796</v>
      </c>
      <c r="BS152" s="229">
        <f t="shared" si="21"/>
        <v>0.68317141915750312</v>
      </c>
      <c r="BT152" s="229">
        <f t="shared" si="22"/>
        <v>26.429114491076575</v>
      </c>
      <c r="BU152" s="206"/>
      <c r="BV152" s="204">
        <v>120.85374369453</v>
      </c>
      <c r="BW152" s="204">
        <v>80.759746780405493</v>
      </c>
      <c r="BX152" s="229">
        <f t="shared" si="23"/>
        <v>116.13561922150626</v>
      </c>
      <c r="BY152" s="229">
        <f t="shared" si="24"/>
        <v>77.53655248133019</v>
      </c>
      <c r="BZ152" s="206"/>
      <c r="CA152" s="206"/>
      <c r="CB152" s="206"/>
      <c r="CC152" s="206"/>
      <c r="CD152" s="206"/>
      <c r="CE152" s="206"/>
      <c r="CF152" s="206"/>
      <c r="CG152" s="206"/>
      <c r="CH152" s="206"/>
      <c r="CI152" s="206"/>
      <c r="CJ152" s="206"/>
      <c r="CK152" s="206"/>
      <c r="CL152" s="206"/>
      <c r="CM152" s="206"/>
      <c r="CN152" s="206"/>
      <c r="CO152" s="206"/>
      <c r="CP152" s="206"/>
      <c r="CQ152" s="206"/>
      <c r="CR152" s="206"/>
    </row>
    <row r="153" spans="1:96" ht="12" customHeight="1" x14ac:dyDescent="0.25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39"/>
      <c r="Y153" s="239"/>
      <c r="Z153" s="239"/>
      <c r="AA153" s="239"/>
      <c r="AB153" s="239"/>
      <c r="AC153" s="239"/>
      <c r="AD153" s="239"/>
      <c r="AE153" s="239"/>
      <c r="AF153" s="239"/>
      <c r="AG153" s="239"/>
      <c r="AH153" s="239"/>
      <c r="AI153" s="239"/>
      <c r="AJ153" s="239"/>
      <c r="AK153" s="239"/>
      <c r="AL153" s="239"/>
      <c r="AM153" s="206"/>
      <c r="AN153" s="86"/>
      <c r="AO153" s="86"/>
      <c r="AP153" s="86"/>
      <c r="AQ153" s="86"/>
      <c r="AR153" s="86"/>
      <c r="AS153" s="86"/>
      <c r="AT153" s="86"/>
      <c r="AU153" s="86"/>
      <c r="AV153" s="86"/>
      <c r="AW153" s="240"/>
      <c r="AX153" s="86"/>
      <c r="AY153" s="86"/>
      <c r="AZ153" s="86"/>
      <c r="BA153" s="86"/>
      <c r="BB153" s="197"/>
      <c r="BC153" s="197"/>
      <c r="BD153" s="229">
        <f t="shared" si="18"/>
        <v>12.416666666666666</v>
      </c>
      <c r="BE153" s="202">
        <v>44700</v>
      </c>
      <c r="BF153" s="230">
        <v>524.49913982999999</v>
      </c>
      <c r="BG153" s="230">
        <v>633.85884588663396</v>
      </c>
      <c r="BH153" s="230">
        <v>-636.00370946276996</v>
      </c>
      <c r="BI153" s="231">
        <v>52.992155165688303</v>
      </c>
      <c r="BJ153" s="231">
        <v>6.9520875751992603</v>
      </c>
      <c r="BK153" s="229">
        <f t="shared" si="19"/>
        <v>0.83146136266210391</v>
      </c>
      <c r="BL153" s="229">
        <f t="shared" si="20"/>
        <v>11.792117131076566</v>
      </c>
      <c r="BM153" s="202">
        <v>44700</v>
      </c>
      <c r="BN153" s="230">
        <v>524.49913982999999</v>
      </c>
      <c r="BO153" s="230">
        <v>608.73385426292305</v>
      </c>
      <c r="BP153" s="230">
        <v>-609.19620845019097</v>
      </c>
      <c r="BQ153" s="231">
        <v>52.819779218699203</v>
      </c>
      <c r="BR153" s="231">
        <v>6.7907224663556898</v>
      </c>
      <c r="BS153" s="229">
        <f t="shared" si="21"/>
        <v>0.65874005133301328</v>
      </c>
      <c r="BT153" s="229">
        <f t="shared" si="22"/>
        <v>11.792117131076566</v>
      </c>
      <c r="BU153" s="206"/>
      <c r="BV153" s="204">
        <v>117.95638381772901</v>
      </c>
      <c r="BW153" s="204">
        <v>78.299658897152</v>
      </c>
      <c r="BX153" s="229">
        <f t="shared" si="23"/>
        <v>113.23825934470527</v>
      </c>
      <c r="BY153" s="229">
        <f t="shared" si="24"/>
        <v>75.076464598076697</v>
      </c>
      <c r="BZ153" s="206"/>
      <c r="CA153" s="206"/>
      <c r="CB153" s="206"/>
      <c r="CC153" s="206"/>
      <c r="CD153" s="206"/>
      <c r="CE153" s="206"/>
      <c r="CF153" s="206"/>
      <c r="CG153" s="206"/>
      <c r="CH153" s="206"/>
      <c r="CI153" s="206"/>
      <c r="CJ153" s="206"/>
      <c r="CK153" s="206"/>
      <c r="CL153" s="206"/>
      <c r="CM153" s="206"/>
      <c r="CN153" s="206"/>
      <c r="CO153" s="206"/>
      <c r="CP153" s="206"/>
      <c r="CQ153" s="206"/>
      <c r="CR153" s="206"/>
    </row>
    <row r="154" spans="1:96" ht="12" customHeight="1" x14ac:dyDescent="0.25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39"/>
      <c r="Y154" s="239"/>
      <c r="Z154" s="239"/>
      <c r="AA154" s="239"/>
      <c r="AB154" s="239"/>
      <c r="AC154" s="239"/>
      <c r="AD154" s="239"/>
      <c r="AE154" s="239"/>
      <c r="AF154" s="239"/>
      <c r="AG154" s="239"/>
      <c r="AH154" s="239"/>
      <c r="AI154" s="239"/>
      <c r="AJ154" s="239"/>
      <c r="AK154" s="239"/>
      <c r="AL154" s="239"/>
      <c r="AM154" s="206"/>
      <c r="AN154" s="86"/>
      <c r="AO154" s="86"/>
      <c r="AP154" s="86"/>
      <c r="AQ154" s="86"/>
      <c r="AR154" s="86"/>
      <c r="AS154" s="86"/>
      <c r="AT154" s="86"/>
      <c r="AU154" s="86"/>
      <c r="AV154" s="86"/>
      <c r="AW154" s="240"/>
      <c r="AX154" s="86"/>
      <c r="AY154" s="86"/>
      <c r="AZ154" s="86"/>
      <c r="BA154" s="86"/>
      <c r="BB154" s="197"/>
      <c r="BC154" s="197"/>
      <c r="BD154" s="229">
        <f t="shared" si="18"/>
        <v>12.5</v>
      </c>
      <c r="BE154" s="202">
        <v>45000</v>
      </c>
      <c r="BF154" s="230">
        <v>509.7</v>
      </c>
      <c r="BG154" s="230">
        <v>627.37489073970403</v>
      </c>
      <c r="BH154" s="230">
        <v>-630.02608672192798</v>
      </c>
      <c r="BI154" s="231">
        <v>52.951051660247998</v>
      </c>
      <c r="BJ154" s="231">
        <v>6.9076065136457903</v>
      </c>
      <c r="BK154" s="229">
        <f t="shared" si="19"/>
        <v>0.78698030110863382</v>
      </c>
      <c r="BL154" s="229">
        <f t="shared" si="20"/>
        <v>-3.0070226989234357</v>
      </c>
      <c r="BM154" s="202">
        <v>45000</v>
      </c>
      <c r="BN154" s="230">
        <v>509.7</v>
      </c>
      <c r="BO154" s="230">
        <v>604.33269250954697</v>
      </c>
      <c r="BP154" s="230">
        <v>-605.27883553455797</v>
      </c>
      <c r="BQ154" s="231">
        <v>52.791896330531998</v>
      </c>
      <c r="BR154" s="231">
        <v>6.7595799314174503</v>
      </c>
      <c r="BS154" s="229">
        <f t="shared" si="21"/>
        <v>0.62759751639477379</v>
      </c>
      <c r="BT154" s="229">
        <f t="shared" si="22"/>
        <v>-3.0070226989234357</v>
      </c>
      <c r="BU154" s="206"/>
      <c r="BV154" s="204">
        <v>113.767156223409</v>
      </c>
      <c r="BW154" s="204">
        <v>74.982026908627404</v>
      </c>
      <c r="BX154" s="229">
        <f t="shared" si="23"/>
        <v>109.04903175038527</v>
      </c>
      <c r="BY154" s="229">
        <f t="shared" si="24"/>
        <v>71.758832609552101</v>
      </c>
      <c r="BZ154" s="206"/>
      <c r="CA154" s="206"/>
      <c r="CB154" s="206"/>
      <c r="CC154" s="206"/>
      <c r="CD154" s="206"/>
      <c r="CE154" s="206"/>
      <c r="CF154" s="206"/>
      <c r="CG154" s="206"/>
      <c r="CH154" s="206"/>
      <c r="CI154" s="206"/>
      <c r="CJ154" s="206"/>
      <c r="CK154" s="206"/>
      <c r="CL154" s="206"/>
      <c r="CM154" s="206"/>
      <c r="CN154" s="206"/>
      <c r="CO154" s="206"/>
      <c r="CP154" s="206"/>
      <c r="CQ154" s="206"/>
      <c r="CR154" s="206"/>
    </row>
    <row r="155" spans="1:96" ht="12" customHeight="1" x14ac:dyDescent="0.25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39"/>
      <c r="Y155" s="239"/>
      <c r="Z155" s="239"/>
      <c r="AA155" s="239"/>
      <c r="AB155" s="239"/>
      <c r="AC155" s="239"/>
      <c r="AD155" s="239"/>
      <c r="AE155" s="239"/>
      <c r="AF155" s="239"/>
      <c r="AG155" s="239"/>
      <c r="AH155" s="239"/>
      <c r="AI155" s="239"/>
      <c r="AJ155" s="239"/>
      <c r="AK155" s="239"/>
      <c r="AL155" s="239"/>
      <c r="AM155" s="206"/>
      <c r="AN155" s="86"/>
      <c r="AO155" s="86"/>
      <c r="AP155" s="86"/>
      <c r="AQ155" s="86"/>
      <c r="AR155" s="86"/>
      <c r="AS155" s="86"/>
      <c r="AT155" s="86"/>
      <c r="AU155" s="86"/>
      <c r="AV155" s="86"/>
      <c r="AW155" s="240"/>
      <c r="AX155" s="86"/>
      <c r="AY155" s="86"/>
      <c r="AZ155" s="86"/>
      <c r="BA155" s="86"/>
      <c r="BB155" s="197"/>
      <c r="BC155" s="197"/>
      <c r="BD155" s="229">
        <f t="shared" si="18"/>
        <v>12.583333333333334</v>
      </c>
      <c r="BE155" s="202">
        <v>45300</v>
      </c>
      <c r="BF155" s="230">
        <v>494.90086016999999</v>
      </c>
      <c r="BG155" s="230">
        <v>619.76618900184803</v>
      </c>
      <c r="BH155" s="230">
        <v>-622.89129553086104</v>
      </c>
      <c r="BI155" s="231">
        <v>52.902210440739701</v>
      </c>
      <c r="BJ155" s="231">
        <v>6.8555617005879403</v>
      </c>
      <c r="BK155" s="229">
        <f t="shared" si="19"/>
        <v>0.7349354880507839</v>
      </c>
      <c r="BL155" s="229">
        <f t="shared" si="20"/>
        <v>-17.806162528923437</v>
      </c>
      <c r="BM155" s="202">
        <v>45300</v>
      </c>
      <c r="BN155" s="230">
        <v>494.90086016999999</v>
      </c>
      <c r="BO155" s="230">
        <v>599.002894466773</v>
      </c>
      <c r="BP155" s="230">
        <v>-600.41573661903601</v>
      </c>
      <c r="BQ155" s="231">
        <v>52.757625818859403</v>
      </c>
      <c r="BR155" s="231">
        <v>6.7221438148650901</v>
      </c>
      <c r="BS155" s="229">
        <f t="shared" si="21"/>
        <v>0.59016139984241356</v>
      </c>
      <c r="BT155" s="229">
        <f t="shared" si="22"/>
        <v>-17.806162528923437</v>
      </c>
      <c r="BU155" s="206"/>
      <c r="BV155" s="204">
        <v>108.331941666093</v>
      </c>
      <c r="BW155" s="204">
        <v>70.843185784808497</v>
      </c>
      <c r="BX155" s="229">
        <f t="shared" si="23"/>
        <v>103.61381719306927</v>
      </c>
      <c r="BY155" s="229">
        <f t="shared" si="24"/>
        <v>67.619991485733195</v>
      </c>
      <c r="BZ155" s="206"/>
      <c r="CA155" s="206"/>
      <c r="CB155" s="206"/>
      <c r="CC155" s="206"/>
      <c r="CD155" s="206"/>
      <c r="CE155" s="206"/>
      <c r="CF155" s="206"/>
      <c r="CG155" s="206"/>
      <c r="CH155" s="206"/>
      <c r="CI155" s="206"/>
      <c r="CJ155" s="206"/>
      <c r="CK155" s="206"/>
      <c r="CL155" s="206"/>
      <c r="CM155" s="206"/>
      <c r="CN155" s="206"/>
      <c r="CO155" s="206"/>
      <c r="CP155" s="206"/>
      <c r="CQ155" s="206"/>
      <c r="CR155" s="206"/>
    </row>
    <row r="156" spans="1:96" ht="12" customHeight="1" x14ac:dyDescent="0.25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39"/>
      <c r="Y156" s="239"/>
      <c r="Z156" s="239"/>
      <c r="AA156" s="239"/>
      <c r="AB156" s="239"/>
      <c r="AC156" s="239"/>
      <c r="AD156" s="239"/>
      <c r="AE156" s="239"/>
      <c r="AF156" s="239"/>
      <c r="AG156" s="239"/>
      <c r="AH156" s="239"/>
      <c r="AI156" s="239"/>
      <c r="AJ156" s="239"/>
      <c r="AK156" s="239"/>
      <c r="AL156" s="239"/>
      <c r="AM156" s="206"/>
      <c r="AN156" s="86"/>
      <c r="AO156" s="86"/>
      <c r="AP156" s="86"/>
      <c r="AQ156" s="86"/>
      <c r="AR156" s="86"/>
      <c r="AS156" s="86"/>
      <c r="AT156" s="86"/>
      <c r="AU156" s="86"/>
      <c r="AV156" s="86"/>
      <c r="AW156" s="240"/>
      <c r="AX156" s="86"/>
      <c r="AY156" s="86"/>
      <c r="AZ156" s="86"/>
      <c r="BA156" s="86"/>
      <c r="BB156" s="197"/>
      <c r="BC156" s="197"/>
      <c r="BD156" s="229">
        <f t="shared" si="18"/>
        <v>12.666666666666666</v>
      </c>
      <c r="BE156" s="202">
        <v>45600</v>
      </c>
      <c r="BF156" s="230">
        <v>480.26386280999998</v>
      </c>
      <c r="BG156" s="230">
        <v>611.133676593426</v>
      </c>
      <c r="BH156" s="230">
        <v>-614.69793437630199</v>
      </c>
      <c r="BI156" s="231">
        <v>52.846186788512</v>
      </c>
      <c r="BJ156" s="231">
        <v>6.7965204695762402</v>
      </c>
      <c r="BK156" s="229">
        <f t="shared" si="19"/>
        <v>0.67589425703908379</v>
      </c>
      <c r="BL156" s="229">
        <f t="shared" si="20"/>
        <v>-32.443159888923446</v>
      </c>
      <c r="BM156" s="202">
        <v>45600</v>
      </c>
      <c r="BN156" s="230">
        <v>480.26386280999998</v>
      </c>
      <c r="BO156" s="230">
        <v>592.82043197739995</v>
      </c>
      <c r="BP156" s="230">
        <v>-594.67970913682302</v>
      </c>
      <c r="BQ156" s="231">
        <v>52.717405310348603</v>
      </c>
      <c r="BR156" s="231">
        <v>6.67886863485547</v>
      </c>
      <c r="BS156" s="229">
        <f t="shared" si="21"/>
        <v>0.54688621983279351</v>
      </c>
      <c r="BT156" s="229">
        <f t="shared" si="22"/>
        <v>-32.443159888923446</v>
      </c>
      <c r="BU156" s="206"/>
      <c r="BV156" s="204">
        <v>101.710267048839</v>
      </c>
      <c r="BW156" s="204">
        <v>65.928464443577994</v>
      </c>
      <c r="BX156" s="229">
        <f t="shared" si="23"/>
        <v>96.992142575815265</v>
      </c>
      <c r="BY156" s="229">
        <f t="shared" si="24"/>
        <v>62.705270144502698</v>
      </c>
      <c r="BZ156" s="206"/>
      <c r="CA156" s="206"/>
      <c r="CB156" s="206"/>
      <c r="CC156" s="206"/>
      <c r="CD156" s="206"/>
      <c r="CE156" s="206"/>
      <c r="CF156" s="206"/>
      <c r="CG156" s="206"/>
      <c r="CH156" s="206"/>
      <c r="CI156" s="206"/>
      <c r="CJ156" s="206"/>
      <c r="CK156" s="206"/>
      <c r="CL156" s="206"/>
      <c r="CM156" s="206"/>
      <c r="CN156" s="206"/>
      <c r="CO156" s="206"/>
      <c r="CP156" s="206"/>
      <c r="CQ156" s="206"/>
      <c r="CR156" s="206"/>
    </row>
    <row r="157" spans="1:96" ht="12" customHeight="1" x14ac:dyDescent="0.25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39"/>
      <c r="Y157" s="239"/>
      <c r="Z157" s="239"/>
      <c r="AA157" s="239"/>
      <c r="AB157" s="239"/>
      <c r="AC157" s="239"/>
      <c r="AD157" s="239"/>
      <c r="AE157" s="239"/>
      <c r="AF157" s="239"/>
      <c r="AG157" s="239"/>
      <c r="AH157" s="239"/>
      <c r="AI157" s="239"/>
      <c r="AJ157" s="239"/>
      <c r="AK157" s="239"/>
      <c r="AL157" s="239"/>
      <c r="AM157" s="206"/>
      <c r="AN157" s="86"/>
      <c r="AO157" s="86"/>
      <c r="AP157" s="86"/>
      <c r="AQ157" s="86"/>
      <c r="AR157" s="86"/>
      <c r="AS157" s="86"/>
      <c r="AT157" s="86"/>
      <c r="AU157" s="86"/>
      <c r="AV157" s="86"/>
      <c r="AW157" s="240"/>
      <c r="AX157" s="86"/>
      <c r="AY157" s="86"/>
      <c r="AZ157" s="86"/>
      <c r="BA157" s="86"/>
      <c r="BB157" s="197"/>
      <c r="BC157" s="197"/>
      <c r="BD157" s="229">
        <f t="shared" si="18"/>
        <v>12.75</v>
      </c>
      <c r="BE157" s="202">
        <v>45900</v>
      </c>
      <c r="BF157" s="230">
        <v>465.94937393999999</v>
      </c>
      <c r="BG157" s="230">
        <v>601.58367207969695</v>
      </c>
      <c r="BH157" s="230">
        <v>-605.55029800213401</v>
      </c>
      <c r="BI157" s="231">
        <v>52.783568848346299</v>
      </c>
      <c r="BJ157" s="231">
        <v>6.73108268370936</v>
      </c>
      <c r="BK157" s="229">
        <f t="shared" si="19"/>
        <v>0.61045647117220359</v>
      </c>
      <c r="BL157" s="229">
        <f t="shared" si="20"/>
        <v>-46.757648758923438</v>
      </c>
      <c r="BM157" s="202">
        <v>45900</v>
      </c>
      <c r="BN157" s="230">
        <v>465.94937393999999</v>
      </c>
      <c r="BO157" s="230">
        <v>585.86654968194296</v>
      </c>
      <c r="BP157" s="230">
        <v>-588.14912608797204</v>
      </c>
      <c r="BQ157" s="231">
        <v>52.6717049245472</v>
      </c>
      <c r="BR157" s="231">
        <v>6.6302405867314196</v>
      </c>
      <c r="BS157" s="229">
        <f t="shared" si="21"/>
        <v>0.49825817170874309</v>
      </c>
      <c r="BT157" s="229">
        <f t="shared" si="22"/>
        <v>-46.757648758923438</v>
      </c>
      <c r="BU157" s="206"/>
      <c r="BV157" s="204">
        <v>93.974653479847206</v>
      </c>
      <c r="BW157" s="204">
        <v>60.291689304802503</v>
      </c>
      <c r="BX157" s="229">
        <f t="shared" si="23"/>
        <v>89.25652900682347</v>
      </c>
      <c r="BY157" s="229">
        <f t="shared" si="24"/>
        <v>57.068495005727208</v>
      </c>
      <c r="BZ157" s="206"/>
      <c r="CA157" s="206"/>
      <c r="CB157" s="206"/>
      <c r="CC157" s="206"/>
      <c r="CD157" s="206"/>
      <c r="CE157" s="206"/>
      <c r="CF157" s="206"/>
      <c r="CG157" s="206"/>
      <c r="CH157" s="206"/>
      <c r="CI157" s="206"/>
      <c r="CJ157" s="206"/>
      <c r="CK157" s="206"/>
      <c r="CL157" s="206"/>
      <c r="CM157" s="206"/>
      <c r="CN157" s="206"/>
      <c r="CO157" s="206"/>
      <c r="CP157" s="206"/>
      <c r="CQ157" s="206"/>
      <c r="CR157" s="206"/>
    </row>
    <row r="158" spans="1:96" ht="12" customHeight="1" x14ac:dyDescent="0.25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06"/>
      <c r="AN158" s="86"/>
      <c r="AO158" s="86"/>
      <c r="AP158" s="86"/>
      <c r="AQ158" s="86"/>
      <c r="AR158" s="86"/>
      <c r="AS158" s="86"/>
      <c r="AT158" s="86"/>
      <c r="AU158" s="86"/>
      <c r="AV158" s="86"/>
      <c r="AW158" s="240"/>
      <c r="AX158" s="86"/>
      <c r="AY158" s="86"/>
      <c r="AZ158" s="86"/>
      <c r="BA158" s="86"/>
      <c r="BB158" s="197"/>
      <c r="BC158" s="197"/>
      <c r="BD158" s="229">
        <f t="shared" si="18"/>
        <v>12.833333333333334</v>
      </c>
      <c r="BE158" s="202">
        <v>46200</v>
      </c>
      <c r="BF158" s="230">
        <v>452.11422606999997</v>
      </c>
      <c r="BG158" s="230">
        <v>591.22646062337901</v>
      </c>
      <c r="BH158" s="230">
        <v>-595.55694386866605</v>
      </c>
      <c r="BI158" s="231">
        <v>52.7149727847669</v>
      </c>
      <c r="BJ158" s="231">
        <v>6.6598760122570004</v>
      </c>
      <c r="BK158" s="229">
        <f t="shared" si="19"/>
        <v>0.53924979971984399</v>
      </c>
      <c r="BL158" s="229">
        <f t="shared" si="20"/>
        <v>-60.592796628923452</v>
      </c>
      <c r="BM158" s="202">
        <v>46200</v>
      </c>
      <c r="BN158" s="230">
        <v>452.11422606999997</v>
      </c>
      <c r="BO158" s="230">
        <v>578.22653827961699</v>
      </c>
      <c r="BP158" s="230">
        <v>-580.90670121130802</v>
      </c>
      <c r="BQ158" s="231">
        <v>52.621022155199199</v>
      </c>
      <c r="BR158" s="231">
        <v>6.5767725379372797</v>
      </c>
      <c r="BS158" s="229">
        <f t="shared" si="21"/>
        <v>0.44479012291460318</v>
      </c>
      <c r="BT158" s="229">
        <f t="shared" si="22"/>
        <v>-60.592796628923452</v>
      </c>
      <c r="BU158" s="206"/>
      <c r="BV158" s="204">
        <v>85.209822015508095</v>
      </c>
      <c r="BW158" s="204">
        <v>53.994594779092303</v>
      </c>
      <c r="BX158" s="229">
        <f t="shared" si="23"/>
        <v>80.49169754248436</v>
      </c>
      <c r="BY158" s="229">
        <f t="shared" si="24"/>
        <v>50.771400480017007</v>
      </c>
      <c r="BZ158" s="206"/>
      <c r="CA158" s="206"/>
      <c r="CB158" s="206"/>
      <c r="CC158" s="206"/>
      <c r="CD158" s="206"/>
      <c r="CE158" s="206"/>
      <c r="CF158" s="206"/>
      <c r="CG158" s="206"/>
      <c r="CH158" s="206"/>
      <c r="CI158" s="206"/>
      <c r="CJ158" s="206"/>
      <c r="CK158" s="206"/>
      <c r="CL158" s="206"/>
      <c r="CM158" s="206"/>
      <c r="CN158" s="206"/>
      <c r="CO158" s="206"/>
      <c r="CP158" s="206"/>
      <c r="CQ158" s="206"/>
      <c r="CR158" s="206"/>
    </row>
    <row r="159" spans="1:96" ht="12" customHeight="1" x14ac:dyDescent="0.25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39"/>
      <c r="Y159" s="239"/>
      <c r="Z159" s="239"/>
      <c r="AA159" s="239"/>
      <c r="AB159" s="239"/>
      <c r="AC159" s="239"/>
      <c r="AD159" s="239"/>
      <c r="AE159" s="239"/>
      <c r="AF159" s="239"/>
      <c r="AG159" s="239"/>
      <c r="AH159" s="239"/>
      <c r="AI159" s="239"/>
      <c r="AJ159" s="239"/>
      <c r="AK159" s="239"/>
      <c r="AL159" s="239"/>
      <c r="AM159" s="206"/>
      <c r="AN159" s="86"/>
      <c r="AO159" s="86"/>
      <c r="AP159" s="86"/>
      <c r="AQ159" s="86"/>
      <c r="AR159" s="86"/>
      <c r="AS159" s="86"/>
      <c r="AT159" s="86"/>
      <c r="AU159" s="86"/>
      <c r="AV159" s="86"/>
      <c r="AW159" s="240"/>
      <c r="AX159" s="86"/>
      <c r="AY159" s="86"/>
      <c r="AZ159" s="86"/>
      <c r="BA159" s="86"/>
      <c r="BB159" s="197"/>
      <c r="BC159" s="197"/>
      <c r="BD159" s="229">
        <f t="shared" si="18"/>
        <v>12.916666666666666</v>
      </c>
      <c r="BE159" s="202">
        <v>46500</v>
      </c>
      <c r="BF159" s="230">
        <v>438.91</v>
      </c>
      <c r="BG159" s="230">
        <v>580.17495232385102</v>
      </c>
      <c r="BH159" s="230">
        <v>-584.82933252060104</v>
      </c>
      <c r="BI159" s="231">
        <v>52.641038238027001</v>
      </c>
      <c r="BJ159" s="231">
        <v>6.5835514893241198</v>
      </c>
      <c r="BK159" s="229">
        <f t="shared" si="19"/>
        <v>0.46292527678696338</v>
      </c>
      <c r="BL159" s="229">
        <f t="shared" si="20"/>
        <v>-73.797022698923399</v>
      </c>
      <c r="BM159" s="202">
        <v>46500</v>
      </c>
      <c r="BN159" s="230">
        <v>438.91</v>
      </c>
      <c r="BO159" s="230">
        <v>569.98856724404095</v>
      </c>
      <c r="BP159" s="230">
        <v>-573.03831197645798</v>
      </c>
      <c r="BQ159" s="231">
        <v>52.565877036584503</v>
      </c>
      <c r="BR159" s="231">
        <v>6.5189992918657396</v>
      </c>
      <c r="BS159" s="229">
        <f t="shared" si="21"/>
        <v>0.38701687684306307</v>
      </c>
      <c r="BT159" s="229">
        <f t="shared" si="22"/>
        <v>-73.797022698923399</v>
      </c>
      <c r="BU159" s="206"/>
      <c r="BV159" s="204">
        <v>75.511765788637504</v>
      </c>
      <c r="BW159" s="204">
        <v>47.106147147615303</v>
      </c>
      <c r="BX159" s="229">
        <f t="shared" si="23"/>
        <v>70.793641315613769</v>
      </c>
      <c r="BY159" s="229">
        <f t="shared" si="24"/>
        <v>43.882952848540008</v>
      </c>
      <c r="BZ159" s="206"/>
      <c r="CA159" s="206"/>
      <c r="CB159" s="206"/>
      <c r="CC159" s="206"/>
      <c r="CD159" s="206"/>
      <c r="CE159" s="206"/>
      <c r="CF159" s="206"/>
      <c r="CG159" s="206"/>
      <c r="CH159" s="206"/>
      <c r="CI159" s="206"/>
      <c r="CJ159" s="206"/>
      <c r="CK159" s="206"/>
      <c r="CL159" s="206"/>
      <c r="CM159" s="206"/>
      <c r="CN159" s="206"/>
      <c r="CO159" s="206"/>
      <c r="CP159" s="206"/>
      <c r="CQ159" s="206"/>
      <c r="CR159" s="206"/>
    </row>
    <row r="160" spans="1:96" ht="12" customHeight="1" x14ac:dyDescent="0.25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39"/>
      <c r="Y160" s="239"/>
      <c r="Z160" s="239"/>
      <c r="AA160" s="239"/>
      <c r="AB160" s="239"/>
      <c r="AC160" s="239"/>
      <c r="AD160" s="239"/>
      <c r="AE160" s="239"/>
      <c r="AF160" s="239"/>
      <c r="AG160" s="239"/>
      <c r="AH160" s="239"/>
      <c r="AI160" s="239"/>
      <c r="AJ160" s="239"/>
      <c r="AK160" s="239"/>
      <c r="AL160" s="239"/>
      <c r="AM160" s="206"/>
      <c r="AN160" s="86"/>
      <c r="AO160" s="86"/>
      <c r="AP160" s="86"/>
      <c r="AQ160" s="86"/>
      <c r="AR160" s="86"/>
      <c r="AS160" s="86"/>
      <c r="AT160" s="86"/>
      <c r="AU160" s="86"/>
      <c r="AV160" s="86"/>
      <c r="AW160" s="240"/>
      <c r="AX160" s="86"/>
      <c r="AY160" s="86"/>
      <c r="AZ160" s="86"/>
      <c r="BA160" s="86"/>
      <c r="BB160" s="197"/>
      <c r="BC160" s="197"/>
      <c r="BD160" s="229">
        <f t="shared" si="18"/>
        <v>13</v>
      </c>
      <c r="BE160" s="202">
        <v>46800</v>
      </c>
      <c r="BF160" s="230">
        <v>426.48136398000003</v>
      </c>
      <c r="BG160" s="230">
        <v>568.54343157129904</v>
      </c>
      <c r="BH160" s="230">
        <v>-573.48055765912295</v>
      </c>
      <c r="BI160" s="231">
        <v>52.5624240973181</v>
      </c>
      <c r="BJ160" s="231">
        <v>6.5027793790336004</v>
      </c>
      <c r="BK160" s="229">
        <f t="shared" si="19"/>
        <v>0.38215316649644393</v>
      </c>
      <c r="BL160" s="229">
        <f t="shared" si="20"/>
        <v>-86.225658718923398</v>
      </c>
      <c r="BM160" s="202">
        <v>46800</v>
      </c>
      <c r="BN160" s="230">
        <v>426.48136398000003</v>
      </c>
      <c r="BO160" s="230">
        <v>561.242592274618</v>
      </c>
      <c r="BP160" s="230">
        <v>-564.63189521539698</v>
      </c>
      <c r="BQ160" s="231">
        <v>52.506807615681197</v>
      </c>
      <c r="BR160" s="231">
        <v>6.4574731463848796</v>
      </c>
      <c r="BS160" s="229">
        <f t="shared" si="21"/>
        <v>0.32549073136220308</v>
      </c>
      <c r="BT160" s="229">
        <f t="shared" si="22"/>
        <v>-86.225658718923398</v>
      </c>
      <c r="BU160" s="206"/>
      <c r="BV160" s="204">
        <v>64.986698684035105</v>
      </c>
      <c r="BW160" s="204">
        <v>39.701789237889002</v>
      </c>
      <c r="BX160" s="229">
        <f t="shared" si="23"/>
        <v>60.268574211011369</v>
      </c>
      <c r="BY160" s="229">
        <f t="shared" si="24"/>
        <v>36.478594938813707</v>
      </c>
      <c r="BZ160" s="206"/>
      <c r="CA160" s="206"/>
      <c r="CB160" s="206"/>
      <c r="CC160" s="206"/>
      <c r="CD160" s="206"/>
      <c r="CE160" s="206"/>
      <c r="CF160" s="206"/>
      <c r="CG160" s="206"/>
      <c r="CH160" s="206"/>
      <c r="CI160" s="206"/>
      <c r="CJ160" s="206"/>
      <c r="CK160" s="206"/>
      <c r="CL160" s="206"/>
      <c r="CM160" s="206"/>
      <c r="CN160" s="206"/>
      <c r="CO160" s="206"/>
      <c r="CP160" s="206"/>
      <c r="CQ160" s="206"/>
      <c r="CR160" s="206"/>
    </row>
    <row r="161" spans="1:96" ht="12" customHeight="1" x14ac:dyDescent="0.25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39"/>
      <c r="Y161" s="239"/>
      <c r="Z161" s="239"/>
      <c r="AA161" s="239"/>
      <c r="AB161" s="239"/>
      <c r="AC161" s="239"/>
      <c r="AD161" s="239"/>
      <c r="AE161" s="239"/>
      <c r="AF161" s="239"/>
      <c r="AG161" s="239"/>
      <c r="AH161" s="239"/>
      <c r="AI161" s="239"/>
      <c r="AJ161" s="239"/>
      <c r="AK161" s="239"/>
      <c r="AL161" s="239"/>
      <c r="AM161" s="206"/>
      <c r="AN161" s="86"/>
      <c r="AO161" s="86"/>
      <c r="AP161" s="86"/>
      <c r="AQ161" s="86"/>
      <c r="AR161" s="86"/>
      <c r="AS161" s="86"/>
      <c r="AT161" s="86"/>
      <c r="AU161" s="86"/>
      <c r="AV161" s="86"/>
      <c r="AW161" s="240"/>
      <c r="AX161" s="86"/>
      <c r="AY161" s="86"/>
      <c r="AZ161" s="86"/>
      <c r="BA161" s="86"/>
      <c r="BB161" s="197"/>
      <c r="BC161" s="197"/>
      <c r="BD161" s="229">
        <f t="shared" si="18"/>
        <v>13.083333333333334</v>
      </c>
      <c r="BE161" s="202">
        <v>47100</v>
      </c>
      <c r="BF161" s="230">
        <v>414.96448874999999</v>
      </c>
      <c r="BG161" s="230">
        <v>556.446413510723</v>
      </c>
      <c r="BH161" s="230">
        <v>-561.62418126511295</v>
      </c>
      <c r="BI161" s="231">
        <v>52.4798046211775</v>
      </c>
      <c r="BJ161" s="231">
        <v>6.4182453834815298</v>
      </c>
      <c r="BK161" s="229">
        <f t="shared" si="19"/>
        <v>0.2976191709443734</v>
      </c>
      <c r="BL161" s="229">
        <f t="shared" si="20"/>
        <v>-97.742533948923437</v>
      </c>
      <c r="BM161" s="202">
        <v>47100</v>
      </c>
      <c r="BN161" s="230">
        <v>414.96448874999999</v>
      </c>
      <c r="BO161" s="230">
        <v>552.07935162850697</v>
      </c>
      <c r="BP161" s="230">
        <v>-555.77642910484894</v>
      </c>
      <c r="BQ161" s="231">
        <v>52.444365757592998</v>
      </c>
      <c r="BR161" s="231">
        <v>6.3927597793030797</v>
      </c>
      <c r="BS161" s="229">
        <f t="shared" si="21"/>
        <v>0.26077736428040321</v>
      </c>
      <c r="BT161" s="229">
        <f t="shared" si="22"/>
        <v>-97.742533948923437</v>
      </c>
      <c r="BU161" s="206"/>
      <c r="BV161" s="204">
        <v>53.749892075551301</v>
      </c>
      <c r="BW161" s="204">
        <v>31.8626141679193</v>
      </c>
      <c r="BX161" s="229">
        <f t="shared" si="23"/>
        <v>49.031767602527566</v>
      </c>
      <c r="BY161" s="229">
        <f t="shared" si="24"/>
        <v>28.639419868844001</v>
      </c>
      <c r="BZ161" s="206"/>
      <c r="CA161" s="206"/>
      <c r="CB161" s="206"/>
      <c r="CC161" s="206"/>
      <c r="CD161" s="206"/>
      <c r="CE161" s="206"/>
      <c r="CF161" s="206"/>
      <c r="CG161" s="206"/>
      <c r="CH161" s="206"/>
      <c r="CI161" s="206"/>
      <c r="CJ161" s="206"/>
      <c r="CK161" s="206"/>
      <c r="CL161" s="206"/>
      <c r="CM161" s="206"/>
      <c r="CN161" s="206"/>
      <c r="CO161" s="206"/>
      <c r="CP161" s="206"/>
      <c r="CQ161" s="206"/>
      <c r="CR161" s="206"/>
    </row>
    <row r="162" spans="1:96" ht="12" customHeight="1" x14ac:dyDescent="0.25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39"/>
      <c r="Y162" s="239"/>
      <c r="Z162" s="239"/>
      <c r="AA162" s="239"/>
      <c r="AB162" s="239"/>
      <c r="AC162" s="239"/>
      <c r="AD162" s="239"/>
      <c r="AE162" s="239"/>
      <c r="AF162" s="239"/>
      <c r="AG162" s="239"/>
      <c r="AH162" s="239"/>
      <c r="AI162" s="239"/>
      <c r="AJ162" s="239"/>
      <c r="AK162" s="239"/>
      <c r="AL162" s="239"/>
      <c r="AM162" s="206"/>
      <c r="AN162" s="86"/>
      <c r="AO162" s="86"/>
      <c r="AP162" s="86"/>
      <c r="AQ162" s="86"/>
      <c r="AR162" s="86"/>
      <c r="AS162" s="86"/>
      <c r="AT162" s="86"/>
      <c r="AU162" s="86"/>
      <c r="AV162" s="86"/>
      <c r="AW162" s="240"/>
      <c r="AX162" s="86"/>
      <c r="AY162" s="86"/>
      <c r="AZ162" s="86"/>
      <c r="BA162" s="86"/>
      <c r="BB162" s="197"/>
      <c r="BC162" s="197"/>
      <c r="BD162" s="229">
        <f t="shared" si="18"/>
        <v>13.166666666666666</v>
      </c>
      <c r="BE162" s="202">
        <v>47400</v>
      </c>
      <c r="BF162" s="230">
        <v>404.48555561000001</v>
      </c>
      <c r="BG162" s="230">
        <v>543.99762286064595</v>
      </c>
      <c r="BH162" s="230">
        <v>-549.37318835929398</v>
      </c>
      <c r="BI162" s="231">
        <v>52.393865946006599</v>
      </c>
      <c r="BJ162" s="231">
        <v>6.3306472400734402</v>
      </c>
      <c r="BK162" s="229">
        <f t="shared" si="19"/>
        <v>0.21002102753628371</v>
      </c>
      <c r="BL162" s="229">
        <f t="shared" si="20"/>
        <v>-108.22146708892342</v>
      </c>
      <c r="BM162" s="202">
        <v>47400</v>
      </c>
      <c r="BN162" s="230">
        <v>404.48555561000001</v>
      </c>
      <c r="BO162" s="230">
        <v>542.58946412468799</v>
      </c>
      <c r="BP162" s="230">
        <v>-546.56101390752804</v>
      </c>
      <c r="BQ162" s="231">
        <v>52.379113317416</v>
      </c>
      <c r="BR162" s="231">
        <v>6.3254344985093001</v>
      </c>
      <c r="BS162" s="229">
        <f t="shared" si="21"/>
        <v>0.19345208348662357</v>
      </c>
      <c r="BT162" s="229">
        <f t="shared" si="22"/>
        <v>-108.22146708892342</v>
      </c>
      <c r="BU162" s="206"/>
      <c r="BV162" s="204">
        <v>41.924412364814302</v>
      </c>
      <c r="BW162" s="204">
        <v>23.674477207909799</v>
      </c>
      <c r="BX162" s="229">
        <f t="shared" si="23"/>
        <v>37.206287891790566</v>
      </c>
      <c r="BY162" s="229">
        <f t="shared" si="24"/>
        <v>20.4512829088345</v>
      </c>
      <c r="BZ162" s="206"/>
      <c r="CA162" s="206"/>
      <c r="CB162" s="206"/>
      <c r="CC162" s="206"/>
      <c r="CD162" s="206"/>
      <c r="CE162" s="206"/>
      <c r="CF162" s="206"/>
      <c r="CG162" s="206"/>
      <c r="CH162" s="206"/>
      <c r="CI162" s="206"/>
      <c r="CJ162" s="206"/>
      <c r="CK162" s="206"/>
      <c r="CL162" s="206"/>
      <c r="CM162" s="206"/>
      <c r="CN162" s="206"/>
      <c r="CO162" s="206"/>
      <c r="CP162" s="206"/>
      <c r="CQ162" s="206"/>
      <c r="CR162" s="206"/>
    </row>
    <row r="163" spans="1:96" ht="12" customHeight="1" x14ac:dyDescent="0.25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39"/>
      <c r="Y163" s="239"/>
      <c r="Z163" s="239"/>
      <c r="AA163" s="239"/>
      <c r="AB163" s="239"/>
      <c r="AC163" s="239"/>
      <c r="AD163" s="239"/>
      <c r="AE163" s="239"/>
      <c r="AF163" s="239"/>
      <c r="AG163" s="239"/>
      <c r="AH163" s="239"/>
      <c r="AI163" s="239"/>
      <c r="AJ163" s="239"/>
      <c r="AK163" s="239"/>
      <c r="AL163" s="239"/>
      <c r="AM163" s="206"/>
      <c r="AN163" s="86"/>
      <c r="AO163" s="86"/>
      <c r="AP163" s="86"/>
      <c r="AQ163" s="86"/>
      <c r="AR163" s="86"/>
      <c r="AS163" s="86"/>
      <c r="AT163" s="86"/>
      <c r="AU163" s="86"/>
      <c r="AV163" s="86"/>
      <c r="AW163" s="240"/>
      <c r="AX163" s="86"/>
      <c r="AY163" s="86"/>
      <c r="AZ163" s="86"/>
      <c r="BA163" s="86"/>
      <c r="BB163" s="197"/>
      <c r="BC163" s="197"/>
      <c r="BD163" s="229">
        <f t="shared" si="18"/>
        <v>13.25</v>
      </c>
      <c r="BE163" s="202">
        <v>47700</v>
      </c>
      <c r="BF163" s="230">
        <v>395.15937394000002</v>
      </c>
      <c r="BG163" s="230">
        <v>531.30910918667598</v>
      </c>
      <c r="BH163" s="230">
        <v>-536.83907493846698</v>
      </c>
      <c r="BI163" s="231">
        <v>52.3053030329813</v>
      </c>
      <c r="BJ163" s="231">
        <v>6.2406917635723298</v>
      </c>
      <c r="BK163" s="229">
        <f t="shared" si="19"/>
        <v>0.12006555103517336</v>
      </c>
      <c r="BL163" s="229">
        <f t="shared" si="20"/>
        <v>-117.5476487589234</v>
      </c>
      <c r="BM163" s="202">
        <v>47700</v>
      </c>
      <c r="BN163" s="230">
        <v>395.15937394000002</v>
      </c>
      <c r="BO163" s="230">
        <v>532.86264004954</v>
      </c>
      <c r="BP163" s="230">
        <v>-537.07406238970702</v>
      </c>
      <c r="BQ163" s="231">
        <v>52.311618716219598</v>
      </c>
      <c r="BR163" s="231">
        <v>6.2560788986473197</v>
      </c>
      <c r="BS163" s="229">
        <f t="shared" si="21"/>
        <v>0.12409648362464321</v>
      </c>
      <c r="BT163" s="229">
        <f t="shared" si="22"/>
        <v>-117.5476487589234</v>
      </c>
      <c r="BU163" s="206"/>
      <c r="BV163" s="204">
        <v>29.639773148190098</v>
      </c>
      <c r="BW163" s="204">
        <v>15.2270554864986</v>
      </c>
      <c r="BX163" s="229">
        <f t="shared" si="23"/>
        <v>24.921648675166367</v>
      </c>
      <c r="BY163" s="229">
        <f t="shared" si="24"/>
        <v>12.003861187423302</v>
      </c>
      <c r="BZ163" s="206"/>
      <c r="CA163" s="206"/>
      <c r="CB163" s="206"/>
      <c r="CC163" s="206"/>
      <c r="CD163" s="206"/>
      <c r="CE163" s="206"/>
      <c r="CF163" s="206"/>
      <c r="CG163" s="206"/>
      <c r="CH163" s="206"/>
      <c r="CI163" s="206"/>
      <c r="CJ163" s="206"/>
      <c r="CK163" s="206"/>
      <c r="CL163" s="206"/>
      <c r="CM163" s="206"/>
      <c r="CN163" s="206"/>
      <c r="CO163" s="206"/>
      <c r="CP163" s="206"/>
      <c r="CQ163" s="206"/>
      <c r="CR163" s="206"/>
    </row>
    <row r="164" spans="1:96" ht="12" customHeight="1" x14ac:dyDescent="0.25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39"/>
      <c r="Y164" s="239"/>
      <c r="Z164" s="239"/>
      <c r="AA164" s="239"/>
      <c r="AB164" s="239"/>
      <c r="AC164" s="239"/>
      <c r="AD164" s="239"/>
      <c r="AE164" s="239"/>
      <c r="AF164" s="239"/>
      <c r="AG164" s="239"/>
      <c r="AH164" s="239"/>
      <c r="AI164" s="239"/>
      <c r="AJ164" s="239"/>
      <c r="AK164" s="239"/>
      <c r="AL164" s="239"/>
      <c r="AM164" s="206"/>
      <c r="AN164" s="86"/>
      <c r="AO164" s="86"/>
      <c r="AP164" s="86"/>
      <c r="AQ164" s="86"/>
      <c r="AR164" s="86"/>
      <c r="AS164" s="86"/>
      <c r="AT164" s="86"/>
      <c r="AU164" s="86"/>
      <c r="AV164" s="86"/>
      <c r="AW164" s="240"/>
      <c r="AX164" s="86"/>
      <c r="AY164" s="86"/>
      <c r="AZ164" s="86"/>
      <c r="BA164" s="86"/>
      <c r="BB164" s="197"/>
      <c r="BC164" s="197"/>
      <c r="BD164" s="229">
        <f t="shared" si="18"/>
        <v>13.333333333333334</v>
      </c>
      <c r="BE164" s="202">
        <v>48000</v>
      </c>
      <c r="BF164" s="230">
        <v>387.08812332999997</v>
      </c>
      <c r="BG164" s="230">
        <v>518.49051131742794</v>
      </c>
      <c r="BH164" s="230">
        <v>-524.13108132930097</v>
      </c>
      <c r="BI164" s="231">
        <v>52.214817111225599</v>
      </c>
      <c r="BJ164" s="231">
        <v>6.1490923949308902</v>
      </c>
      <c r="BK164" s="229">
        <f t="shared" si="19"/>
        <v>2.8466182393733774E-2</v>
      </c>
      <c r="BL164" s="229">
        <f t="shared" si="20"/>
        <v>-125.61889936892345</v>
      </c>
      <c r="BM164" s="202">
        <v>48000</v>
      </c>
      <c r="BN164" s="230">
        <v>387.08812332999997</v>
      </c>
      <c r="BO164" s="230">
        <v>522.98701443800701</v>
      </c>
      <c r="BP164" s="230">
        <v>-527.40260917236196</v>
      </c>
      <c r="BQ164" s="231">
        <v>52.242453961807897</v>
      </c>
      <c r="BR164" s="231">
        <v>6.1852779685749697</v>
      </c>
      <c r="BS164" s="229">
        <f t="shared" si="21"/>
        <v>5.3295553552293207E-2</v>
      </c>
      <c r="BT164" s="229">
        <f t="shared" si="22"/>
        <v>-125.61889936892345</v>
      </c>
      <c r="BU164" s="206"/>
      <c r="BV164" s="204">
        <v>17.0305167735496</v>
      </c>
      <c r="BW164" s="204">
        <v>6.6128658396962097</v>
      </c>
      <c r="BX164" s="229">
        <f t="shared" si="23"/>
        <v>12.312392300525868</v>
      </c>
      <c r="BY164" s="229">
        <f t="shared" si="24"/>
        <v>3.3896715406209124</v>
      </c>
      <c r="BZ164" s="206"/>
      <c r="CA164" s="206"/>
      <c r="CB164" s="206"/>
      <c r="CC164" s="206"/>
      <c r="CD164" s="206"/>
      <c r="CE164" s="206"/>
      <c r="CF164" s="206"/>
      <c r="CG164" s="206"/>
      <c r="CH164" s="206"/>
      <c r="CI164" s="206"/>
      <c r="CJ164" s="206"/>
      <c r="CK164" s="206"/>
      <c r="CL164" s="206"/>
      <c r="CM164" s="206"/>
      <c r="CN164" s="206"/>
      <c r="CO164" s="206"/>
      <c r="CP164" s="206"/>
      <c r="CQ164" s="206"/>
      <c r="CR164" s="206"/>
    </row>
    <row r="165" spans="1:96" ht="12" customHeight="1" x14ac:dyDescent="0.25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39"/>
      <c r="Y165" s="239"/>
      <c r="Z165" s="239"/>
      <c r="AA165" s="239"/>
      <c r="AB165" s="239"/>
      <c r="AC165" s="239"/>
      <c r="AD165" s="239"/>
      <c r="AE165" s="239"/>
      <c r="AF165" s="239"/>
      <c r="AG165" s="239"/>
      <c r="AH165" s="239"/>
      <c r="AI165" s="239"/>
      <c r="AJ165" s="239"/>
      <c r="AK165" s="239"/>
      <c r="AL165" s="239"/>
      <c r="AM165" s="206"/>
      <c r="AN165" s="86"/>
      <c r="AO165" s="86"/>
      <c r="AP165" s="86"/>
      <c r="AQ165" s="86"/>
      <c r="AR165" s="86"/>
      <c r="AS165" s="86"/>
      <c r="AT165" s="86"/>
      <c r="AU165" s="86"/>
      <c r="AV165" s="86"/>
      <c r="AW165" s="240"/>
      <c r="AX165" s="86"/>
      <c r="AY165" s="86"/>
      <c r="AZ165" s="86"/>
      <c r="BA165" s="86"/>
      <c r="BB165" s="197"/>
      <c r="BC165" s="197"/>
      <c r="BD165" s="229">
        <f t="shared" si="18"/>
        <v>13.416666666666666</v>
      </c>
      <c r="BE165" s="202">
        <v>48300</v>
      </c>
      <c r="BF165" s="230">
        <v>380.36023411000002</v>
      </c>
      <c r="BG165" s="230">
        <v>505.648481934534</v>
      </c>
      <c r="BH165" s="230">
        <v>-511.35558168830897</v>
      </c>
      <c r="BI165" s="231">
        <v>52.123113680550603</v>
      </c>
      <c r="BJ165" s="231">
        <v>6.0565673231863801</v>
      </c>
      <c r="BK165" s="229">
        <f t="shared" si="19"/>
        <v>-6.4058889350776305E-2</v>
      </c>
      <c r="BL165" s="229">
        <f t="shared" si="20"/>
        <v>-132.3467885889234</v>
      </c>
      <c r="BM165" s="202">
        <v>48300</v>
      </c>
      <c r="BN165" s="230">
        <v>380.36023411000002</v>
      </c>
      <c r="BO165" s="230">
        <v>513.04861027141703</v>
      </c>
      <c r="BP165" s="230">
        <v>-517.63174646339303</v>
      </c>
      <c r="BQ165" s="231">
        <v>52.172192156048403</v>
      </c>
      <c r="BR165" s="231">
        <v>6.1136176940659297</v>
      </c>
      <c r="BS165" s="229">
        <f t="shared" si="21"/>
        <v>-1.8364720956746794E-2</v>
      </c>
      <c r="BT165" s="229">
        <f t="shared" si="22"/>
        <v>-132.3467885889234</v>
      </c>
      <c r="BU165" s="206"/>
      <c r="BV165" s="204">
        <v>4.2347408217540803</v>
      </c>
      <c r="BW165" s="204">
        <v>-2.0737484408741098</v>
      </c>
      <c r="BX165" s="229">
        <f t="shared" si="23"/>
        <v>-0.48338365126965233</v>
      </c>
      <c r="BY165" s="229">
        <f t="shared" si="24"/>
        <v>-5.2969427399494071</v>
      </c>
      <c r="BZ165" s="206"/>
      <c r="CA165" s="206"/>
      <c r="CB165" s="206"/>
      <c r="CC165" s="206"/>
      <c r="CD165" s="206"/>
      <c r="CE165" s="206"/>
      <c r="CF165" s="206"/>
      <c r="CG165" s="206"/>
      <c r="CH165" s="206"/>
      <c r="CI165" s="206"/>
      <c r="CJ165" s="206"/>
      <c r="CK165" s="206"/>
      <c r="CL165" s="206"/>
      <c r="CM165" s="206"/>
      <c r="CN165" s="206"/>
      <c r="CO165" s="206"/>
      <c r="CP165" s="206"/>
      <c r="CQ165" s="206"/>
      <c r="CR165" s="206"/>
    </row>
    <row r="166" spans="1:96" ht="12" customHeight="1" x14ac:dyDescent="0.25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39"/>
      <c r="Y166" s="239"/>
      <c r="Z166" s="239"/>
      <c r="AA166" s="239"/>
      <c r="AB166" s="239"/>
      <c r="AC166" s="239"/>
      <c r="AD166" s="239"/>
      <c r="AE166" s="239"/>
      <c r="AF166" s="239"/>
      <c r="AG166" s="239"/>
      <c r="AH166" s="239"/>
      <c r="AI166" s="239"/>
      <c r="AJ166" s="239"/>
      <c r="AK166" s="239"/>
      <c r="AL166" s="239"/>
      <c r="AM166" s="206"/>
      <c r="AN166" s="86"/>
      <c r="AO166" s="86"/>
      <c r="AP166" s="86"/>
      <c r="AQ166" s="86"/>
      <c r="AR166" s="86"/>
      <c r="AS166" s="86"/>
      <c r="AT166" s="86"/>
      <c r="AU166" s="86"/>
      <c r="AV166" s="86"/>
      <c r="AW166" s="240"/>
      <c r="AX166" s="86"/>
      <c r="AY166" s="86"/>
      <c r="AZ166" s="86"/>
      <c r="BA166" s="86"/>
      <c r="BB166" s="197"/>
      <c r="BC166" s="197"/>
      <c r="BD166" s="229">
        <f t="shared" si="18"/>
        <v>13.5</v>
      </c>
      <c r="BE166" s="202">
        <v>48600</v>
      </c>
      <c r="BF166" s="230">
        <v>375.04941841999999</v>
      </c>
      <c r="BG166" s="230">
        <v>492.88628148170801</v>
      </c>
      <c r="BH166" s="230">
        <v>-498.61563867723999</v>
      </c>
      <c r="BI166" s="231">
        <v>52.030901139756402</v>
      </c>
      <c r="BJ166" s="231">
        <v>5.9638382475150902</v>
      </c>
      <c r="BK166" s="229">
        <f t="shared" si="19"/>
        <v>-0.15678796502206627</v>
      </c>
      <c r="BL166" s="229">
        <f t="shared" si="20"/>
        <v>-137.65760427892343</v>
      </c>
      <c r="BM166" s="202">
        <v>48600</v>
      </c>
      <c r="BN166" s="230">
        <v>375.04941841999999</v>
      </c>
      <c r="BO166" s="230">
        <v>503.130937029324</v>
      </c>
      <c r="BP166" s="230">
        <v>-507.84419167468798</v>
      </c>
      <c r="BQ166" s="231">
        <v>52.101405529333803</v>
      </c>
      <c r="BR166" s="231">
        <v>6.0416831976344296</v>
      </c>
      <c r="BS166" s="229">
        <f t="shared" si="21"/>
        <v>-9.0299217388246866E-2</v>
      </c>
      <c r="BT166" s="229">
        <f t="shared" si="22"/>
        <v>-137.65760427892343</v>
      </c>
      <c r="BU166" s="206"/>
      <c r="BV166" s="204">
        <v>-8.6074143490591801</v>
      </c>
      <c r="BW166" s="204">
        <v>-10.737650863227399</v>
      </c>
      <c r="BX166" s="229">
        <f t="shared" si="23"/>
        <v>-13.325538822082912</v>
      </c>
      <c r="BY166" s="229">
        <f t="shared" si="24"/>
        <v>-13.960845162302697</v>
      </c>
      <c r="BZ166" s="206"/>
      <c r="CA166" s="206"/>
      <c r="CB166" s="206"/>
      <c r="CC166" s="206"/>
      <c r="CD166" s="206"/>
      <c r="CE166" s="206"/>
      <c r="CF166" s="206"/>
      <c r="CG166" s="206"/>
      <c r="CH166" s="206"/>
      <c r="CI166" s="206"/>
      <c r="CJ166" s="206"/>
      <c r="CK166" s="206"/>
      <c r="CL166" s="206"/>
      <c r="CM166" s="206"/>
      <c r="CN166" s="206"/>
      <c r="CO166" s="206"/>
      <c r="CP166" s="206"/>
      <c r="CQ166" s="206"/>
      <c r="CR166" s="206"/>
    </row>
    <row r="167" spans="1:96" ht="12" customHeight="1" x14ac:dyDescent="0.25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39"/>
      <c r="Y167" s="239"/>
      <c r="Z167" s="239"/>
      <c r="AA167" s="239"/>
      <c r="AB167" s="239"/>
      <c r="AC167" s="239"/>
      <c r="AD167" s="239"/>
      <c r="AE167" s="239"/>
      <c r="AF167" s="239"/>
      <c r="AG167" s="239"/>
      <c r="AH167" s="239"/>
      <c r="AI167" s="239"/>
      <c r="AJ167" s="239"/>
      <c r="AK167" s="239"/>
      <c r="AL167" s="239"/>
      <c r="AM167" s="206"/>
      <c r="AN167" s="86"/>
      <c r="AO167" s="86"/>
      <c r="AP167" s="86"/>
      <c r="AQ167" s="86"/>
      <c r="AR167" s="86"/>
      <c r="AS167" s="86"/>
      <c r="AT167" s="86"/>
      <c r="AU167" s="86"/>
      <c r="AV167" s="86"/>
      <c r="AW167" s="240"/>
      <c r="AX167" s="86"/>
      <c r="AY167" s="86"/>
      <c r="AZ167" s="86"/>
      <c r="BA167" s="86"/>
      <c r="BB167" s="197"/>
      <c r="BC167" s="197"/>
      <c r="BD167" s="229">
        <f t="shared" si="18"/>
        <v>13.583333333333334</v>
      </c>
      <c r="BE167" s="202">
        <v>48900</v>
      </c>
      <c r="BF167" s="230">
        <v>371.21386268999998</v>
      </c>
      <c r="BG167" s="230">
        <v>480.30354840417601</v>
      </c>
      <c r="BH167" s="230">
        <v>-486.01073046522401</v>
      </c>
      <c r="BI167" s="231">
        <v>51.938890105469298</v>
      </c>
      <c r="BJ167" s="231">
        <v>5.8716298426848201</v>
      </c>
      <c r="BK167" s="229">
        <f t="shared" si="19"/>
        <v>-0.24899636985233631</v>
      </c>
      <c r="BL167" s="229">
        <f t="shared" si="20"/>
        <v>-141.49316000892344</v>
      </c>
      <c r="BM167" s="202">
        <v>48900</v>
      </c>
      <c r="BN167" s="230">
        <v>371.21386268999998</v>
      </c>
      <c r="BO167" s="230">
        <v>493.31472774595602</v>
      </c>
      <c r="BP167" s="230">
        <v>-498.11999035057102</v>
      </c>
      <c r="BQ167" s="231">
        <v>52.030664038560602</v>
      </c>
      <c r="BR167" s="231">
        <v>5.9700574511803399</v>
      </c>
      <c r="BS167" s="229">
        <f t="shared" si="21"/>
        <v>-0.16192496384233657</v>
      </c>
      <c r="BT167" s="229">
        <f t="shared" si="22"/>
        <v>-141.49316000892344</v>
      </c>
      <c r="BU167" s="206"/>
      <c r="BV167" s="204">
        <v>-21.355300431850999</v>
      </c>
      <c r="BW167" s="204">
        <v>-19.283953677461199</v>
      </c>
      <c r="BX167" s="229">
        <f t="shared" si="23"/>
        <v>-26.073424904874731</v>
      </c>
      <c r="BY167" s="229">
        <f t="shared" si="24"/>
        <v>-22.507147976536494</v>
      </c>
      <c r="BZ167" s="206"/>
      <c r="CA167" s="206"/>
      <c r="CB167" s="206"/>
      <c r="CC167" s="206"/>
      <c r="CD167" s="206"/>
      <c r="CE167" s="206"/>
      <c r="CF167" s="206"/>
      <c r="CG167" s="206"/>
      <c r="CH167" s="206"/>
      <c r="CI167" s="206"/>
      <c r="CJ167" s="206"/>
      <c r="CK167" s="206"/>
      <c r="CL167" s="206"/>
      <c r="CM167" s="206"/>
      <c r="CN167" s="206"/>
      <c r="CO167" s="206"/>
      <c r="CP167" s="206"/>
      <c r="CQ167" s="206"/>
      <c r="CR167" s="206"/>
    </row>
    <row r="168" spans="1:96" ht="12" customHeight="1" x14ac:dyDescent="0.25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39"/>
      <c r="Y168" s="239"/>
      <c r="Z168" s="239"/>
      <c r="AA168" s="239"/>
      <c r="AB168" s="239"/>
      <c r="AC168" s="239"/>
      <c r="AD168" s="239"/>
      <c r="AE168" s="239"/>
      <c r="AF168" s="239"/>
      <c r="AG168" s="239"/>
      <c r="AH168" s="239"/>
      <c r="AI168" s="239"/>
      <c r="AJ168" s="239"/>
      <c r="AK168" s="239"/>
      <c r="AL168" s="239"/>
      <c r="AM168" s="206"/>
      <c r="AN168" s="86"/>
      <c r="AO168" s="86"/>
      <c r="AP168" s="86"/>
      <c r="AQ168" s="86"/>
      <c r="AR168" s="86"/>
      <c r="AS168" s="86"/>
      <c r="AT168" s="86"/>
      <c r="AU168" s="86"/>
      <c r="AV168" s="86"/>
      <c r="AW168" s="240"/>
      <c r="AX168" s="86"/>
      <c r="AY168" s="86"/>
      <c r="AZ168" s="86"/>
      <c r="BA168" s="86"/>
      <c r="BB168" s="197"/>
      <c r="BC168" s="197"/>
      <c r="BD168" s="229">
        <f t="shared" si="18"/>
        <v>13.666666666666666</v>
      </c>
      <c r="BE168" s="202">
        <v>49200</v>
      </c>
      <c r="BF168" s="230">
        <v>368.89559005000001</v>
      </c>
      <c r="BG168" s="230">
        <v>467.99625028138598</v>
      </c>
      <c r="BH168" s="230">
        <v>-473.63665512095798</v>
      </c>
      <c r="BI168" s="231">
        <v>51.847793480298002</v>
      </c>
      <c r="BJ168" s="231">
        <v>5.7806699806766497</v>
      </c>
      <c r="BK168" s="229">
        <f t="shared" si="19"/>
        <v>-0.33995623186050672</v>
      </c>
      <c r="BL168" s="229">
        <f t="shared" si="20"/>
        <v>-143.81143264892341</v>
      </c>
      <c r="BM168" s="202">
        <v>49200</v>
      </c>
      <c r="BN168" s="230">
        <v>368.89559005000001</v>
      </c>
      <c r="BO168" s="230">
        <v>483.67781520571401</v>
      </c>
      <c r="BP168" s="230">
        <v>-488.536355596833</v>
      </c>
      <c r="BQ168" s="231">
        <v>51.960534556945603</v>
      </c>
      <c r="BR168" s="231">
        <v>5.8993205862249001</v>
      </c>
      <c r="BS168" s="229">
        <f t="shared" si="21"/>
        <v>-0.23266182879777642</v>
      </c>
      <c r="BT168" s="229">
        <f t="shared" si="22"/>
        <v>-143.81143264892341</v>
      </c>
      <c r="BU168" s="206"/>
      <c r="BV168" s="204">
        <v>-33.869301562146703</v>
      </c>
      <c r="BW168" s="204">
        <v>-27.619057093953899</v>
      </c>
      <c r="BX168" s="229">
        <f t="shared" si="23"/>
        <v>-38.587426035170438</v>
      </c>
      <c r="BY168" s="229">
        <f t="shared" si="24"/>
        <v>-30.842251393029194</v>
      </c>
      <c r="BZ168" s="206"/>
      <c r="CA168" s="206"/>
      <c r="CB168" s="206"/>
      <c r="CC168" s="206"/>
      <c r="CD168" s="206"/>
      <c r="CE168" s="206"/>
      <c r="CF168" s="206"/>
      <c r="CG168" s="206"/>
      <c r="CH168" s="206"/>
      <c r="CI168" s="206"/>
      <c r="CJ168" s="206"/>
      <c r="CK168" s="206"/>
      <c r="CL168" s="206"/>
      <c r="CM168" s="206"/>
      <c r="CN168" s="206"/>
      <c r="CO168" s="206"/>
      <c r="CP168" s="206"/>
      <c r="CQ168" s="206"/>
      <c r="CR168" s="206"/>
    </row>
    <row r="169" spans="1:96" ht="12" customHeight="1" x14ac:dyDescent="0.25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39"/>
      <c r="Y169" s="239"/>
      <c r="Z169" s="239"/>
      <c r="AA169" s="239"/>
      <c r="AB169" s="239"/>
      <c r="AC169" s="239"/>
      <c r="AD169" s="239"/>
      <c r="AE169" s="239"/>
      <c r="AF169" s="239"/>
      <c r="AG169" s="239"/>
      <c r="AH169" s="239"/>
      <c r="AI169" s="239"/>
      <c r="AJ169" s="239"/>
      <c r="AK169" s="239"/>
      <c r="AL169" s="239"/>
      <c r="AM169" s="206"/>
      <c r="AN169" s="86"/>
      <c r="AO169" s="86"/>
      <c r="AP169" s="86"/>
      <c r="AQ169" s="86"/>
      <c r="AR169" s="86"/>
      <c r="AS169" s="86"/>
      <c r="AT169" s="86"/>
      <c r="AU169" s="86"/>
      <c r="AV169" s="86"/>
      <c r="AW169" s="240"/>
      <c r="AX169" s="86"/>
      <c r="AY169" s="86"/>
      <c r="AZ169" s="86"/>
      <c r="BA169" s="86"/>
      <c r="BB169" s="197"/>
      <c r="BC169" s="197"/>
      <c r="BD169" s="229">
        <f t="shared" si="18"/>
        <v>13.75</v>
      </c>
      <c r="BE169" s="202">
        <v>49500</v>
      </c>
      <c r="BF169" s="230">
        <v>368.12</v>
      </c>
      <c r="BG169" s="230">
        <v>456.056817500036</v>
      </c>
      <c r="BH169" s="230">
        <v>-461.58561505956698</v>
      </c>
      <c r="BI169" s="231">
        <v>51.7583273154587</v>
      </c>
      <c r="BJ169" s="231">
        <v>5.6916907413162097</v>
      </c>
      <c r="BK169" s="229">
        <f t="shared" si="19"/>
        <v>-0.42893547122094677</v>
      </c>
      <c r="BL169" s="229">
        <f t="shared" si="20"/>
        <v>-144.58702269892342</v>
      </c>
      <c r="BM169" s="202">
        <v>49500</v>
      </c>
      <c r="BN169" s="230">
        <v>368.12</v>
      </c>
      <c r="BO169" s="230">
        <v>474.29514506905701</v>
      </c>
      <c r="BP169" s="230">
        <v>-479.16764273180303</v>
      </c>
      <c r="BQ169" s="231">
        <v>51.891580670783</v>
      </c>
      <c r="BR169" s="231">
        <v>5.8300498092541</v>
      </c>
      <c r="BS169" s="229">
        <f t="shared" si="21"/>
        <v>-0.3019326057685765</v>
      </c>
      <c r="BT169" s="229">
        <f t="shared" si="22"/>
        <v>-144.58702269892342</v>
      </c>
      <c r="BU169" s="206"/>
      <c r="BV169" s="204">
        <v>-46.0123634021136</v>
      </c>
      <c r="BW169" s="204">
        <v>-35.6516743957214</v>
      </c>
      <c r="BX169" s="229">
        <f t="shared" si="23"/>
        <v>-50.730487875137335</v>
      </c>
      <c r="BY169" s="229">
        <f t="shared" si="24"/>
        <v>-38.874868694796696</v>
      </c>
      <c r="BZ169" s="206"/>
      <c r="CA169" s="206"/>
      <c r="CB169" s="206"/>
      <c r="CC169" s="206"/>
      <c r="CD169" s="206"/>
      <c r="CE169" s="206"/>
      <c r="CF169" s="206"/>
      <c r="CG169" s="206"/>
      <c r="CH169" s="206"/>
      <c r="CI169" s="206"/>
      <c r="CJ169" s="206"/>
      <c r="CK169" s="206"/>
      <c r="CL169" s="206"/>
      <c r="CM169" s="206"/>
      <c r="CN169" s="206"/>
      <c r="CO169" s="206"/>
      <c r="CP169" s="206"/>
      <c r="CQ169" s="206"/>
      <c r="CR169" s="206"/>
    </row>
    <row r="170" spans="1:96" ht="12" customHeight="1" x14ac:dyDescent="0.25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39"/>
      <c r="Y170" s="239"/>
      <c r="Z170" s="239"/>
      <c r="AA170" s="239"/>
      <c r="AB170" s="239"/>
      <c r="AC170" s="239"/>
      <c r="AD170" s="239"/>
      <c r="AE170" s="239"/>
      <c r="AF170" s="239"/>
      <c r="AG170" s="239"/>
      <c r="AH170" s="239"/>
      <c r="AI170" s="239"/>
      <c r="AJ170" s="239"/>
      <c r="AK170" s="239"/>
      <c r="AL170" s="239"/>
      <c r="AM170" s="206"/>
      <c r="AN170" s="86"/>
      <c r="AO170" s="86"/>
      <c r="AP170" s="86"/>
      <c r="AQ170" s="86"/>
      <c r="AR170" s="86"/>
      <c r="AS170" s="86"/>
      <c r="AT170" s="86"/>
      <c r="AU170" s="86"/>
      <c r="AV170" s="86"/>
      <c r="AW170" s="240"/>
      <c r="AX170" s="86"/>
      <c r="AY170" s="86"/>
      <c r="AZ170" s="86"/>
      <c r="BA170" s="86"/>
      <c r="BB170" s="197"/>
      <c r="BC170" s="197"/>
      <c r="BD170" s="229">
        <f t="shared" si="18"/>
        <v>13.833333333333334</v>
      </c>
      <c r="BE170" s="202">
        <v>49800</v>
      </c>
      <c r="BF170" s="230">
        <v>368.89559005000001</v>
      </c>
      <c r="BG170" s="230">
        <v>444.57445744762202</v>
      </c>
      <c r="BH170" s="230">
        <v>-449.94648129082299</v>
      </c>
      <c r="BI170" s="231">
        <v>51.671212488591699</v>
      </c>
      <c r="BJ170" s="231">
        <v>5.60543021121621</v>
      </c>
      <c r="BK170" s="229">
        <f t="shared" si="19"/>
        <v>-0.51519600132094645</v>
      </c>
      <c r="BL170" s="229">
        <f t="shared" si="20"/>
        <v>-143.81143264892341</v>
      </c>
      <c r="BM170" s="202">
        <v>49800</v>
      </c>
      <c r="BN170" s="230">
        <v>368.89559005000001</v>
      </c>
      <c r="BO170" s="230">
        <v>465.23892038043198</v>
      </c>
      <c r="BP170" s="230">
        <v>-470.08545504999103</v>
      </c>
      <c r="BQ170" s="231">
        <v>51.824363078072501</v>
      </c>
      <c r="BR170" s="231">
        <v>5.7628199039530701</v>
      </c>
      <c r="BS170" s="229">
        <f t="shared" si="21"/>
        <v>-0.3691625110696064</v>
      </c>
      <c r="BT170" s="229">
        <f t="shared" si="22"/>
        <v>-143.81143264892341</v>
      </c>
      <c r="BU170" s="206"/>
      <c r="BV170" s="204">
        <v>-57.651494170594297</v>
      </c>
      <c r="BW170" s="204">
        <v>-43.293831717820098</v>
      </c>
      <c r="BX170" s="229">
        <f t="shared" si="23"/>
        <v>-62.369618643618033</v>
      </c>
      <c r="BY170" s="229">
        <f t="shared" si="24"/>
        <v>-46.517026016895393</v>
      </c>
      <c r="BZ170" s="206"/>
      <c r="CA170" s="206"/>
      <c r="CB170" s="206"/>
      <c r="CC170" s="206"/>
      <c r="CD170" s="206"/>
      <c r="CE170" s="206"/>
      <c r="CF170" s="206"/>
      <c r="CG170" s="206"/>
      <c r="CH170" s="206"/>
      <c r="CI170" s="206"/>
      <c r="CJ170" s="206"/>
      <c r="CK170" s="206"/>
      <c r="CL170" s="206"/>
      <c r="CM170" s="206"/>
      <c r="CN170" s="206"/>
      <c r="CO170" s="206"/>
      <c r="CP170" s="206"/>
      <c r="CQ170" s="206"/>
      <c r="CR170" s="206"/>
    </row>
    <row r="171" spans="1:96" ht="12" customHeight="1" x14ac:dyDescent="0.25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39"/>
      <c r="Y171" s="239"/>
      <c r="Z171" s="239"/>
      <c r="AA171" s="239"/>
      <c r="AB171" s="239"/>
      <c r="AC171" s="239"/>
      <c r="AD171" s="239"/>
      <c r="AE171" s="239"/>
      <c r="AF171" s="239"/>
      <c r="AG171" s="239"/>
      <c r="AH171" s="239"/>
      <c r="AI171" s="239"/>
      <c r="AJ171" s="239"/>
      <c r="AK171" s="239"/>
      <c r="AL171" s="239"/>
      <c r="AM171" s="206"/>
      <c r="AN171" s="86"/>
      <c r="AO171" s="86"/>
      <c r="AP171" s="86"/>
      <c r="AQ171" s="86"/>
      <c r="AR171" s="86"/>
      <c r="AS171" s="86"/>
      <c r="AT171" s="86"/>
      <c r="AU171" s="86"/>
      <c r="AV171" s="86"/>
      <c r="AW171" s="240"/>
      <c r="AX171" s="86"/>
      <c r="AY171" s="86"/>
      <c r="AZ171" s="86"/>
      <c r="BA171" s="86"/>
      <c r="BB171" s="197"/>
      <c r="BC171" s="197"/>
      <c r="BD171" s="229">
        <f t="shared" si="18"/>
        <v>13.916666666666666</v>
      </c>
      <c r="BE171" s="202">
        <v>50100</v>
      </c>
      <c r="BF171" s="230">
        <v>371.21386268999998</v>
      </c>
      <c r="BG171" s="230">
        <v>433.63564231585599</v>
      </c>
      <c r="BH171" s="230">
        <v>-438.80523340679201</v>
      </c>
      <c r="BI171" s="231">
        <v>51.587177177341999</v>
      </c>
      <c r="BJ171" s="231">
        <v>5.52263501733478</v>
      </c>
      <c r="BK171" s="229">
        <f t="shared" si="19"/>
        <v>-0.59799119520237642</v>
      </c>
      <c r="BL171" s="229">
        <f t="shared" si="20"/>
        <v>-141.49316000892344</v>
      </c>
      <c r="BM171" s="202">
        <v>50100</v>
      </c>
      <c r="BN171" s="230">
        <v>371.21386268999998</v>
      </c>
      <c r="BO171" s="230">
        <v>456.57886780982602</v>
      </c>
      <c r="BP171" s="230">
        <v>-461.35887317715498</v>
      </c>
      <c r="BQ171" s="231">
        <v>51.759440554353802</v>
      </c>
      <c r="BR171" s="231">
        <v>5.6982042650566003</v>
      </c>
      <c r="BS171" s="229">
        <f t="shared" si="21"/>
        <v>-0.43377814996607622</v>
      </c>
      <c r="BT171" s="229">
        <f t="shared" si="22"/>
        <v>-141.49316000892344</v>
      </c>
      <c r="BU171" s="206"/>
      <c r="BV171" s="204">
        <v>-68.659221179692196</v>
      </c>
      <c r="BW171" s="204">
        <v>-50.4618315441245</v>
      </c>
      <c r="BX171" s="229">
        <f t="shared" si="23"/>
        <v>-73.377345652715931</v>
      </c>
      <c r="BY171" s="229">
        <f t="shared" si="24"/>
        <v>-53.685025843199796</v>
      </c>
      <c r="BZ171" s="206"/>
      <c r="CA171" s="206"/>
      <c r="CB171" s="206"/>
      <c r="CC171" s="206"/>
      <c r="CD171" s="206"/>
      <c r="CE171" s="206"/>
      <c r="CF171" s="206"/>
      <c r="CG171" s="206"/>
      <c r="CH171" s="206"/>
      <c r="CI171" s="206"/>
      <c r="CJ171" s="206"/>
      <c r="CK171" s="206"/>
      <c r="CL171" s="206"/>
      <c r="CM171" s="206"/>
      <c r="CN171" s="206"/>
      <c r="CO171" s="206"/>
      <c r="CP171" s="206"/>
      <c r="CQ171" s="206"/>
      <c r="CR171" s="206"/>
    </row>
    <row r="172" spans="1:96" ht="12" customHeight="1" x14ac:dyDescent="0.25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39"/>
      <c r="Y172" s="239"/>
      <c r="Z172" s="239"/>
      <c r="AA172" s="239"/>
      <c r="AB172" s="239"/>
      <c r="AC172" s="239"/>
      <c r="AD172" s="239"/>
      <c r="AE172" s="239"/>
      <c r="AF172" s="239"/>
      <c r="AG172" s="239"/>
      <c r="AH172" s="239"/>
      <c r="AI172" s="239"/>
      <c r="AJ172" s="239"/>
      <c r="AK172" s="239"/>
      <c r="AL172" s="239"/>
      <c r="AM172" s="206"/>
      <c r="AN172" s="86"/>
      <c r="AO172" s="86"/>
      <c r="AP172" s="86"/>
      <c r="AQ172" s="86"/>
      <c r="AR172" s="86"/>
      <c r="AS172" s="86"/>
      <c r="AT172" s="86"/>
      <c r="AU172" s="86"/>
      <c r="AV172" s="86"/>
      <c r="AW172" s="240"/>
      <c r="AX172" s="86"/>
      <c r="AY172" s="86"/>
      <c r="AZ172" s="86"/>
      <c r="BA172" s="86"/>
      <c r="BB172" s="197"/>
      <c r="BC172" s="197"/>
      <c r="BD172" s="229">
        <f t="shared" si="18"/>
        <v>14</v>
      </c>
      <c r="BE172" s="202">
        <v>50400</v>
      </c>
      <c r="BF172" s="230">
        <v>375.04941841999999</v>
      </c>
      <c r="BG172" s="230">
        <v>423.32475675709298</v>
      </c>
      <c r="BH172" s="230">
        <v>-428.24556594580599</v>
      </c>
      <c r="BI172" s="231">
        <v>51.506960046462403</v>
      </c>
      <c r="BJ172" s="231">
        <v>5.4440634610557002</v>
      </c>
      <c r="BK172" s="229">
        <f t="shared" si="19"/>
        <v>-0.67656275148145628</v>
      </c>
      <c r="BL172" s="229">
        <f t="shared" si="20"/>
        <v>-137.65760427892343</v>
      </c>
      <c r="BM172" s="202">
        <v>50400</v>
      </c>
      <c r="BN172" s="230">
        <v>375.04941841999999</v>
      </c>
      <c r="BO172" s="230">
        <v>448.38261074292001</v>
      </c>
      <c r="BP172" s="230">
        <v>-453.05479617896202</v>
      </c>
      <c r="BQ172" s="231">
        <v>51.697371408860903</v>
      </c>
      <c r="BR172" s="231">
        <v>5.6367763565934998</v>
      </c>
      <c r="BS172" s="229">
        <f t="shared" si="21"/>
        <v>-0.49520605842917664</v>
      </c>
      <c r="BT172" s="229">
        <f t="shared" si="22"/>
        <v>-137.65760427892343</v>
      </c>
      <c r="BU172" s="206"/>
      <c r="BV172" s="204">
        <v>-78.914986925810396</v>
      </c>
      <c r="BW172" s="204">
        <v>-57.077169369197101</v>
      </c>
      <c r="BX172" s="229">
        <f t="shared" si="23"/>
        <v>-83.633111398834131</v>
      </c>
      <c r="BY172" s="229">
        <f t="shared" si="24"/>
        <v>-60.300363668272396</v>
      </c>
      <c r="BZ172" s="206"/>
      <c r="CA172" s="206"/>
      <c r="CB172" s="206"/>
      <c r="CC172" s="206"/>
      <c r="CD172" s="206"/>
      <c r="CE172" s="206"/>
      <c r="CF172" s="206"/>
      <c r="CG172" s="206"/>
      <c r="CH172" s="206"/>
      <c r="CI172" s="206"/>
      <c r="CJ172" s="206"/>
      <c r="CK172" s="206"/>
      <c r="CL172" s="206"/>
      <c r="CM172" s="206"/>
      <c r="CN172" s="206"/>
      <c r="CO172" s="206"/>
      <c r="CP172" s="206"/>
      <c r="CQ172" s="206"/>
      <c r="CR172" s="206"/>
    </row>
    <row r="173" spans="1:96" ht="12" customHeight="1" x14ac:dyDescent="0.25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39"/>
      <c r="Y173" s="239"/>
      <c r="Z173" s="239"/>
      <c r="AA173" s="239"/>
      <c r="AB173" s="239"/>
      <c r="AC173" s="239"/>
      <c r="AD173" s="239"/>
      <c r="AE173" s="239"/>
      <c r="AF173" s="239"/>
      <c r="AG173" s="239"/>
      <c r="AH173" s="239"/>
      <c r="AI173" s="239"/>
      <c r="AJ173" s="239"/>
      <c r="AK173" s="239"/>
      <c r="AL173" s="239"/>
      <c r="AM173" s="206"/>
      <c r="AN173" s="86"/>
      <c r="AO173" s="86"/>
      <c r="AP173" s="86"/>
      <c r="AQ173" s="86"/>
      <c r="AR173" s="86"/>
      <c r="AS173" s="86"/>
      <c r="AT173" s="86"/>
      <c r="AU173" s="86"/>
      <c r="AV173" s="86"/>
      <c r="AW173" s="240"/>
      <c r="AX173" s="86"/>
      <c r="AY173" s="86"/>
      <c r="AZ173" s="86"/>
      <c r="BA173" s="86"/>
      <c r="BB173" s="197"/>
      <c r="BC173" s="197"/>
      <c r="BD173" s="229">
        <f t="shared" si="18"/>
        <v>14.083333333333334</v>
      </c>
      <c r="BE173" s="202">
        <v>50700</v>
      </c>
      <c r="BF173" s="230">
        <v>380.36023411000002</v>
      </c>
      <c r="BG173" s="230">
        <v>413.724881777321</v>
      </c>
      <c r="BH173" s="230">
        <v>-418.34964406574699</v>
      </c>
      <c r="BI173" s="231">
        <v>51.431313971359501</v>
      </c>
      <c r="BJ173" s="231">
        <v>5.3704890007370301</v>
      </c>
      <c r="BK173" s="229">
        <f t="shared" si="19"/>
        <v>-0.75013721180012638</v>
      </c>
      <c r="BL173" s="229">
        <f t="shared" si="20"/>
        <v>-132.3467885889234</v>
      </c>
      <c r="BM173" s="202">
        <v>50700</v>
      </c>
      <c r="BN173" s="230">
        <v>380.36023411000002</v>
      </c>
      <c r="BO173" s="230">
        <v>440.71612746627198</v>
      </c>
      <c r="BP173" s="230">
        <v>-445.23837691707502</v>
      </c>
      <c r="BQ173" s="231">
        <v>51.638715295280697</v>
      </c>
      <c r="BR173" s="231">
        <v>5.5791114163450404</v>
      </c>
      <c r="BS173" s="229">
        <f t="shared" si="21"/>
        <v>-0.55287099867763612</v>
      </c>
      <c r="BT173" s="229">
        <f t="shared" si="22"/>
        <v>-132.3467885889234</v>
      </c>
      <c r="BU173" s="206"/>
      <c r="BV173" s="204">
        <v>-88.306469445042197</v>
      </c>
      <c r="BW173" s="204">
        <v>-63.067393485889703</v>
      </c>
      <c r="BX173" s="229">
        <f t="shared" si="23"/>
        <v>-93.024593918065932</v>
      </c>
      <c r="BY173" s="229">
        <f t="shared" si="24"/>
        <v>-66.290587784964998</v>
      </c>
      <c r="BZ173" s="206"/>
      <c r="CA173" s="206"/>
      <c r="CB173" s="206"/>
      <c r="CC173" s="206"/>
      <c r="CD173" s="206"/>
      <c r="CE173" s="206"/>
      <c r="CF173" s="206"/>
      <c r="CG173" s="206"/>
      <c r="CH173" s="206"/>
      <c r="CI173" s="206"/>
      <c r="CJ173" s="206"/>
      <c r="CK173" s="206"/>
      <c r="CL173" s="206"/>
      <c r="CM173" s="206"/>
      <c r="CN173" s="206"/>
      <c r="CO173" s="206"/>
      <c r="CP173" s="206"/>
      <c r="CQ173" s="206"/>
      <c r="CR173" s="206"/>
    </row>
    <row r="174" spans="1:96" ht="12" customHeight="1" x14ac:dyDescent="0.25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39"/>
      <c r="Y174" s="239"/>
      <c r="Z174" s="239"/>
      <c r="AA174" s="239"/>
      <c r="AB174" s="239"/>
      <c r="AC174" s="239"/>
      <c r="AD174" s="239"/>
      <c r="AE174" s="239"/>
      <c r="AF174" s="239"/>
      <c r="AG174" s="239"/>
      <c r="AH174" s="239"/>
      <c r="AI174" s="239"/>
      <c r="AJ174" s="239"/>
      <c r="AK174" s="239"/>
      <c r="AL174" s="239"/>
      <c r="AM174" s="206"/>
      <c r="AN174" s="86"/>
      <c r="AO174" s="86"/>
      <c r="AP174" s="86"/>
      <c r="AQ174" s="86"/>
      <c r="AR174" s="86"/>
      <c r="AS174" s="86"/>
      <c r="AT174" s="86"/>
      <c r="AU174" s="86"/>
      <c r="AV174" s="86"/>
      <c r="AW174" s="240"/>
      <c r="AX174" s="86"/>
      <c r="AY174" s="86"/>
      <c r="AZ174" s="86"/>
      <c r="BA174" s="86"/>
      <c r="BB174" s="197"/>
      <c r="BC174" s="197"/>
      <c r="BD174" s="229">
        <f t="shared" si="18"/>
        <v>14.166666666666666</v>
      </c>
      <c r="BE174" s="202">
        <v>51000</v>
      </c>
      <c r="BF174" s="230">
        <v>387.08812332999997</v>
      </c>
      <c r="BG174" s="230">
        <v>404.91867695397798</v>
      </c>
      <c r="BH174" s="230">
        <v>-409.19898006484499</v>
      </c>
      <c r="BI174" s="231">
        <v>51.3610099823604</v>
      </c>
      <c r="BJ174" s="231">
        <v>5.3027036633310596</v>
      </c>
      <c r="BK174" s="229">
        <f t="shared" si="19"/>
        <v>-0.81792254920609686</v>
      </c>
      <c r="BL174" s="229">
        <f t="shared" si="20"/>
        <v>-125.61889936892345</v>
      </c>
      <c r="BM174" s="202">
        <v>51000</v>
      </c>
      <c r="BN174" s="230">
        <v>387.08812332999997</v>
      </c>
      <c r="BO174" s="230">
        <v>433.64426360252202</v>
      </c>
      <c r="BP174" s="230">
        <v>-437.97352655984503</v>
      </c>
      <c r="BQ174" s="231">
        <v>51.584035161555001</v>
      </c>
      <c r="BR174" s="231">
        <v>5.52578813425127</v>
      </c>
      <c r="BS174" s="229">
        <f t="shared" si="21"/>
        <v>-0.60619428077140647</v>
      </c>
      <c r="BT174" s="229">
        <f t="shared" si="22"/>
        <v>-125.61889936892345</v>
      </c>
      <c r="BU174" s="206"/>
      <c r="BV174" s="204">
        <v>-96.730812472269804</v>
      </c>
      <c r="BW174" s="204">
        <v>-68.366898482213301</v>
      </c>
      <c r="BX174" s="229">
        <f t="shared" si="23"/>
        <v>-101.44893694529354</v>
      </c>
      <c r="BY174" s="229">
        <f t="shared" si="24"/>
        <v>-71.590092781288604</v>
      </c>
      <c r="BZ174" s="206"/>
      <c r="CA174" s="206"/>
      <c r="CB174" s="206"/>
      <c r="CC174" s="206"/>
      <c r="CD174" s="206"/>
      <c r="CE174" s="206"/>
      <c r="CF174" s="206"/>
      <c r="CG174" s="206"/>
      <c r="CH174" s="206"/>
      <c r="CI174" s="206"/>
      <c r="CJ174" s="206"/>
      <c r="CK174" s="206"/>
      <c r="CL174" s="206"/>
      <c r="CM174" s="206"/>
      <c r="CN174" s="206"/>
      <c r="CO174" s="206"/>
      <c r="CP174" s="206"/>
      <c r="CQ174" s="206"/>
      <c r="CR174" s="206"/>
    </row>
    <row r="175" spans="1:96" ht="12" customHeight="1" x14ac:dyDescent="0.25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39"/>
      <c r="Y175" s="239"/>
      <c r="Z175" s="239"/>
      <c r="AA175" s="239"/>
      <c r="AB175" s="239"/>
      <c r="AC175" s="239"/>
      <c r="AD175" s="239"/>
      <c r="AE175" s="239"/>
      <c r="AF175" s="239"/>
      <c r="AG175" s="239"/>
      <c r="AH175" s="239"/>
      <c r="AI175" s="239"/>
      <c r="AJ175" s="239"/>
      <c r="AK175" s="239"/>
      <c r="AL175" s="239"/>
      <c r="AM175" s="206"/>
      <c r="AN175" s="86"/>
      <c r="AO175" s="86"/>
      <c r="AP175" s="86"/>
      <c r="AQ175" s="86"/>
      <c r="AR175" s="86"/>
      <c r="AS175" s="86"/>
      <c r="AT175" s="86"/>
      <c r="AU175" s="86"/>
      <c r="AV175" s="86"/>
      <c r="AW175" s="240"/>
      <c r="AX175" s="86"/>
      <c r="AY175" s="86"/>
      <c r="AZ175" s="86"/>
      <c r="BA175" s="86"/>
      <c r="BB175" s="197"/>
      <c r="BC175" s="197"/>
      <c r="BD175" s="229">
        <f t="shared" si="18"/>
        <v>14.25</v>
      </c>
      <c r="BE175" s="202">
        <v>51300</v>
      </c>
      <c r="BF175" s="230">
        <v>395.15937394000002</v>
      </c>
      <c r="BG175" s="230">
        <v>396.98930259930302</v>
      </c>
      <c r="BH175" s="230">
        <v>-400.87538551357699</v>
      </c>
      <c r="BI175" s="231">
        <v>51.296840918268501</v>
      </c>
      <c r="BJ175" s="231">
        <v>5.2415207374700303</v>
      </c>
      <c r="BK175" s="229">
        <f t="shared" si="19"/>
        <v>-0.87910547506712611</v>
      </c>
      <c r="BL175" s="229">
        <f t="shared" si="20"/>
        <v>-117.5476487589234</v>
      </c>
      <c r="BM175" s="202">
        <v>51300</v>
      </c>
      <c r="BN175" s="230">
        <v>395.15937394000002</v>
      </c>
      <c r="BO175" s="230">
        <v>427.231256027413</v>
      </c>
      <c r="BP175" s="230">
        <v>-431.323453004111</v>
      </c>
      <c r="BQ175" s="231">
        <v>51.533899018184698</v>
      </c>
      <c r="BR175" s="231">
        <v>5.4773899123891701</v>
      </c>
      <c r="BS175" s="229">
        <f t="shared" si="21"/>
        <v>-0.65459250263350643</v>
      </c>
      <c r="BT175" s="229">
        <f t="shared" si="22"/>
        <v>-117.5476487589234</v>
      </c>
      <c r="BU175" s="206"/>
      <c r="BV175" s="204">
        <v>-104.09575193118</v>
      </c>
      <c r="BW175" s="204">
        <v>-72.917643757040594</v>
      </c>
      <c r="BX175" s="229">
        <f t="shared" si="23"/>
        <v>-108.81387640420374</v>
      </c>
      <c r="BY175" s="229">
        <f t="shared" si="24"/>
        <v>-76.140838056115896</v>
      </c>
      <c r="BZ175" s="206"/>
      <c r="CA175" s="206"/>
      <c r="CB175" s="206"/>
      <c r="CC175" s="206"/>
      <c r="CD175" s="206"/>
      <c r="CE175" s="206"/>
      <c r="CF175" s="206"/>
      <c r="CG175" s="206"/>
      <c r="CH175" s="206"/>
      <c r="CI175" s="206"/>
      <c r="CJ175" s="206"/>
      <c r="CK175" s="206"/>
      <c r="CL175" s="206"/>
      <c r="CM175" s="206"/>
      <c r="CN175" s="206"/>
      <c r="CO175" s="206"/>
      <c r="CP175" s="206"/>
      <c r="CQ175" s="206"/>
      <c r="CR175" s="206"/>
    </row>
    <row r="176" spans="1:96" ht="12" customHeight="1" x14ac:dyDescent="0.25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39"/>
      <c r="Y176" s="239"/>
      <c r="Z176" s="239"/>
      <c r="AA176" s="239"/>
      <c r="AB176" s="239"/>
      <c r="AC176" s="239"/>
      <c r="AD176" s="239"/>
      <c r="AE176" s="239"/>
      <c r="AF176" s="239"/>
      <c r="AG176" s="239"/>
      <c r="AH176" s="239"/>
      <c r="AI176" s="239"/>
      <c r="AJ176" s="239"/>
      <c r="AK176" s="239"/>
      <c r="AL176" s="239"/>
      <c r="AM176" s="206"/>
      <c r="AN176" s="86"/>
      <c r="AO176" s="86"/>
      <c r="AP176" s="86"/>
      <c r="AQ176" s="86"/>
      <c r="AR176" s="86"/>
      <c r="AS176" s="86"/>
      <c r="AT176" s="86"/>
      <c r="AU176" s="86"/>
      <c r="AV176" s="86"/>
      <c r="AW176" s="240"/>
      <c r="AX176" s="86"/>
      <c r="AY176" s="86"/>
      <c r="AZ176" s="86"/>
      <c r="BA176" s="86"/>
      <c r="BB176" s="197"/>
      <c r="BC176" s="197"/>
      <c r="BD176" s="229">
        <f t="shared" si="18"/>
        <v>14.333333333333334</v>
      </c>
      <c r="BE176" s="202">
        <v>51600</v>
      </c>
      <c r="BF176" s="230">
        <v>404.48555561000001</v>
      </c>
      <c r="BG176" s="230">
        <v>390.02129504413602</v>
      </c>
      <c r="BH176" s="230">
        <v>-393.461929621536</v>
      </c>
      <c r="BI176" s="231">
        <v>51.239624013179998</v>
      </c>
      <c r="BJ176" s="231">
        <v>5.1877758048086102</v>
      </c>
      <c r="BK176" s="229">
        <f t="shared" si="19"/>
        <v>-0.93285040772854622</v>
      </c>
      <c r="BL176" s="229">
        <f t="shared" si="20"/>
        <v>-108.22146708892342</v>
      </c>
      <c r="BM176" s="202">
        <v>51600</v>
      </c>
      <c r="BN176" s="230">
        <v>404.48555561000001</v>
      </c>
      <c r="BO176" s="230">
        <v>421.54121029185598</v>
      </c>
      <c r="BP176" s="230">
        <v>-425.35118463802098</v>
      </c>
      <c r="BQ176" s="231">
        <v>51.488881072226597</v>
      </c>
      <c r="BR176" s="231">
        <v>5.4345051685908503</v>
      </c>
      <c r="BS176" s="229">
        <f t="shared" si="21"/>
        <v>-0.69747724643182618</v>
      </c>
      <c r="BT176" s="229">
        <f t="shared" si="22"/>
        <v>-108.22146708892342</v>
      </c>
      <c r="BU176" s="206"/>
      <c r="BV176" s="204">
        <v>-110.320626417781</v>
      </c>
      <c r="BW176" s="204">
        <v>-76.669789185395402</v>
      </c>
      <c r="BX176" s="229">
        <f t="shared" si="23"/>
        <v>-115.03875089080474</v>
      </c>
      <c r="BY176" s="229">
        <f t="shared" si="24"/>
        <v>-79.892983484470705</v>
      </c>
      <c r="BZ176" s="206"/>
      <c r="CA176" s="206"/>
      <c r="CB176" s="206"/>
      <c r="CC176" s="206"/>
      <c r="CD176" s="206"/>
      <c r="CE176" s="206"/>
      <c r="CF176" s="206"/>
      <c r="CG176" s="206"/>
      <c r="CH176" s="206"/>
      <c r="CI176" s="206"/>
      <c r="CJ176" s="206"/>
      <c r="CK176" s="206"/>
      <c r="CL176" s="206"/>
      <c r="CM176" s="206"/>
      <c r="CN176" s="206"/>
      <c r="CO176" s="206"/>
      <c r="CP176" s="206"/>
      <c r="CQ176" s="206"/>
      <c r="CR176" s="206"/>
    </row>
    <row r="177" spans="1:96" ht="12" customHeight="1" x14ac:dyDescent="0.25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39"/>
      <c r="Y177" s="239"/>
      <c r="Z177" s="239"/>
      <c r="AA177" s="239"/>
      <c r="AB177" s="239"/>
      <c r="AC177" s="239"/>
      <c r="AD177" s="239"/>
      <c r="AE177" s="239"/>
      <c r="AF177" s="239"/>
      <c r="AG177" s="239"/>
      <c r="AH177" s="239"/>
      <c r="AI177" s="239"/>
      <c r="AJ177" s="239"/>
      <c r="AK177" s="239"/>
      <c r="AL177" s="239"/>
      <c r="AM177" s="206"/>
      <c r="AN177" s="86"/>
      <c r="AO177" s="86"/>
      <c r="AP177" s="86"/>
      <c r="AQ177" s="86"/>
      <c r="AR177" s="86"/>
      <c r="AS177" s="86"/>
      <c r="AT177" s="86"/>
      <c r="AU177" s="86"/>
      <c r="AV177" s="86"/>
      <c r="AW177" s="240"/>
      <c r="AX177" s="86"/>
      <c r="AY177" s="86"/>
      <c r="AZ177" s="86"/>
      <c r="BA177" s="86"/>
      <c r="BB177" s="197"/>
      <c r="BC177" s="197"/>
      <c r="BD177" s="229">
        <f t="shared" si="18"/>
        <v>14.416666666666666</v>
      </c>
      <c r="BE177" s="202">
        <v>51900</v>
      </c>
      <c r="BF177" s="230">
        <v>414.96448874999999</v>
      </c>
      <c r="BG177" s="230">
        <v>384.10127052126398</v>
      </c>
      <c r="BH177" s="230">
        <v>-387.04380104602899</v>
      </c>
      <c r="BI177" s="231">
        <v>51.190201302889101</v>
      </c>
      <c r="BJ177" s="231">
        <v>5.1423248105222203</v>
      </c>
      <c r="BK177" s="229">
        <f t="shared" si="19"/>
        <v>-0.97830140201493609</v>
      </c>
      <c r="BL177" s="229">
        <f t="shared" si="20"/>
        <v>-97.742533948923437</v>
      </c>
      <c r="BM177" s="202">
        <v>51900</v>
      </c>
      <c r="BN177" s="230">
        <v>414.96448874999999</v>
      </c>
      <c r="BO177" s="230">
        <v>416.63845509296902</v>
      </c>
      <c r="BP177" s="230">
        <v>-420.12001402256402</v>
      </c>
      <c r="BQ177" s="231">
        <v>51.449561617177203</v>
      </c>
      <c r="BR177" s="231">
        <v>5.3977259823903703</v>
      </c>
      <c r="BS177" s="229">
        <f t="shared" si="21"/>
        <v>-0.73425643263230622</v>
      </c>
      <c r="BT177" s="229">
        <f t="shared" si="22"/>
        <v>-97.742533948923437</v>
      </c>
      <c r="BU177" s="206"/>
      <c r="BV177" s="204">
        <v>-115.337260610531</v>
      </c>
      <c r="BW177" s="204">
        <v>-79.582240971474505</v>
      </c>
      <c r="BX177" s="229">
        <f t="shared" si="23"/>
        <v>-120.05538508355474</v>
      </c>
      <c r="BY177" s="229">
        <f t="shared" si="24"/>
        <v>-82.805435270549808</v>
      </c>
      <c r="BZ177" s="206"/>
      <c r="CA177" s="206"/>
      <c r="CB177" s="206"/>
      <c r="CC177" s="206"/>
      <c r="CD177" s="206"/>
      <c r="CE177" s="206"/>
      <c r="CF177" s="206"/>
      <c r="CG177" s="206"/>
      <c r="CH177" s="206"/>
      <c r="CI177" s="206"/>
      <c r="CJ177" s="206"/>
      <c r="CK177" s="206"/>
      <c r="CL177" s="206"/>
      <c r="CM177" s="206"/>
      <c r="CN177" s="206"/>
      <c r="CO177" s="206"/>
      <c r="CP177" s="206"/>
      <c r="CQ177" s="206"/>
      <c r="CR177" s="206"/>
    </row>
    <row r="178" spans="1:96" ht="12" customHeight="1" x14ac:dyDescent="0.25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39"/>
      <c r="Y178" s="239"/>
      <c r="Z178" s="239"/>
      <c r="AA178" s="239"/>
      <c r="AB178" s="239"/>
      <c r="AC178" s="239"/>
      <c r="AD178" s="239"/>
      <c r="AE178" s="239"/>
      <c r="AF178" s="239"/>
      <c r="AG178" s="239"/>
      <c r="AH178" s="239"/>
      <c r="AI178" s="239"/>
      <c r="AJ178" s="239"/>
      <c r="AK178" s="239"/>
      <c r="AL178" s="239"/>
      <c r="AM178" s="206"/>
      <c r="AN178" s="86"/>
      <c r="AO178" s="86"/>
      <c r="AP178" s="86"/>
      <c r="AQ178" s="86"/>
      <c r="AR178" s="86"/>
      <c r="AS178" s="86"/>
      <c r="AT178" s="86"/>
      <c r="AU178" s="86"/>
      <c r="AV178" s="86"/>
      <c r="AW178" s="240"/>
      <c r="AX178" s="86"/>
      <c r="AY178" s="86"/>
      <c r="AZ178" s="86"/>
      <c r="BA178" s="86"/>
      <c r="BB178" s="197"/>
      <c r="BC178" s="197"/>
      <c r="BD178" s="229">
        <f t="shared" si="18"/>
        <v>14.5</v>
      </c>
      <c r="BE178" s="202">
        <v>52200</v>
      </c>
      <c r="BF178" s="230">
        <v>426.48136398000003</v>
      </c>
      <c r="BG178" s="230">
        <v>379.318286616264</v>
      </c>
      <c r="BH178" s="230">
        <v>-381.70892665757702</v>
      </c>
      <c r="BI178" s="231">
        <v>51.149436341433102</v>
      </c>
      <c r="BJ178" s="231">
        <v>5.1060374923851599</v>
      </c>
      <c r="BK178" s="229">
        <f t="shared" si="19"/>
        <v>-1.0145887201519965</v>
      </c>
      <c r="BL178" s="229">
        <f t="shared" si="20"/>
        <v>-86.225658718923398</v>
      </c>
      <c r="BM178" s="202">
        <v>52200</v>
      </c>
      <c r="BN178" s="230">
        <v>426.48136398000003</v>
      </c>
      <c r="BO178" s="230">
        <v>412.587676563657</v>
      </c>
      <c r="BP178" s="230">
        <v>-415.69377599797798</v>
      </c>
      <c r="BQ178" s="231">
        <v>51.416524898816697</v>
      </c>
      <c r="BR178" s="231">
        <v>5.3676442204020596</v>
      </c>
      <c r="BS178" s="229">
        <f t="shared" si="21"/>
        <v>-0.76433819462061692</v>
      </c>
      <c r="BT178" s="229">
        <f t="shared" si="22"/>
        <v>-86.225658718923398</v>
      </c>
      <c r="BU178" s="206"/>
      <c r="BV178" s="204">
        <v>-119.09071193189</v>
      </c>
      <c r="BW178" s="204">
        <v>-81.623101711173703</v>
      </c>
      <c r="BX178" s="229">
        <f t="shared" si="23"/>
        <v>-123.80883640491373</v>
      </c>
      <c r="BY178" s="229">
        <f t="shared" si="24"/>
        <v>-84.846296010249006</v>
      </c>
      <c r="BZ178" s="206"/>
      <c r="CA178" s="206"/>
      <c r="CB178" s="206"/>
      <c r="CC178" s="206"/>
      <c r="CD178" s="206"/>
      <c r="CE178" s="206"/>
      <c r="CF178" s="206"/>
      <c r="CG178" s="206"/>
      <c r="CH178" s="206"/>
      <c r="CI178" s="206"/>
      <c r="CJ178" s="206"/>
      <c r="CK178" s="206"/>
      <c r="CL178" s="206"/>
      <c r="CM178" s="206"/>
      <c r="CN178" s="206"/>
      <c r="CO178" s="206"/>
      <c r="CP178" s="206"/>
      <c r="CQ178" s="206"/>
      <c r="CR178" s="206"/>
    </row>
    <row r="179" spans="1:96" ht="12" customHeight="1" x14ac:dyDescent="0.25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39"/>
      <c r="Y179" s="239"/>
      <c r="Z179" s="239"/>
      <c r="AA179" s="239"/>
      <c r="AB179" s="239"/>
      <c r="AC179" s="239"/>
      <c r="AD179" s="239"/>
      <c r="AE179" s="239"/>
      <c r="AF179" s="239"/>
      <c r="AG179" s="239"/>
      <c r="AH179" s="239"/>
      <c r="AI179" s="239"/>
      <c r="AJ179" s="239"/>
      <c r="AK179" s="239"/>
      <c r="AL179" s="239"/>
      <c r="AM179" s="206"/>
      <c r="AN179" s="86"/>
      <c r="AO179" s="86"/>
      <c r="AP179" s="86"/>
      <c r="AQ179" s="86"/>
      <c r="AR179" s="86"/>
      <c r="AS179" s="86"/>
      <c r="AT179" s="86"/>
      <c r="AU179" s="86"/>
      <c r="AV179" s="86"/>
      <c r="AW179" s="240"/>
      <c r="AX179" s="86"/>
      <c r="AY179" s="86"/>
      <c r="AZ179" s="86"/>
      <c r="BA179" s="86"/>
      <c r="BB179" s="197"/>
      <c r="BC179" s="197"/>
      <c r="BD179" s="229">
        <f t="shared" si="18"/>
        <v>14.583333333333334</v>
      </c>
      <c r="BE179" s="202">
        <v>52500</v>
      </c>
      <c r="BF179" s="230">
        <v>438.91</v>
      </c>
      <c r="BG179" s="230">
        <v>375.76363897856697</v>
      </c>
      <c r="BH179" s="230">
        <v>-377.548148282456</v>
      </c>
      <c r="BI179" s="231">
        <v>51.118205315733903</v>
      </c>
      <c r="BJ179" s="231">
        <v>5.0797841617547803</v>
      </c>
      <c r="BK179" s="229">
        <f t="shared" si="19"/>
        <v>-1.0408420507823761</v>
      </c>
      <c r="BL179" s="229">
        <f t="shared" si="20"/>
        <v>-73.797022698923399</v>
      </c>
      <c r="BM179" s="202">
        <v>52500</v>
      </c>
      <c r="BN179" s="230">
        <v>438.91</v>
      </c>
      <c r="BO179" s="230">
        <v>409.45371468313101</v>
      </c>
      <c r="BP179" s="230">
        <v>-412.13685298205098</v>
      </c>
      <c r="BQ179" s="231">
        <v>51.3903540200442</v>
      </c>
      <c r="BR179" s="231">
        <v>5.34484415564848</v>
      </c>
      <c r="BS179" s="229">
        <f t="shared" si="21"/>
        <v>-0.78713825937419646</v>
      </c>
      <c r="BT179" s="229">
        <f t="shared" si="22"/>
        <v>-73.797022698923399</v>
      </c>
      <c r="BU179" s="206"/>
      <c r="BV179" s="204">
        <v>-121.539872283809</v>
      </c>
      <c r="BW179" s="204">
        <v>-82.7700197350011</v>
      </c>
      <c r="BX179" s="229">
        <f t="shared" si="23"/>
        <v>-126.25799675683274</v>
      </c>
      <c r="BY179" s="229">
        <f t="shared" si="24"/>
        <v>-85.993214034076402</v>
      </c>
      <c r="BZ179" s="206"/>
      <c r="CA179" s="206"/>
      <c r="CB179" s="206"/>
      <c r="CC179" s="206"/>
      <c r="CD179" s="206"/>
      <c r="CE179" s="206"/>
      <c r="CF179" s="206"/>
      <c r="CG179" s="206"/>
      <c r="CH179" s="206"/>
      <c r="CI179" s="206"/>
      <c r="CJ179" s="206"/>
      <c r="CK179" s="206"/>
      <c r="CL179" s="206"/>
      <c r="CM179" s="206"/>
      <c r="CN179" s="206"/>
      <c r="CO179" s="206"/>
      <c r="CP179" s="206"/>
      <c r="CQ179" s="206"/>
      <c r="CR179" s="206"/>
    </row>
    <row r="180" spans="1:96" ht="12" customHeight="1" x14ac:dyDescent="0.25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39"/>
      <c r="Y180" s="239"/>
      <c r="Z180" s="239"/>
      <c r="AA180" s="239"/>
      <c r="AB180" s="239"/>
      <c r="AC180" s="239"/>
      <c r="AD180" s="239"/>
      <c r="AE180" s="239"/>
      <c r="AF180" s="239"/>
      <c r="AG180" s="239"/>
      <c r="AH180" s="239"/>
      <c r="AI180" s="239"/>
      <c r="AJ180" s="239"/>
      <c r="AK180" s="239"/>
      <c r="AL180" s="239"/>
      <c r="AM180" s="206"/>
      <c r="AN180" s="86"/>
      <c r="AO180" s="86"/>
      <c r="AP180" s="86"/>
      <c r="AQ180" s="86"/>
      <c r="AR180" s="86"/>
      <c r="AS180" s="86"/>
      <c r="AT180" s="86"/>
      <c r="AU180" s="86"/>
      <c r="AV180" s="86"/>
      <c r="AW180" s="240"/>
      <c r="AX180" s="86"/>
      <c r="AY180" s="86"/>
      <c r="AZ180" s="86"/>
      <c r="BA180" s="86"/>
      <c r="BB180" s="197"/>
      <c r="BC180" s="197"/>
      <c r="BD180" s="229">
        <f t="shared" si="18"/>
        <v>14.666666666666666</v>
      </c>
      <c r="BE180" s="202">
        <v>52800</v>
      </c>
      <c r="BF180" s="230">
        <v>452.11422606999997</v>
      </c>
      <c r="BG180" s="230">
        <v>373.52982517322698</v>
      </c>
      <c r="BH180" s="230">
        <v>-374.65470348762199</v>
      </c>
      <c r="BI180" s="231">
        <v>51.097380346307602</v>
      </c>
      <c r="BJ180" s="231">
        <v>5.0644137045075501</v>
      </c>
      <c r="BK180" s="229">
        <f t="shared" si="19"/>
        <v>-1.0562125080296063</v>
      </c>
      <c r="BL180" s="229">
        <f t="shared" si="20"/>
        <v>-60.592796628923452</v>
      </c>
      <c r="BM180" s="202">
        <v>52800</v>
      </c>
      <c r="BN180" s="230">
        <v>452.11422606999997</v>
      </c>
      <c r="BO180" s="230">
        <v>407.30088890266398</v>
      </c>
      <c r="BP180" s="230">
        <v>-409.51378036313099</v>
      </c>
      <c r="BQ180" s="231">
        <v>51.3716218502855</v>
      </c>
      <c r="BR180" s="231">
        <v>5.3298905706919699</v>
      </c>
      <c r="BS180" s="229">
        <f t="shared" si="21"/>
        <v>-0.80209184433070657</v>
      </c>
      <c r="BT180" s="229">
        <f t="shared" si="22"/>
        <v>-60.592796628923452</v>
      </c>
      <c r="BU180" s="206"/>
      <c r="BV180" s="204">
        <v>-122.6579182669</v>
      </c>
      <c r="BW180" s="204">
        <v>-83.010433905342396</v>
      </c>
      <c r="BX180" s="229">
        <f t="shared" si="23"/>
        <v>-127.37604273992373</v>
      </c>
      <c r="BY180" s="229">
        <f t="shared" si="24"/>
        <v>-86.233628204417698</v>
      </c>
      <c r="BZ180" s="206"/>
      <c r="CA180" s="206"/>
      <c r="CB180" s="206"/>
      <c r="CC180" s="206"/>
      <c r="CD180" s="206"/>
      <c r="CE180" s="206"/>
      <c r="CF180" s="206"/>
      <c r="CG180" s="206"/>
      <c r="CH180" s="206"/>
      <c r="CI180" s="206"/>
      <c r="CJ180" s="206"/>
      <c r="CK180" s="206"/>
      <c r="CL180" s="206"/>
      <c r="CM180" s="206"/>
      <c r="CN180" s="206"/>
      <c r="CO180" s="206"/>
      <c r="CP180" s="206"/>
      <c r="CQ180" s="206"/>
      <c r="CR180" s="206"/>
    </row>
    <row r="181" spans="1:96" ht="12" customHeight="1" x14ac:dyDescent="0.25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39"/>
      <c r="Y181" s="239"/>
      <c r="Z181" s="239"/>
      <c r="AA181" s="239"/>
      <c r="AB181" s="239"/>
      <c r="AC181" s="239"/>
      <c r="AD181" s="239"/>
      <c r="AE181" s="239"/>
      <c r="AF181" s="239"/>
      <c r="AG181" s="239"/>
      <c r="AH181" s="239"/>
      <c r="AI181" s="239"/>
      <c r="AJ181" s="239"/>
      <c r="AK181" s="239"/>
      <c r="AL181" s="239"/>
      <c r="AM181" s="206"/>
      <c r="AN181" s="86"/>
      <c r="AO181" s="86"/>
      <c r="AP181" s="86"/>
      <c r="AQ181" s="86"/>
      <c r="AR181" s="86"/>
      <c r="AS181" s="86"/>
      <c r="AT181" s="86"/>
      <c r="AU181" s="86"/>
      <c r="AV181" s="86"/>
      <c r="AW181" s="240"/>
      <c r="AX181" s="86"/>
      <c r="AY181" s="86"/>
      <c r="AZ181" s="86"/>
      <c r="BA181" s="86"/>
      <c r="BB181" s="197"/>
      <c r="BC181" s="197"/>
      <c r="BD181" s="229">
        <f t="shared" si="18"/>
        <v>14.75</v>
      </c>
      <c r="BE181" s="202">
        <v>53100</v>
      </c>
      <c r="BF181" s="230">
        <v>465.94937393999999</v>
      </c>
      <c r="BG181" s="230">
        <v>372.708386068599</v>
      </c>
      <c r="BH181" s="230">
        <v>-373.12271324536198</v>
      </c>
      <c r="BI181" s="231">
        <v>51.0878027497196</v>
      </c>
      <c r="BJ181" s="231">
        <v>5.0607209600102898</v>
      </c>
      <c r="BK181" s="229">
        <f t="shared" si="19"/>
        <v>-1.0599052525268666</v>
      </c>
      <c r="BL181" s="229">
        <f t="shared" si="20"/>
        <v>-46.757648758923438</v>
      </c>
      <c r="BM181" s="202">
        <v>53100</v>
      </c>
      <c r="BN181" s="230">
        <v>465.94937393999999</v>
      </c>
      <c r="BO181" s="230">
        <v>406.19171789792199</v>
      </c>
      <c r="BP181" s="230">
        <v>-407.88831314835801</v>
      </c>
      <c r="BQ181" s="231">
        <v>51.360876936847603</v>
      </c>
      <c r="BR181" s="231">
        <v>5.3233114868467704</v>
      </c>
      <c r="BS181" s="229">
        <f t="shared" si="21"/>
        <v>-0.80867092817590613</v>
      </c>
      <c r="BT181" s="229">
        <f t="shared" si="22"/>
        <v>-46.757648758923438</v>
      </c>
      <c r="BU181" s="206"/>
      <c r="BV181" s="204">
        <v>-122.43260495244</v>
      </c>
      <c r="BW181" s="204">
        <v>-82.341711187041298</v>
      </c>
      <c r="BX181" s="229">
        <f t="shared" si="23"/>
        <v>-127.15072942546374</v>
      </c>
      <c r="BY181" s="229">
        <f t="shared" si="24"/>
        <v>-85.564905486116601</v>
      </c>
      <c r="BZ181" s="206"/>
      <c r="CA181" s="206"/>
      <c r="CB181" s="206"/>
      <c r="CC181" s="206"/>
      <c r="CD181" s="206"/>
      <c r="CE181" s="206"/>
      <c r="CF181" s="206"/>
      <c r="CG181" s="206"/>
      <c r="CH181" s="206"/>
      <c r="CI181" s="206"/>
      <c r="CJ181" s="206"/>
      <c r="CK181" s="206"/>
      <c r="CL181" s="206"/>
      <c r="CM181" s="206"/>
      <c r="CN181" s="206"/>
      <c r="CO181" s="206"/>
      <c r="CP181" s="206"/>
      <c r="CQ181" s="206"/>
      <c r="CR181" s="206"/>
    </row>
    <row r="182" spans="1:96" ht="12" customHeight="1" x14ac:dyDescent="0.25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39"/>
      <c r="Y182" s="239"/>
      <c r="Z182" s="239"/>
      <c r="AA182" s="239"/>
      <c r="AB182" s="239"/>
      <c r="AC182" s="239"/>
      <c r="AD182" s="239"/>
      <c r="AE182" s="239"/>
      <c r="AF182" s="239"/>
      <c r="AG182" s="239"/>
      <c r="AH182" s="239"/>
      <c r="AI182" s="239"/>
      <c r="AJ182" s="239"/>
      <c r="AK182" s="239"/>
      <c r="AL182" s="239"/>
      <c r="AM182" s="206"/>
      <c r="AN182" s="86"/>
      <c r="AO182" s="86"/>
      <c r="AP182" s="86"/>
      <c r="AQ182" s="86"/>
      <c r="AR182" s="86"/>
      <c r="AS182" s="86"/>
      <c r="AT182" s="86"/>
      <c r="AU182" s="86"/>
      <c r="AV182" s="86"/>
      <c r="AW182" s="240"/>
      <c r="AX182" s="86"/>
      <c r="AY182" s="86"/>
      <c r="AZ182" s="86"/>
      <c r="BA182" s="86"/>
      <c r="BB182" s="197"/>
      <c r="BC182" s="197"/>
      <c r="BD182" s="229">
        <f t="shared" si="18"/>
        <v>14.833333333333334</v>
      </c>
      <c r="BE182" s="202">
        <v>53400</v>
      </c>
      <c r="BF182" s="230">
        <v>480.26386280999998</v>
      </c>
      <c r="BG182" s="230">
        <v>373.38636599217301</v>
      </c>
      <c r="BH182" s="230">
        <v>-373.04437216730599</v>
      </c>
      <c r="BI182" s="231">
        <v>51.0902445695639</v>
      </c>
      <c r="BJ182" s="231">
        <v>5.0694025933330904</v>
      </c>
      <c r="BK182" s="229">
        <f t="shared" si="19"/>
        <v>-1.051223619204066</v>
      </c>
      <c r="BL182" s="229">
        <f t="shared" si="20"/>
        <v>-32.443159888923446</v>
      </c>
      <c r="BM182" s="202">
        <v>53400</v>
      </c>
      <c r="BN182" s="230">
        <v>480.26386280999998</v>
      </c>
      <c r="BO182" s="230">
        <v>406.18491942216502</v>
      </c>
      <c r="BP182" s="230">
        <v>-407.32182061075599</v>
      </c>
      <c r="BQ182" s="231">
        <v>51.358623664334701</v>
      </c>
      <c r="BR182" s="231">
        <v>5.3255750777542996</v>
      </c>
      <c r="BS182" s="229">
        <f t="shared" si="21"/>
        <v>-0.80640733726837688</v>
      </c>
      <c r="BT182" s="229">
        <f t="shared" si="22"/>
        <v>-32.443159888923446</v>
      </c>
      <c r="BU182" s="206"/>
      <c r="BV182" s="204">
        <v>-120.86639998980699</v>
      </c>
      <c r="BW182" s="204">
        <v>-80.771175484610595</v>
      </c>
      <c r="BX182" s="229">
        <f t="shared" si="23"/>
        <v>-125.58452446283073</v>
      </c>
      <c r="BY182" s="229">
        <f t="shared" si="24"/>
        <v>-83.994369783685897</v>
      </c>
      <c r="BZ182" s="206"/>
      <c r="CA182" s="206"/>
      <c r="CB182" s="206"/>
      <c r="CC182" s="206"/>
      <c r="CD182" s="206"/>
      <c r="CE182" s="206"/>
      <c r="CF182" s="206"/>
      <c r="CG182" s="206"/>
      <c r="CH182" s="206"/>
      <c r="CI182" s="206"/>
      <c r="CJ182" s="206"/>
      <c r="CK182" s="206"/>
      <c r="CL182" s="206"/>
      <c r="CM182" s="206"/>
      <c r="CN182" s="206"/>
      <c r="CO182" s="206"/>
      <c r="CP182" s="206"/>
      <c r="CQ182" s="206"/>
      <c r="CR182" s="206"/>
    </row>
    <row r="183" spans="1:96" ht="12" customHeight="1" x14ac:dyDescent="0.25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39"/>
      <c r="AJ183" s="239"/>
      <c r="AK183" s="239"/>
      <c r="AL183" s="239"/>
      <c r="AM183" s="206"/>
      <c r="AN183" s="86"/>
      <c r="AO183" s="86"/>
      <c r="AP183" s="86"/>
      <c r="AQ183" s="86"/>
      <c r="AR183" s="86"/>
      <c r="AS183" s="86"/>
      <c r="AT183" s="86"/>
      <c r="AU183" s="86"/>
      <c r="AV183" s="86"/>
      <c r="AW183" s="240"/>
      <c r="AX183" s="86"/>
      <c r="AY183" s="86"/>
      <c r="AZ183" s="86"/>
      <c r="BA183" s="86"/>
      <c r="BB183" s="197"/>
      <c r="BC183" s="197"/>
      <c r="BD183" s="229">
        <f t="shared" si="18"/>
        <v>14.916666666666666</v>
      </c>
      <c r="BE183" s="202">
        <v>53700</v>
      </c>
      <c r="BF183" s="230">
        <v>494.90086016999999</v>
      </c>
      <c r="BG183" s="230">
        <v>375.64124860779998</v>
      </c>
      <c r="BH183" s="230">
        <v>-374.50559949661402</v>
      </c>
      <c r="BI183" s="231">
        <v>51.105358027539999</v>
      </c>
      <c r="BJ183" s="231">
        <v>5.0910023955845602</v>
      </c>
      <c r="BK183" s="229">
        <f t="shared" si="19"/>
        <v>-1.0296238169525962</v>
      </c>
      <c r="BL183" s="229">
        <f t="shared" si="20"/>
        <v>-17.806162528923437</v>
      </c>
      <c r="BM183" s="202">
        <v>53700</v>
      </c>
      <c r="BN183" s="230">
        <v>494.90086016999999</v>
      </c>
      <c r="BO183" s="230">
        <v>407.33263128199002</v>
      </c>
      <c r="BP183" s="230">
        <v>-407.87090984176399</v>
      </c>
      <c r="BQ183" s="231">
        <v>51.365296460112901</v>
      </c>
      <c r="BR183" s="231">
        <v>5.3370610692298497</v>
      </c>
      <c r="BS183" s="229">
        <f t="shared" si="21"/>
        <v>-0.79492134579282681</v>
      </c>
      <c r="BT183" s="229">
        <f t="shared" si="22"/>
        <v>-17.806162528923437</v>
      </c>
      <c r="BU183" s="206"/>
      <c r="BV183" s="204">
        <v>-117.97645658059</v>
      </c>
      <c r="BW183" s="204">
        <v>-78.316027430245796</v>
      </c>
      <c r="BX183" s="229">
        <f t="shared" si="23"/>
        <v>-122.69458105361373</v>
      </c>
      <c r="BY183" s="229">
        <f t="shared" si="24"/>
        <v>-81.539221729321099</v>
      </c>
      <c r="BZ183" s="206"/>
      <c r="CA183" s="206"/>
      <c r="CB183" s="206"/>
      <c r="CC183" s="206"/>
      <c r="CD183" s="206"/>
      <c r="CE183" s="206"/>
      <c r="CF183" s="206"/>
      <c r="CG183" s="206"/>
      <c r="CH183" s="206"/>
      <c r="CI183" s="206"/>
      <c r="CJ183" s="206"/>
      <c r="CK183" s="206"/>
      <c r="CL183" s="206"/>
      <c r="CM183" s="206"/>
      <c r="CN183" s="206"/>
      <c r="CO183" s="206"/>
      <c r="CP183" s="206"/>
      <c r="CQ183" s="206"/>
      <c r="CR183" s="206"/>
    </row>
    <row r="184" spans="1:96" ht="12" customHeight="1" x14ac:dyDescent="0.25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39"/>
      <c r="Y184" s="239"/>
      <c r="Z184" s="239"/>
      <c r="AA184" s="239"/>
      <c r="AB184" s="239"/>
      <c r="AC184" s="239"/>
      <c r="AD184" s="239"/>
      <c r="AE184" s="239"/>
      <c r="AF184" s="239"/>
      <c r="AG184" s="239"/>
      <c r="AH184" s="239"/>
      <c r="AI184" s="239"/>
      <c r="AJ184" s="239"/>
      <c r="AK184" s="239"/>
      <c r="AL184" s="239"/>
      <c r="AM184" s="206"/>
      <c r="AN184" s="86"/>
      <c r="AO184" s="86"/>
      <c r="AP184" s="86"/>
      <c r="AQ184" s="86"/>
      <c r="AR184" s="86"/>
      <c r="AS184" s="86"/>
      <c r="AT184" s="86"/>
      <c r="AU184" s="86"/>
      <c r="AV184" s="86"/>
      <c r="AW184" s="240"/>
      <c r="AX184" s="86"/>
      <c r="AY184" s="86"/>
      <c r="AZ184" s="86"/>
      <c r="BA184" s="86"/>
      <c r="BB184" s="197"/>
      <c r="BC184" s="197"/>
      <c r="BD184" s="229">
        <f t="shared" si="18"/>
        <v>15</v>
      </c>
      <c r="BE184" s="202">
        <v>54000</v>
      </c>
      <c r="BF184" s="230">
        <v>509.7</v>
      </c>
      <c r="BG184" s="230">
        <v>379.53445042975397</v>
      </c>
      <c r="BH184" s="230">
        <v>-377.580075944996</v>
      </c>
      <c r="BI184" s="231">
        <v>51.133614857448201</v>
      </c>
      <c r="BJ184" s="231">
        <v>5.1258496073561801</v>
      </c>
      <c r="BK184" s="229">
        <f t="shared" si="19"/>
        <v>-0.99477660518097633</v>
      </c>
      <c r="BL184" s="229">
        <f t="shared" si="20"/>
        <v>-3.0070226989234357</v>
      </c>
      <c r="BM184" s="202">
        <v>54000</v>
      </c>
      <c r="BN184" s="230">
        <v>509.7</v>
      </c>
      <c r="BO184" s="230">
        <v>409.67689065510399</v>
      </c>
      <c r="BP184" s="230">
        <v>-409.58425230592297</v>
      </c>
      <c r="BQ184" s="231">
        <v>51.381228745152001</v>
      </c>
      <c r="BR184" s="231">
        <v>5.3580279935617003</v>
      </c>
      <c r="BS184" s="229">
        <f t="shared" si="21"/>
        <v>-0.77395442146097615</v>
      </c>
      <c r="BT184" s="229">
        <f t="shared" si="22"/>
        <v>-3.0070226989234357</v>
      </c>
      <c r="BU184" s="206"/>
      <c r="BV184" s="204">
        <v>-113.794425615355</v>
      </c>
      <c r="BW184" s="204">
        <v>-75.003156001130804</v>
      </c>
      <c r="BX184" s="229">
        <f t="shared" si="23"/>
        <v>-118.51255008837873</v>
      </c>
      <c r="BY184" s="229">
        <f t="shared" si="24"/>
        <v>-78.226350300206107</v>
      </c>
      <c r="BZ184" s="206"/>
      <c r="CA184" s="206"/>
      <c r="CB184" s="206"/>
      <c r="CC184" s="206"/>
      <c r="CD184" s="206"/>
      <c r="CE184" s="206"/>
      <c r="CF184" s="206"/>
      <c r="CG184" s="206"/>
      <c r="CH184" s="206"/>
      <c r="CI184" s="206"/>
      <c r="CJ184" s="206"/>
      <c r="CK184" s="206"/>
      <c r="CL184" s="206"/>
      <c r="CM184" s="206"/>
      <c r="CN184" s="206"/>
      <c r="CO184" s="206"/>
      <c r="CP184" s="206"/>
      <c r="CQ184" s="206"/>
      <c r="CR184" s="206"/>
    </row>
    <row r="185" spans="1:96" ht="12" customHeight="1" x14ac:dyDescent="0.25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39"/>
      <c r="Y185" s="239"/>
      <c r="Z185" s="239"/>
      <c r="AA185" s="239"/>
      <c r="AB185" s="239"/>
      <c r="AC185" s="239"/>
      <c r="AD185" s="239"/>
      <c r="AE185" s="239"/>
      <c r="AF185" s="239"/>
      <c r="AG185" s="239"/>
      <c r="AH185" s="239"/>
      <c r="AI185" s="239"/>
      <c r="AJ185" s="239"/>
      <c r="AK185" s="239"/>
      <c r="AL185" s="239"/>
      <c r="AM185" s="206"/>
      <c r="AN185" s="86"/>
      <c r="AO185" s="86"/>
      <c r="AP185" s="86"/>
      <c r="AQ185" s="86"/>
      <c r="AR185" s="86"/>
      <c r="AS185" s="86"/>
      <c r="AT185" s="86"/>
      <c r="AU185" s="86"/>
      <c r="AV185" s="86"/>
      <c r="AW185" s="240"/>
      <c r="AX185" s="86"/>
      <c r="AY185" s="86"/>
      <c r="AZ185" s="86"/>
      <c r="BA185" s="86"/>
      <c r="BB185" s="197"/>
      <c r="BC185" s="197"/>
      <c r="BD185" s="229">
        <f t="shared" si="18"/>
        <v>15.083333333333334</v>
      </c>
      <c r="BE185" s="202">
        <v>54300</v>
      </c>
      <c r="BF185" s="230">
        <v>524.49913982999999</v>
      </c>
      <c r="BG185" s="230">
        <v>385.10378328213602</v>
      </c>
      <c r="BH185" s="230">
        <v>-382.32188073507302</v>
      </c>
      <c r="BI185" s="231">
        <v>51.175240599853403</v>
      </c>
      <c r="BJ185" s="231">
        <v>5.1739969407528701</v>
      </c>
      <c r="BK185" s="229">
        <f t="shared" si="19"/>
        <v>-0.94662927178428635</v>
      </c>
      <c r="BL185" s="229">
        <f t="shared" si="20"/>
        <v>11.792117131076566</v>
      </c>
      <c r="BM185" s="202">
        <v>54300</v>
      </c>
      <c r="BN185" s="230">
        <v>524.49913982999999</v>
      </c>
      <c r="BO185" s="230">
        <v>413.24554396441403</v>
      </c>
      <c r="BP185" s="230">
        <v>-412.49870417193102</v>
      </c>
      <c r="BQ185" s="231">
        <v>51.406618533779302</v>
      </c>
      <c r="BR185" s="231">
        <v>5.3885789305364398</v>
      </c>
      <c r="BS185" s="229">
        <f t="shared" si="21"/>
        <v>-0.74340348448623672</v>
      </c>
      <c r="BT185" s="229">
        <f t="shared" si="22"/>
        <v>11.792117131076566</v>
      </c>
      <c r="BU185" s="206"/>
      <c r="BV185" s="204">
        <v>-108.36610903057</v>
      </c>
      <c r="BW185" s="204">
        <v>-70.868844029216504</v>
      </c>
      <c r="BX185" s="229">
        <f t="shared" si="23"/>
        <v>-113.08423350359374</v>
      </c>
      <c r="BY185" s="229">
        <f t="shared" si="24"/>
        <v>-74.092038328291807</v>
      </c>
      <c r="BZ185" s="206"/>
      <c r="CA185" s="206"/>
      <c r="CB185" s="206"/>
      <c r="CC185" s="206"/>
      <c r="CD185" s="206"/>
      <c r="CE185" s="206"/>
      <c r="CF185" s="206"/>
      <c r="CG185" s="206"/>
      <c r="CH185" s="206"/>
      <c r="CI185" s="206"/>
      <c r="CJ185" s="206"/>
      <c r="CK185" s="206"/>
      <c r="CL185" s="206"/>
      <c r="CM185" s="206"/>
      <c r="CN185" s="206"/>
      <c r="CO185" s="206"/>
      <c r="CP185" s="206"/>
      <c r="CQ185" s="206"/>
      <c r="CR185" s="206"/>
    </row>
    <row r="186" spans="1:96" ht="12" customHeight="1" x14ac:dyDescent="0.25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39"/>
      <c r="Y186" s="239"/>
      <c r="Z186" s="239"/>
      <c r="AA186" s="239"/>
      <c r="AB186" s="239"/>
      <c r="AC186" s="239"/>
      <c r="AD186" s="239"/>
      <c r="AE186" s="239"/>
      <c r="AF186" s="239"/>
      <c r="AG186" s="239"/>
      <c r="AH186" s="239"/>
      <c r="AI186" s="239"/>
      <c r="AJ186" s="239"/>
      <c r="AK186" s="239"/>
      <c r="AL186" s="239"/>
      <c r="AM186" s="206"/>
      <c r="AN186" s="86"/>
      <c r="AO186" s="86"/>
      <c r="AP186" s="86"/>
      <c r="AQ186" s="86"/>
      <c r="AR186" s="86"/>
      <c r="AS186" s="86"/>
      <c r="AT186" s="86"/>
      <c r="AU186" s="86"/>
      <c r="AV186" s="86"/>
      <c r="AW186" s="240"/>
      <c r="AX186" s="86"/>
      <c r="AY186" s="86"/>
      <c r="AZ186" s="86"/>
      <c r="BA186" s="86"/>
      <c r="BB186" s="197"/>
      <c r="BC186" s="197"/>
      <c r="BD186" s="229">
        <f t="shared" si="18"/>
        <v>15.166666666666666</v>
      </c>
      <c r="BE186" s="202">
        <v>54600</v>
      </c>
      <c r="BF186" s="230">
        <v>539.13613719</v>
      </c>
      <c r="BG186" s="230">
        <v>392.35567532172399</v>
      </c>
      <c r="BH186" s="230">
        <v>-388.75733075657001</v>
      </c>
      <c r="BI186" s="231">
        <v>51.230152197093297</v>
      </c>
      <c r="BJ186" s="231">
        <v>5.23516758331498</v>
      </c>
      <c r="BK186" s="229">
        <f t="shared" si="19"/>
        <v>-0.88545862922217644</v>
      </c>
      <c r="BL186" s="229">
        <f t="shared" si="20"/>
        <v>26.429114491076575</v>
      </c>
      <c r="BM186" s="202">
        <v>54600</v>
      </c>
      <c r="BN186" s="230">
        <v>539.13613719</v>
      </c>
      <c r="BO186" s="230">
        <v>418.04791560872502</v>
      </c>
      <c r="BP186" s="230">
        <v>-416.634963231359</v>
      </c>
      <c r="BQ186" s="231">
        <v>51.441493905148299</v>
      </c>
      <c r="BR186" s="231">
        <v>5.4286295581439603</v>
      </c>
      <c r="BS186" s="229">
        <f t="shared" si="21"/>
        <v>-0.70335285687871618</v>
      </c>
      <c r="BT186" s="229">
        <f t="shared" si="22"/>
        <v>26.429114491076575</v>
      </c>
      <c r="BU186" s="206"/>
      <c r="BV186" s="204">
        <v>-101.750958182148</v>
      </c>
      <c r="BW186" s="204">
        <v>-65.958370828752393</v>
      </c>
      <c r="BX186" s="229">
        <f t="shared" si="23"/>
        <v>-106.46908265517173</v>
      </c>
      <c r="BY186" s="229">
        <f t="shared" si="24"/>
        <v>-69.181565127827696</v>
      </c>
      <c r="BZ186" s="206"/>
      <c r="CA186" s="206"/>
      <c r="CB186" s="206"/>
      <c r="CC186" s="206"/>
      <c r="CD186" s="206"/>
      <c r="CE186" s="206"/>
      <c r="CF186" s="206"/>
      <c r="CG186" s="206"/>
      <c r="CH186" s="206"/>
      <c r="CI186" s="206"/>
      <c r="CJ186" s="206"/>
      <c r="CK186" s="206"/>
      <c r="CL186" s="206"/>
      <c r="CM186" s="206"/>
      <c r="CN186" s="206"/>
      <c r="CO186" s="206"/>
      <c r="CP186" s="206"/>
      <c r="CQ186" s="206"/>
      <c r="CR186" s="206"/>
    </row>
    <row r="187" spans="1:96" ht="12" customHeight="1" x14ac:dyDescent="0.25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06"/>
      <c r="AN187" s="86"/>
      <c r="AO187" s="86"/>
      <c r="AP187" s="86"/>
      <c r="AQ187" s="86"/>
      <c r="AR187" s="86"/>
      <c r="AS187" s="86"/>
      <c r="AT187" s="86"/>
      <c r="AU187" s="86"/>
      <c r="AV187" s="86"/>
      <c r="AW187" s="240"/>
      <c r="AX187" s="86"/>
      <c r="AY187" s="86"/>
      <c r="AZ187" s="86"/>
      <c r="BA187" s="86"/>
      <c r="BB187" s="197"/>
      <c r="BC187" s="197"/>
      <c r="BD187" s="229">
        <f t="shared" si="18"/>
        <v>15.25</v>
      </c>
      <c r="BE187" s="202">
        <v>54900</v>
      </c>
      <c r="BF187" s="230">
        <v>553.45062605999999</v>
      </c>
      <c r="BG187" s="230">
        <v>401.25825578630298</v>
      </c>
      <c r="BH187" s="230">
        <v>-396.87702342503098</v>
      </c>
      <c r="BI187" s="231">
        <v>51.297909493397597</v>
      </c>
      <c r="BJ187" s="231">
        <v>5.3087214230096498</v>
      </c>
      <c r="BK187" s="229">
        <f t="shared" si="19"/>
        <v>-0.81190478952750667</v>
      </c>
      <c r="BL187" s="229">
        <f t="shared" si="20"/>
        <v>40.743603361076566</v>
      </c>
      <c r="BM187" s="202">
        <v>54900</v>
      </c>
      <c r="BN187" s="230">
        <v>553.45062605999999</v>
      </c>
      <c r="BO187" s="230">
        <v>424.07070605311202</v>
      </c>
      <c r="BP187" s="230">
        <v>-421.99316677119202</v>
      </c>
      <c r="BQ187" s="231">
        <v>51.485682666551199</v>
      </c>
      <c r="BR187" s="231">
        <v>5.4778830700799199</v>
      </c>
      <c r="BS187" s="229">
        <f t="shared" si="21"/>
        <v>-0.65409934494275657</v>
      </c>
      <c r="BT187" s="229">
        <f t="shared" si="22"/>
        <v>40.743603361076566</v>
      </c>
      <c r="BU187" s="206"/>
      <c r="BV187" s="204">
        <v>-94.021422729452695</v>
      </c>
      <c r="BW187" s="204">
        <v>-60.3255162936292</v>
      </c>
      <c r="BX187" s="229">
        <f t="shared" si="23"/>
        <v>-98.73954720247643</v>
      </c>
      <c r="BY187" s="229">
        <f t="shared" si="24"/>
        <v>-63.548710592704495</v>
      </c>
      <c r="BZ187" s="206"/>
      <c r="CA187" s="206"/>
      <c r="CB187" s="206"/>
      <c r="CC187" s="206"/>
      <c r="CD187" s="206"/>
      <c r="CE187" s="206"/>
      <c r="CF187" s="206"/>
      <c r="CG187" s="206"/>
      <c r="CH187" s="206"/>
      <c r="CI187" s="206"/>
      <c r="CJ187" s="206"/>
      <c r="CK187" s="206"/>
      <c r="CL187" s="206"/>
      <c r="CM187" s="206"/>
      <c r="CN187" s="206"/>
      <c r="CO187" s="206"/>
      <c r="CP187" s="206"/>
      <c r="CQ187" s="206"/>
      <c r="CR187" s="206"/>
    </row>
    <row r="188" spans="1:96" ht="12" customHeight="1" x14ac:dyDescent="0.25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06"/>
      <c r="AN188" s="86"/>
      <c r="AO188" s="86"/>
      <c r="AP188" s="86"/>
      <c r="AQ188" s="86"/>
      <c r="AR188" s="86"/>
      <c r="AS188" s="86"/>
      <c r="AT188" s="86"/>
      <c r="AU188" s="86"/>
      <c r="AV188" s="86"/>
      <c r="AW188" s="240"/>
      <c r="AX188" s="86"/>
      <c r="AY188" s="86"/>
      <c r="AZ188" s="86"/>
      <c r="BA188" s="86"/>
      <c r="BB188" s="197"/>
      <c r="BC188" s="197"/>
      <c r="BD188" s="229">
        <f t="shared" si="18"/>
        <v>15.333333333333334</v>
      </c>
      <c r="BE188" s="202">
        <v>55200</v>
      </c>
      <c r="BF188" s="230">
        <v>567.28577393</v>
      </c>
      <c r="BG188" s="230">
        <v>411.73652198343098</v>
      </c>
      <c r="BH188" s="230">
        <v>-406.62935509124497</v>
      </c>
      <c r="BI188" s="231">
        <v>51.377691230434003</v>
      </c>
      <c r="BJ188" s="231">
        <v>5.3936490751552801</v>
      </c>
      <c r="BK188" s="229">
        <f t="shared" si="19"/>
        <v>-0.7269771373818763</v>
      </c>
      <c r="BL188" s="229">
        <f t="shared" si="20"/>
        <v>54.578751231076581</v>
      </c>
      <c r="BM188" s="202">
        <v>55200</v>
      </c>
      <c r="BN188" s="230">
        <v>567.28577393</v>
      </c>
      <c r="BO188" s="230">
        <v>431.274672008089</v>
      </c>
      <c r="BP188" s="230">
        <v>-428.54896313142598</v>
      </c>
      <c r="BQ188" s="231">
        <v>51.5387909867449</v>
      </c>
      <c r="BR188" s="231">
        <v>5.5358164163965196</v>
      </c>
      <c r="BS188" s="229">
        <f t="shared" si="21"/>
        <v>-0.59616599862615693</v>
      </c>
      <c r="BT188" s="229">
        <f t="shared" si="22"/>
        <v>54.578751231076581</v>
      </c>
      <c r="BU188" s="206"/>
      <c r="BV188" s="204">
        <v>-85.262157160860895</v>
      </c>
      <c r="BW188" s="204">
        <v>-54.031971895693601</v>
      </c>
      <c r="BX188" s="229">
        <f t="shared" si="23"/>
        <v>-89.98028163388463</v>
      </c>
      <c r="BY188" s="229">
        <f t="shared" si="24"/>
        <v>-57.255166194768897</v>
      </c>
      <c r="BZ188" s="206"/>
      <c r="CA188" s="206"/>
      <c r="CB188" s="206"/>
      <c r="CC188" s="206"/>
      <c r="CD188" s="206"/>
      <c r="CE188" s="206"/>
      <c r="CF188" s="206"/>
      <c r="CG188" s="206"/>
      <c r="CH188" s="206"/>
      <c r="CI188" s="206"/>
      <c r="CJ188" s="206"/>
      <c r="CK188" s="206"/>
      <c r="CL188" s="206"/>
      <c r="CM188" s="206"/>
      <c r="CN188" s="206"/>
      <c r="CO188" s="206"/>
      <c r="CP188" s="206"/>
      <c r="CQ188" s="206"/>
      <c r="CR188" s="206"/>
    </row>
    <row r="189" spans="1:96" ht="12" customHeight="1" x14ac:dyDescent="0.25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39"/>
      <c r="Y189" s="239"/>
      <c r="Z189" s="239"/>
      <c r="AA189" s="239"/>
      <c r="AB189" s="239"/>
      <c r="AC189" s="239"/>
      <c r="AD189" s="239"/>
      <c r="AE189" s="239"/>
      <c r="AF189" s="239"/>
      <c r="AG189" s="239"/>
      <c r="AH189" s="239"/>
      <c r="AI189" s="239"/>
      <c r="AJ189" s="239"/>
      <c r="AK189" s="239"/>
      <c r="AL189" s="239"/>
      <c r="AM189" s="206"/>
      <c r="AN189" s="86"/>
      <c r="AO189" s="86"/>
      <c r="AP189" s="86"/>
      <c r="AQ189" s="86"/>
      <c r="AR189" s="86"/>
      <c r="AS189" s="86"/>
      <c r="AT189" s="86"/>
      <c r="AU189" s="86"/>
      <c r="AV189" s="86"/>
      <c r="AW189" s="240"/>
      <c r="AX189" s="86"/>
      <c r="AY189" s="86"/>
      <c r="AZ189" s="86"/>
      <c r="BA189" s="86"/>
      <c r="BB189" s="197"/>
      <c r="BC189" s="197"/>
      <c r="BD189" s="229">
        <f t="shared" si="18"/>
        <v>15.416666666666666</v>
      </c>
      <c r="BE189" s="202">
        <v>55500</v>
      </c>
      <c r="BF189" s="230">
        <v>580.49</v>
      </c>
      <c r="BG189" s="230">
        <v>423.67061457377702</v>
      </c>
      <c r="BH189" s="230">
        <v>-417.916779696508</v>
      </c>
      <c r="BI189" s="231">
        <v>51.468303071590697</v>
      </c>
      <c r="BJ189" s="231">
        <v>5.4885979010231498</v>
      </c>
      <c r="BK189" s="229">
        <f t="shared" si="19"/>
        <v>-0.63202831151400662</v>
      </c>
      <c r="BL189" s="229">
        <f t="shared" si="20"/>
        <v>67.782977301076585</v>
      </c>
      <c r="BM189" s="202">
        <v>55500</v>
      </c>
      <c r="BN189" s="230">
        <v>580.49</v>
      </c>
      <c r="BO189" s="230">
        <v>439.59262193671998</v>
      </c>
      <c r="BP189" s="230">
        <v>-436.25063581812799</v>
      </c>
      <c r="BQ189" s="231">
        <v>51.600195250854398</v>
      </c>
      <c r="BR189" s="231">
        <v>5.6016811870193397</v>
      </c>
      <c r="BS189" s="229">
        <f t="shared" si="21"/>
        <v>-0.53030122800333679</v>
      </c>
      <c r="BT189" s="229">
        <f t="shared" si="22"/>
        <v>67.782977301076585</v>
      </c>
      <c r="BU189" s="206"/>
      <c r="BV189" s="204">
        <v>-75.569093651054004</v>
      </c>
      <c r="BW189" s="204">
        <v>-47.146665034830797</v>
      </c>
      <c r="BX189" s="229">
        <f t="shared" si="23"/>
        <v>-80.287218124077739</v>
      </c>
      <c r="BY189" s="229">
        <f t="shared" si="24"/>
        <v>-50.369859333906092</v>
      </c>
      <c r="BZ189" s="206"/>
      <c r="CA189" s="206"/>
      <c r="CB189" s="206"/>
      <c r="CC189" s="206"/>
      <c r="CD189" s="206"/>
      <c r="CE189" s="206"/>
      <c r="CF189" s="206"/>
      <c r="CG189" s="206"/>
      <c r="CH189" s="206"/>
      <c r="CI189" s="206"/>
      <c r="CJ189" s="206"/>
      <c r="CK189" s="206"/>
      <c r="CL189" s="206"/>
      <c r="CM189" s="206"/>
      <c r="CN189" s="206"/>
      <c r="CO189" s="206"/>
      <c r="CP189" s="206"/>
      <c r="CQ189" s="206"/>
      <c r="CR189" s="206"/>
    </row>
    <row r="190" spans="1:96" ht="12" customHeight="1" x14ac:dyDescent="0.25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39"/>
      <c r="Y190" s="239"/>
      <c r="Z190" s="239"/>
      <c r="AA190" s="239"/>
      <c r="AB190" s="239"/>
      <c r="AC190" s="239"/>
      <c r="AD190" s="239"/>
      <c r="AE190" s="239"/>
      <c r="AF190" s="239"/>
      <c r="AG190" s="239"/>
      <c r="AH190" s="239"/>
      <c r="AI190" s="239"/>
      <c r="AJ190" s="239"/>
      <c r="AK190" s="239"/>
      <c r="AL190" s="239"/>
      <c r="AM190" s="206"/>
      <c r="AN190" s="86"/>
      <c r="AO190" s="86"/>
      <c r="AP190" s="86"/>
      <c r="AQ190" s="86"/>
      <c r="AR190" s="86"/>
      <c r="AS190" s="86"/>
      <c r="AT190" s="86"/>
      <c r="AU190" s="86"/>
      <c r="AV190" s="86"/>
      <c r="AW190" s="240"/>
      <c r="AX190" s="86"/>
      <c r="AY190" s="86"/>
      <c r="AZ190" s="86"/>
      <c r="BA190" s="86"/>
      <c r="BB190" s="197"/>
      <c r="BC190" s="197"/>
      <c r="BD190" s="229">
        <f t="shared" si="18"/>
        <v>15.5</v>
      </c>
      <c r="BE190" s="202">
        <v>55800</v>
      </c>
      <c r="BF190" s="230">
        <v>592.91863602000001</v>
      </c>
      <c r="BG190" s="230">
        <v>436.89773025094797</v>
      </c>
      <c r="BH190" s="230">
        <v>-430.59571321329099</v>
      </c>
      <c r="BI190" s="231">
        <v>51.568219475830404</v>
      </c>
      <c r="BJ190" s="231">
        <v>5.5919281407046197</v>
      </c>
      <c r="BK190" s="229">
        <f t="shared" si="19"/>
        <v>-0.5286980718325367</v>
      </c>
      <c r="BL190" s="229">
        <f t="shared" si="20"/>
        <v>80.211613321076584</v>
      </c>
      <c r="BM190" s="202">
        <v>55800</v>
      </c>
      <c r="BN190" s="230">
        <v>592.91863602000001</v>
      </c>
      <c r="BO190" s="230">
        <v>448.92912151428499</v>
      </c>
      <c r="BP190" s="230">
        <v>-445.01778691161201</v>
      </c>
      <c r="BQ190" s="231">
        <v>51.669049788346904</v>
      </c>
      <c r="BR190" s="231">
        <v>5.6745204090602597</v>
      </c>
      <c r="BS190" s="229">
        <f t="shared" si="21"/>
        <v>-0.45746200596241682</v>
      </c>
      <c r="BT190" s="229">
        <f t="shared" si="22"/>
        <v>80.211613321076584</v>
      </c>
      <c r="BU190" s="206"/>
      <c r="BV190" s="204">
        <v>-65.048391404196295</v>
      </c>
      <c r="BW190" s="204">
        <v>-39.7450041405882</v>
      </c>
      <c r="BX190" s="229">
        <f t="shared" si="23"/>
        <v>-69.76651587722003</v>
      </c>
      <c r="BY190" s="229">
        <f t="shared" si="24"/>
        <v>-42.968198439663496</v>
      </c>
      <c r="BZ190" s="206"/>
      <c r="CA190" s="206"/>
      <c r="CB190" s="206"/>
      <c r="CC190" s="206"/>
      <c r="CD190" s="206"/>
      <c r="CE190" s="206"/>
      <c r="CF190" s="206"/>
      <c r="CG190" s="206"/>
      <c r="CH190" s="206"/>
      <c r="CI190" s="206"/>
      <c r="CJ190" s="206"/>
      <c r="CK190" s="206"/>
      <c r="CL190" s="206"/>
      <c r="CM190" s="206"/>
      <c r="CN190" s="206"/>
      <c r="CO190" s="206"/>
      <c r="CP190" s="206"/>
      <c r="CQ190" s="206"/>
      <c r="CR190" s="206"/>
    </row>
    <row r="191" spans="1:96" ht="12" customHeight="1" x14ac:dyDescent="0.25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06"/>
      <c r="AN191" s="86"/>
      <c r="AO191" s="86"/>
      <c r="AP191" s="86"/>
      <c r="AQ191" s="86"/>
      <c r="AR191" s="86"/>
      <c r="AS191" s="86"/>
      <c r="AT191" s="86"/>
      <c r="AU191" s="86"/>
      <c r="AV191" s="86"/>
      <c r="AW191" s="240"/>
      <c r="AX191" s="86"/>
      <c r="AY191" s="86"/>
      <c r="AZ191" s="86"/>
      <c r="BA191" s="86"/>
      <c r="BB191" s="197"/>
      <c r="BC191" s="197"/>
      <c r="BD191" s="229">
        <f t="shared" si="18"/>
        <v>15.583333333333334</v>
      </c>
      <c r="BE191" s="202">
        <v>56100</v>
      </c>
      <c r="BF191" s="230">
        <v>604.43551124999999</v>
      </c>
      <c r="BG191" s="230">
        <v>451.21753111186598</v>
      </c>
      <c r="BH191" s="230">
        <v>-444.480341419269</v>
      </c>
      <c r="BI191" s="231">
        <v>51.675654516843899</v>
      </c>
      <c r="BJ191" s="231">
        <v>5.7017914586942098</v>
      </c>
      <c r="BK191" s="229">
        <f t="shared" si="19"/>
        <v>-0.41883475384294666</v>
      </c>
      <c r="BL191" s="229">
        <f t="shared" si="20"/>
        <v>91.728488551076566</v>
      </c>
      <c r="BM191" s="202">
        <v>56100</v>
      </c>
      <c r="BN191" s="230">
        <v>604.43551124999999</v>
      </c>
      <c r="BO191" s="230">
        <v>459.16206685410498</v>
      </c>
      <c r="BP191" s="230">
        <v>-454.74189326100799</v>
      </c>
      <c r="BQ191" s="231">
        <v>51.744310734000599</v>
      </c>
      <c r="BR191" s="231">
        <v>5.7532000373246497</v>
      </c>
      <c r="BS191" s="229">
        <f t="shared" si="21"/>
        <v>-0.37878237769802681</v>
      </c>
      <c r="BT191" s="229">
        <f t="shared" si="22"/>
        <v>91.728488551076566</v>
      </c>
      <c r="BU191" s="206"/>
      <c r="BV191" s="204">
        <v>-53.815273989869397</v>
      </c>
      <c r="BW191" s="204">
        <v>-31.908052793043701</v>
      </c>
      <c r="BX191" s="229">
        <f t="shared" si="23"/>
        <v>-58.533398462893132</v>
      </c>
      <c r="BY191" s="229">
        <f t="shared" si="24"/>
        <v>-35.131247092118997</v>
      </c>
      <c r="BZ191" s="206"/>
      <c r="CA191" s="206"/>
      <c r="CB191" s="206"/>
      <c r="CC191" s="206"/>
      <c r="CD191" s="206"/>
      <c r="CE191" s="206"/>
      <c r="CF191" s="206"/>
      <c r="CG191" s="206"/>
      <c r="CH191" s="206"/>
      <c r="CI191" s="206"/>
      <c r="CJ191" s="206"/>
      <c r="CK191" s="206"/>
      <c r="CL191" s="206"/>
      <c r="CM191" s="206"/>
      <c r="CN191" s="206"/>
      <c r="CO191" s="206"/>
      <c r="CP191" s="206"/>
      <c r="CQ191" s="206"/>
      <c r="CR191" s="206"/>
    </row>
    <row r="192" spans="1:96" ht="12" customHeight="1" x14ac:dyDescent="0.25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06"/>
      <c r="AN192" s="86"/>
      <c r="AO192" s="86"/>
      <c r="AP192" s="86"/>
      <c r="AQ192" s="86"/>
      <c r="AR192" s="86"/>
      <c r="AS192" s="86"/>
      <c r="AT192" s="86"/>
      <c r="AU192" s="86"/>
      <c r="AV192" s="86"/>
      <c r="AW192" s="240"/>
      <c r="AX192" s="86"/>
      <c r="AY192" s="86"/>
      <c r="AZ192" s="86"/>
      <c r="BA192" s="86"/>
      <c r="BB192" s="197"/>
      <c r="BC192" s="197"/>
      <c r="BD192" s="229">
        <f t="shared" si="18"/>
        <v>15.666666666666666</v>
      </c>
      <c r="BE192" s="202">
        <v>56400</v>
      </c>
      <c r="BF192" s="230">
        <v>614.91444438999997</v>
      </c>
      <c r="BG192" s="230">
        <v>466.400280499546</v>
      </c>
      <c r="BH192" s="230">
        <v>-459.34984768036099</v>
      </c>
      <c r="BI192" s="231">
        <v>51.788651246433801</v>
      </c>
      <c r="BJ192" s="231">
        <v>5.8162205202679704</v>
      </c>
      <c r="BK192" s="229">
        <f t="shared" si="19"/>
        <v>-0.30440569226918601</v>
      </c>
      <c r="BL192" s="229">
        <f t="shared" si="20"/>
        <v>102.20742169107655</v>
      </c>
      <c r="BM192" s="202">
        <v>56400</v>
      </c>
      <c r="BN192" s="230">
        <v>614.91444438999997</v>
      </c>
      <c r="BO192" s="230">
        <v>470.14600533906702</v>
      </c>
      <c r="BP192" s="230">
        <v>-465.28877386659798</v>
      </c>
      <c r="BQ192" s="231">
        <v>51.8247737017087</v>
      </c>
      <c r="BR192" s="231">
        <v>5.8364516475392296</v>
      </c>
      <c r="BS192" s="229">
        <f t="shared" si="21"/>
        <v>-0.29553076748344687</v>
      </c>
      <c r="BT192" s="229">
        <f t="shared" si="22"/>
        <v>102.20742169107655</v>
      </c>
      <c r="BU192" s="206"/>
      <c r="BV192" s="204">
        <v>-41.992767405351998</v>
      </c>
      <c r="BW192" s="204">
        <v>-23.721641908015101</v>
      </c>
      <c r="BX192" s="229">
        <f t="shared" si="23"/>
        <v>-46.710891878375733</v>
      </c>
      <c r="BY192" s="229">
        <f t="shared" si="24"/>
        <v>-26.944836207090397</v>
      </c>
      <c r="BZ192" s="206"/>
      <c r="CA192" s="206"/>
      <c r="CB192" s="206"/>
      <c r="CC192" s="206"/>
      <c r="CD192" s="206"/>
      <c r="CE192" s="206"/>
      <c r="CF192" s="206"/>
      <c r="CG192" s="206"/>
      <c r="CH192" s="206"/>
      <c r="CI192" s="206"/>
      <c r="CJ192" s="206"/>
      <c r="CK192" s="206"/>
      <c r="CL192" s="206"/>
      <c r="CM192" s="206"/>
      <c r="CN192" s="206"/>
      <c r="CO192" s="206"/>
      <c r="CP192" s="206"/>
      <c r="CQ192" s="206"/>
      <c r="CR192" s="206"/>
    </row>
    <row r="193" spans="1:96" ht="12" customHeight="1" x14ac:dyDescent="0.25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06"/>
      <c r="AN193" s="86"/>
      <c r="AO193" s="86"/>
      <c r="AP193" s="86"/>
      <c r="AQ193" s="86"/>
      <c r="AR193" s="86"/>
      <c r="AS193" s="86"/>
      <c r="AT193" s="86"/>
      <c r="AU193" s="86"/>
      <c r="AV193" s="86"/>
      <c r="AW193" s="240"/>
      <c r="AX193" s="86"/>
      <c r="AY193" s="86"/>
      <c r="AZ193" s="86"/>
      <c r="BA193" s="86"/>
      <c r="BB193" s="197"/>
      <c r="BC193" s="197"/>
      <c r="BD193" s="229">
        <f t="shared" si="18"/>
        <v>15.75</v>
      </c>
      <c r="BE193" s="202">
        <v>56700</v>
      </c>
      <c r="BF193" s="230">
        <v>624.24062605999995</v>
      </c>
      <c r="BG193" s="230">
        <v>482.19654002113901</v>
      </c>
      <c r="BH193" s="230">
        <v>-474.95798588337499</v>
      </c>
      <c r="BI193" s="231">
        <v>51.905176681829801</v>
      </c>
      <c r="BJ193" s="231">
        <v>5.9332176528190104</v>
      </c>
      <c r="BK193" s="229">
        <f t="shared" si="19"/>
        <v>-0.18740855971814607</v>
      </c>
      <c r="BL193" s="229">
        <f t="shared" si="20"/>
        <v>111.53360336107653</v>
      </c>
      <c r="BM193" s="202">
        <v>56700</v>
      </c>
      <c r="BN193" s="230">
        <v>624.24062605999995</v>
      </c>
      <c r="BO193" s="230">
        <v>481.71683754891302</v>
      </c>
      <c r="BP193" s="230">
        <v>-476.502720621055</v>
      </c>
      <c r="BQ193" s="231">
        <v>51.909120885915797</v>
      </c>
      <c r="BR193" s="231">
        <v>5.9229213911535803</v>
      </c>
      <c r="BS193" s="229">
        <f t="shared" si="21"/>
        <v>-0.2090610238690962</v>
      </c>
      <c r="BT193" s="229">
        <f t="shared" si="22"/>
        <v>111.53360336107653</v>
      </c>
      <c r="BU193" s="206"/>
      <c r="BV193" s="204">
        <v>-29.710352685094399</v>
      </c>
      <c r="BW193" s="204">
        <v>-15.275429710029499</v>
      </c>
      <c r="BX193" s="229">
        <f t="shared" si="23"/>
        <v>-34.428477158118135</v>
      </c>
      <c r="BY193" s="229">
        <f t="shared" si="24"/>
        <v>-18.498624009104795</v>
      </c>
      <c r="BZ193" s="206"/>
      <c r="CA193" s="206"/>
      <c r="CB193" s="206"/>
      <c r="CC193" s="206"/>
      <c r="CD193" s="206"/>
      <c r="CE193" s="206"/>
      <c r="CF193" s="206"/>
      <c r="CG193" s="206"/>
      <c r="CH193" s="206"/>
      <c r="CI193" s="206"/>
      <c r="CJ193" s="206"/>
      <c r="CK193" s="206"/>
      <c r="CL193" s="206"/>
      <c r="CM193" s="206"/>
      <c r="CN193" s="206"/>
      <c r="CO193" s="206"/>
      <c r="CP193" s="206"/>
      <c r="CQ193" s="206"/>
      <c r="CR193" s="206"/>
    </row>
    <row r="194" spans="1:96" ht="12" customHeight="1" x14ac:dyDescent="0.25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39"/>
      <c r="Y194" s="239"/>
      <c r="Z194" s="239"/>
      <c r="AA194" s="239"/>
      <c r="AB194" s="239"/>
      <c r="AC194" s="239"/>
      <c r="AD194" s="239"/>
      <c r="AE194" s="239"/>
      <c r="AF194" s="239"/>
      <c r="AG194" s="239"/>
      <c r="AH194" s="239"/>
      <c r="AI194" s="239"/>
      <c r="AJ194" s="239"/>
      <c r="AK194" s="239"/>
      <c r="AL194" s="239"/>
      <c r="AM194" s="206"/>
      <c r="AN194" s="86"/>
      <c r="AO194" s="86"/>
      <c r="AP194" s="86"/>
      <c r="AQ194" s="86"/>
      <c r="AR194" s="86"/>
      <c r="AS194" s="86"/>
      <c r="AT194" s="86"/>
      <c r="AU194" s="86"/>
      <c r="AV194" s="86"/>
      <c r="AW194" s="240"/>
      <c r="AX194" s="86"/>
      <c r="AY194" s="86"/>
      <c r="AZ194" s="86"/>
      <c r="BA194" s="86"/>
      <c r="BB194" s="197"/>
      <c r="BC194" s="197"/>
      <c r="BD194" s="229">
        <f t="shared" si="18"/>
        <v>15.833333333333334</v>
      </c>
      <c r="BE194" s="202">
        <v>57000</v>
      </c>
      <c r="BF194" s="230">
        <v>632.31187666999904</v>
      </c>
      <c r="BG194" s="230">
        <v>498.34718872048302</v>
      </c>
      <c r="BH194" s="230">
        <v>-491.04365273640298</v>
      </c>
      <c r="BI194" s="231">
        <v>52.023210400646597</v>
      </c>
      <c r="BJ194" s="231">
        <v>6.0508328900905104</v>
      </c>
      <c r="BK194" s="229">
        <f t="shared" si="19"/>
        <v>-6.9793322446646044E-2</v>
      </c>
      <c r="BL194" s="229">
        <f t="shared" si="20"/>
        <v>119.60485397107561</v>
      </c>
      <c r="BM194" s="202">
        <v>57000</v>
      </c>
      <c r="BN194" s="230">
        <v>632.31187666999904</v>
      </c>
      <c r="BO194" s="230">
        <v>493.697378864077</v>
      </c>
      <c r="BP194" s="230">
        <v>-488.21182212273499</v>
      </c>
      <c r="BQ194" s="231">
        <v>51.995972175284301</v>
      </c>
      <c r="BR194" s="231">
        <v>6.0112199365222603</v>
      </c>
      <c r="BS194" s="229">
        <f t="shared" si="21"/>
        <v>-0.12076247850041621</v>
      </c>
      <c r="BT194" s="229">
        <f t="shared" si="22"/>
        <v>119.60485397107561</v>
      </c>
      <c r="BU194" s="206"/>
      <c r="BV194" s="204">
        <v>-17.102547814107201</v>
      </c>
      <c r="BW194" s="204">
        <v>-6.6619197883011898</v>
      </c>
      <c r="BX194" s="229">
        <f t="shared" si="23"/>
        <v>-21.820672287130932</v>
      </c>
      <c r="BY194" s="229">
        <f t="shared" si="24"/>
        <v>-9.8851140873764862</v>
      </c>
      <c r="BZ194" s="206"/>
      <c r="CA194" s="206"/>
      <c r="CB194" s="206"/>
      <c r="CC194" s="206"/>
      <c r="CD194" s="206"/>
      <c r="CE194" s="206"/>
      <c r="CF194" s="206"/>
      <c r="CG194" s="206"/>
      <c r="CH194" s="206"/>
      <c r="CI194" s="206"/>
      <c r="CJ194" s="206"/>
      <c r="CK194" s="206"/>
      <c r="CL194" s="206"/>
      <c r="CM194" s="206"/>
      <c r="CN194" s="206"/>
      <c r="CO194" s="206"/>
      <c r="CP194" s="206"/>
      <c r="CQ194" s="206"/>
      <c r="CR194" s="206"/>
    </row>
    <row r="195" spans="1:96" ht="12" customHeight="1" x14ac:dyDescent="0.25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39"/>
      <c r="Y195" s="239"/>
      <c r="Z195" s="239"/>
      <c r="AA195" s="239"/>
      <c r="AB195" s="239"/>
      <c r="AC195" s="239"/>
      <c r="AD195" s="239"/>
      <c r="AE195" s="239"/>
      <c r="AF195" s="239"/>
      <c r="AG195" s="239"/>
      <c r="AH195" s="239"/>
      <c r="AI195" s="239"/>
      <c r="AJ195" s="239"/>
      <c r="AK195" s="239"/>
      <c r="AL195" s="239"/>
      <c r="AM195" s="206"/>
      <c r="AN195" s="86"/>
      <c r="AO195" s="86"/>
      <c r="AP195" s="86"/>
      <c r="AQ195" s="86"/>
      <c r="AR195" s="86"/>
      <c r="AS195" s="86"/>
      <c r="AT195" s="86"/>
      <c r="AU195" s="86"/>
      <c r="AV195" s="86"/>
      <c r="AW195" s="240"/>
      <c r="AX195" s="86"/>
      <c r="AY195" s="86"/>
      <c r="AZ195" s="86"/>
      <c r="BA195" s="86"/>
      <c r="BB195" s="197"/>
      <c r="BC195" s="197"/>
      <c r="BD195" s="229">
        <f t="shared" si="18"/>
        <v>15.916666666666666</v>
      </c>
      <c r="BE195" s="202">
        <v>57300</v>
      </c>
      <c r="BF195" s="230">
        <v>639.03976589000001</v>
      </c>
      <c r="BG195" s="230">
        <v>514.59273066234698</v>
      </c>
      <c r="BH195" s="230">
        <v>-507.341192323347</v>
      </c>
      <c r="BI195" s="231">
        <v>52.140818166550197</v>
      </c>
      <c r="BJ195" s="231">
        <v>6.1672255167433496</v>
      </c>
      <c r="BK195" s="229">
        <f t="shared" si="19"/>
        <v>4.6599304206193182E-2</v>
      </c>
      <c r="BL195" s="229">
        <f t="shared" si="20"/>
        <v>126.33274319107659</v>
      </c>
      <c r="BM195" s="202">
        <v>57300</v>
      </c>
      <c r="BN195" s="230">
        <v>639.03976589000001</v>
      </c>
      <c r="BO195" s="230">
        <v>505.90322111829499</v>
      </c>
      <c r="BP195" s="230">
        <v>-500.23390123594902</v>
      </c>
      <c r="BQ195" s="231">
        <v>52.083935011736799</v>
      </c>
      <c r="BR195" s="231">
        <v>6.0999688202741504</v>
      </c>
      <c r="BS195" s="229">
        <f t="shared" si="21"/>
        <v>-3.2013594748526053E-2</v>
      </c>
      <c r="BT195" s="229">
        <f t="shared" si="22"/>
        <v>126.33274319107659</v>
      </c>
      <c r="BU195" s="206"/>
      <c r="BV195" s="204">
        <v>-4.30743447626792</v>
      </c>
      <c r="BW195" s="204">
        <v>2.02455200994978</v>
      </c>
      <c r="BX195" s="229">
        <f t="shared" si="23"/>
        <v>-9.0255589492916535</v>
      </c>
      <c r="BY195" s="229">
        <f t="shared" si="24"/>
        <v>-1.1986422891255173</v>
      </c>
      <c r="BZ195" s="206"/>
      <c r="CA195" s="206"/>
      <c r="CB195" s="206"/>
      <c r="CC195" s="206"/>
      <c r="CD195" s="206"/>
      <c r="CE195" s="206"/>
      <c r="CF195" s="206"/>
      <c r="CG195" s="206"/>
      <c r="CH195" s="206"/>
      <c r="CI195" s="206"/>
      <c r="CJ195" s="206"/>
      <c r="CK195" s="206"/>
      <c r="CL195" s="206"/>
      <c r="CM195" s="206"/>
      <c r="CN195" s="206"/>
      <c r="CO195" s="206"/>
      <c r="CP195" s="206"/>
      <c r="CQ195" s="206"/>
      <c r="CR195" s="206"/>
    </row>
    <row r="196" spans="1:96" ht="12" customHeight="1" x14ac:dyDescent="0.25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39"/>
      <c r="AJ196" s="239"/>
      <c r="AK196" s="239"/>
      <c r="AL196" s="239"/>
      <c r="AM196" s="206"/>
      <c r="AN196" s="86"/>
      <c r="AO196" s="86"/>
      <c r="AP196" s="86"/>
      <c r="AQ196" s="86"/>
      <c r="AR196" s="86"/>
      <c r="AS196" s="86"/>
      <c r="AT196" s="86"/>
      <c r="AU196" s="86"/>
      <c r="AV196" s="86"/>
      <c r="AW196" s="240"/>
      <c r="AX196" s="86"/>
      <c r="AY196" s="86"/>
      <c r="AZ196" s="86"/>
      <c r="BA196" s="86"/>
      <c r="BB196" s="197"/>
      <c r="BC196" s="197"/>
      <c r="BD196" s="229">
        <f t="shared" si="18"/>
        <v>16</v>
      </c>
      <c r="BE196" s="202">
        <v>57600</v>
      </c>
      <c r="BF196" s="230">
        <v>644.35058158000004</v>
      </c>
      <c r="BG196" s="230">
        <v>530.68121602588599</v>
      </c>
      <c r="BH196" s="230">
        <v>-523.589493999914</v>
      </c>
      <c r="BI196" s="231">
        <v>52.256206417803099</v>
      </c>
      <c r="BJ196" s="231">
        <v>6.2807071966063601</v>
      </c>
      <c r="BK196" s="229">
        <f t="shared" si="19"/>
        <v>0.16008098406920368</v>
      </c>
      <c r="BL196" s="229">
        <f t="shared" si="20"/>
        <v>131.64355888107661</v>
      </c>
      <c r="BM196" s="202">
        <v>57600</v>
      </c>
      <c r="BN196" s="230">
        <v>644.35058158000004</v>
      </c>
      <c r="BO196" s="230">
        <v>518.14839994956606</v>
      </c>
      <c r="BP196" s="230">
        <v>-512.38249994995101</v>
      </c>
      <c r="BQ196" s="231">
        <v>52.171648818985098</v>
      </c>
      <c r="BR196" s="231">
        <v>6.1878399953141301</v>
      </c>
      <c r="BS196" s="229">
        <f t="shared" si="21"/>
        <v>5.5857580291453601E-2</v>
      </c>
      <c r="BT196" s="229">
        <f t="shared" si="22"/>
        <v>131.64355888107661</v>
      </c>
      <c r="BU196" s="206"/>
      <c r="BV196" s="204">
        <v>8.5348542272885695</v>
      </c>
      <c r="BW196" s="204">
        <v>10.6888507532171</v>
      </c>
      <c r="BX196" s="229">
        <f t="shared" si="23"/>
        <v>3.8167297542648368</v>
      </c>
      <c r="BY196" s="229">
        <f t="shared" si="24"/>
        <v>7.4656564541418025</v>
      </c>
      <c r="BZ196" s="206"/>
      <c r="CA196" s="206"/>
      <c r="CB196" s="206"/>
      <c r="CC196" s="206"/>
      <c r="CD196" s="206"/>
      <c r="CE196" s="206"/>
      <c r="CF196" s="206"/>
      <c r="CG196" s="206"/>
      <c r="CH196" s="206"/>
      <c r="CI196" s="206"/>
      <c r="CJ196" s="206"/>
      <c r="CK196" s="206"/>
      <c r="CL196" s="206"/>
      <c r="CM196" s="206"/>
      <c r="CN196" s="206"/>
      <c r="CO196" s="206"/>
      <c r="CP196" s="206"/>
      <c r="CQ196" s="206"/>
      <c r="CR196" s="206"/>
    </row>
    <row r="197" spans="1:96" ht="12" customHeight="1" x14ac:dyDescent="0.25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  <c r="AM197" s="206"/>
      <c r="AN197" s="86"/>
      <c r="AO197" s="86"/>
      <c r="AP197" s="86"/>
      <c r="AQ197" s="86"/>
      <c r="AR197" s="86"/>
      <c r="AS197" s="86"/>
      <c r="AT197" s="86"/>
      <c r="AU197" s="86"/>
      <c r="AV197" s="86"/>
      <c r="AW197" s="240"/>
      <c r="AX197" s="86"/>
      <c r="AY197" s="86"/>
      <c r="AZ197" s="86"/>
      <c r="BA197" s="86"/>
      <c r="BB197" s="197"/>
      <c r="BC197" s="197"/>
      <c r="BD197" s="229">
        <f t="shared" si="18"/>
        <v>16.083333333333332</v>
      </c>
      <c r="BE197" s="202">
        <v>57900</v>
      </c>
      <c r="BF197" s="230">
        <v>648.18613731000005</v>
      </c>
      <c r="BG197" s="230">
        <v>546.37447706670105</v>
      </c>
      <c r="BH197" s="230">
        <v>-539.53936669300595</v>
      </c>
      <c r="BI197" s="231">
        <v>52.367757399118297</v>
      </c>
      <c r="BJ197" s="231">
        <v>6.3897678570203702</v>
      </c>
      <c r="BK197" s="229">
        <f t="shared" si="19"/>
        <v>0.26914164448321376</v>
      </c>
      <c r="BL197" s="229">
        <f t="shared" si="20"/>
        <v>135.47911461107662</v>
      </c>
      <c r="BM197" s="202">
        <v>57900</v>
      </c>
      <c r="BN197" s="230">
        <v>648.18613731000005</v>
      </c>
      <c r="BO197" s="230">
        <v>530.25050334426305</v>
      </c>
      <c r="BP197" s="230">
        <v>-524.47245144373096</v>
      </c>
      <c r="BQ197" s="231">
        <v>52.257821399850997</v>
      </c>
      <c r="BR197" s="231">
        <v>6.2735869247712701</v>
      </c>
      <c r="BS197" s="229">
        <f t="shared" si="21"/>
        <v>0.14160450974859362</v>
      </c>
      <c r="BT197" s="229">
        <f t="shared" si="22"/>
        <v>135.47911461107662</v>
      </c>
      <c r="BU197" s="206"/>
      <c r="BV197" s="204">
        <v>21.2836685270602</v>
      </c>
      <c r="BW197" s="204">
        <v>19.236084351059301</v>
      </c>
      <c r="BX197" s="229">
        <f t="shared" si="23"/>
        <v>16.565544054036469</v>
      </c>
      <c r="BY197" s="229">
        <f t="shared" si="24"/>
        <v>16.012890051984002</v>
      </c>
      <c r="BZ197" s="206"/>
      <c r="CA197" s="206"/>
      <c r="CB197" s="206"/>
      <c r="CC197" s="206"/>
      <c r="CD197" s="206"/>
      <c r="CE197" s="206"/>
      <c r="CF197" s="206"/>
      <c r="CG197" s="206"/>
      <c r="CH197" s="206"/>
      <c r="CI197" s="206"/>
      <c r="CJ197" s="206"/>
      <c r="CK197" s="206"/>
      <c r="CL197" s="206"/>
      <c r="CM197" s="206"/>
      <c r="CN197" s="206"/>
      <c r="CO197" s="206"/>
      <c r="CP197" s="206"/>
      <c r="CQ197" s="206"/>
      <c r="CR197" s="206"/>
    </row>
    <row r="198" spans="1:96" ht="12" customHeight="1" x14ac:dyDescent="0.25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06"/>
      <c r="AN198" s="86"/>
      <c r="AO198" s="86"/>
      <c r="AP198" s="86"/>
      <c r="AQ198" s="86"/>
      <c r="AR198" s="86"/>
      <c r="AS198" s="86"/>
      <c r="AT198" s="86"/>
      <c r="AU198" s="86"/>
      <c r="AV198" s="86"/>
      <c r="AW198" s="240"/>
      <c r="AX198" s="86"/>
      <c r="AY198" s="86"/>
      <c r="AZ198" s="86"/>
      <c r="BA198" s="86"/>
      <c r="BB198" s="197"/>
      <c r="BC198" s="197"/>
      <c r="BD198" s="229">
        <f t="shared" ref="BD198:BD261" si="25">BE198/$BD$4</f>
        <v>16.166666666666668</v>
      </c>
      <c r="BE198" s="202">
        <v>58200</v>
      </c>
      <c r="BF198" s="230">
        <v>650.50440994999997</v>
      </c>
      <c r="BG198" s="230">
        <v>561.45268018643299</v>
      </c>
      <c r="BH198" s="230">
        <v>-554.95905395570901</v>
      </c>
      <c r="BI198" s="231">
        <v>52.474047400180702</v>
      </c>
      <c r="BJ198" s="231">
        <v>6.49308731472094</v>
      </c>
      <c r="BK198" s="229">
        <f t="shared" ref="BK198:BK261" si="26">BJ198-AVERAGE($BJ$5:$BJ$292)</f>
        <v>0.37246110218378359</v>
      </c>
      <c r="BL198" s="229">
        <f t="shared" ref="BL198:BL261" si="27">BF198-AVERAGE($BF$5:$BF$292)</f>
        <v>137.79738725107654</v>
      </c>
      <c r="BM198" s="202">
        <v>58200</v>
      </c>
      <c r="BN198" s="230">
        <v>650.50440994999997</v>
      </c>
      <c r="BO198" s="230">
        <v>542.03500625194101</v>
      </c>
      <c r="BP198" s="230">
        <v>-536.32473213061496</v>
      </c>
      <c r="BQ198" s="231">
        <v>52.341256291230401</v>
      </c>
      <c r="BR198" s="231">
        <v>6.3560669527715099</v>
      </c>
      <c r="BS198" s="229">
        <f t="shared" ref="BS198:BS261" si="28">BR198-AVERAGE($BR$5:$BR$292)</f>
        <v>0.22408453774883341</v>
      </c>
      <c r="BT198" s="229">
        <f t="shared" ref="BT198:BT261" si="29">BN198-AVERAGE($BN$5:$BN$292)</f>
        <v>137.79738725107654</v>
      </c>
      <c r="BU198" s="206"/>
      <c r="BV198" s="204">
        <v>33.799382392666203</v>
      </c>
      <c r="BW198" s="204">
        <v>27.572642819838201</v>
      </c>
      <c r="BX198" s="229">
        <f t="shared" ref="BX198:BX261" si="30">BV198-AVERAGE($BV$5:$BV$292)</f>
        <v>29.081257919642471</v>
      </c>
      <c r="BY198" s="229">
        <f t="shared" ref="BY198:BY261" si="31">BW198-AVERAGE($BW$5:$BW$292)</f>
        <v>24.349448520762905</v>
      </c>
      <c r="BZ198" s="206"/>
      <c r="CA198" s="206"/>
      <c r="CB198" s="206"/>
      <c r="CC198" s="206"/>
      <c r="CD198" s="206"/>
      <c r="CE198" s="206"/>
      <c r="CF198" s="206"/>
      <c r="CG198" s="206"/>
      <c r="CH198" s="206"/>
      <c r="CI198" s="206"/>
      <c r="CJ198" s="206"/>
      <c r="CK198" s="206"/>
      <c r="CL198" s="206"/>
      <c r="CM198" s="206"/>
      <c r="CN198" s="206"/>
      <c r="CO198" s="206"/>
      <c r="CP198" s="206"/>
      <c r="CQ198" s="206"/>
      <c r="CR198" s="206"/>
    </row>
    <row r="199" spans="1:96" ht="12" customHeight="1" x14ac:dyDescent="0.25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39"/>
      <c r="Y199" s="239"/>
      <c r="Z199" s="239"/>
      <c r="AA199" s="239"/>
      <c r="AB199" s="239"/>
      <c r="AC199" s="239"/>
      <c r="AD199" s="239"/>
      <c r="AE199" s="239"/>
      <c r="AF199" s="239"/>
      <c r="AG199" s="239"/>
      <c r="AH199" s="239"/>
      <c r="AI199" s="239"/>
      <c r="AJ199" s="239"/>
      <c r="AK199" s="239"/>
      <c r="AL199" s="239"/>
      <c r="AM199" s="206"/>
      <c r="AN199" s="86"/>
      <c r="AO199" s="86"/>
      <c r="AP199" s="86"/>
      <c r="AQ199" s="86"/>
      <c r="AR199" s="86"/>
      <c r="AS199" s="86"/>
      <c r="AT199" s="86"/>
      <c r="AU199" s="86"/>
      <c r="AV199" s="86"/>
      <c r="AW199" s="240"/>
      <c r="AX199" s="86"/>
      <c r="AY199" s="86"/>
      <c r="AZ199" s="86"/>
      <c r="BA199" s="86"/>
      <c r="BB199" s="197"/>
      <c r="BC199" s="197"/>
      <c r="BD199" s="229">
        <f t="shared" si="25"/>
        <v>16.25</v>
      </c>
      <c r="BE199" s="202">
        <v>58500</v>
      </c>
      <c r="BF199" s="230">
        <v>651.28</v>
      </c>
      <c r="BG199" s="230">
        <v>575.71738271707602</v>
      </c>
      <c r="BH199" s="230">
        <v>-569.63802186964301</v>
      </c>
      <c r="BI199" s="231">
        <v>52.573851846266997</v>
      </c>
      <c r="BJ199" s="231">
        <v>6.5895362719542296</v>
      </c>
      <c r="BK199" s="229">
        <f t="shared" si="26"/>
        <v>0.4689100594170732</v>
      </c>
      <c r="BL199" s="229">
        <f t="shared" si="27"/>
        <v>138.57297730107655</v>
      </c>
      <c r="BM199" s="202">
        <v>58500</v>
      </c>
      <c r="BN199" s="230">
        <v>651.28</v>
      </c>
      <c r="BO199" s="230">
        <v>553.33874974216405</v>
      </c>
      <c r="BP199" s="230">
        <v>-547.770440804391</v>
      </c>
      <c r="BQ199" s="231">
        <v>52.420871340607803</v>
      </c>
      <c r="BR199" s="231">
        <v>6.4342556724760804</v>
      </c>
      <c r="BS199" s="229">
        <f t="shared" si="28"/>
        <v>0.30227325745340394</v>
      </c>
      <c r="BT199" s="229">
        <f t="shared" si="29"/>
        <v>138.57297730107655</v>
      </c>
      <c r="BU199" s="206"/>
      <c r="BV199" s="204">
        <v>45.944922728261297</v>
      </c>
      <c r="BW199" s="204">
        <v>35.6072235067222</v>
      </c>
      <c r="BX199" s="229">
        <f t="shared" si="30"/>
        <v>41.226798255237561</v>
      </c>
      <c r="BY199" s="229">
        <f t="shared" si="31"/>
        <v>32.384029207646904</v>
      </c>
      <c r="BZ199" s="206"/>
      <c r="CA199" s="206"/>
      <c r="CB199" s="206"/>
      <c r="CC199" s="206"/>
      <c r="CD199" s="206"/>
      <c r="CE199" s="206"/>
      <c r="CF199" s="206"/>
      <c r="CG199" s="206"/>
      <c r="CH199" s="206"/>
      <c r="CI199" s="206"/>
      <c r="CJ199" s="206"/>
      <c r="CK199" s="206"/>
      <c r="CL199" s="206"/>
      <c r="CM199" s="206"/>
      <c r="CN199" s="206"/>
      <c r="CO199" s="206"/>
      <c r="CP199" s="206"/>
      <c r="CQ199" s="206"/>
      <c r="CR199" s="206"/>
    </row>
    <row r="200" spans="1:96" ht="12" customHeight="1" x14ac:dyDescent="0.25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06"/>
      <c r="AN200" s="86"/>
      <c r="AO200" s="86"/>
      <c r="AP200" s="86"/>
      <c r="AQ200" s="86"/>
      <c r="AR200" s="86"/>
      <c r="AS200" s="86"/>
      <c r="AT200" s="86"/>
      <c r="AU200" s="86"/>
      <c r="AV200" s="86"/>
      <c r="AW200" s="240"/>
      <c r="AX200" s="86"/>
      <c r="AY200" s="86"/>
      <c r="AZ200" s="86"/>
      <c r="BA200" s="86"/>
      <c r="BB200" s="197"/>
      <c r="BC200" s="197"/>
      <c r="BD200" s="229">
        <f t="shared" si="25"/>
        <v>16.333333333333332</v>
      </c>
      <c r="BE200" s="202">
        <v>58800</v>
      </c>
      <c r="BF200" s="230">
        <v>650.50440994999997</v>
      </c>
      <c r="BG200" s="230">
        <v>588.99336615988898</v>
      </c>
      <c r="BH200" s="230">
        <v>-583.38929389717305</v>
      </c>
      <c r="BI200" s="231">
        <v>52.666141162794503</v>
      </c>
      <c r="BJ200" s="231">
        <v>6.6781701417931201</v>
      </c>
      <c r="BK200" s="229">
        <f t="shared" si="26"/>
        <v>0.55754392925596363</v>
      </c>
      <c r="BL200" s="229">
        <f t="shared" si="27"/>
        <v>137.79738725107654</v>
      </c>
      <c r="BM200" s="202">
        <v>58800</v>
      </c>
      <c r="BN200" s="230">
        <v>650.50440994999997</v>
      </c>
      <c r="BO200" s="230">
        <v>564.01258210017897</v>
      </c>
      <c r="BP200" s="230">
        <v>-558.65387775116699</v>
      </c>
      <c r="BQ200" s="231">
        <v>52.495709590100397</v>
      </c>
      <c r="BR200" s="231">
        <v>6.5072545666464201</v>
      </c>
      <c r="BS200" s="229">
        <f t="shared" si="28"/>
        <v>0.37527215162374361</v>
      </c>
      <c r="BT200" s="229">
        <f t="shared" si="29"/>
        <v>137.79738725107654</v>
      </c>
      <c r="BU200" s="206"/>
      <c r="BV200" s="204">
        <v>57.587270608005497</v>
      </c>
      <c r="BW200" s="204">
        <v>43.251831043616498</v>
      </c>
      <c r="BX200" s="229">
        <f t="shared" si="30"/>
        <v>52.869146134981762</v>
      </c>
      <c r="BY200" s="229">
        <f t="shared" si="31"/>
        <v>40.028636744541203</v>
      </c>
      <c r="BZ200" s="206"/>
      <c r="CA200" s="206"/>
      <c r="CB200" s="206"/>
      <c r="CC200" s="206"/>
      <c r="CD200" s="206"/>
      <c r="CE200" s="206"/>
      <c r="CF200" s="206"/>
      <c r="CG200" s="206"/>
      <c r="CH200" s="206"/>
      <c r="CI200" s="206"/>
      <c r="CJ200" s="206"/>
      <c r="CK200" s="206"/>
      <c r="CL200" s="206"/>
      <c r="CM200" s="206"/>
      <c r="CN200" s="206"/>
      <c r="CO200" s="206"/>
      <c r="CP200" s="206"/>
      <c r="CQ200" s="206"/>
      <c r="CR200" s="206"/>
    </row>
    <row r="201" spans="1:96" ht="12" customHeight="1" x14ac:dyDescent="0.25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39"/>
      <c r="Y201" s="239"/>
      <c r="Z201" s="239"/>
      <c r="AA201" s="239"/>
      <c r="AB201" s="239"/>
      <c r="AC201" s="239"/>
      <c r="AD201" s="239"/>
      <c r="AE201" s="239"/>
      <c r="AF201" s="239"/>
      <c r="AG201" s="239"/>
      <c r="AH201" s="239"/>
      <c r="AI201" s="239"/>
      <c r="AJ201" s="239"/>
      <c r="AK201" s="239"/>
      <c r="AL201" s="239"/>
      <c r="AM201" s="206"/>
      <c r="AN201" s="86"/>
      <c r="AO201" s="86"/>
      <c r="AP201" s="86"/>
      <c r="AQ201" s="86"/>
      <c r="AR201" s="86"/>
      <c r="AS201" s="86"/>
      <c r="AT201" s="86"/>
      <c r="AU201" s="86"/>
      <c r="AV201" s="86"/>
      <c r="AW201" s="240"/>
      <c r="AX201" s="86"/>
      <c r="AY201" s="86"/>
      <c r="AZ201" s="86"/>
      <c r="BA201" s="86"/>
      <c r="BB201" s="197"/>
      <c r="BC201" s="197"/>
      <c r="BD201" s="229">
        <f t="shared" si="25"/>
        <v>16.416666666666668</v>
      </c>
      <c r="BE201" s="202">
        <v>59100</v>
      </c>
      <c r="BF201" s="230">
        <v>648.18613731000005</v>
      </c>
      <c r="BG201" s="230">
        <v>601.12952626898095</v>
      </c>
      <c r="BH201" s="230">
        <v>-596.05064827497597</v>
      </c>
      <c r="BI201" s="231">
        <v>52.750070845671701</v>
      </c>
      <c r="BJ201" s="231">
        <v>6.7582185654578701</v>
      </c>
      <c r="BK201" s="229">
        <f t="shared" si="26"/>
        <v>0.6375923529207137</v>
      </c>
      <c r="BL201" s="229">
        <f t="shared" si="27"/>
        <v>135.47911461107662</v>
      </c>
      <c r="BM201" s="202">
        <v>59100</v>
      </c>
      <c r="BN201" s="230">
        <v>648.18613731000005</v>
      </c>
      <c r="BO201" s="230">
        <v>573.92323972021904</v>
      </c>
      <c r="BP201" s="230">
        <v>-568.83478164499797</v>
      </c>
      <c r="BQ201" s="231">
        <v>52.564943940660498</v>
      </c>
      <c r="BR201" s="231">
        <v>6.5742933851427896</v>
      </c>
      <c r="BS201" s="229">
        <f t="shared" si="28"/>
        <v>0.44231097012011311</v>
      </c>
      <c r="BT201" s="229">
        <f t="shared" si="29"/>
        <v>135.47911461107662</v>
      </c>
      <c r="BU201" s="206"/>
      <c r="BV201" s="204">
        <v>68.5989181099429</v>
      </c>
      <c r="BW201" s="204">
        <v>50.422741079447903</v>
      </c>
      <c r="BX201" s="229">
        <f t="shared" si="30"/>
        <v>63.880793636919165</v>
      </c>
      <c r="BY201" s="229">
        <f t="shared" si="31"/>
        <v>47.199546780372607</v>
      </c>
      <c r="BZ201" s="206"/>
      <c r="CA201" s="206"/>
      <c r="CB201" s="206"/>
      <c r="CC201" s="206"/>
      <c r="CD201" s="206"/>
      <c r="CE201" s="206"/>
      <c r="CF201" s="206"/>
      <c r="CG201" s="206"/>
      <c r="CH201" s="206"/>
      <c r="CI201" s="206"/>
      <c r="CJ201" s="206"/>
      <c r="CK201" s="206"/>
      <c r="CL201" s="206"/>
      <c r="CM201" s="206"/>
      <c r="CN201" s="206"/>
      <c r="CO201" s="206"/>
      <c r="CP201" s="206"/>
      <c r="CQ201" s="206"/>
      <c r="CR201" s="206"/>
    </row>
    <row r="202" spans="1:96" ht="12" customHeight="1" x14ac:dyDescent="0.25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39"/>
      <c r="Y202" s="239"/>
      <c r="Z202" s="239"/>
      <c r="AA202" s="239"/>
      <c r="AB202" s="239"/>
      <c r="AC202" s="239"/>
      <c r="AD202" s="239"/>
      <c r="AE202" s="239"/>
      <c r="AF202" s="239"/>
      <c r="AG202" s="239"/>
      <c r="AH202" s="239"/>
      <c r="AI202" s="239"/>
      <c r="AJ202" s="239"/>
      <c r="AK202" s="239"/>
      <c r="AL202" s="239"/>
      <c r="AM202" s="206"/>
      <c r="AN202" s="86"/>
      <c r="AO202" s="86"/>
      <c r="AP202" s="86"/>
      <c r="AQ202" s="86"/>
      <c r="AR202" s="86"/>
      <c r="AS202" s="86"/>
      <c r="AT202" s="86"/>
      <c r="AU202" s="86"/>
      <c r="AV202" s="86"/>
      <c r="AW202" s="240"/>
      <c r="AX202" s="86"/>
      <c r="AY202" s="86"/>
      <c r="AZ202" s="86"/>
      <c r="BA202" s="86"/>
      <c r="BB202" s="197"/>
      <c r="BC202" s="197"/>
      <c r="BD202" s="229">
        <f t="shared" si="25"/>
        <v>16.5</v>
      </c>
      <c r="BE202" s="202">
        <v>59400</v>
      </c>
      <c r="BF202" s="230">
        <v>644.35058158000004</v>
      </c>
      <c r="BG202" s="230">
        <v>611.99906706466504</v>
      </c>
      <c r="BH202" s="230">
        <v>-607.48497193890103</v>
      </c>
      <c r="BI202" s="231">
        <v>52.824968401613802</v>
      </c>
      <c r="BJ202" s="231">
        <v>6.8290727588884099</v>
      </c>
      <c r="BK202" s="229">
        <f t="shared" si="26"/>
        <v>0.70844654635125348</v>
      </c>
      <c r="BL202" s="229">
        <f t="shared" si="27"/>
        <v>131.64355888107661</v>
      </c>
      <c r="BM202" s="202">
        <v>59400</v>
      </c>
      <c r="BN202" s="230">
        <v>644.35058158000004</v>
      </c>
      <c r="BO202" s="230">
        <v>582.95457347742899</v>
      </c>
      <c r="BP202" s="230">
        <v>-578.18982785546496</v>
      </c>
      <c r="BQ202" s="231">
        <v>52.627877124296802</v>
      </c>
      <c r="BR202" s="231">
        <v>6.6347286624962596</v>
      </c>
      <c r="BS202" s="229">
        <f t="shared" si="28"/>
        <v>0.5027462474735831</v>
      </c>
      <c r="BT202" s="229">
        <f t="shared" si="29"/>
        <v>131.64355888107661</v>
      </c>
      <c r="BU202" s="206"/>
      <c r="BV202" s="204">
        <v>78.859264792928002</v>
      </c>
      <c r="BW202" s="204">
        <v>57.041417235932997</v>
      </c>
      <c r="BX202" s="229">
        <f t="shared" si="30"/>
        <v>74.141140319904267</v>
      </c>
      <c r="BY202" s="229">
        <f t="shared" si="31"/>
        <v>53.818222936857701</v>
      </c>
      <c r="BZ202" s="206"/>
      <c r="CA202" s="206"/>
      <c r="CB202" s="206"/>
      <c r="CC202" s="206"/>
      <c r="CD202" s="206"/>
      <c r="CE202" s="206"/>
      <c r="CF202" s="206"/>
      <c r="CG202" s="206"/>
      <c r="CH202" s="206"/>
      <c r="CI202" s="206"/>
      <c r="CJ202" s="206"/>
      <c r="CK202" s="206"/>
      <c r="CL202" s="206"/>
      <c r="CM202" s="206"/>
      <c r="CN202" s="206"/>
      <c r="CO202" s="206"/>
      <c r="CP202" s="206"/>
      <c r="CQ202" s="206"/>
      <c r="CR202" s="206"/>
    </row>
    <row r="203" spans="1:96" ht="12" customHeight="1" x14ac:dyDescent="0.25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39"/>
      <c r="Y203" s="239"/>
      <c r="Z203" s="239"/>
      <c r="AA203" s="239"/>
      <c r="AB203" s="239"/>
      <c r="AC203" s="239"/>
      <c r="AD203" s="239"/>
      <c r="AE203" s="239"/>
      <c r="AF203" s="239"/>
      <c r="AG203" s="239"/>
      <c r="AH203" s="239"/>
      <c r="AI203" s="239"/>
      <c r="AJ203" s="239"/>
      <c r="AK203" s="239"/>
      <c r="AL203" s="239"/>
      <c r="AM203" s="206"/>
      <c r="AN203" s="86"/>
      <c r="AO203" s="86"/>
      <c r="AP203" s="86"/>
      <c r="AQ203" s="86"/>
      <c r="AR203" s="86"/>
      <c r="AS203" s="86"/>
      <c r="AT203" s="86"/>
      <c r="AU203" s="86"/>
      <c r="AV203" s="86"/>
      <c r="AW203" s="240"/>
      <c r="AX203" s="86"/>
      <c r="AY203" s="86"/>
      <c r="AZ203" s="86"/>
      <c r="BA203" s="86"/>
      <c r="BB203" s="197"/>
      <c r="BC203" s="197"/>
      <c r="BD203" s="229">
        <f t="shared" si="25"/>
        <v>16.583333333333332</v>
      </c>
      <c r="BE203" s="202">
        <v>59700</v>
      </c>
      <c r="BF203" s="230">
        <v>639.03976589000001</v>
      </c>
      <c r="BG203" s="230">
        <v>621.49919607221204</v>
      </c>
      <c r="BH203" s="230">
        <v>-617.58001362216805</v>
      </c>
      <c r="BI203" s="231">
        <v>52.890319037255402</v>
      </c>
      <c r="BJ203" s="231">
        <v>6.8902721490782497</v>
      </c>
      <c r="BK203" s="229">
        <f t="shared" si="26"/>
        <v>0.76964593654109326</v>
      </c>
      <c r="BL203" s="229">
        <f t="shared" si="27"/>
        <v>126.33274319107659</v>
      </c>
      <c r="BM203" s="202">
        <v>59700</v>
      </c>
      <c r="BN203" s="230">
        <v>639.03976589000001</v>
      </c>
      <c r="BO203" s="230">
        <v>591.00823112120702</v>
      </c>
      <c r="BP203" s="230">
        <v>-586.61350744232004</v>
      </c>
      <c r="BQ203" s="231">
        <v>52.683938362347099</v>
      </c>
      <c r="BR203" s="231">
        <v>6.68803958016289</v>
      </c>
      <c r="BS203" s="229">
        <f t="shared" si="28"/>
        <v>0.55605716514021353</v>
      </c>
      <c r="BT203" s="229">
        <f t="shared" si="29"/>
        <v>126.33274319107659</v>
      </c>
      <c r="BU203" s="206"/>
      <c r="BV203" s="204">
        <v>88.255938522266902</v>
      </c>
      <c r="BW203" s="204">
        <v>63.035371244250904</v>
      </c>
      <c r="BX203" s="229">
        <f t="shared" si="30"/>
        <v>83.537814049243167</v>
      </c>
      <c r="BY203" s="229">
        <f t="shared" si="31"/>
        <v>59.812176945175608</v>
      </c>
      <c r="BZ203" s="206"/>
      <c r="CA203" s="206"/>
      <c r="CB203" s="206"/>
      <c r="CC203" s="206"/>
      <c r="CD203" s="206"/>
      <c r="CE203" s="206"/>
      <c r="CF203" s="206"/>
      <c r="CG203" s="206"/>
      <c r="CH203" s="206"/>
      <c r="CI203" s="206"/>
      <c r="CJ203" s="206"/>
      <c r="CK203" s="206"/>
      <c r="CL203" s="206"/>
      <c r="CM203" s="206"/>
      <c r="CN203" s="206"/>
      <c r="CO203" s="206"/>
      <c r="CP203" s="206"/>
      <c r="CQ203" s="206"/>
      <c r="CR203" s="206"/>
    </row>
    <row r="204" spans="1:96" ht="12" customHeight="1" x14ac:dyDescent="0.25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39"/>
      <c r="Y204" s="239"/>
      <c r="Z204" s="239"/>
      <c r="AA204" s="239"/>
      <c r="AB204" s="239"/>
      <c r="AC204" s="239"/>
      <c r="AD204" s="239"/>
      <c r="AE204" s="239"/>
      <c r="AF204" s="239"/>
      <c r="AG204" s="239"/>
      <c r="AH204" s="239"/>
      <c r="AI204" s="239"/>
      <c r="AJ204" s="239"/>
      <c r="AK204" s="239"/>
      <c r="AL204" s="239"/>
      <c r="AM204" s="206"/>
      <c r="AN204" s="86"/>
      <c r="AO204" s="86"/>
      <c r="AP204" s="86"/>
      <c r="AQ204" s="86"/>
      <c r="AR204" s="86"/>
      <c r="AS204" s="86"/>
      <c r="AT204" s="86"/>
      <c r="AU204" s="86"/>
      <c r="AV204" s="86"/>
      <c r="AW204" s="240"/>
      <c r="AX204" s="86"/>
      <c r="AY204" s="86"/>
      <c r="AZ204" s="86"/>
      <c r="BA204" s="86"/>
      <c r="BB204" s="197"/>
      <c r="BC204" s="197"/>
      <c r="BD204" s="229">
        <f t="shared" si="25"/>
        <v>16.666666666666668</v>
      </c>
      <c r="BE204" s="202">
        <v>60000</v>
      </c>
      <c r="BF204" s="230">
        <v>632.31187666999904</v>
      </c>
      <c r="BG204" s="230">
        <v>629.55046774851405</v>
      </c>
      <c r="BH204" s="230">
        <v>-626.24772056134498</v>
      </c>
      <c r="BI204" s="231">
        <v>52.945751306932799</v>
      </c>
      <c r="BJ204" s="231">
        <v>6.9414912124547703</v>
      </c>
      <c r="BK204" s="229">
        <f t="shared" si="26"/>
        <v>0.82086499991761386</v>
      </c>
      <c r="BL204" s="229">
        <f t="shared" si="27"/>
        <v>119.60485397107561</v>
      </c>
      <c r="BM204" s="202">
        <v>60000</v>
      </c>
      <c r="BN204" s="230">
        <v>632.31187666999904</v>
      </c>
      <c r="BO204" s="230">
        <v>598.00389765271598</v>
      </c>
      <c r="BP204" s="230">
        <v>-594.01850238453903</v>
      </c>
      <c r="BQ204" s="231">
        <v>52.732677841898798</v>
      </c>
      <c r="BR204" s="231">
        <v>6.7338221291595497</v>
      </c>
      <c r="BS204" s="229">
        <f t="shared" si="28"/>
        <v>0.60183971413687321</v>
      </c>
      <c r="BT204" s="229">
        <f t="shared" si="29"/>
        <v>119.60485397107561</v>
      </c>
      <c r="BU204" s="206"/>
      <c r="BV204" s="204">
        <v>96.686026178295407</v>
      </c>
      <c r="BW204" s="204">
        <v>68.338956842342398</v>
      </c>
      <c r="BX204" s="229">
        <f t="shared" si="30"/>
        <v>91.967901705271672</v>
      </c>
      <c r="BY204" s="229">
        <f t="shared" si="31"/>
        <v>65.115762543267095</v>
      </c>
      <c r="BZ204" s="206"/>
      <c r="CA204" s="206"/>
      <c r="CB204" s="206"/>
      <c r="CC204" s="206"/>
      <c r="CD204" s="206"/>
      <c r="CE204" s="206"/>
      <c r="CF204" s="206"/>
      <c r="CG204" s="206"/>
      <c r="CH204" s="206"/>
      <c r="CI204" s="206"/>
      <c r="CJ204" s="206"/>
      <c r="CK204" s="206"/>
      <c r="CL204" s="206"/>
      <c r="CM204" s="206"/>
      <c r="CN204" s="206"/>
      <c r="CO204" s="206"/>
      <c r="CP204" s="206"/>
      <c r="CQ204" s="206"/>
      <c r="CR204" s="206"/>
    </row>
    <row r="205" spans="1:96" ht="12" customHeight="1" x14ac:dyDescent="0.25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39"/>
      <c r="Y205" s="239"/>
      <c r="Z205" s="239"/>
      <c r="AA205" s="239"/>
      <c r="AB205" s="239"/>
      <c r="AC205" s="239"/>
      <c r="AD205" s="239"/>
      <c r="AE205" s="239"/>
      <c r="AF205" s="239"/>
      <c r="AG205" s="239"/>
      <c r="AH205" s="239"/>
      <c r="AI205" s="239"/>
      <c r="AJ205" s="239"/>
      <c r="AK205" s="239"/>
      <c r="AL205" s="239"/>
      <c r="AM205" s="206"/>
      <c r="AN205" s="86"/>
      <c r="AO205" s="86"/>
      <c r="AP205" s="86"/>
      <c r="AQ205" s="86"/>
      <c r="AR205" s="86"/>
      <c r="AS205" s="86"/>
      <c r="AT205" s="86"/>
      <c r="AU205" s="86"/>
      <c r="AV205" s="86"/>
      <c r="AW205" s="240"/>
      <c r="AX205" s="86"/>
      <c r="AY205" s="86"/>
      <c r="AZ205" s="86"/>
      <c r="BA205" s="86"/>
      <c r="BB205" s="197"/>
      <c r="BC205" s="197"/>
      <c r="BD205" s="229">
        <f t="shared" si="25"/>
        <v>16.75</v>
      </c>
      <c r="BE205" s="202">
        <v>60300</v>
      </c>
      <c r="BF205" s="230">
        <v>624.24062605999995</v>
      </c>
      <c r="BG205" s="230">
        <v>636.09587908038804</v>
      </c>
      <c r="BH205" s="230">
        <v>-633.423290727054</v>
      </c>
      <c r="BI205" s="231">
        <v>52.991023420520499</v>
      </c>
      <c r="BJ205" s="231">
        <v>6.9825270241699497</v>
      </c>
      <c r="BK205" s="229">
        <f t="shared" si="26"/>
        <v>0.86190081163279331</v>
      </c>
      <c r="BL205" s="229">
        <f t="shared" si="27"/>
        <v>111.53360336107653</v>
      </c>
      <c r="BM205" s="202">
        <v>60300</v>
      </c>
      <c r="BN205" s="230">
        <v>624.24062605999995</v>
      </c>
      <c r="BO205" s="230">
        <v>603.87918101433695</v>
      </c>
      <c r="BP205" s="230">
        <v>-600.335658800435</v>
      </c>
      <c r="BQ205" s="231">
        <v>52.773759876447201</v>
      </c>
      <c r="BR205" s="231">
        <v>6.7717822846987801</v>
      </c>
      <c r="BS205" s="229">
        <f t="shared" si="28"/>
        <v>0.63979986967610358</v>
      </c>
      <c r="BT205" s="229">
        <f t="shared" si="29"/>
        <v>111.53360336107653</v>
      </c>
      <c r="BU205" s="206"/>
      <c r="BV205" s="204">
        <v>104.057200769068</v>
      </c>
      <c r="BW205" s="204">
        <v>72.894088738004896</v>
      </c>
      <c r="BX205" s="229">
        <f t="shared" si="30"/>
        <v>99.339076296044269</v>
      </c>
      <c r="BY205" s="229">
        <f t="shared" si="31"/>
        <v>69.670894438929594</v>
      </c>
      <c r="BZ205" s="206"/>
      <c r="CA205" s="206"/>
      <c r="CB205" s="206"/>
      <c r="CC205" s="206"/>
      <c r="CD205" s="206"/>
      <c r="CE205" s="206"/>
      <c r="CF205" s="206"/>
      <c r="CG205" s="206"/>
      <c r="CH205" s="206"/>
      <c r="CI205" s="206"/>
      <c r="CJ205" s="206"/>
      <c r="CK205" s="206"/>
      <c r="CL205" s="206"/>
      <c r="CM205" s="206"/>
      <c r="CN205" s="206"/>
      <c r="CO205" s="206"/>
      <c r="CP205" s="206"/>
      <c r="CQ205" s="206"/>
      <c r="CR205" s="206"/>
    </row>
    <row r="206" spans="1:96" ht="12" customHeight="1" x14ac:dyDescent="0.25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39"/>
      <c r="Y206" s="239"/>
      <c r="Z206" s="239"/>
      <c r="AA206" s="239"/>
      <c r="AB206" s="239"/>
      <c r="AC206" s="239"/>
      <c r="AD206" s="239"/>
      <c r="AE206" s="239"/>
      <c r="AF206" s="239"/>
      <c r="AG206" s="239"/>
      <c r="AH206" s="239"/>
      <c r="AI206" s="239"/>
      <c r="AJ206" s="239"/>
      <c r="AK206" s="239"/>
      <c r="AL206" s="239"/>
      <c r="AM206" s="206"/>
      <c r="AN206" s="86"/>
      <c r="AO206" s="86"/>
      <c r="AP206" s="86"/>
      <c r="AQ206" s="86"/>
      <c r="AR206" s="86"/>
      <c r="AS206" s="86"/>
      <c r="AT206" s="86"/>
      <c r="AU206" s="86"/>
      <c r="AV206" s="86"/>
      <c r="AW206" s="240"/>
      <c r="AX206" s="86"/>
      <c r="AY206" s="86"/>
      <c r="AZ206" s="86"/>
      <c r="BA206" s="86"/>
      <c r="BB206" s="197"/>
      <c r="BC206" s="197"/>
      <c r="BD206" s="229">
        <f t="shared" si="25"/>
        <v>16.833333333333332</v>
      </c>
      <c r="BE206" s="202">
        <v>60600</v>
      </c>
      <c r="BF206" s="230">
        <v>614.91444438999997</v>
      </c>
      <c r="BG206" s="230">
        <v>641.09978825975804</v>
      </c>
      <c r="BH206" s="230">
        <v>-639.06403069367298</v>
      </c>
      <c r="BI206" s="231">
        <v>53.026010558004302</v>
      </c>
      <c r="BJ206" s="231">
        <v>7.0132877524100898</v>
      </c>
      <c r="BK206" s="229">
        <f t="shared" si="26"/>
        <v>0.8926615398729334</v>
      </c>
      <c r="BL206" s="229">
        <f t="shared" si="27"/>
        <v>102.20742169107655</v>
      </c>
      <c r="BM206" s="202">
        <v>60600</v>
      </c>
      <c r="BN206" s="230">
        <v>614.91444438999997</v>
      </c>
      <c r="BO206" s="230">
        <v>608.58921456702001</v>
      </c>
      <c r="BP206" s="230">
        <v>-605.51364266263704</v>
      </c>
      <c r="BQ206" s="231">
        <v>52.8069553745866</v>
      </c>
      <c r="BR206" s="231">
        <v>6.8017286936794799</v>
      </c>
      <c r="BS206" s="229">
        <f t="shared" si="28"/>
        <v>0.66974627865680336</v>
      </c>
      <c r="BT206" s="229">
        <f t="shared" si="29"/>
        <v>102.20742169107655</v>
      </c>
      <c r="BU206" s="206"/>
      <c r="BV206" s="204">
        <v>110.288732602932</v>
      </c>
      <c r="BW206" s="204">
        <v>76.650878763641103</v>
      </c>
      <c r="BX206" s="229">
        <f t="shared" si="30"/>
        <v>105.57060812990827</v>
      </c>
      <c r="BY206" s="229">
        <f t="shared" si="31"/>
        <v>73.4276844645658</v>
      </c>
      <c r="BZ206" s="206"/>
      <c r="CA206" s="206"/>
      <c r="CB206" s="206"/>
      <c r="CC206" s="206"/>
      <c r="CD206" s="206"/>
      <c r="CE206" s="206"/>
      <c r="CF206" s="206"/>
      <c r="CG206" s="206"/>
      <c r="CH206" s="206"/>
      <c r="CI206" s="206"/>
      <c r="CJ206" s="206"/>
      <c r="CK206" s="206"/>
      <c r="CL206" s="206"/>
      <c r="CM206" s="206"/>
      <c r="CN206" s="206"/>
      <c r="CO206" s="206"/>
      <c r="CP206" s="206"/>
      <c r="CQ206" s="206"/>
      <c r="CR206" s="206"/>
    </row>
    <row r="207" spans="1:96" ht="12" customHeight="1" x14ac:dyDescent="0.25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39"/>
      <c r="Y207" s="239"/>
      <c r="Z207" s="239"/>
      <c r="AA207" s="239"/>
      <c r="AB207" s="239"/>
      <c r="AC207" s="239"/>
      <c r="AD207" s="239"/>
      <c r="AE207" s="239"/>
      <c r="AF207" s="239"/>
      <c r="AG207" s="239"/>
      <c r="AH207" s="239"/>
      <c r="AI207" s="239"/>
      <c r="AJ207" s="239"/>
      <c r="AK207" s="239"/>
      <c r="AL207" s="239"/>
      <c r="AM207" s="206"/>
      <c r="AN207" s="86"/>
      <c r="AO207" s="86"/>
      <c r="AP207" s="86"/>
      <c r="AQ207" s="86"/>
      <c r="AR207" s="86"/>
      <c r="AS207" s="86"/>
      <c r="AT207" s="86"/>
      <c r="AU207" s="86"/>
      <c r="AV207" s="86"/>
      <c r="AW207" s="240"/>
      <c r="AX207" s="86"/>
      <c r="AY207" s="86"/>
      <c r="AZ207" s="86"/>
      <c r="BA207" s="86"/>
      <c r="BB207" s="197"/>
      <c r="BC207" s="197"/>
      <c r="BD207" s="229">
        <f t="shared" si="25"/>
        <v>16.916666666666668</v>
      </c>
      <c r="BE207" s="202">
        <v>60900</v>
      </c>
      <c r="BF207" s="230">
        <v>604.43551124999999</v>
      </c>
      <c r="BG207" s="230">
        <v>644.54670378004801</v>
      </c>
      <c r="BH207" s="230">
        <v>-643.14807875529198</v>
      </c>
      <c r="BI207" s="231">
        <v>53.050693308250899</v>
      </c>
      <c r="BJ207" s="231">
        <v>7.0337821579530502</v>
      </c>
      <c r="BK207" s="229">
        <f t="shared" si="26"/>
        <v>0.91315594541589373</v>
      </c>
      <c r="BL207" s="229">
        <f t="shared" si="27"/>
        <v>91.728488551076566</v>
      </c>
      <c r="BM207" s="202">
        <v>60900</v>
      </c>
      <c r="BN207" s="230">
        <v>604.43551124999999</v>
      </c>
      <c r="BO207" s="230">
        <v>612.10603342894001</v>
      </c>
      <c r="BP207" s="230">
        <v>-609.51834575433099</v>
      </c>
      <c r="BQ207" s="231">
        <v>52.832134041250399</v>
      </c>
      <c r="BR207" s="231">
        <v>6.8235652084674498</v>
      </c>
      <c r="BS207" s="229">
        <f t="shared" si="28"/>
        <v>0.69158279344477336</v>
      </c>
      <c r="BT207" s="229">
        <f t="shared" si="29"/>
        <v>91.728488551076566</v>
      </c>
      <c r="BU207" s="206"/>
      <c r="BV207" s="204">
        <v>115.312373446547</v>
      </c>
      <c r="BW207" s="204">
        <v>79.568182255447596</v>
      </c>
      <c r="BX207" s="229">
        <f t="shared" si="30"/>
        <v>110.59424897352326</v>
      </c>
      <c r="BY207" s="229">
        <f t="shared" si="31"/>
        <v>76.344987956372293</v>
      </c>
      <c r="BZ207" s="206"/>
      <c r="CA207" s="206"/>
      <c r="CB207" s="206"/>
      <c r="CC207" s="206"/>
      <c r="CD207" s="206"/>
      <c r="CE207" s="206"/>
      <c r="CF207" s="206"/>
      <c r="CG207" s="206"/>
      <c r="CH207" s="206"/>
      <c r="CI207" s="206"/>
      <c r="CJ207" s="206"/>
      <c r="CK207" s="206"/>
      <c r="CL207" s="206"/>
      <c r="CM207" s="206"/>
      <c r="CN207" s="206"/>
      <c r="CO207" s="206"/>
      <c r="CP207" s="206"/>
      <c r="CQ207" s="206"/>
      <c r="CR207" s="206"/>
    </row>
    <row r="208" spans="1:96" ht="12" customHeight="1" x14ac:dyDescent="0.25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39"/>
      <c r="Y208" s="239"/>
      <c r="Z208" s="239"/>
      <c r="AA208" s="239"/>
      <c r="AB208" s="239"/>
      <c r="AC208" s="239"/>
      <c r="AD208" s="239"/>
      <c r="AE208" s="239"/>
      <c r="AF208" s="239"/>
      <c r="AG208" s="239"/>
      <c r="AH208" s="239"/>
      <c r="AI208" s="239"/>
      <c r="AJ208" s="239"/>
      <c r="AK208" s="239"/>
      <c r="AL208" s="239"/>
      <c r="AM208" s="206"/>
      <c r="AN208" s="86"/>
      <c r="AO208" s="86"/>
      <c r="AP208" s="86"/>
      <c r="AQ208" s="86"/>
      <c r="AR208" s="86"/>
      <c r="AS208" s="86"/>
      <c r="AT208" s="86"/>
      <c r="AU208" s="86"/>
      <c r="AV208" s="86"/>
      <c r="AW208" s="240"/>
      <c r="AX208" s="86"/>
      <c r="AY208" s="86"/>
      <c r="AZ208" s="86"/>
      <c r="BA208" s="86"/>
      <c r="BB208" s="197"/>
      <c r="BC208" s="197"/>
      <c r="BD208" s="229">
        <f t="shared" si="25"/>
        <v>17</v>
      </c>
      <c r="BE208" s="202">
        <v>61200</v>
      </c>
      <c r="BF208" s="230">
        <v>592.91863602000001</v>
      </c>
      <c r="BG208" s="230">
        <v>646.43997562097195</v>
      </c>
      <c r="BH208" s="230">
        <v>-645.67303215884203</v>
      </c>
      <c r="BI208" s="231">
        <v>53.065147212949697</v>
      </c>
      <c r="BJ208" s="231">
        <v>7.0441100581150602</v>
      </c>
      <c r="BK208" s="229">
        <f t="shared" si="26"/>
        <v>0.92348384557790375</v>
      </c>
      <c r="BL208" s="229">
        <f t="shared" si="27"/>
        <v>80.211613321076584</v>
      </c>
      <c r="BM208" s="202">
        <v>61200</v>
      </c>
      <c r="BN208" s="230">
        <v>592.91863602000001</v>
      </c>
      <c r="BO208" s="230">
        <v>614.41776993049098</v>
      </c>
      <c r="BP208" s="230">
        <v>-612.33209528191503</v>
      </c>
      <c r="BQ208" s="231">
        <v>52.849256583594197</v>
      </c>
      <c r="BR208" s="231">
        <v>6.8372834755488396</v>
      </c>
      <c r="BS208" s="229">
        <f t="shared" si="28"/>
        <v>0.70530106052616315</v>
      </c>
      <c r="BT208" s="229">
        <f t="shared" si="29"/>
        <v>80.211613321076584</v>
      </c>
      <c r="BU208" s="206"/>
      <c r="BV208" s="204">
        <v>119.07310398497501</v>
      </c>
      <c r="BW208" s="204">
        <v>81.614048673052807</v>
      </c>
      <c r="BX208" s="229">
        <f t="shared" si="30"/>
        <v>114.35497951195127</v>
      </c>
      <c r="BY208" s="229">
        <f t="shared" si="31"/>
        <v>78.390854373977504</v>
      </c>
      <c r="BZ208" s="206"/>
      <c r="CA208" s="206"/>
      <c r="CB208" s="206"/>
      <c r="CC208" s="206"/>
      <c r="CD208" s="206"/>
      <c r="CE208" s="206"/>
      <c r="CF208" s="206"/>
      <c r="CG208" s="206"/>
      <c r="CH208" s="206"/>
      <c r="CI208" s="206"/>
      <c r="CJ208" s="206"/>
      <c r="CK208" s="206"/>
      <c r="CL208" s="206"/>
      <c r="CM208" s="206"/>
      <c r="CN208" s="206"/>
      <c r="CO208" s="206"/>
      <c r="CP208" s="206"/>
      <c r="CQ208" s="206"/>
      <c r="CR208" s="206"/>
    </row>
    <row r="209" spans="1:96" ht="12" customHeight="1" x14ac:dyDescent="0.25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06"/>
      <c r="AN209" s="86"/>
      <c r="AO209" s="86"/>
      <c r="AP209" s="86"/>
      <c r="AQ209" s="86"/>
      <c r="AR209" s="86"/>
      <c r="AS209" s="86"/>
      <c r="AT209" s="86"/>
      <c r="AU209" s="86"/>
      <c r="AV209" s="86"/>
      <c r="AW209" s="240"/>
      <c r="AX209" s="86"/>
      <c r="AY209" s="86"/>
      <c r="AZ209" s="86"/>
      <c r="BA209" s="86"/>
      <c r="BB209" s="197"/>
      <c r="BC209" s="197"/>
      <c r="BD209" s="229">
        <f t="shared" si="25"/>
        <v>17.083333333333332</v>
      </c>
      <c r="BE209" s="202">
        <v>61500</v>
      </c>
      <c r="BF209" s="230">
        <v>580.49</v>
      </c>
      <c r="BG209" s="230">
        <v>646.80041047767099</v>
      </c>
      <c r="BH209" s="230">
        <v>-646.65450416744898</v>
      </c>
      <c r="BI209" s="231">
        <v>53.069533324018202</v>
      </c>
      <c r="BJ209" s="231">
        <v>7.0444536624376797</v>
      </c>
      <c r="BK209" s="229">
        <f t="shared" si="26"/>
        <v>0.92382744990052323</v>
      </c>
      <c r="BL209" s="229">
        <f t="shared" si="27"/>
        <v>67.782977301076585</v>
      </c>
      <c r="BM209" s="202">
        <v>61500</v>
      </c>
      <c r="BN209" s="230">
        <v>580.49</v>
      </c>
      <c r="BO209" s="230">
        <v>615.52770441102598</v>
      </c>
      <c r="BP209" s="230">
        <v>-613.95270926908302</v>
      </c>
      <c r="BQ209" s="231">
        <v>52.8583670836531</v>
      </c>
      <c r="BR209" s="231">
        <v>6.8429556994596901</v>
      </c>
      <c r="BS209" s="229">
        <f t="shared" si="28"/>
        <v>0.71097328443701358</v>
      </c>
      <c r="BT209" s="229">
        <f t="shared" si="29"/>
        <v>67.782977301076585</v>
      </c>
      <c r="BU209" s="206"/>
      <c r="BV209" s="204">
        <v>121.529736397601</v>
      </c>
      <c r="BW209" s="204">
        <v>82.766071524381502</v>
      </c>
      <c r="BX209" s="229">
        <f t="shared" si="30"/>
        <v>116.81161192457726</v>
      </c>
      <c r="BY209" s="229">
        <f t="shared" si="31"/>
        <v>79.542877225306199</v>
      </c>
      <c r="BZ209" s="206"/>
      <c r="CA209" s="206"/>
      <c r="CB209" s="206"/>
      <c r="CC209" s="206"/>
      <c r="CD209" s="206"/>
      <c r="CE209" s="206"/>
      <c r="CF209" s="206"/>
      <c r="CG209" s="206"/>
      <c r="CH209" s="206"/>
      <c r="CI209" s="206"/>
      <c r="CJ209" s="206"/>
      <c r="CK209" s="206"/>
      <c r="CL209" s="206"/>
      <c r="CM209" s="206"/>
      <c r="CN209" s="206"/>
      <c r="CO209" s="206"/>
      <c r="CP209" s="206"/>
      <c r="CQ209" s="206"/>
      <c r="CR209" s="206"/>
    </row>
    <row r="210" spans="1:96" ht="12" customHeight="1" x14ac:dyDescent="0.25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39"/>
      <c r="Y210" s="239"/>
      <c r="Z210" s="239"/>
      <c r="AA210" s="239"/>
      <c r="AB210" s="239"/>
      <c r="AC210" s="239"/>
      <c r="AD210" s="239"/>
      <c r="AE210" s="239"/>
      <c r="AF210" s="239"/>
      <c r="AG210" s="239"/>
      <c r="AH210" s="239"/>
      <c r="AI210" s="239"/>
      <c r="AJ210" s="239"/>
      <c r="AK210" s="239"/>
      <c r="AL210" s="239"/>
      <c r="AM210" s="206"/>
      <c r="AN210" s="86"/>
      <c r="AO210" s="86"/>
      <c r="AP210" s="86"/>
      <c r="AQ210" s="86"/>
      <c r="AR210" s="86"/>
      <c r="AS210" s="86"/>
      <c r="AT210" s="86"/>
      <c r="AU210" s="86"/>
      <c r="AV210" s="86"/>
      <c r="AW210" s="240"/>
      <c r="AX210" s="86"/>
      <c r="AY210" s="86"/>
      <c r="AZ210" s="86"/>
      <c r="BA210" s="86"/>
      <c r="BB210" s="197"/>
      <c r="BC210" s="197"/>
      <c r="BD210" s="229">
        <f t="shared" si="25"/>
        <v>17.166666666666668</v>
      </c>
      <c r="BE210" s="202">
        <v>61800</v>
      </c>
      <c r="BF210" s="230">
        <v>567.28577393</v>
      </c>
      <c r="BG210" s="230">
        <v>645.664827506047</v>
      </c>
      <c r="BH210" s="230">
        <v>-646.12462896577802</v>
      </c>
      <c r="BI210" s="231">
        <v>53.064089651387199</v>
      </c>
      <c r="BJ210" s="231">
        <v>7.0350696672516397</v>
      </c>
      <c r="BK210" s="229">
        <f t="shared" si="26"/>
        <v>0.91444345471448329</v>
      </c>
      <c r="BL210" s="229">
        <f t="shared" si="27"/>
        <v>54.578751231076581</v>
      </c>
      <c r="BM210" s="202">
        <v>61800</v>
      </c>
      <c r="BN210" s="230">
        <v>567.28577393</v>
      </c>
      <c r="BO210" s="230">
        <v>615.45320106407996</v>
      </c>
      <c r="BP210" s="230">
        <v>-614.39243148916603</v>
      </c>
      <c r="BQ210" s="231">
        <v>52.859585624776599</v>
      </c>
      <c r="BR210" s="231">
        <v>6.8407276433819497</v>
      </c>
      <c r="BS210" s="229">
        <f t="shared" si="28"/>
        <v>0.70874522835927323</v>
      </c>
      <c r="BT210" s="229">
        <f t="shared" si="29"/>
        <v>54.578751231076581</v>
      </c>
      <c r="BU210" s="206"/>
      <c r="BV210" s="204">
        <v>122.655365450433</v>
      </c>
      <c r="BW210" s="204">
        <v>83.011633763341294</v>
      </c>
      <c r="BX210" s="229">
        <f t="shared" si="30"/>
        <v>117.93724097740926</v>
      </c>
      <c r="BY210" s="229">
        <f t="shared" si="31"/>
        <v>79.788439464265991</v>
      </c>
      <c r="BZ210" s="206"/>
      <c r="CA210" s="206"/>
      <c r="CB210" s="206"/>
      <c r="CC210" s="206"/>
      <c r="CD210" s="206"/>
      <c r="CE210" s="206"/>
      <c r="CF210" s="206"/>
      <c r="CG210" s="206"/>
      <c r="CH210" s="206"/>
      <c r="CI210" s="206"/>
      <c r="CJ210" s="206"/>
      <c r="CK210" s="206"/>
      <c r="CL210" s="206"/>
      <c r="CM210" s="206"/>
      <c r="CN210" s="206"/>
      <c r="CO210" s="206"/>
      <c r="CP210" s="206"/>
      <c r="CQ210" s="206"/>
      <c r="CR210" s="206"/>
    </row>
    <row r="211" spans="1:96" ht="12" customHeight="1" x14ac:dyDescent="0.25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39"/>
      <c r="Y211" s="239"/>
      <c r="Z211" s="239"/>
      <c r="AA211" s="239"/>
      <c r="AB211" s="239"/>
      <c r="AC211" s="239"/>
      <c r="AD211" s="239"/>
      <c r="AE211" s="239"/>
      <c r="AF211" s="239"/>
      <c r="AG211" s="239"/>
      <c r="AH211" s="239"/>
      <c r="AI211" s="239"/>
      <c r="AJ211" s="239"/>
      <c r="AK211" s="239"/>
      <c r="AL211" s="239"/>
      <c r="AM211" s="206"/>
      <c r="AN211" s="86"/>
      <c r="AO211" s="86"/>
      <c r="AP211" s="86"/>
      <c r="AQ211" s="86"/>
      <c r="AR211" s="86"/>
      <c r="AS211" s="86"/>
      <c r="AT211" s="86"/>
      <c r="AU211" s="86"/>
      <c r="AV211" s="86"/>
      <c r="AW211" s="240"/>
      <c r="AX211" s="86"/>
      <c r="AY211" s="86"/>
      <c r="AZ211" s="86"/>
      <c r="BA211" s="86"/>
      <c r="BB211" s="197"/>
      <c r="BC211" s="197"/>
      <c r="BD211" s="229">
        <f t="shared" si="25"/>
        <v>17.25</v>
      </c>
      <c r="BE211" s="202">
        <v>62100</v>
      </c>
      <c r="BF211" s="230">
        <v>553.45062605999999</v>
      </c>
      <c r="BG211" s="230">
        <v>643.08456840245401</v>
      </c>
      <c r="BH211" s="230">
        <v>-644.13052841817205</v>
      </c>
      <c r="BI211" s="231">
        <v>53.049123371959901</v>
      </c>
      <c r="BJ211" s="231">
        <v>7.0162819951667199</v>
      </c>
      <c r="BK211" s="229">
        <f t="shared" si="26"/>
        <v>0.89565578262956347</v>
      </c>
      <c r="BL211" s="229">
        <f t="shared" si="27"/>
        <v>40.743603361076566</v>
      </c>
      <c r="BM211" s="202">
        <v>62100</v>
      </c>
      <c r="BN211" s="230">
        <v>553.45062605999999</v>
      </c>
      <c r="BO211" s="230">
        <v>614.22455405871995</v>
      </c>
      <c r="BP211" s="230">
        <v>-613.67677379107795</v>
      </c>
      <c r="BQ211" s="231">
        <v>52.853101210433501</v>
      </c>
      <c r="BR211" s="231">
        <v>6.8308118907302999</v>
      </c>
      <c r="BS211" s="229">
        <f t="shared" si="28"/>
        <v>0.69882947570762344</v>
      </c>
      <c r="BT211" s="229">
        <f t="shared" si="29"/>
        <v>40.743603361076566</v>
      </c>
      <c r="BU211" s="206"/>
      <c r="BV211" s="204">
        <v>122.43766316436199</v>
      </c>
      <c r="BW211" s="204">
        <v>82.348045972718296</v>
      </c>
      <c r="BX211" s="229">
        <f t="shared" si="30"/>
        <v>117.71953869133826</v>
      </c>
      <c r="BY211" s="229">
        <f t="shared" si="31"/>
        <v>79.124851673642993</v>
      </c>
      <c r="BZ211" s="206"/>
      <c r="CA211" s="206"/>
      <c r="CB211" s="206"/>
      <c r="CC211" s="206"/>
      <c r="CD211" s="206"/>
      <c r="CE211" s="206"/>
      <c r="CF211" s="206"/>
      <c r="CG211" s="206"/>
      <c r="CH211" s="206"/>
      <c r="CI211" s="206"/>
      <c r="CJ211" s="206"/>
      <c r="CK211" s="206"/>
      <c r="CL211" s="206"/>
      <c r="CM211" s="206"/>
      <c r="CN211" s="206"/>
      <c r="CO211" s="206"/>
      <c r="CP211" s="206"/>
      <c r="CQ211" s="206"/>
      <c r="CR211" s="206"/>
    </row>
    <row r="212" spans="1:96" ht="12" customHeight="1" x14ac:dyDescent="0.25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39"/>
      <c r="Y212" s="239"/>
      <c r="Z212" s="239"/>
      <c r="AA212" s="239"/>
      <c r="AB212" s="239"/>
      <c r="AC212" s="239"/>
      <c r="AD212" s="239"/>
      <c r="AE212" s="239"/>
      <c r="AF212" s="239"/>
      <c r="AG212" s="239"/>
      <c r="AH212" s="239"/>
      <c r="AI212" s="239"/>
      <c r="AJ212" s="239"/>
      <c r="AK212" s="239"/>
      <c r="AL212" s="239"/>
      <c r="AM212" s="206"/>
      <c r="AN212" s="86"/>
      <c r="AO212" s="86"/>
      <c r="AP212" s="86"/>
      <c r="AQ212" s="86"/>
      <c r="AR212" s="86"/>
      <c r="AS212" s="86"/>
      <c r="AT212" s="86"/>
      <c r="AU212" s="86"/>
      <c r="AV212" s="86"/>
      <c r="AW212" s="240"/>
      <c r="AX212" s="86"/>
      <c r="AY212" s="86"/>
      <c r="AZ212" s="86"/>
      <c r="BA212" s="86"/>
      <c r="BB212" s="197"/>
      <c r="BC212" s="197"/>
      <c r="BD212" s="229">
        <f t="shared" si="25"/>
        <v>17.333333333333332</v>
      </c>
      <c r="BE212" s="202">
        <v>62400</v>
      </c>
      <c r="BF212" s="230">
        <v>539.13613719</v>
      </c>
      <c r="BG212" s="230">
        <v>639.12397476846604</v>
      </c>
      <c r="BH212" s="230">
        <v>-640.73275305745904</v>
      </c>
      <c r="BI212" s="231">
        <v>53.025003678835901</v>
      </c>
      <c r="BJ212" s="231">
        <v>6.98847507527997</v>
      </c>
      <c r="BK212" s="229">
        <f t="shared" si="26"/>
        <v>0.86784886274281359</v>
      </c>
      <c r="BL212" s="229">
        <f t="shared" si="27"/>
        <v>26.429114491076575</v>
      </c>
      <c r="BM212" s="202">
        <v>62400</v>
      </c>
      <c r="BN212" s="230">
        <v>539.13613719</v>
      </c>
      <c r="BO212" s="230">
        <v>611.88376622298597</v>
      </c>
      <c r="BP212" s="230">
        <v>-611.84328968700504</v>
      </c>
      <c r="BQ212" s="231">
        <v>52.839164985093703</v>
      </c>
      <c r="BR212" s="231">
        <v>6.8134813708143298</v>
      </c>
      <c r="BS212" s="229">
        <f t="shared" si="28"/>
        <v>0.68149895579165332</v>
      </c>
      <c r="BT212" s="229">
        <f t="shared" si="29"/>
        <v>26.429114491076575</v>
      </c>
      <c r="BU212" s="206"/>
      <c r="BV212" s="204">
        <v>120.879013832179</v>
      </c>
      <c r="BW212" s="204">
        <v>80.782575818888006</v>
      </c>
      <c r="BX212" s="229">
        <f t="shared" si="30"/>
        <v>116.16088935915526</v>
      </c>
      <c r="BY212" s="229">
        <f t="shared" si="31"/>
        <v>77.559381519812703</v>
      </c>
      <c r="BZ212" s="206"/>
      <c r="CA212" s="206"/>
      <c r="CB212" s="206"/>
      <c r="CC212" s="206"/>
      <c r="CD212" s="206"/>
      <c r="CE212" s="206"/>
      <c r="CF212" s="206"/>
      <c r="CG212" s="206"/>
      <c r="CH212" s="206"/>
      <c r="CI212" s="206"/>
      <c r="CJ212" s="206"/>
      <c r="CK212" s="206"/>
      <c r="CL212" s="206"/>
      <c r="CM212" s="206"/>
      <c r="CN212" s="206"/>
      <c r="CO212" s="206"/>
      <c r="CP212" s="206"/>
      <c r="CQ212" s="206"/>
      <c r="CR212" s="206"/>
    </row>
    <row r="213" spans="1:96" ht="12" customHeight="1" x14ac:dyDescent="0.25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39"/>
      <c r="Y213" s="239"/>
      <c r="Z213" s="239"/>
      <c r="AA213" s="239"/>
      <c r="AB213" s="239"/>
      <c r="AC213" s="239"/>
      <c r="AD213" s="239"/>
      <c r="AE213" s="239"/>
      <c r="AF213" s="239"/>
      <c r="AG213" s="239"/>
      <c r="AH213" s="239"/>
      <c r="AI213" s="239"/>
      <c r="AJ213" s="239"/>
      <c r="AK213" s="239"/>
      <c r="AL213" s="239"/>
      <c r="AM213" s="206"/>
      <c r="AN213" s="86"/>
      <c r="AO213" s="86"/>
      <c r="AP213" s="86"/>
      <c r="AQ213" s="86"/>
      <c r="AR213" s="86"/>
      <c r="AS213" s="86"/>
      <c r="AT213" s="86"/>
      <c r="AU213" s="86"/>
      <c r="AV213" s="86"/>
      <c r="AW213" s="240"/>
      <c r="AX213" s="86"/>
      <c r="AY213" s="86"/>
      <c r="AZ213" s="86"/>
      <c r="BA213" s="86"/>
      <c r="BB213" s="197"/>
      <c r="BC213" s="197"/>
      <c r="BD213" s="229">
        <f t="shared" si="25"/>
        <v>17.416666666666668</v>
      </c>
      <c r="BE213" s="202">
        <v>62700</v>
      </c>
      <c r="BF213" s="230">
        <v>524.49913982999999</v>
      </c>
      <c r="BG213" s="230">
        <v>633.85884588663396</v>
      </c>
      <c r="BH213" s="230">
        <v>-636.00370946276996</v>
      </c>
      <c r="BI213" s="231">
        <v>52.992155165688303</v>
      </c>
      <c r="BJ213" s="231">
        <v>6.9520875751992603</v>
      </c>
      <c r="BK213" s="229">
        <f t="shared" si="26"/>
        <v>0.83146136266210391</v>
      </c>
      <c r="BL213" s="229">
        <f t="shared" si="27"/>
        <v>11.792117131076566</v>
      </c>
      <c r="BM213" s="202">
        <v>62700</v>
      </c>
      <c r="BN213" s="230">
        <v>524.49913982999999</v>
      </c>
      <c r="BO213" s="230">
        <v>608.48328071799494</v>
      </c>
      <c r="BP213" s="230">
        <v>-608.94030047064996</v>
      </c>
      <c r="BQ213" s="231">
        <v>52.818083751720003</v>
      </c>
      <c r="BR213" s="231">
        <v>6.78906314143412</v>
      </c>
      <c r="BS213" s="229">
        <f t="shared" si="28"/>
        <v>0.65708072641144355</v>
      </c>
      <c r="BT213" s="229">
        <f t="shared" si="29"/>
        <v>11.792117131076566</v>
      </c>
      <c r="BU213" s="206"/>
      <c r="BV213" s="204">
        <v>117.996487905604</v>
      </c>
      <c r="BW213" s="204">
        <v>78.332368455753894</v>
      </c>
      <c r="BX213" s="229">
        <f t="shared" si="30"/>
        <v>113.27836343258026</v>
      </c>
      <c r="BY213" s="229">
        <f t="shared" si="31"/>
        <v>75.109174156678591</v>
      </c>
      <c r="BZ213" s="206"/>
      <c r="CA213" s="206"/>
      <c r="CB213" s="206"/>
      <c r="CC213" s="206"/>
      <c r="CD213" s="206"/>
      <c r="CE213" s="206"/>
      <c r="CF213" s="206"/>
      <c r="CG213" s="206"/>
      <c r="CH213" s="206"/>
      <c r="CI213" s="206"/>
      <c r="CJ213" s="206"/>
      <c r="CK213" s="206"/>
      <c r="CL213" s="206"/>
      <c r="CM213" s="206"/>
      <c r="CN213" s="206"/>
      <c r="CO213" s="206"/>
      <c r="CP213" s="206"/>
      <c r="CQ213" s="206"/>
      <c r="CR213" s="206"/>
    </row>
    <row r="214" spans="1:96" ht="12" customHeight="1" x14ac:dyDescent="0.25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39"/>
      <c r="Y214" s="239"/>
      <c r="Z214" s="239"/>
      <c r="AA214" s="239"/>
      <c r="AB214" s="239"/>
      <c r="AC214" s="239"/>
      <c r="AD214" s="239"/>
      <c r="AE214" s="239"/>
      <c r="AF214" s="239"/>
      <c r="AG214" s="239"/>
      <c r="AH214" s="239"/>
      <c r="AI214" s="239"/>
      <c r="AJ214" s="239"/>
      <c r="AK214" s="239"/>
      <c r="AL214" s="239"/>
      <c r="AM214" s="206"/>
      <c r="AN214" s="86"/>
      <c r="AO214" s="86"/>
      <c r="AP214" s="86"/>
      <c r="AQ214" s="86"/>
      <c r="AR214" s="86"/>
      <c r="AS214" s="86"/>
      <c r="AT214" s="86"/>
      <c r="AU214" s="86"/>
      <c r="AV214" s="86"/>
      <c r="AW214" s="240"/>
      <c r="AX214" s="86"/>
      <c r="AY214" s="86"/>
      <c r="AZ214" s="86"/>
      <c r="BA214" s="86"/>
      <c r="BB214" s="197"/>
      <c r="BC214" s="197"/>
      <c r="BD214" s="229">
        <f t="shared" si="25"/>
        <v>17.5</v>
      </c>
      <c r="BE214" s="202">
        <v>63000</v>
      </c>
      <c r="BF214" s="230">
        <v>509.7</v>
      </c>
      <c r="BG214" s="230">
        <v>627.37489073970403</v>
      </c>
      <c r="BH214" s="230">
        <v>-630.02608672192798</v>
      </c>
      <c r="BI214" s="231">
        <v>52.951051660247998</v>
      </c>
      <c r="BJ214" s="231">
        <v>6.9076065136457903</v>
      </c>
      <c r="BK214" s="229">
        <f t="shared" si="26"/>
        <v>0.78698030110863382</v>
      </c>
      <c r="BL214" s="229">
        <f t="shared" si="27"/>
        <v>-3.0070226989234357</v>
      </c>
      <c r="BM214" s="202">
        <v>63000</v>
      </c>
      <c r="BN214" s="230">
        <v>509.7</v>
      </c>
      <c r="BO214" s="230">
        <v>604.08468498304001</v>
      </c>
      <c r="BP214" s="230">
        <v>-605.02559347628801</v>
      </c>
      <c r="BQ214" s="231">
        <v>52.790213774514498</v>
      </c>
      <c r="BR214" s="231">
        <v>6.7579324184491503</v>
      </c>
      <c r="BS214" s="229">
        <f t="shared" si="28"/>
        <v>0.62595000342647378</v>
      </c>
      <c r="BT214" s="229">
        <f t="shared" si="29"/>
        <v>-3.0070226989234357</v>
      </c>
      <c r="BU214" s="206"/>
      <c r="BV214" s="204">
        <v>113.82165503834401</v>
      </c>
      <c r="BW214" s="204">
        <v>75.0242587496559</v>
      </c>
      <c r="BX214" s="229">
        <f t="shared" si="30"/>
        <v>109.10353056532027</v>
      </c>
      <c r="BY214" s="229">
        <f t="shared" si="31"/>
        <v>71.801064450580597</v>
      </c>
      <c r="BZ214" s="206"/>
      <c r="CA214" s="206"/>
      <c r="CB214" s="206"/>
      <c r="CC214" s="206"/>
      <c r="CD214" s="206"/>
      <c r="CE214" s="206"/>
      <c r="CF214" s="206"/>
      <c r="CG214" s="206"/>
      <c r="CH214" s="206"/>
      <c r="CI214" s="206"/>
      <c r="CJ214" s="206"/>
      <c r="CK214" s="206"/>
      <c r="CL214" s="206"/>
      <c r="CM214" s="206"/>
      <c r="CN214" s="206"/>
      <c r="CO214" s="206"/>
      <c r="CP214" s="206"/>
      <c r="CQ214" s="206"/>
      <c r="CR214" s="206"/>
    </row>
    <row r="215" spans="1:96" ht="12" customHeight="1" x14ac:dyDescent="0.25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39"/>
      <c r="Y215" s="239"/>
      <c r="Z215" s="239"/>
      <c r="AA215" s="239"/>
      <c r="AB215" s="239"/>
      <c r="AC215" s="239"/>
      <c r="AD215" s="239"/>
      <c r="AE215" s="239"/>
      <c r="AF215" s="239"/>
      <c r="AG215" s="239"/>
      <c r="AH215" s="239"/>
      <c r="AI215" s="239"/>
      <c r="AJ215" s="239"/>
      <c r="AK215" s="239"/>
      <c r="AL215" s="239"/>
      <c r="AM215" s="206"/>
      <c r="AN215" s="86"/>
      <c r="AO215" s="86"/>
      <c r="AP215" s="86"/>
      <c r="AQ215" s="86"/>
      <c r="AR215" s="86"/>
      <c r="AS215" s="86"/>
      <c r="AT215" s="86"/>
      <c r="AU215" s="86"/>
      <c r="AV215" s="86"/>
      <c r="AW215" s="240"/>
      <c r="AX215" s="86"/>
      <c r="AY215" s="86"/>
      <c r="AZ215" s="86"/>
      <c r="BA215" s="86"/>
      <c r="BB215" s="197"/>
      <c r="BC215" s="197"/>
      <c r="BD215" s="229">
        <f t="shared" si="25"/>
        <v>17.583333333333332</v>
      </c>
      <c r="BE215" s="202">
        <v>63300</v>
      </c>
      <c r="BF215" s="230">
        <v>494.90086016999999</v>
      </c>
      <c r="BG215" s="230">
        <v>619.76618900184803</v>
      </c>
      <c r="BH215" s="230">
        <v>-622.89129553086104</v>
      </c>
      <c r="BI215" s="231">
        <v>52.902210440739701</v>
      </c>
      <c r="BJ215" s="231">
        <v>6.8555617005879403</v>
      </c>
      <c r="BK215" s="229">
        <f t="shared" si="26"/>
        <v>0.7349354880507839</v>
      </c>
      <c r="BL215" s="229">
        <f t="shared" si="27"/>
        <v>-17.806162528923437</v>
      </c>
      <c r="BM215" s="202">
        <v>63300</v>
      </c>
      <c r="BN215" s="230">
        <v>494.90086016999999</v>
      </c>
      <c r="BO215" s="230">
        <v>598.75740549944601</v>
      </c>
      <c r="BP215" s="230">
        <v>-600.16511101580602</v>
      </c>
      <c r="BQ215" s="231">
        <v>52.7559548557292</v>
      </c>
      <c r="BR215" s="231">
        <v>6.7205068443437597</v>
      </c>
      <c r="BS215" s="229">
        <f t="shared" si="28"/>
        <v>0.58852442932108318</v>
      </c>
      <c r="BT215" s="229">
        <f t="shared" si="29"/>
        <v>-17.806162528923437</v>
      </c>
      <c r="BU215" s="206"/>
      <c r="BV215" s="204">
        <v>108.40023833272301</v>
      </c>
      <c r="BW215" s="204">
        <v>70.894477381774394</v>
      </c>
      <c r="BX215" s="229">
        <f t="shared" si="30"/>
        <v>103.68211385969927</v>
      </c>
      <c r="BY215" s="229">
        <f t="shared" si="31"/>
        <v>67.671283082699091</v>
      </c>
      <c r="BZ215" s="206"/>
      <c r="CA215" s="206"/>
      <c r="CB215" s="206"/>
      <c r="CC215" s="206"/>
      <c r="CD215" s="206"/>
      <c r="CE215" s="206"/>
      <c r="CF215" s="206"/>
      <c r="CG215" s="206"/>
      <c r="CH215" s="206"/>
      <c r="CI215" s="206"/>
      <c r="CJ215" s="206"/>
      <c r="CK215" s="206"/>
      <c r="CL215" s="206"/>
      <c r="CM215" s="206"/>
      <c r="CN215" s="206"/>
      <c r="CO215" s="206"/>
      <c r="CP215" s="206"/>
      <c r="CQ215" s="206"/>
      <c r="CR215" s="206"/>
    </row>
    <row r="216" spans="1:96" ht="12" customHeight="1" x14ac:dyDescent="0.25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39"/>
      <c r="Y216" s="239"/>
      <c r="Z216" s="239"/>
      <c r="AA216" s="239"/>
      <c r="AB216" s="239"/>
      <c r="AC216" s="239"/>
      <c r="AD216" s="239"/>
      <c r="AE216" s="239"/>
      <c r="AF216" s="239"/>
      <c r="AG216" s="239"/>
      <c r="AH216" s="239"/>
      <c r="AI216" s="239"/>
      <c r="AJ216" s="239"/>
      <c r="AK216" s="239"/>
      <c r="AL216" s="239"/>
      <c r="AM216" s="206"/>
      <c r="AN216" s="86"/>
      <c r="AO216" s="86"/>
      <c r="AP216" s="86"/>
      <c r="AQ216" s="86"/>
      <c r="AR216" s="86"/>
      <c r="AS216" s="86"/>
      <c r="AT216" s="86"/>
      <c r="AU216" s="86"/>
      <c r="AV216" s="86"/>
      <c r="AW216" s="240"/>
      <c r="AX216" s="86"/>
      <c r="AY216" s="86"/>
      <c r="AZ216" s="86"/>
      <c r="BA216" s="86"/>
      <c r="BB216" s="197"/>
      <c r="BC216" s="197"/>
      <c r="BD216" s="229">
        <f t="shared" si="25"/>
        <v>17.666666666666668</v>
      </c>
      <c r="BE216" s="202">
        <v>63600</v>
      </c>
      <c r="BF216" s="230">
        <v>480.26386280999998</v>
      </c>
      <c r="BG216" s="230">
        <v>611.133676593426</v>
      </c>
      <c r="BH216" s="230">
        <v>-614.69793437630199</v>
      </c>
      <c r="BI216" s="231">
        <v>52.846186788512</v>
      </c>
      <c r="BJ216" s="231">
        <v>6.7965204695762402</v>
      </c>
      <c r="BK216" s="229">
        <f t="shared" si="26"/>
        <v>0.67589425703908379</v>
      </c>
      <c r="BL216" s="229">
        <f t="shared" si="27"/>
        <v>-32.443159888923446</v>
      </c>
      <c r="BM216" s="202">
        <v>63600</v>
      </c>
      <c r="BN216" s="230">
        <v>480.26386280999998</v>
      </c>
      <c r="BO216" s="230">
        <v>592.57741138338099</v>
      </c>
      <c r="BP216" s="230">
        <v>-594.43164777448806</v>
      </c>
      <c r="BQ216" s="231">
        <v>52.715744679279297</v>
      </c>
      <c r="BR216" s="231">
        <v>6.6772409927544603</v>
      </c>
      <c r="BS216" s="229">
        <f t="shared" si="28"/>
        <v>0.54525857773178377</v>
      </c>
      <c r="BT216" s="229">
        <f t="shared" si="29"/>
        <v>-32.443159888923446</v>
      </c>
      <c r="BU216" s="206"/>
      <c r="BV216" s="204">
        <v>101.79161357662601</v>
      </c>
      <c r="BW216" s="204">
        <v>65.988254046822902</v>
      </c>
      <c r="BX216" s="229">
        <f t="shared" si="30"/>
        <v>97.07348910360227</v>
      </c>
      <c r="BY216" s="229">
        <f t="shared" si="31"/>
        <v>62.765059747747607</v>
      </c>
      <c r="BZ216" s="206"/>
      <c r="CA216" s="206"/>
      <c r="CB216" s="206"/>
      <c r="CC216" s="206"/>
      <c r="CD216" s="206"/>
      <c r="CE216" s="206"/>
      <c r="CF216" s="206"/>
      <c r="CG216" s="206"/>
      <c r="CH216" s="206"/>
      <c r="CI216" s="206"/>
      <c r="CJ216" s="206"/>
      <c r="CK216" s="206"/>
      <c r="CL216" s="206"/>
      <c r="CM216" s="206"/>
      <c r="CN216" s="206"/>
      <c r="CO216" s="206"/>
      <c r="CP216" s="206"/>
      <c r="CQ216" s="206"/>
      <c r="CR216" s="206"/>
    </row>
    <row r="217" spans="1:96" ht="12" customHeight="1" x14ac:dyDescent="0.25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39"/>
      <c r="Y217" s="239"/>
      <c r="Z217" s="239"/>
      <c r="AA217" s="239"/>
      <c r="AB217" s="239"/>
      <c r="AC217" s="239"/>
      <c r="AD217" s="239"/>
      <c r="AE217" s="239"/>
      <c r="AF217" s="239"/>
      <c r="AG217" s="239"/>
      <c r="AH217" s="239"/>
      <c r="AI217" s="239"/>
      <c r="AJ217" s="239"/>
      <c r="AK217" s="239"/>
      <c r="AL217" s="239"/>
      <c r="AM217" s="206"/>
      <c r="AN217" s="86"/>
      <c r="AO217" s="86"/>
      <c r="AP217" s="86"/>
      <c r="AQ217" s="86"/>
      <c r="AR217" s="86"/>
      <c r="AS217" s="86"/>
      <c r="AT217" s="86"/>
      <c r="AU217" s="86"/>
      <c r="AV217" s="86"/>
      <c r="AW217" s="240"/>
      <c r="AX217" s="86"/>
      <c r="AY217" s="86"/>
      <c r="AZ217" s="86"/>
      <c r="BA217" s="86"/>
      <c r="BB217" s="197"/>
      <c r="BC217" s="197"/>
      <c r="BD217" s="229">
        <f t="shared" si="25"/>
        <v>17.75</v>
      </c>
      <c r="BE217" s="202">
        <v>63900</v>
      </c>
      <c r="BF217" s="230">
        <v>465.94937393999999</v>
      </c>
      <c r="BG217" s="230">
        <v>601.58367207969695</v>
      </c>
      <c r="BH217" s="230">
        <v>-605.55029800213401</v>
      </c>
      <c r="BI217" s="231">
        <v>52.783568848346299</v>
      </c>
      <c r="BJ217" s="231">
        <v>6.73108268370936</v>
      </c>
      <c r="BK217" s="229">
        <f t="shared" si="26"/>
        <v>0.61045647117220359</v>
      </c>
      <c r="BL217" s="229">
        <f t="shared" si="27"/>
        <v>-46.757648758923438</v>
      </c>
      <c r="BM217" s="202">
        <v>63900</v>
      </c>
      <c r="BN217" s="230">
        <v>465.94937393999999</v>
      </c>
      <c r="BO217" s="230">
        <v>585.62594431539503</v>
      </c>
      <c r="BP217" s="230">
        <v>-587.90357381072397</v>
      </c>
      <c r="BQ217" s="231">
        <v>52.670053419997501</v>
      </c>
      <c r="BR217" s="231">
        <v>6.6286211125402996</v>
      </c>
      <c r="BS217" s="229">
        <f t="shared" si="28"/>
        <v>0.49663869751762313</v>
      </c>
      <c r="BT217" s="229">
        <f t="shared" si="29"/>
        <v>-46.757648758923438</v>
      </c>
      <c r="BU217" s="206"/>
      <c r="BV217" s="204">
        <v>94.068158955136795</v>
      </c>
      <c r="BW217" s="204">
        <v>60.3593220938263</v>
      </c>
      <c r="BX217" s="229">
        <f t="shared" si="30"/>
        <v>89.35003448211306</v>
      </c>
      <c r="BY217" s="229">
        <f t="shared" si="31"/>
        <v>57.136127794751005</v>
      </c>
      <c r="BZ217" s="206"/>
      <c r="CA217" s="206"/>
      <c r="CB217" s="206"/>
      <c r="CC217" s="206"/>
      <c r="CD217" s="206"/>
      <c r="CE217" s="206"/>
      <c r="CF217" s="206"/>
      <c r="CG217" s="206"/>
      <c r="CH217" s="206"/>
      <c r="CI217" s="206"/>
      <c r="CJ217" s="206"/>
      <c r="CK217" s="206"/>
      <c r="CL217" s="206"/>
      <c r="CM217" s="206"/>
      <c r="CN217" s="206"/>
      <c r="CO217" s="206"/>
      <c r="CP217" s="206"/>
      <c r="CQ217" s="206"/>
      <c r="CR217" s="206"/>
    </row>
    <row r="218" spans="1:96" ht="12" customHeight="1" x14ac:dyDescent="0.25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39"/>
      <c r="Y218" s="239"/>
      <c r="Z218" s="239"/>
      <c r="AA218" s="239"/>
      <c r="AB218" s="239"/>
      <c r="AC218" s="239"/>
      <c r="AD218" s="239"/>
      <c r="AE218" s="239"/>
      <c r="AF218" s="239"/>
      <c r="AG218" s="239"/>
      <c r="AH218" s="239"/>
      <c r="AI218" s="239"/>
      <c r="AJ218" s="239"/>
      <c r="AK218" s="239"/>
      <c r="AL218" s="239"/>
      <c r="AM218" s="206"/>
      <c r="AN218" s="86"/>
      <c r="AO218" s="86"/>
      <c r="AP218" s="86"/>
      <c r="AQ218" s="86"/>
      <c r="AR218" s="86"/>
      <c r="AS218" s="86"/>
      <c r="AT218" s="86"/>
      <c r="AU218" s="86"/>
      <c r="AV218" s="86"/>
      <c r="AW218" s="240"/>
      <c r="AX218" s="86"/>
      <c r="AY218" s="86"/>
      <c r="AZ218" s="86"/>
      <c r="BA218" s="86"/>
      <c r="BB218" s="197"/>
      <c r="BC218" s="197"/>
      <c r="BD218" s="229">
        <f t="shared" si="25"/>
        <v>17.833333333333332</v>
      </c>
      <c r="BE218" s="202">
        <v>64200</v>
      </c>
      <c r="BF218" s="230">
        <v>452.11422606999997</v>
      </c>
      <c r="BG218" s="230">
        <v>591.22646062337901</v>
      </c>
      <c r="BH218" s="230">
        <v>-595.55694386866605</v>
      </c>
      <c r="BI218" s="231">
        <v>52.7149727847669</v>
      </c>
      <c r="BJ218" s="231">
        <v>6.6598760122570004</v>
      </c>
      <c r="BK218" s="229">
        <f t="shared" si="26"/>
        <v>0.53924979971984399</v>
      </c>
      <c r="BL218" s="229">
        <f t="shared" si="27"/>
        <v>-60.592796628923452</v>
      </c>
      <c r="BM218" s="202">
        <v>64200</v>
      </c>
      <c r="BN218" s="230">
        <v>452.11422606999997</v>
      </c>
      <c r="BO218" s="230">
        <v>577.98829173570198</v>
      </c>
      <c r="BP218" s="230">
        <v>-580.66359965344202</v>
      </c>
      <c r="BQ218" s="231">
        <v>52.619378624536999</v>
      </c>
      <c r="BR218" s="231">
        <v>6.5751601223718996</v>
      </c>
      <c r="BS218" s="229">
        <f t="shared" si="28"/>
        <v>0.44317770734922313</v>
      </c>
      <c r="BT218" s="229">
        <f t="shared" si="29"/>
        <v>-60.592796628923452</v>
      </c>
      <c r="BU218" s="206"/>
      <c r="BV218" s="204">
        <v>85.314462358881102</v>
      </c>
      <c r="BW218" s="204">
        <v>54.0693300341986</v>
      </c>
      <c r="BX218" s="229">
        <f t="shared" si="30"/>
        <v>80.596337885857366</v>
      </c>
      <c r="BY218" s="229">
        <f t="shared" si="31"/>
        <v>50.846135735123305</v>
      </c>
      <c r="BZ218" s="206"/>
      <c r="CA218" s="206"/>
      <c r="CB218" s="206"/>
      <c r="CC218" s="206"/>
      <c r="CD218" s="206"/>
      <c r="CE218" s="206"/>
      <c r="CF218" s="206"/>
      <c r="CG218" s="206"/>
      <c r="CH218" s="206"/>
      <c r="CI218" s="206"/>
      <c r="CJ218" s="206"/>
      <c r="CK218" s="206"/>
      <c r="CL218" s="206"/>
      <c r="CM218" s="206"/>
      <c r="CN218" s="206"/>
      <c r="CO218" s="206"/>
      <c r="CP218" s="206"/>
      <c r="CQ218" s="206"/>
      <c r="CR218" s="206"/>
    </row>
    <row r="219" spans="1:96" ht="12" customHeight="1" x14ac:dyDescent="0.25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39"/>
      <c r="Y219" s="239"/>
      <c r="Z219" s="239"/>
      <c r="AA219" s="239"/>
      <c r="AB219" s="239"/>
      <c r="AC219" s="239"/>
      <c r="AD219" s="239"/>
      <c r="AE219" s="239"/>
      <c r="AF219" s="239"/>
      <c r="AG219" s="239"/>
      <c r="AH219" s="239"/>
      <c r="AI219" s="239"/>
      <c r="AJ219" s="239"/>
      <c r="AK219" s="239"/>
      <c r="AL219" s="239"/>
      <c r="AM219" s="206"/>
      <c r="AN219" s="86"/>
      <c r="AO219" s="86"/>
      <c r="AP219" s="86"/>
      <c r="AQ219" s="86"/>
      <c r="AR219" s="86"/>
      <c r="AS219" s="86"/>
      <c r="AT219" s="86"/>
      <c r="AU219" s="86"/>
      <c r="AV219" s="86"/>
      <c r="AW219" s="240"/>
      <c r="AX219" s="86"/>
      <c r="AY219" s="86"/>
      <c r="AZ219" s="86"/>
      <c r="BA219" s="86"/>
      <c r="BB219" s="197"/>
      <c r="BC219" s="197"/>
      <c r="BD219" s="229">
        <f t="shared" si="25"/>
        <v>17.916666666666668</v>
      </c>
      <c r="BE219" s="202">
        <v>64500</v>
      </c>
      <c r="BF219" s="230">
        <v>438.91</v>
      </c>
      <c r="BG219" s="230">
        <v>580.17495232385102</v>
      </c>
      <c r="BH219" s="230">
        <v>-584.82933252060104</v>
      </c>
      <c r="BI219" s="231">
        <v>52.641038238027001</v>
      </c>
      <c r="BJ219" s="231">
        <v>6.5835514893241198</v>
      </c>
      <c r="BK219" s="229">
        <f t="shared" si="26"/>
        <v>0.46292527678696338</v>
      </c>
      <c r="BL219" s="229">
        <f t="shared" si="27"/>
        <v>-73.797022698923399</v>
      </c>
      <c r="BM219" s="202">
        <v>64500</v>
      </c>
      <c r="BN219" s="230">
        <v>438.91</v>
      </c>
      <c r="BO219" s="230">
        <v>569.75261950588401</v>
      </c>
      <c r="BP219" s="230">
        <v>-572.79759923323797</v>
      </c>
      <c r="BQ219" s="231">
        <v>52.564240377420703</v>
      </c>
      <c r="BR219" s="231">
        <v>6.51739287435361</v>
      </c>
      <c r="BS219" s="229">
        <f t="shared" si="28"/>
        <v>0.38541045933093354</v>
      </c>
      <c r="BT219" s="229">
        <f t="shared" si="29"/>
        <v>-73.797022698923399</v>
      </c>
      <c r="BU219" s="206"/>
      <c r="BV219" s="204">
        <v>75.626394970712596</v>
      </c>
      <c r="BW219" s="204">
        <v>47.187166362333301</v>
      </c>
      <c r="BX219" s="229">
        <f t="shared" si="30"/>
        <v>70.908270497688861</v>
      </c>
      <c r="BY219" s="229">
        <f t="shared" si="31"/>
        <v>43.963972063258005</v>
      </c>
      <c r="BZ219" s="206"/>
      <c r="CA219" s="206"/>
      <c r="CB219" s="206"/>
      <c r="CC219" s="206"/>
      <c r="CD219" s="206"/>
      <c r="CE219" s="206"/>
      <c r="CF219" s="206"/>
      <c r="CG219" s="206"/>
      <c r="CH219" s="206"/>
      <c r="CI219" s="206"/>
      <c r="CJ219" s="206"/>
      <c r="CK219" s="206"/>
      <c r="CL219" s="206"/>
      <c r="CM219" s="206"/>
      <c r="CN219" s="206"/>
      <c r="CO219" s="206"/>
      <c r="CP219" s="206"/>
      <c r="CQ219" s="206"/>
      <c r="CR219" s="206"/>
    </row>
    <row r="220" spans="1:96" ht="12" customHeight="1" x14ac:dyDescent="0.25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39"/>
      <c r="Y220" s="239"/>
      <c r="Z220" s="239"/>
      <c r="AA220" s="239"/>
      <c r="AB220" s="239"/>
      <c r="AC220" s="239"/>
      <c r="AD220" s="239"/>
      <c r="AE220" s="239"/>
      <c r="AF220" s="239"/>
      <c r="AG220" s="239"/>
      <c r="AH220" s="239"/>
      <c r="AI220" s="239"/>
      <c r="AJ220" s="239"/>
      <c r="AK220" s="239"/>
      <c r="AL220" s="239"/>
      <c r="AM220" s="206"/>
      <c r="AN220" s="86"/>
      <c r="AO220" s="86"/>
      <c r="AP220" s="86"/>
      <c r="AQ220" s="86"/>
      <c r="AR220" s="86"/>
      <c r="AS220" s="86"/>
      <c r="AT220" s="86"/>
      <c r="AU220" s="86"/>
      <c r="AV220" s="86"/>
      <c r="AW220" s="240"/>
      <c r="AX220" s="86"/>
      <c r="AY220" s="86"/>
      <c r="AZ220" s="86"/>
      <c r="BA220" s="86"/>
      <c r="BB220" s="197"/>
      <c r="BC220" s="197"/>
      <c r="BD220" s="229">
        <f t="shared" si="25"/>
        <v>18</v>
      </c>
      <c r="BE220" s="202">
        <v>64800</v>
      </c>
      <c r="BF220" s="230">
        <v>426.48136398000003</v>
      </c>
      <c r="BG220" s="230">
        <v>568.54343157129904</v>
      </c>
      <c r="BH220" s="230">
        <v>-573.48055765912295</v>
      </c>
      <c r="BI220" s="231">
        <v>52.5624240973181</v>
      </c>
      <c r="BJ220" s="231">
        <v>6.5027793790336004</v>
      </c>
      <c r="BK220" s="229">
        <f t="shared" si="26"/>
        <v>0.38215316649644393</v>
      </c>
      <c r="BL220" s="229">
        <f t="shared" si="27"/>
        <v>-86.225658718923398</v>
      </c>
      <c r="BM220" s="202">
        <v>64800</v>
      </c>
      <c r="BN220" s="230">
        <v>426.48136398000003</v>
      </c>
      <c r="BO220" s="230">
        <v>561.00887931614</v>
      </c>
      <c r="BP220" s="230">
        <v>-564.393505464231</v>
      </c>
      <c r="BQ220" s="231">
        <v>52.505176773004798</v>
      </c>
      <c r="BR220" s="231">
        <v>6.4558717124071903</v>
      </c>
      <c r="BS220" s="229">
        <f t="shared" si="28"/>
        <v>0.32388929738451377</v>
      </c>
      <c r="BT220" s="229">
        <f t="shared" si="29"/>
        <v>-86.225658718923398</v>
      </c>
      <c r="BU220" s="206"/>
      <c r="BV220" s="204">
        <v>65.110061276873594</v>
      </c>
      <c r="BW220" s="204">
        <v>39.788205083321301</v>
      </c>
      <c r="BX220" s="229">
        <f t="shared" si="30"/>
        <v>60.391936803849859</v>
      </c>
      <c r="BY220" s="229">
        <f t="shared" si="31"/>
        <v>36.565010784246006</v>
      </c>
      <c r="BZ220" s="206"/>
      <c r="CA220" s="206"/>
      <c r="CB220" s="206"/>
      <c r="CC220" s="206"/>
      <c r="CD220" s="206"/>
      <c r="CE220" s="206"/>
      <c r="CF220" s="206"/>
      <c r="CG220" s="206"/>
      <c r="CH220" s="206"/>
      <c r="CI220" s="206"/>
      <c r="CJ220" s="206"/>
      <c r="CK220" s="206"/>
      <c r="CL220" s="206"/>
      <c r="CM220" s="206"/>
      <c r="CN220" s="206"/>
      <c r="CO220" s="206"/>
      <c r="CP220" s="206"/>
      <c r="CQ220" s="206"/>
      <c r="CR220" s="206"/>
    </row>
    <row r="221" spans="1:96" ht="12" customHeight="1" x14ac:dyDescent="0.25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39"/>
      <c r="Y221" s="239"/>
      <c r="Z221" s="239"/>
      <c r="AA221" s="239"/>
      <c r="AB221" s="239"/>
      <c r="AC221" s="239"/>
      <c r="AD221" s="239"/>
      <c r="AE221" s="239"/>
      <c r="AF221" s="239"/>
      <c r="AG221" s="239"/>
      <c r="AH221" s="239"/>
      <c r="AI221" s="239"/>
      <c r="AJ221" s="239"/>
      <c r="AK221" s="239"/>
      <c r="AL221" s="239"/>
      <c r="AM221" s="206"/>
      <c r="AN221" s="86"/>
      <c r="AO221" s="86"/>
      <c r="AP221" s="86"/>
      <c r="AQ221" s="86"/>
      <c r="AR221" s="86"/>
      <c r="AS221" s="86"/>
      <c r="AT221" s="86"/>
      <c r="AU221" s="86"/>
      <c r="AV221" s="86"/>
      <c r="AW221" s="240"/>
      <c r="AX221" s="86"/>
      <c r="AY221" s="86"/>
      <c r="AZ221" s="86"/>
      <c r="BA221" s="86"/>
      <c r="BB221" s="197"/>
      <c r="BC221" s="197"/>
      <c r="BD221" s="229">
        <f t="shared" si="25"/>
        <v>18.083333333333332</v>
      </c>
      <c r="BE221" s="202">
        <v>65100</v>
      </c>
      <c r="BF221" s="230">
        <v>414.96448874999999</v>
      </c>
      <c r="BG221" s="230">
        <v>556.446413510723</v>
      </c>
      <c r="BH221" s="230">
        <v>-561.62418126511295</v>
      </c>
      <c r="BI221" s="231">
        <v>52.4798046211775</v>
      </c>
      <c r="BJ221" s="231">
        <v>6.4182453834815298</v>
      </c>
      <c r="BK221" s="229">
        <f t="shared" si="26"/>
        <v>0.2976191709443734</v>
      </c>
      <c r="BL221" s="229">
        <f t="shared" si="27"/>
        <v>-97.742533948923437</v>
      </c>
      <c r="BM221" s="202">
        <v>65100</v>
      </c>
      <c r="BN221" s="230">
        <v>414.96448874999999</v>
      </c>
      <c r="BO221" s="230">
        <v>551.84780498166697</v>
      </c>
      <c r="BP221" s="230">
        <v>-555.54029218618302</v>
      </c>
      <c r="BQ221" s="231">
        <v>52.442739720785603</v>
      </c>
      <c r="BR221" s="231">
        <v>6.3911623576621297</v>
      </c>
      <c r="BS221" s="229">
        <f t="shared" si="28"/>
        <v>0.25917994263945321</v>
      </c>
      <c r="BT221" s="229">
        <f t="shared" si="29"/>
        <v>-97.742533948923437</v>
      </c>
      <c r="BU221" s="206"/>
      <c r="BV221" s="204">
        <v>53.8806370022035</v>
      </c>
      <c r="BW221" s="204">
        <v>31.953480210838901</v>
      </c>
      <c r="BX221" s="229">
        <f t="shared" si="30"/>
        <v>49.162512529179764</v>
      </c>
      <c r="BY221" s="229">
        <f t="shared" si="31"/>
        <v>28.730285911763602</v>
      </c>
      <c r="BZ221" s="206"/>
      <c r="CA221" s="206"/>
      <c r="CB221" s="206"/>
      <c r="CC221" s="206"/>
      <c r="CD221" s="206"/>
      <c r="CE221" s="206"/>
      <c r="CF221" s="206"/>
      <c r="CG221" s="206"/>
      <c r="CH221" s="206"/>
      <c r="CI221" s="206"/>
      <c r="CJ221" s="206"/>
      <c r="CK221" s="206"/>
      <c r="CL221" s="206"/>
      <c r="CM221" s="206"/>
      <c r="CN221" s="206"/>
      <c r="CO221" s="206"/>
      <c r="CP221" s="206"/>
      <c r="CQ221" s="206"/>
      <c r="CR221" s="206"/>
    </row>
    <row r="222" spans="1:96" ht="12" customHeight="1" x14ac:dyDescent="0.25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39"/>
      <c r="Y222" s="239"/>
      <c r="Z222" s="239"/>
      <c r="AA222" s="239"/>
      <c r="AB222" s="239"/>
      <c r="AC222" s="239"/>
      <c r="AD222" s="239"/>
      <c r="AE222" s="239"/>
      <c r="AF222" s="239"/>
      <c r="AG222" s="239"/>
      <c r="AH222" s="239"/>
      <c r="AI222" s="239"/>
      <c r="AJ222" s="239"/>
      <c r="AK222" s="239"/>
      <c r="AL222" s="239"/>
      <c r="AM222" s="206"/>
      <c r="AN222" s="86"/>
      <c r="AO222" s="86"/>
      <c r="AP222" s="86"/>
      <c r="AQ222" s="86"/>
      <c r="AR222" s="86"/>
      <c r="AS222" s="86"/>
      <c r="AT222" s="86"/>
      <c r="AU222" s="86"/>
      <c r="AV222" s="86"/>
      <c r="AW222" s="240"/>
      <c r="AX222" s="86"/>
      <c r="AY222" s="86"/>
      <c r="AZ222" s="86"/>
      <c r="BA222" s="86"/>
      <c r="BB222" s="197"/>
      <c r="BC222" s="197"/>
      <c r="BD222" s="229">
        <f t="shared" si="25"/>
        <v>18.166666666666668</v>
      </c>
      <c r="BE222" s="202">
        <v>65400</v>
      </c>
      <c r="BF222" s="230">
        <v>404.48555561000001</v>
      </c>
      <c r="BG222" s="230">
        <v>543.99762286064595</v>
      </c>
      <c r="BH222" s="230">
        <v>-549.37318835929398</v>
      </c>
      <c r="BI222" s="231">
        <v>52.393865946006599</v>
      </c>
      <c r="BJ222" s="231">
        <v>6.3306472400734402</v>
      </c>
      <c r="BK222" s="229">
        <f t="shared" si="26"/>
        <v>0.21002102753628371</v>
      </c>
      <c r="BL222" s="229">
        <f t="shared" si="27"/>
        <v>-108.22146708892342</v>
      </c>
      <c r="BM222" s="202">
        <v>65400</v>
      </c>
      <c r="BN222" s="230">
        <v>404.48555561000001</v>
      </c>
      <c r="BO222" s="230">
        <v>542.36001041885697</v>
      </c>
      <c r="BP222" s="230">
        <v>-546.32705487354997</v>
      </c>
      <c r="BQ222" s="231">
        <v>52.377491117211001</v>
      </c>
      <c r="BR222" s="231">
        <v>6.3238401585849102</v>
      </c>
      <c r="BS222" s="229">
        <f t="shared" si="28"/>
        <v>0.19185774356223373</v>
      </c>
      <c r="BT222" s="229">
        <f t="shared" si="29"/>
        <v>-108.22146708892342</v>
      </c>
      <c r="BU222" s="206"/>
      <c r="BV222" s="204">
        <v>42.061107696422297</v>
      </c>
      <c r="BW222" s="204">
        <v>23.7687982761719</v>
      </c>
      <c r="BX222" s="229">
        <f t="shared" si="30"/>
        <v>37.342983223398562</v>
      </c>
      <c r="BY222" s="229">
        <f t="shared" si="31"/>
        <v>20.545603977096604</v>
      </c>
      <c r="BZ222" s="206"/>
      <c r="CA222" s="206"/>
      <c r="CB222" s="206"/>
      <c r="CC222" s="206"/>
      <c r="CD222" s="206"/>
      <c r="CE222" s="206"/>
      <c r="CF222" s="206"/>
      <c r="CG222" s="206"/>
      <c r="CH222" s="206"/>
      <c r="CI222" s="206"/>
      <c r="CJ222" s="206"/>
      <c r="CK222" s="206"/>
      <c r="CL222" s="206"/>
      <c r="CM222" s="206"/>
      <c r="CN222" s="206"/>
      <c r="CO222" s="206"/>
      <c r="CP222" s="206"/>
      <c r="CQ222" s="206"/>
      <c r="CR222" s="206"/>
    </row>
    <row r="223" spans="1:96" ht="12" customHeight="1" x14ac:dyDescent="0.25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06"/>
      <c r="AN223" s="86"/>
      <c r="AO223" s="86"/>
      <c r="AP223" s="86"/>
      <c r="AQ223" s="86"/>
      <c r="AR223" s="86"/>
      <c r="AS223" s="86"/>
      <c r="AT223" s="86"/>
      <c r="AU223" s="86"/>
      <c r="AV223" s="86"/>
      <c r="AW223" s="240"/>
      <c r="AX223" s="86"/>
      <c r="AY223" s="86"/>
      <c r="AZ223" s="86"/>
      <c r="BA223" s="86"/>
      <c r="BB223" s="197"/>
      <c r="BC223" s="197"/>
      <c r="BD223" s="229">
        <f t="shared" si="25"/>
        <v>18.25</v>
      </c>
      <c r="BE223" s="202">
        <v>65700</v>
      </c>
      <c r="BF223" s="230">
        <v>395.15937394000002</v>
      </c>
      <c r="BG223" s="230">
        <v>531.30910918667598</v>
      </c>
      <c r="BH223" s="230">
        <v>-536.83907493846698</v>
      </c>
      <c r="BI223" s="231">
        <v>52.3053030329813</v>
      </c>
      <c r="BJ223" s="231">
        <v>6.2406917635723298</v>
      </c>
      <c r="BK223" s="229">
        <f t="shared" si="26"/>
        <v>0.12006555103517336</v>
      </c>
      <c r="BL223" s="229">
        <f t="shared" si="27"/>
        <v>-117.5476487589234</v>
      </c>
      <c r="BM223" s="202">
        <v>65700</v>
      </c>
      <c r="BN223" s="230">
        <v>395.15937394000002</v>
      </c>
      <c r="BO223" s="230">
        <v>532.635200530362</v>
      </c>
      <c r="BP223" s="230">
        <v>-536.84220102817699</v>
      </c>
      <c r="BQ223" s="231">
        <v>52.309999421670298</v>
      </c>
      <c r="BR223" s="231">
        <v>6.2544867477078396</v>
      </c>
      <c r="BS223" s="229">
        <f t="shared" si="28"/>
        <v>0.12250433268516314</v>
      </c>
      <c r="BT223" s="229">
        <f t="shared" si="29"/>
        <v>-117.5476487589234</v>
      </c>
      <c r="BU223" s="206"/>
      <c r="BV223" s="204">
        <v>29.780921786586401</v>
      </c>
      <c r="BW223" s="204">
        <v>15.323798568245399</v>
      </c>
      <c r="BX223" s="229">
        <f t="shared" si="30"/>
        <v>25.062797313562669</v>
      </c>
      <c r="BY223" s="229">
        <f t="shared" si="31"/>
        <v>12.100604269170102</v>
      </c>
      <c r="BZ223" s="206"/>
      <c r="CA223" s="206"/>
      <c r="CB223" s="206"/>
      <c r="CC223" s="206"/>
      <c r="CD223" s="206"/>
      <c r="CE223" s="206"/>
      <c r="CF223" s="206"/>
      <c r="CG223" s="206"/>
      <c r="CH223" s="206"/>
      <c r="CI223" s="206"/>
      <c r="CJ223" s="206"/>
      <c r="CK223" s="206"/>
      <c r="CL223" s="206"/>
      <c r="CM223" s="206"/>
      <c r="CN223" s="206"/>
      <c r="CO223" s="206"/>
      <c r="CP223" s="206"/>
      <c r="CQ223" s="206"/>
      <c r="CR223" s="206"/>
    </row>
    <row r="224" spans="1:96" ht="12" customHeight="1" x14ac:dyDescent="0.25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39"/>
      <c r="Y224" s="239"/>
      <c r="Z224" s="239"/>
      <c r="AA224" s="239"/>
      <c r="AB224" s="239"/>
      <c r="AC224" s="239"/>
      <c r="AD224" s="239"/>
      <c r="AE224" s="239"/>
      <c r="AF224" s="239"/>
      <c r="AG224" s="239"/>
      <c r="AH224" s="239"/>
      <c r="AI224" s="239"/>
      <c r="AJ224" s="239"/>
      <c r="AK224" s="239"/>
      <c r="AL224" s="239"/>
      <c r="AM224" s="206"/>
      <c r="AN224" s="86"/>
      <c r="AO224" s="86"/>
      <c r="AP224" s="86"/>
      <c r="AQ224" s="86"/>
      <c r="AR224" s="86"/>
      <c r="AS224" s="86"/>
      <c r="AT224" s="86"/>
      <c r="AU224" s="86"/>
      <c r="AV224" s="86"/>
      <c r="AW224" s="240"/>
      <c r="AX224" s="86"/>
      <c r="AY224" s="86"/>
      <c r="AZ224" s="86"/>
      <c r="BA224" s="86"/>
      <c r="BB224" s="197"/>
      <c r="BC224" s="197"/>
      <c r="BD224" s="229">
        <f t="shared" si="25"/>
        <v>18.333333333333332</v>
      </c>
      <c r="BE224" s="202">
        <v>66000</v>
      </c>
      <c r="BF224" s="230">
        <v>387.08812332999997</v>
      </c>
      <c r="BG224" s="230">
        <v>518.49051131742794</v>
      </c>
      <c r="BH224" s="230">
        <v>-524.13108132930097</v>
      </c>
      <c r="BI224" s="231">
        <v>52.214817111225599</v>
      </c>
      <c r="BJ224" s="231">
        <v>6.1490923949308902</v>
      </c>
      <c r="BK224" s="229">
        <f t="shared" si="26"/>
        <v>2.8466182393733774E-2</v>
      </c>
      <c r="BL224" s="229">
        <f t="shared" si="27"/>
        <v>-125.61889936892345</v>
      </c>
      <c r="BM224" s="202">
        <v>66000</v>
      </c>
      <c r="BN224" s="230">
        <v>387.08812332999997</v>
      </c>
      <c r="BO224" s="230">
        <v>522.76150447331099</v>
      </c>
      <c r="BP224" s="230">
        <v>-527.17275951260501</v>
      </c>
      <c r="BQ224" s="231">
        <v>52.240836677334102</v>
      </c>
      <c r="BR224" s="231">
        <v>6.1836871492177803</v>
      </c>
      <c r="BS224" s="229">
        <f t="shared" si="28"/>
        <v>5.1704734195103796E-2</v>
      </c>
      <c r="BT224" s="229">
        <f t="shared" si="29"/>
        <v>-125.61889936892345</v>
      </c>
      <c r="BU224" s="206"/>
      <c r="BV224" s="204">
        <v>17.174572847596</v>
      </c>
      <c r="BW224" s="204">
        <v>6.7109713969854798</v>
      </c>
      <c r="BX224" s="229">
        <f t="shared" si="30"/>
        <v>12.456448374572268</v>
      </c>
      <c r="BY224" s="229">
        <f t="shared" si="31"/>
        <v>3.4877770979101825</v>
      </c>
      <c r="BZ224" s="206"/>
      <c r="CA224" s="206"/>
      <c r="CB224" s="206"/>
      <c r="CC224" s="206"/>
      <c r="CD224" s="206"/>
      <c r="CE224" s="206"/>
      <c r="CF224" s="206"/>
      <c r="CG224" s="206"/>
      <c r="CH224" s="206"/>
      <c r="CI224" s="206"/>
      <c r="CJ224" s="206"/>
      <c r="CK224" s="206"/>
      <c r="CL224" s="206"/>
      <c r="CM224" s="206"/>
      <c r="CN224" s="206"/>
      <c r="CO224" s="206"/>
      <c r="CP224" s="206"/>
      <c r="CQ224" s="206"/>
      <c r="CR224" s="206"/>
    </row>
    <row r="225" spans="1:96" ht="12" customHeight="1" x14ac:dyDescent="0.25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06"/>
      <c r="AN225" s="86"/>
      <c r="AO225" s="86"/>
      <c r="AP225" s="86"/>
      <c r="AQ225" s="86"/>
      <c r="AR225" s="86"/>
      <c r="AS225" s="86"/>
      <c r="AT225" s="86"/>
      <c r="AU225" s="86"/>
      <c r="AV225" s="86"/>
      <c r="AW225" s="240"/>
      <c r="AX225" s="86"/>
      <c r="AY225" s="86"/>
      <c r="AZ225" s="86"/>
      <c r="BA225" s="86"/>
      <c r="BB225" s="197"/>
      <c r="BC225" s="197"/>
      <c r="BD225" s="229">
        <f t="shared" si="25"/>
        <v>18.416666666666668</v>
      </c>
      <c r="BE225" s="202">
        <v>66300</v>
      </c>
      <c r="BF225" s="230">
        <v>380.36023411000002</v>
      </c>
      <c r="BG225" s="230">
        <v>505.648481934534</v>
      </c>
      <c r="BH225" s="230">
        <v>-511.35558168830897</v>
      </c>
      <c r="BI225" s="231">
        <v>52.123113680550603</v>
      </c>
      <c r="BJ225" s="231">
        <v>6.0565673231863801</v>
      </c>
      <c r="BK225" s="229">
        <f t="shared" si="26"/>
        <v>-6.4058889350776305E-2</v>
      </c>
      <c r="BL225" s="229">
        <f t="shared" si="27"/>
        <v>-132.3467885889234</v>
      </c>
      <c r="BM225" s="202">
        <v>66300</v>
      </c>
      <c r="BN225" s="230">
        <v>380.36023411000002</v>
      </c>
      <c r="BO225" s="230">
        <v>512.82493885257702</v>
      </c>
      <c r="BP225" s="230">
        <v>-517.40381627183103</v>
      </c>
      <c r="BQ225" s="231">
        <v>52.170576018642102</v>
      </c>
      <c r="BR225" s="231">
        <v>6.1120273818797299</v>
      </c>
      <c r="BS225" s="229">
        <f t="shared" si="28"/>
        <v>-1.9955033142946554E-2</v>
      </c>
      <c r="BT225" s="229">
        <f t="shared" si="29"/>
        <v>-132.3467885889234</v>
      </c>
      <c r="BU225" s="206"/>
      <c r="BV225" s="204">
        <v>4.3801266178454004</v>
      </c>
      <c r="BW225" s="204">
        <v>-1.97535486792548</v>
      </c>
      <c r="BX225" s="229">
        <f t="shared" si="30"/>
        <v>-0.33799785517833225</v>
      </c>
      <c r="BY225" s="229">
        <f t="shared" si="31"/>
        <v>-5.1985491670007775</v>
      </c>
      <c r="BZ225" s="206"/>
      <c r="CA225" s="206"/>
      <c r="CB225" s="206"/>
      <c r="CC225" s="206"/>
      <c r="CD225" s="206"/>
      <c r="CE225" s="206"/>
      <c r="CF225" s="206"/>
      <c r="CG225" s="206"/>
      <c r="CH225" s="206"/>
      <c r="CI225" s="206"/>
      <c r="CJ225" s="206"/>
      <c r="CK225" s="206"/>
      <c r="CL225" s="206"/>
      <c r="CM225" s="206"/>
      <c r="CN225" s="206"/>
      <c r="CO225" s="206"/>
      <c r="CP225" s="206"/>
      <c r="CQ225" s="206"/>
      <c r="CR225" s="206"/>
    </row>
    <row r="226" spans="1:96" ht="12" customHeight="1" x14ac:dyDescent="0.25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39"/>
      <c r="AJ226" s="239"/>
      <c r="AK226" s="239"/>
      <c r="AL226" s="239"/>
      <c r="AM226" s="206"/>
      <c r="AN226" s="86"/>
      <c r="AO226" s="86"/>
      <c r="AP226" s="86"/>
      <c r="AQ226" s="86"/>
      <c r="AR226" s="86"/>
      <c r="AS226" s="86"/>
      <c r="AT226" s="86"/>
      <c r="AU226" s="86"/>
      <c r="AV226" s="86"/>
      <c r="AW226" s="240"/>
      <c r="AX226" s="86"/>
      <c r="AY226" s="86"/>
      <c r="AZ226" s="86"/>
      <c r="BA226" s="86"/>
      <c r="BB226" s="197"/>
      <c r="BC226" s="197"/>
      <c r="BD226" s="229">
        <f t="shared" si="25"/>
        <v>18.5</v>
      </c>
      <c r="BE226" s="202">
        <v>66600</v>
      </c>
      <c r="BF226" s="230">
        <v>375.04941841999999</v>
      </c>
      <c r="BG226" s="230">
        <v>492.88628148170801</v>
      </c>
      <c r="BH226" s="230">
        <v>-498.61563867723999</v>
      </c>
      <c r="BI226" s="231">
        <v>52.030901139756402</v>
      </c>
      <c r="BJ226" s="231">
        <v>5.9638382475150902</v>
      </c>
      <c r="BK226" s="229">
        <f t="shared" si="26"/>
        <v>-0.15678796502206627</v>
      </c>
      <c r="BL226" s="229">
        <f t="shared" si="27"/>
        <v>-137.65760427892343</v>
      </c>
      <c r="BM226" s="202">
        <v>66600</v>
      </c>
      <c r="BN226" s="230">
        <v>375.04941841999999</v>
      </c>
      <c r="BO226" s="230">
        <v>502.90900627818502</v>
      </c>
      <c r="BP226" s="230">
        <v>-507.61808194840302</v>
      </c>
      <c r="BQ226" s="231">
        <v>52.099789706027899</v>
      </c>
      <c r="BR226" s="231">
        <v>6.0400925992021799</v>
      </c>
      <c r="BS226" s="229">
        <f t="shared" si="28"/>
        <v>-9.1889815820496601E-2</v>
      </c>
      <c r="BT226" s="229">
        <f t="shared" si="29"/>
        <v>-137.65760427892343</v>
      </c>
      <c r="BU226" s="206"/>
      <c r="BV226" s="204">
        <v>-8.4622911077499907</v>
      </c>
      <c r="BW226" s="204">
        <v>-10.640046888873</v>
      </c>
      <c r="BX226" s="229">
        <f t="shared" si="30"/>
        <v>-13.180415580773722</v>
      </c>
      <c r="BY226" s="229">
        <f t="shared" si="31"/>
        <v>-13.863241187948297</v>
      </c>
      <c r="BZ226" s="206"/>
      <c r="CA226" s="206"/>
      <c r="CB226" s="206"/>
      <c r="CC226" s="206"/>
      <c r="CD226" s="206"/>
      <c r="CE226" s="206"/>
      <c r="CF226" s="206"/>
      <c r="CG226" s="206"/>
      <c r="CH226" s="206"/>
      <c r="CI226" s="206"/>
      <c r="CJ226" s="206"/>
      <c r="CK226" s="206"/>
      <c r="CL226" s="206"/>
      <c r="CM226" s="206"/>
      <c r="CN226" s="206"/>
      <c r="CO226" s="206"/>
      <c r="CP226" s="206"/>
      <c r="CQ226" s="206"/>
      <c r="CR226" s="206"/>
    </row>
    <row r="227" spans="1:96" ht="12" customHeight="1" x14ac:dyDescent="0.25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39"/>
      <c r="Y227" s="239"/>
      <c r="Z227" s="239"/>
      <c r="AA227" s="239"/>
      <c r="AB227" s="239"/>
      <c r="AC227" s="239"/>
      <c r="AD227" s="239"/>
      <c r="AE227" s="239"/>
      <c r="AF227" s="239"/>
      <c r="AG227" s="239"/>
      <c r="AH227" s="239"/>
      <c r="AI227" s="239"/>
      <c r="AJ227" s="239"/>
      <c r="AK227" s="239"/>
      <c r="AL227" s="239"/>
      <c r="AM227" s="206"/>
      <c r="AN227" s="86"/>
      <c r="AO227" s="86"/>
      <c r="AP227" s="86"/>
      <c r="AQ227" s="86"/>
      <c r="AR227" s="86"/>
      <c r="AS227" s="86"/>
      <c r="AT227" s="86"/>
      <c r="AU227" s="86"/>
      <c r="AV227" s="86"/>
      <c r="AW227" s="240"/>
      <c r="AX227" s="86"/>
      <c r="AY227" s="86"/>
      <c r="AZ227" s="86"/>
      <c r="BA227" s="86"/>
      <c r="BB227" s="197"/>
      <c r="BC227" s="197"/>
      <c r="BD227" s="229">
        <f t="shared" si="25"/>
        <v>18.583333333333332</v>
      </c>
      <c r="BE227" s="202">
        <v>66900</v>
      </c>
      <c r="BF227" s="230">
        <v>371.21386268999998</v>
      </c>
      <c r="BG227" s="230">
        <v>480.30354840417601</v>
      </c>
      <c r="BH227" s="230">
        <v>-486.01073046522401</v>
      </c>
      <c r="BI227" s="231">
        <v>51.938890105469298</v>
      </c>
      <c r="BJ227" s="231">
        <v>5.8716298426848201</v>
      </c>
      <c r="BK227" s="229">
        <f t="shared" si="26"/>
        <v>-0.24899636985233631</v>
      </c>
      <c r="BL227" s="229">
        <f t="shared" si="27"/>
        <v>-141.49316000892344</v>
      </c>
      <c r="BM227" s="202">
        <v>66900</v>
      </c>
      <c r="BN227" s="230">
        <v>371.21386268999998</v>
      </c>
      <c r="BO227" s="230">
        <v>493.09443244029598</v>
      </c>
      <c r="BP227" s="230">
        <v>-497.89559481953</v>
      </c>
      <c r="BQ227" s="231">
        <v>52.029047724295197</v>
      </c>
      <c r="BR227" s="231">
        <v>5.9684658025792299</v>
      </c>
      <c r="BS227" s="229">
        <f t="shared" si="28"/>
        <v>-0.16351661244344662</v>
      </c>
      <c r="BT227" s="229">
        <f t="shared" si="29"/>
        <v>-141.49316000892344</v>
      </c>
      <c r="BU227" s="206"/>
      <c r="BV227" s="204">
        <v>-21.212029146630101</v>
      </c>
      <c r="BW227" s="204">
        <v>-19.188208268208001</v>
      </c>
      <c r="BX227" s="229">
        <f t="shared" si="30"/>
        <v>-25.930153619653833</v>
      </c>
      <c r="BY227" s="229">
        <f t="shared" si="31"/>
        <v>-22.411402567283297</v>
      </c>
      <c r="BZ227" s="206"/>
      <c r="CA227" s="206"/>
      <c r="CB227" s="206"/>
      <c r="CC227" s="206"/>
      <c r="CD227" s="206"/>
      <c r="CE227" s="206"/>
      <c r="CF227" s="206"/>
      <c r="CG227" s="206"/>
      <c r="CH227" s="206"/>
      <c r="CI227" s="206"/>
      <c r="CJ227" s="206"/>
      <c r="CK227" s="206"/>
      <c r="CL227" s="206"/>
      <c r="CM227" s="206"/>
      <c r="CN227" s="206"/>
      <c r="CO227" s="206"/>
      <c r="CP227" s="206"/>
      <c r="CQ227" s="206"/>
      <c r="CR227" s="206"/>
    </row>
    <row r="228" spans="1:96" ht="12" customHeight="1" x14ac:dyDescent="0.25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39"/>
      <c r="Y228" s="239"/>
      <c r="Z228" s="239"/>
      <c r="AA228" s="239"/>
      <c r="AB228" s="239"/>
      <c r="AC228" s="239"/>
      <c r="AD228" s="239"/>
      <c r="AE228" s="239"/>
      <c r="AF228" s="239"/>
      <c r="AG228" s="239"/>
      <c r="AH228" s="239"/>
      <c r="AI228" s="239"/>
      <c r="AJ228" s="239"/>
      <c r="AK228" s="239"/>
      <c r="AL228" s="239"/>
      <c r="AM228" s="206"/>
      <c r="AN228" s="86"/>
      <c r="AO228" s="86"/>
      <c r="AP228" s="86"/>
      <c r="AQ228" s="86"/>
      <c r="AR228" s="86"/>
      <c r="AS228" s="86"/>
      <c r="AT228" s="86"/>
      <c r="AU228" s="86"/>
      <c r="AV228" s="86"/>
      <c r="AW228" s="240"/>
      <c r="AX228" s="86"/>
      <c r="AY228" s="86"/>
      <c r="AZ228" s="86"/>
      <c r="BA228" s="86"/>
      <c r="BB228" s="197"/>
      <c r="BC228" s="197"/>
      <c r="BD228" s="229">
        <f t="shared" si="25"/>
        <v>18.666666666666668</v>
      </c>
      <c r="BE228" s="202">
        <v>67200</v>
      </c>
      <c r="BF228" s="230">
        <v>368.89559005000001</v>
      </c>
      <c r="BG228" s="230">
        <v>467.99625028138598</v>
      </c>
      <c r="BH228" s="230">
        <v>-473.63665512095798</v>
      </c>
      <c r="BI228" s="231">
        <v>51.847793480298002</v>
      </c>
      <c r="BJ228" s="231">
        <v>5.7806699806766497</v>
      </c>
      <c r="BK228" s="229">
        <f t="shared" si="26"/>
        <v>-0.33995623186050672</v>
      </c>
      <c r="BL228" s="229">
        <f t="shared" si="27"/>
        <v>-143.81143264892341</v>
      </c>
      <c r="BM228" s="202">
        <v>67200</v>
      </c>
      <c r="BN228" s="230">
        <v>368.89559005000001</v>
      </c>
      <c r="BO228" s="230">
        <v>483.459042340596</v>
      </c>
      <c r="BP228" s="230">
        <v>-488.31356024894501</v>
      </c>
      <c r="BQ228" s="231">
        <v>51.958916973010901</v>
      </c>
      <c r="BR228" s="231">
        <v>5.8977271522302903</v>
      </c>
      <c r="BS228" s="229">
        <f t="shared" si="28"/>
        <v>-0.23425526279238618</v>
      </c>
      <c r="BT228" s="229">
        <f t="shared" si="29"/>
        <v>-143.81143264892341</v>
      </c>
      <c r="BU228" s="206"/>
      <c r="BV228" s="204">
        <v>-33.729451351549599</v>
      </c>
      <c r="BW228" s="204">
        <v>-27.5262188611554</v>
      </c>
      <c r="BX228" s="229">
        <f t="shared" si="30"/>
        <v>-38.447575824573335</v>
      </c>
      <c r="BY228" s="229">
        <f t="shared" si="31"/>
        <v>-30.749413160230695</v>
      </c>
      <c r="BZ228" s="206"/>
      <c r="CA228" s="206"/>
      <c r="CB228" s="206"/>
      <c r="CC228" s="206"/>
      <c r="CD228" s="206"/>
      <c r="CE228" s="206"/>
      <c r="CF228" s="206"/>
      <c r="CG228" s="206"/>
      <c r="CH228" s="206"/>
      <c r="CI228" s="206"/>
      <c r="CJ228" s="206"/>
      <c r="CK228" s="206"/>
      <c r="CL228" s="206"/>
      <c r="CM228" s="206"/>
      <c r="CN228" s="206"/>
      <c r="CO228" s="206"/>
      <c r="CP228" s="206"/>
      <c r="CQ228" s="206"/>
      <c r="CR228" s="206"/>
    </row>
    <row r="229" spans="1:96" ht="12" customHeight="1" x14ac:dyDescent="0.25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39"/>
      <c r="Y229" s="239"/>
      <c r="Z229" s="239"/>
      <c r="AA229" s="239"/>
      <c r="AB229" s="239"/>
      <c r="AC229" s="239"/>
      <c r="AD229" s="239"/>
      <c r="AE229" s="239"/>
      <c r="AF229" s="239"/>
      <c r="AG229" s="239"/>
      <c r="AH229" s="239"/>
      <c r="AI229" s="239"/>
      <c r="AJ229" s="239"/>
      <c r="AK229" s="239"/>
      <c r="AL229" s="239"/>
      <c r="AM229" s="206"/>
      <c r="AN229" s="86"/>
      <c r="AO229" s="86"/>
      <c r="AP229" s="86"/>
      <c r="AQ229" s="86"/>
      <c r="AR229" s="86"/>
      <c r="AS229" s="86"/>
      <c r="AT229" s="86"/>
      <c r="AU229" s="86"/>
      <c r="AV229" s="86"/>
      <c r="AW229" s="240"/>
      <c r="AX229" s="86"/>
      <c r="AY229" s="86"/>
      <c r="AZ229" s="86"/>
      <c r="BA229" s="86"/>
      <c r="BB229" s="197"/>
      <c r="BC229" s="197"/>
      <c r="BD229" s="229">
        <f t="shared" si="25"/>
        <v>18.75</v>
      </c>
      <c r="BE229" s="202">
        <v>67500</v>
      </c>
      <c r="BF229" s="230">
        <v>368.12</v>
      </c>
      <c r="BG229" s="230">
        <v>456.056817500036</v>
      </c>
      <c r="BH229" s="230">
        <v>-461.58561505956698</v>
      </c>
      <c r="BI229" s="231">
        <v>51.7583273154587</v>
      </c>
      <c r="BJ229" s="231">
        <v>5.6916907413162097</v>
      </c>
      <c r="BK229" s="229">
        <f t="shared" si="26"/>
        <v>-0.42893547122094677</v>
      </c>
      <c r="BL229" s="229">
        <f t="shared" si="27"/>
        <v>-144.58702269892342</v>
      </c>
      <c r="BM229" s="202">
        <v>67500</v>
      </c>
      <c r="BN229" s="230">
        <v>368.12</v>
      </c>
      <c r="BO229" s="230">
        <v>474.07777347787498</v>
      </c>
      <c r="BP229" s="230">
        <v>-478.946325380335</v>
      </c>
      <c r="BQ229" s="231">
        <v>51.889961064077802</v>
      </c>
      <c r="BR229" s="231">
        <v>5.8284538835203703</v>
      </c>
      <c r="BS229" s="229">
        <f t="shared" si="28"/>
        <v>-0.30352853150230619</v>
      </c>
      <c r="BT229" s="229">
        <f t="shared" si="29"/>
        <v>-144.58702269892342</v>
      </c>
      <c r="BU229" s="206"/>
      <c r="BV229" s="204">
        <v>-45.877465916794101</v>
      </c>
      <c r="BW229" s="204">
        <v>-35.5627601111036</v>
      </c>
      <c r="BX229" s="229">
        <f t="shared" si="30"/>
        <v>-50.595590389817836</v>
      </c>
      <c r="BY229" s="229">
        <f t="shared" si="31"/>
        <v>-38.785954410178896</v>
      </c>
      <c r="BZ229" s="206"/>
      <c r="CA229" s="206"/>
      <c r="CB229" s="206"/>
      <c r="CC229" s="206"/>
      <c r="CD229" s="206"/>
      <c r="CE229" s="206"/>
      <c r="CF229" s="206"/>
      <c r="CG229" s="206"/>
      <c r="CH229" s="206"/>
      <c r="CI229" s="206"/>
      <c r="CJ229" s="206"/>
      <c r="CK229" s="206"/>
      <c r="CL229" s="206"/>
      <c r="CM229" s="206"/>
      <c r="CN229" s="206"/>
      <c r="CO229" s="206"/>
      <c r="CP229" s="206"/>
      <c r="CQ229" s="206"/>
      <c r="CR229" s="206"/>
    </row>
    <row r="230" spans="1:96" ht="12" customHeight="1" x14ac:dyDescent="0.25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39"/>
      <c r="Y230" s="239"/>
      <c r="Z230" s="239"/>
      <c r="AA230" s="239"/>
      <c r="AB230" s="239"/>
      <c r="AC230" s="239"/>
      <c r="AD230" s="239"/>
      <c r="AE230" s="239"/>
      <c r="AF230" s="239"/>
      <c r="AG230" s="239"/>
      <c r="AH230" s="239"/>
      <c r="AI230" s="239"/>
      <c r="AJ230" s="239"/>
      <c r="AK230" s="239"/>
      <c r="AL230" s="239"/>
      <c r="AM230" s="206"/>
      <c r="AN230" s="86"/>
      <c r="AO230" s="86"/>
      <c r="AP230" s="86"/>
      <c r="AQ230" s="86"/>
      <c r="AR230" s="86"/>
      <c r="AS230" s="86"/>
      <c r="AT230" s="86"/>
      <c r="AU230" s="86"/>
      <c r="AV230" s="86"/>
      <c r="AW230" s="240"/>
      <c r="AX230" s="86"/>
      <c r="AY230" s="86"/>
      <c r="AZ230" s="86"/>
      <c r="BA230" s="86"/>
      <c r="BB230" s="197"/>
      <c r="BC230" s="197"/>
      <c r="BD230" s="229">
        <f t="shared" si="25"/>
        <v>18.833333333333332</v>
      </c>
      <c r="BE230" s="202">
        <v>67800</v>
      </c>
      <c r="BF230" s="230">
        <v>368.89559005000001</v>
      </c>
      <c r="BG230" s="230">
        <v>444.57445744762202</v>
      </c>
      <c r="BH230" s="230">
        <v>-449.94648129082299</v>
      </c>
      <c r="BI230" s="231">
        <v>51.671212488591699</v>
      </c>
      <c r="BJ230" s="231">
        <v>5.60543021121621</v>
      </c>
      <c r="BK230" s="229">
        <f t="shared" si="26"/>
        <v>-0.51519600132094645</v>
      </c>
      <c r="BL230" s="229">
        <f t="shared" si="27"/>
        <v>-143.81143264892341</v>
      </c>
      <c r="BM230" s="202">
        <v>67800</v>
      </c>
      <c r="BN230" s="230">
        <v>368.89559005000001</v>
      </c>
      <c r="BO230" s="230">
        <v>465.02282044846299</v>
      </c>
      <c r="BP230" s="230">
        <v>-469.86548497071601</v>
      </c>
      <c r="BQ230" s="231">
        <v>51.8227407214927</v>
      </c>
      <c r="BR230" s="231">
        <v>5.7612208105277798</v>
      </c>
      <c r="BS230" s="229">
        <f t="shared" si="28"/>
        <v>-0.3707616044948967</v>
      </c>
      <c r="BT230" s="229">
        <f t="shared" si="29"/>
        <v>-143.81143264892341</v>
      </c>
      <c r="BU230" s="206"/>
      <c r="BV230" s="204">
        <v>-57.523026818563203</v>
      </c>
      <c r="BW230" s="204">
        <v>-43.209815177714397</v>
      </c>
      <c r="BX230" s="229">
        <f t="shared" si="30"/>
        <v>-62.241151291586938</v>
      </c>
      <c r="BY230" s="229">
        <f t="shared" si="31"/>
        <v>-46.433009476789692</v>
      </c>
      <c r="BZ230" s="206"/>
      <c r="CA230" s="206"/>
      <c r="CB230" s="206"/>
      <c r="CC230" s="206"/>
      <c r="CD230" s="206"/>
      <c r="CE230" s="206"/>
      <c r="CF230" s="206"/>
      <c r="CG230" s="206"/>
      <c r="CH230" s="206"/>
      <c r="CI230" s="206"/>
      <c r="CJ230" s="206"/>
      <c r="CK230" s="206"/>
      <c r="CL230" s="206"/>
      <c r="CM230" s="206"/>
      <c r="CN230" s="206"/>
      <c r="CO230" s="206"/>
      <c r="CP230" s="206"/>
      <c r="CQ230" s="206"/>
      <c r="CR230" s="206"/>
    </row>
    <row r="231" spans="1:96" ht="12" customHeight="1" x14ac:dyDescent="0.25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39"/>
      <c r="Y231" s="239"/>
      <c r="Z231" s="239"/>
      <c r="AA231" s="239"/>
      <c r="AB231" s="239"/>
      <c r="AC231" s="239"/>
      <c r="AD231" s="239"/>
      <c r="AE231" s="239"/>
      <c r="AF231" s="239"/>
      <c r="AG231" s="239"/>
      <c r="AH231" s="239"/>
      <c r="AI231" s="239"/>
      <c r="AJ231" s="239"/>
      <c r="AK231" s="239"/>
      <c r="AL231" s="239"/>
      <c r="AM231" s="206"/>
      <c r="AN231" s="86"/>
      <c r="AO231" s="86"/>
      <c r="AP231" s="86"/>
      <c r="AQ231" s="86"/>
      <c r="AR231" s="86"/>
      <c r="AS231" s="86"/>
      <c r="AT231" s="86"/>
      <c r="AU231" s="86"/>
      <c r="AV231" s="86"/>
      <c r="AW231" s="240"/>
      <c r="AX231" s="86"/>
      <c r="AY231" s="86"/>
      <c r="AZ231" s="86"/>
      <c r="BA231" s="86"/>
      <c r="BB231" s="197"/>
      <c r="BC231" s="197"/>
      <c r="BD231" s="229">
        <f t="shared" si="25"/>
        <v>18.916666666666668</v>
      </c>
      <c r="BE231" s="202">
        <v>68100</v>
      </c>
      <c r="BF231" s="230">
        <v>371.21386268999998</v>
      </c>
      <c r="BG231" s="230">
        <v>433.63564231585599</v>
      </c>
      <c r="BH231" s="230">
        <v>-438.80523340679201</v>
      </c>
      <c r="BI231" s="231">
        <v>51.587177177341999</v>
      </c>
      <c r="BJ231" s="231">
        <v>5.52263501733478</v>
      </c>
      <c r="BK231" s="229">
        <f t="shared" si="26"/>
        <v>-0.59799119520237642</v>
      </c>
      <c r="BL231" s="229">
        <f t="shared" si="27"/>
        <v>-141.49316000892344</v>
      </c>
      <c r="BM231" s="202">
        <v>68100</v>
      </c>
      <c r="BN231" s="230">
        <v>371.21386268999998</v>
      </c>
      <c r="BO231" s="230">
        <v>456.36390132541999</v>
      </c>
      <c r="BP231" s="230">
        <v>-461.14011085349398</v>
      </c>
      <c r="BQ231" s="231">
        <v>51.757814748724797</v>
      </c>
      <c r="BR231" s="231">
        <v>5.6966013616860103</v>
      </c>
      <c r="BS231" s="229">
        <f t="shared" si="28"/>
        <v>-0.43538105333666621</v>
      </c>
      <c r="BT231" s="229">
        <f t="shared" si="29"/>
        <v>-141.49316000892344</v>
      </c>
      <c r="BU231" s="206"/>
      <c r="BV231" s="204">
        <v>-68.538590945628997</v>
      </c>
      <c r="BW231" s="204">
        <v>-50.383632904375297</v>
      </c>
      <c r="BX231" s="229">
        <f t="shared" si="30"/>
        <v>-73.256715418652732</v>
      </c>
      <c r="BY231" s="229">
        <f t="shared" si="31"/>
        <v>-53.606827203450592</v>
      </c>
      <c r="BZ231" s="206"/>
      <c r="CA231" s="206"/>
      <c r="CB231" s="206"/>
      <c r="CC231" s="206"/>
      <c r="CD231" s="206"/>
      <c r="CE231" s="206"/>
      <c r="CF231" s="206"/>
      <c r="CG231" s="206"/>
      <c r="CH231" s="206"/>
      <c r="CI231" s="206"/>
      <c r="CJ231" s="206"/>
      <c r="CK231" s="206"/>
      <c r="CL231" s="206"/>
      <c r="CM231" s="206"/>
      <c r="CN231" s="206"/>
      <c r="CO231" s="206"/>
      <c r="CP231" s="206"/>
      <c r="CQ231" s="206"/>
      <c r="CR231" s="206"/>
    </row>
    <row r="232" spans="1:96" ht="12" customHeight="1" x14ac:dyDescent="0.25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39"/>
      <c r="Y232" s="239"/>
      <c r="Z232" s="239"/>
      <c r="AA232" s="239"/>
      <c r="AB232" s="239"/>
      <c r="AC232" s="239"/>
      <c r="AD232" s="239"/>
      <c r="AE232" s="239"/>
      <c r="AF232" s="239"/>
      <c r="AG232" s="239"/>
      <c r="AH232" s="239"/>
      <c r="AI232" s="239"/>
      <c r="AJ232" s="239"/>
      <c r="AK232" s="239"/>
      <c r="AL232" s="239"/>
      <c r="AM232" s="206"/>
      <c r="AN232" s="86"/>
      <c r="AO232" s="86"/>
      <c r="AP232" s="86"/>
      <c r="AQ232" s="86"/>
      <c r="AR232" s="86"/>
      <c r="AS232" s="86"/>
      <c r="AT232" s="86"/>
      <c r="AU232" s="86"/>
      <c r="AV232" s="86"/>
      <c r="AW232" s="240"/>
      <c r="AX232" s="86"/>
      <c r="AY232" s="86"/>
      <c r="AZ232" s="86"/>
      <c r="BA232" s="86"/>
      <c r="BB232" s="197"/>
      <c r="BC232" s="197"/>
      <c r="BD232" s="229">
        <f t="shared" si="25"/>
        <v>19</v>
      </c>
      <c r="BE232" s="202">
        <v>68400</v>
      </c>
      <c r="BF232" s="230">
        <v>375.04941841999999</v>
      </c>
      <c r="BG232" s="230">
        <v>423.32475675709298</v>
      </c>
      <c r="BH232" s="230">
        <v>-428.24556594580599</v>
      </c>
      <c r="BI232" s="231">
        <v>51.506960046462403</v>
      </c>
      <c r="BJ232" s="231">
        <v>5.4440634610557002</v>
      </c>
      <c r="BK232" s="229">
        <f t="shared" si="26"/>
        <v>-0.67656275148145628</v>
      </c>
      <c r="BL232" s="229">
        <f t="shared" si="27"/>
        <v>-137.65760427892343</v>
      </c>
      <c r="BM232" s="202">
        <v>68400</v>
      </c>
      <c r="BN232" s="230">
        <v>375.04941841999999</v>
      </c>
      <c r="BO232" s="230">
        <v>448.16863094744701</v>
      </c>
      <c r="BP232" s="230">
        <v>-452.83709320806503</v>
      </c>
      <c r="BQ232" s="231">
        <v>51.695741486942197</v>
      </c>
      <c r="BR232" s="231">
        <v>5.6351690403958496</v>
      </c>
      <c r="BS232" s="229">
        <f t="shared" si="28"/>
        <v>-0.49681337462682684</v>
      </c>
      <c r="BT232" s="229">
        <f t="shared" si="29"/>
        <v>-137.65760427892343</v>
      </c>
      <c r="BU232" s="206"/>
      <c r="BV232" s="204">
        <v>-78.803514961654102</v>
      </c>
      <c r="BW232" s="204">
        <v>-57.0056450675402</v>
      </c>
      <c r="BX232" s="229">
        <f t="shared" si="30"/>
        <v>-83.521639434677837</v>
      </c>
      <c r="BY232" s="229">
        <f t="shared" si="31"/>
        <v>-60.228839366615496</v>
      </c>
      <c r="BZ232" s="206"/>
      <c r="CA232" s="206"/>
      <c r="CB232" s="206"/>
      <c r="CC232" s="206"/>
      <c r="CD232" s="206"/>
      <c r="CE232" s="206"/>
      <c r="CF232" s="206"/>
      <c r="CG232" s="206"/>
      <c r="CH232" s="206"/>
      <c r="CI232" s="206"/>
      <c r="CJ232" s="206"/>
      <c r="CK232" s="206"/>
      <c r="CL232" s="206"/>
      <c r="CM232" s="206"/>
      <c r="CN232" s="206"/>
      <c r="CO232" s="206"/>
      <c r="CP232" s="206"/>
      <c r="CQ232" s="206"/>
      <c r="CR232" s="206"/>
    </row>
    <row r="233" spans="1:96" ht="12" customHeight="1" x14ac:dyDescent="0.25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39"/>
      <c r="Y233" s="239"/>
      <c r="Z233" s="239"/>
      <c r="AA233" s="239"/>
      <c r="AB233" s="239"/>
      <c r="AC233" s="239"/>
      <c r="AD233" s="239"/>
      <c r="AE233" s="239"/>
      <c r="AF233" s="239"/>
      <c r="AG233" s="239"/>
      <c r="AH233" s="239"/>
      <c r="AI233" s="239"/>
      <c r="AJ233" s="239"/>
      <c r="AK233" s="239"/>
      <c r="AL233" s="239"/>
      <c r="AM233" s="206"/>
      <c r="AN233" s="86"/>
      <c r="AO233" s="86"/>
      <c r="AP233" s="86"/>
      <c r="AQ233" s="86"/>
      <c r="AR233" s="86"/>
      <c r="AS233" s="86"/>
      <c r="AT233" s="86"/>
      <c r="AU233" s="86"/>
      <c r="AV233" s="86"/>
      <c r="AW233" s="240"/>
      <c r="AX233" s="86"/>
      <c r="AY233" s="86"/>
      <c r="AZ233" s="86"/>
      <c r="BA233" s="86"/>
      <c r="BB233" s="197"/>
      <c r="BC233" s="197"/>
      <c r="BD233" s="229">
        <f t="shared" si="25"/>
        <v>19.083333333333332</v>
      </c>
      <c r="BE233" s="202">
        <v>68700</v>
      </c>
      <c r="BF233" s="230">
        <v>380.36023411000002</v>
      </c>
      <c r="BG233" s="230">
        <v>413.724881777321</v>
      </c>
      <c r="BH233" s="230">
        <v>-418.34964406574699</v>
      </c>
      <c r="BI233" s="231">
        <v>51.431313971359501</v>
      </c>
      <c r="BJ233" s="231">
        <v>5.3704890007370301</v>
      </c>
      <c r="BK233" s="229">
        <f t="shared" si="26"/>
        <v>-0.75013721180012638</v>
      </c>
      <c r="BL233" s="229">
        <f t="shared" si="27"/>
        <v>-132.3467885889234</v>
      </c>
      <c r="BM233" s="202">
        <v>68700</v>
      </c>
      <c r="BN233" s="230">
        <v>380.36023411000002</v>
      </c>
      <c r="BO233" s="230">
        <v>440.50297938396199</v>
      </c>
      <c r="BP233" s="230">
        <v>-445.02157614870799</v>
      </c>
      <c r="BQ233" s="231">
        <v>51.637080628509402</v>
      </c>
      <c r="BR233" s="231">
        <v>5.5774991325547703</v>
      </c>
      <c r="BS233" s="229">
        <f t="shared" si="28"/>
        <v>-0.55448328246790624</v>
      </c>
      <c r="BT233" s="229">
        <f t="shared" si="29"/>
        <v>-132.3467885889234</v>
      </c>
      <c r="BU233" s="206"/>
      <c r="BV233" s="204">
        <v>-88.205376600628497</v>
      </c>
      <c r="BW233" s="204">
        <v>-63.003326862177303</v>
      </c>
      <c r="BX233" s="229">
        <f t="shared" si="30"/>
        <v>-92.923501073652233</v>
      </c>
      <c r="BY233" s="229">
        <f t="shared" si="31"/>
        <v>-66.226521161252606</v>
      </c>
      <c r="BZ233" s="206"/>
      <c r="CA233" s="206"/>
      <c r="CB233" s="206"/>
      <c r="CC233" s="206"/>
      <c r="CD233" s="206"/>
      <c r="CE233" s="206"/>
      <c r="CF233" s="206"/>
      <c r="CG233" s="206"/>
      <c r="CH233" s="206"/>
      <c r="CI233" s="206"/>
      <c r="CJ233" s="206"/>
      <c r="CK233" s="206"/>
      <c r="CL233" s="206"/>
      <c r="CM233" s="206"/>
      <c r="CN233" s="206"/>
      <c r="CO233" s="206"/>
      <c r="CP233" s="206"/>
      <c r="CQ233" s="206"/>
      <c r="CR233" s="206"/>
    </row>
    <row r="234" spans="1:96" ht="12" customHeight="1" x14ac:dyDescent="0.25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39"/>
      <c r="Y234" s="239"/>
      <c r="Z234" s="239"/>
      <c r="AA234" s="239"/>
      <c r="AB234" s="239"/>
      <c r="AC234" s="239"/>
      <c r="AD234" s="239"/>
      <c r="AE234" s="239"/>
      <c r="AF234" s="239"/>
      <c r="AG234" s="239"/>
      <c r="AH234" s="239"/>
      <c r="AI234" s="239"/>
      <c r="AJ234" s="239"/>
      <c r="AK234" s="239"/>
      <c r="AL234" s="239"/>
      <c r="AM234" s="206"/>
      <c r="AN234" s="86"/>
      <c r="AO234" s="86"/>
      <c r="AP234" s="86"/>
      <c r="AQ234" s="86"/>
      <c r="AR234" s="86"/>
      <c r="AS234" s="86"/>
      <c r="AT234" s="86"/>
      <c r="AU234" s="86"/>
      <c r="AV234" s="86"/>
      <c r="AW234" s="240"/>
      <c r="AX234" s="86"/>
      <c r="AY234" s="86"/>
      <c r="AZ234" s="86"/>
      <c r="BA234" s="86"/>
      <c r="BB234" s="197"/>
      <c r="BC234" s="197"/>
      <c r="BD234" s="229">
        <f t="shared" si="25"/>
        <v>19.166666666666668</v>
      </c>
      <c r="BE234" s="202">
        <v>69000</v>
      </c>
      <c r="BF234" s="230">
        <v>387.08812332999997</v>
      </c>
      <c r="BG234" s="230">
        <v>404.91867695397798</v>
      </c>
      <c r="BH234" s="230">
        <v>-409.19898006484499</v>
      </c>
      <c r="BI234" s="231">
        <v>51.3610099823604</v>
      </c>
      <c r="BJ234" s="231">
        <v>5.3027036633310596</v>
      </c>
      <c r="BK234" s="229">
        <f t="shared" si="26"/>
        <v>-0.81792254920609686</v>
      </c>
      <c r="BL234" s="229">
        <f t="shared" si="27"/>
        <v>-125.61889936892345</v>
      </c>
      <c r="BM234" s="202">
        <v>69000</v>
      </c>
      <c r="BN234" s="230">
        <v>387.08812332999997</v>
      </c>
      <c r="BO234" s="230">
        <v>433.43178475481602</v>
      </c>
      <c r="BP234" s="230">
        <v>-437.75746256320201</v>
      </c>
      <c r="BQ234" s="231">
        <v>51.5823951703319</v>
      </c>
      <c r="BR234" s="231">
        <v>5.5241703888566702</v>
      </c>
      <c r="BS234" s="229">
        <f t="shared" si="28"/>
        <v>-0.60781202616600627</v>
      </c>
      <c r="BT234" s="229">
        <f t="shared" si="29"/>
        <v>-125.61889936892345</v>
      </c>
      <c r="BU234" s="206"/>
      <c r="BV234" s="204">
        <v>-96.641205924488901</v>
      </c>
      <c r="BW234" s="204">
        <v>-68.310991199214996</v>
      </c>
      <c r="BX234" s="229">
        <f t="shared" si="30"/>
        <v>-101.35933039751264</v>
      </c>
      <c r="BY234" s="229">
        <f t="shared" si="31"/>
        <v>-71.534185498290299</v>
      </c>
      <c r="BZ234" s="206"/>
      <c r="CA234" s="206"/>
      <c r="CB234" s="206"/>
      <c r="CC234" s="206"/>
      <c r="CD234" s="206"/>
      <c r="CE234" s="206"/>
      <c r="CF234" s="206"/>
      <c r="CG234" s="206"/>
      <c r="CH234" s="206"/>
      <c r="CI234" s="206"/>
      <c r="CJ234" s="206"/>
      <c r="CK234" s="206"/>
      <c r="CL234" s="206"/>
      <c r="CM234" s="206"/>
      <c r="CN234" s="206"/>
      <c r="CO234" s="206"/>
      <c r="CP234" s="206"/>
      <c r="CQ234" s="206"/>
      <c r="CR234" s="206"/>
    </row>
    <row r="235" spans="1:96" ht="12" customHeight="1" x14ac:dyDescent="0.25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39"/>
      <c r="Y235" s="239"/>
      <c r="Z235" s="239"/>
      <c r="AA235" s="239"/>
      <c r="AB235" s="239"/>
      <c r="AC235" s="239"/>
      <c r="AD235" s="239"/>
      <c r="AE235" s="239"/>
      <c r="AF235" s="239"/>
      <c r="AG235" s="239"/>
      <c r="AH235" s="239"/>
      <c r="AI235" s="239"/>
      <c r="AJ235" s="239"/>
      <c r="AK235" s="239"/>
      <c r="AL235" s="239"/>
      <c r="AM235" s="206"/>
      <c r="AN235" s="86"/>
      <c r="AO235" s="86"/>
      <c r="AP235" s="86"/>
      <c r="AQ235" s="86"/>
      <c r="AR235" s="86"/>
      <c r="AS235" s="86"/>
      <c r="AT235" s="86"/>
      <c r="AU235" s="86"/>
      <c r="AV235" s="86"/>
      <c r="AW235" s="240"/>
      <c r="AX235" s="86"/>
      <c r="AY235" s="86"/>
      <c r="AZ235" s="86"/>
      <c r="BA235" s="86"/>
      <c r="BB235" s="197"/>
      <c r="BC235" s="197"/>
      <c r="BD235" s="229">
        <f t="shared" si="25"/>
        <v>19.25</v>
      </c>
      <c r="BE235" s="202">
        <v>69300</v>
      </c>
      <c r="BF235" s="230">
        <v>395.15937394000002</v>
      </c>
      <c r="BG235" s="230">
        <v>396.98930259930302</v>
      </c>
      <c r="BH235" s="230">
        <v>-400.87538551357699</v>
      </c>
      <c r="BI235" s="231">
        <v>51.296840918268501</v>
      </c>
      <c r="BJ235" s="231">
        <v>5.2415207374700303</v>
      </c>
      <c r="BK235" s="229">
        <f t="shared" si="26"/>
        <v>-0.87910547506712611</v>
      </c>
      <c r="BL235" s="229">
        <f t="shared" si="27"/>
        <v>-117.5476487589234</v>
      </c>
      <c r="BM235" s="202">
        <v>69300</v>
      </c>
      <c r="BN235" s="230">
        <v>395.15937394000002</v>
      </c>
      <c r="BO235" s="230">
        <v>427.01927766164602</v>
      </c>
      <c r="BP235" s="230">
        <v>-431.10795298429298</v>
      </c>
      <c r="BQ235" s="231">
        <v>51.532253186635202</v>
      </c>
      <c r="BR235" s="231">
        <v>5.4757662895664003</v>
      </c>
      <c r="BS235" s="229">
        <f t="shared" si="28"/>
        <v>-0.65621612545627617</v>
      </c>
      <c r="BT235" s="229">
        <f t="shared" si="29"/>
        <v>-117.5476487589234</v>
      </c>
      <c r="BU235" s="206"/>
      <c r="BV235" s="204">
        <v>-104.01861305808499</v>
      </c>
      <c r="BW235" s="204">
        <v>-72.870508115776104</v>
      </c>
      <c r="BX235" s="229">
        <f t="shared" si="30"/>
        <v>-108.73673753110873</v>
      </c>
      <c r="BY235" s="229">
        <f t="shared" si="31"/>
        <v>-76.093702414851407</v>
      </c>
      <c r="BZ235" s="206"/>
      <c r="CA235" s="206"/>
      <c r="CB235" s="206"/>
      <c r="CC235" s="206"/>
      <c r="CD235" s="206"/>
      <c r="CE235" s="206"/>
      <c r="CF235" s="206"/>
      <c r="CG235" s="206"/>
      <c r="CH235" s="206"/>
      <c r="CI235" s="206"/>
      <c r="CJ235" s="206"/>
      <c r="CK235" s="206"/>
      <c r="CL235" s="206"/>
      <c r="CM235" s="206"/>
      <c r="CN235" s="206"/>
      <c r="CO235" s="206"/>
      <c r="CP235" s="206"/>
      <c r="CQ235" s="206"/>
      <c r="CR235" s="206"/>
    </row>
    <row r="236" spans="1:96" ht="12" customHeight="1" x14ac:dyDescent="0.25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39"/>
      <c r="Y236" s="239"/>
      <c r="Z236" s="239"/>
      <c r="AA236" s="239"/>
      <c r="AB236" s="239"/>
      <c r="AC236" s="239"/>
      <c r="AD236" s="239"/>
      <c r="AE236" s="239"/>
      <c r="AF236" s="239"/>
      <c r="AG236" s="239"/>
      <c r="AH236" s="239"/>
      <c r="AI236" s="239"/>
      <c r="AJ236" s="239"/>
      <c r="AK236" s="239"/>
      <c r="AL236" s="239"/>
      <c r="AM236" s="206"/>
      <c r="AN236" s="86"/>
      <c r="AO236" s="86"/>
      <c r="AP236" s="86"/>
      <c r="AQ236" s="86"/>
      <c r="AR236" s="86"/>
      <c r="AS236" s="86"/>
      <c r="AT236" s="86"/>
      <c r="AU236" s="86"/>
      <c r="AV236" s="86"/>
      <c r="AW236" s="240"/>
      <c r="AX236" s="86"/>
      <c r="AY236" s="86"/>
      <c r="AZ236" s="86"/>
      <c r="BA236" s="86"/>
      <c r="BB236" s="197"/>
      <c r="BC236" s="197"/>
      <c r="BD236" s="229">
        <f t="shared" si="25"/>
        <v>19.333333333333332</v>
      </c>
      <c r="BE236" s="202">
        <v>69600</v>
      </c>
      <c r="BF236" s="230">
        <v>404.48555561000001</v>
      </c>
      <c r="BG236" s="230">
        <v>390.02129504413602</v>
      </c>
      <c r="BH236" s="230">
        <v>-393.461929621536</v>
      </c>
      <c r="BI236" s="231">
        <v>51.239624013179998</v>
      </c>
      <c r="BJ236" s="231">
        <v>5.1877758048086102</v>
      </c>
      <c r="BK236" s="229">
        <f t="shared" si="26"/>
        <v>-0.93285040772854622</v>
      </c>
      <c r="BL236" s="229">
        <f t="shared" si="27"/>
        <v>-108.22146708892342</v>
      </c>
      <c r="BM236" s="202">
        <v>69600</v>
      </c>
      <c r="BN236" s="230">
        <v>404.48555561000001</v>
      </c>
      <c r="BO236" s="230">
        <v>421.329559277302</v>
      </c>
      <c r="BP236" s="230">
        <v>-425.13606995145102</v>
      </c>
      <c r="BQ236" s="231">
        <v>51.487228968437996</v>
      </c>
      <c r="BR236" s="231">
        <v>5.4328753538285097</v>
      </c>
      <c r="BS236" s="229">
        <f t="shared" si="28"/>
        <v>-0.69910706119416677</v>
      </c>
      <c r="BT236" s="229">
        <f t="shared" si="29"/>
        <v>-108.22146708892342</v>
      </c>
      <c r="BU236" s="206"/>
      <c r="BV236" s="204">
        <v>-110.25680005046</v>
      </c>
      <c r="BW236" s="204">
        <v>-76.631941419164804</v>
      </c>
      <c r="BX236" s="229">
        <f t="shared" si="30"/>
        <v>-114.97492452348374</v>
      </c>
      <c r="BY236" s="229">
        <f t="shared" si="31"/>
        <v>-79.855135718240106</v>
      </c>
      <c r="BZ236" s="206"/>
      <c r="CA236" s="206"/>
      <c r="CB236" s="206"/>
      <c r="CC236" s="206"/>
      <c r="CD236" s="206"/>
      <c r="CE236" s="206"/>
      <c r="CF236" s="206"/>
      <c r="CG236" s="206"/>
      <c r="CH236" s="206"/>
      <c r="CI236" s="206"/>
      <c r="CJ236" s="206"/>
      <c r="CK236" s="206"/>
      <c r="CL236" s="206"/>
      <c r="CM236" s="206"/>
      <c r="CN236" s="206"/>
      <c r="CO236" s="206"/>
      <c r="CP236" s="206"/>
      <c r="CQ236" s="206"/>
      <c r="CR236" s="206"/>
    </row>
    <row r="237" spans="1:96" ht="12" customHeight="1" x14ac:dyDescent="0.25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39"/>
      <c r="Y237" s="239"/>
      <c r="Z237" s="239"/>
      <c r="AA237" s="239"/>
      <c r="AB237" s="239"/>
      <c r="AC237" s="239"/>
      <c r="AD237" s="239"/>
      <c r="AE237" s="239"/>
      <c r="AF237" s="239"/>
      <c r="AG237" s="239"/>
      <c r="AH237" s="239"/>
      <c r="AI237" s="239"/>
      <c r="AJ237" s="239"/>
      <c r="AK237" s="239"/>
      <c r="AL237" s="239"/>
      <c r="AM237" s="206"/>
      <c r="AN237" s="86"/>
      <c r="AO237" s="86"/>
      <c r="AP237" s="86"/>
      <c r="AQ237" s="86"/>
      <c r="AR237" s="86"/>
      <c r="AS237" s="86"/>
      <c r="AT237" s="86"/>
      <c r="AU237" s="86"/>
      <c r="AV237" s="86"/>
      <c r="AW237" s="240"/>
      <c r="AX237" s="86"/>
      <c r="AY237" s="86"/>
      <c r="AZ237" s="86"/>
      <c r="BA237" s="86"/>
      <c r="BB237" s="197"/>
      <c r="BC237" s="197"/>
      <c r="BD237" s="229">
        <f t="shared" si="25"/>
        <v>19.416666666666668</v>
      </c>
      <c r="BE237" s="202">
        <v>69900</v>
      </c>
      <c r="BF237" s="230">
        <v>414.96448874999999</v>
      </c>
      <c r="BG237" s="230">
        <v>384.10127052126398</v>
      </c>
      <c r="BH237" s="230">
        <v>-387.04380104602899</v>
      </c>
      <c r="BI237" s="231">
        <v>51.190201302889101</v>
      </c>
      <c r="BJ237" s="231">
        <v>5.1423248105222203</v>
      </c>
      <c r="BK237" s="229">
        <f t="shared" si="26"/>
        <v>-0.97830140201493609</v>
      </c>
      <c r="BL237" s="229">
        <f t="shared" si="27"/>
        <v>-97.742533948923437</v>
      </c>
      <c r="BM237" s="202">
        <v>69900</v>
      </c>
      <c r="BN237" s="230">
        <v>414.96448874999999</v>
      </c>
      <c r="BO237" s="230">
        <v>416.426956651789</v>
      </c>
      <c r="BP237" s="230">
        <v>-419.90510246392603</v>
      </c>
      <c r="BQ237" s="231">
        <v>51.447902919864099</v>
      </c>
      <c r="BR237" s="231">
        <v>5.3960897920266699</v>
      </c>
      <c r="BS237" s="229">
        <f t="shared" si="28"/>
        <v>-0.73589262299600655</v>
      </c>
      <c r="BT237" s="229">
        <f t="shared" si="29"/>
        <v>-97.742533948923437</v>
      </c>
      <c r="BU237" s="206"/>
      <c r="BV237" s="204">
        <v>-115.287445780445</v>
      </c>
      <c r="BW237" s="204">
        <v>-79.554095592030293</v>
      </c>
      <c r="BX237" s="229">
        <f t="shared" si="30"/>
        <v>-120.00557025346873</v>
      </c>
      <c r="BY237" s="229">
        <f t="shared" si="31"/>
        <v>-82.777289891105596</v>
      </c>
      <c r="BZ237" s="206"/>
      <c r="CA237" s="206"/>
      <c r="CB237" s="206"/>
      <c r="CC237" s="206"/>
      <c r="CD237" s="206"/>
      <c r="CE237" s="206"/>
      <c r="CF237" s="206"/>
      <c r="CG237" s="206"/>
      <c r="CH237" s="206"/>
      <c r="CI237" s="206"/>
      <c r="CJ237" s="206"/>
      <c r="CK237" s="206"/>
      <c r="CL237" s="206"/>
      <c r="CM237" s="206"/>
      <c r="CN237" s="206"/>
      <c r="CO237" s="206"/>
      <c r="CP237" s="206"/>
      <c r="CQ237" s="206"/>
      <c r="CR237" s="206"/>
    </row>
    <row r="238" spans="1:96" ht="12" customHeight="1" x14ac:dyDescent="0.25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39"/>
      <c r="Y238" s="239"/>
      <c r="Z238" s="239"/>
      <c r="AA238" s="239"/>
      <c r="AB238" s="239"/>
      <c r="AC238" s="239"/>
      <c r="AD238" s="239"/>
      <c r="AE238" s="239"/>
      <c r="AF238" s="239"/>
      <c r="AG238" s="239"/>
      <c r="AH238" s="239"/>
      <c r="AI238" s="239"/>
      <c r="AJ238" s="239"/>
      <c r="AK238" s="239"/>
      <c r="AL238" s="239"/>
      <c r="AM238" s="206"/>
      <c r="AN238" s="86"/>
      <c r="AO238" s="86"/>
      <c r="AP238" s="86"/>
      <c r="AQ238" s="86"/>
      <c r="AR238" s="86"/>
      <c r="AS238" s="86"/>
      <c r="AT238" s="86"/>
      <c r="AU238" s="86"/>
      <c r="AV238" s="86"/>
      <c r="AW238" s="240"/>
      <c r="AX238" s="86"/>
      <c r="AY238" s="86"/>
      <c r="AZ238" s="86"/>
      <c r="BA238" s="86"/>
      <c r="BB238" s="197"/>
      <c r="BC238" s="197"/>
      <c r="BD238" s="229">
        <f t="shared" si="25"/>
        <v>19.5</v>
      </c>
      <c r="BE238" s="202">
        <v>70200</v>
      </c>
      <c r="BF238" s="230">
        <v>426.48136398000003</v>
      </c>
      <c r="BG238" s="230">
        <v>379.318286616264</v>
      </c>
      <c r="BH238" s="230">
        <v>-381.70892665757702</v>
      </c>
      <c r="BI238" s="231">
        <v>51.149436341433102</v>
      </c>
      <c r="BJ238" s="231">
        <v>5.1060374923851599</v>
      </c>
      <c r="BK238" s="229">
        <f t="shared" si="26"/>
        <v>-1.0145887201519965</v>
      </c>
      <c r="BL238" s="229">
        <f t="shared" si="27"/>
        <v>-86.225658718923398</v>
      </c>
      <c r="BM238" s="202">
        <v>70200</v>
      </c>
      <c r="BN238" s="230">
        <v>426.48136398000003</v>
      </c>
      <c r="BO238" s="230">
        <v>412.37615799984201</v>
      </c>
      <c r="BP238" s="230">
        <v>-415.47888504181299</v>
      </c>
      <c r="BQ238" s="231">
        <v>51.4148594311106</v>
      </c>
      <c r="BR238" s="231">
        <v>5.3660016378661402</v>
      </c>
      <c r="BS238" s="229">
        <f t="shared" si="28"/>
        <v>-0.76598077715653634</v>
      </c>
      <c r="BT238" s="229">
        <f t="shared" si="29"/>
        <v>-86.225658718923398</v>
      </c>
      <c r="BU238" s="206"/>
      <c r="BV238" s="204">
        <v>-119.055454215029</v>
      </c>
      <c r="BW238" s="204">
        <v>-81.604966968955097</v>
      </c>
      <c r="BX238" s="229">
        <f t="shared" si="30"/>
        <v>-123.77357868805274</v>
      </c>
      <c r="BY238" s="229">
        <f t="shared" si="31"/>
        <v>-84.828161268030399</v>
      </c>
      <c r="BZ238" s="206"/>
      <c r="CA238" s="206"/>
      <c r="CB238" s="206"/>
      <c r="CC238" s="206"/>
      <c r="CD238" s="206"/>
      <c r="CE238" s="206"/>
      <c r="CF238" s="206"/>
      <c r="CG238" s="206"/>
      <c r="CH238" s="206"/>
      <c r="CI238" s="206"/>
      <c r="CJ238" s="206"/>
      <c r="CK238" s="206"/>
      <c r="CL238" s="206"/>
      <c r="CM238" s="206"/>
      <c r="CN238" s="206"/>
      <c r="CO238" s="206"/>
      <c r="CP238" s="206"/>
      <c r="CQ238" s="206"/>
      <c r="CR238" s="206"/>
    </row>
    <row r="239" spans="1:96" ht="12" customHeight="1" x14ac:dyDescent="0.25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39"/>
      <c r="Y239" s="239"/>
      <c r="Z239" s="239"/>
      <c r="AA239" s="239"/>
      <c r="AB239" s="239"/>
      <c r="AC239" s="239"/>
      <c r="AD239" s="239"/>
      <c r="AE239" s="239"/>
      <c r="AF239" s="239"/>
      <c r="AG239" s="239"/>
      <c r="AH239" s="239"/>
      <c r="AI239" s="239"/>
      <c r="AJ239" s="239"/>
      <c r="AK239" s="239"/>
      <c r="AL239" s="239"/>
      <c r="AM239" s="206"/>
      <c r="AN239" s="86"/>
      <c r="AO239" s="86"/>
      <c r="AP239" s="86"/>
      <c r="AQ239" s="86"/>
      <c r="AR239" s="86"/>
      <c r="AS239" s="86"/>
      <c r="AT239" s="86"/>
      <c r="AU239" s="86"/>
      <c r="AV239" s="86"/>
      <c r="AW239" s="240"/>
      <c r="AX239" s="86"/>
      <c r="AY239" s="86"/>
      <c r="AZ239" s="86"/>
      <c r="BA239" s="86"/>
      <c r="BB239" s="197"/>
      <c r="BC239" s="197"/>
      <c r="BD239" s="229">
        <f t="shared" si="25"/>
        <v>19.583333333333332</v>
      </c>
      <c r="BE239" s="202">
        <v>70500</v>
      </c>
      <c r="BF239" s="230">
        <v>438.91</v>
      </c>
      <c r="BG239" s="230">
        <v>375.76363897856697</v>
      </c>
      <c r="BH239" s="230">
        <v>-377.548148282456</v>
      </c>
      <c r="BI239" s="231">
        <v>51.118205315733903</v>
      </c>
      <c r="BJ239" s="231">
        <v>5.0797841617547803</v>
      </c>
      <c r="BK239" s="229">
        <f t="shared" si="26"/>
        <v>-1.0408420507823761</v>
      </c>
      <c r="BL239" s="229">
        <f t="shared" si="27"/>
        <v>-73.797022698923399</v>
      </c>
      <c r="BM239" s="202">
        <v>70500</v>
      </c>
      <c r="BN239" s="230">
        <v>438.91</v>
      </c>
      <c r="BO239" s="230">
        <v>409.24201023533601</v>
      </c>
      <c r="BP239" s="230">
        <v>-411.92180414731098</v>
      </c>
      <c r="BQ239" s="231">
        <v>51.388681790528103</v>
      </c>
      <c r="BR239" s="231">
        <v>5.3431953739038596</v>
      </c>
      <c r="BS239" s="229">
        <f t="shared" si="28"/>
        <v>-0.78878704111881692</v>
      </c>
      <c r="BT239" s="229">
        <f t="shared" si="29"/>
        <v>-73.797022698923399</v>
      </c>
      <c r="BU239" s="206"/>
      <c r="BV239" s="204">
        <v>-121.51955782549901</v>
      </c>
      <c r="BW239" s="204">
        <v>-82.762094243150202</v>
      </c>
      <c r="BX239" s="229">
        <f t="shared" si="30"/>
        <v>-126.23768229852274</v>
      </c>
      <c r="BY239" s="229">
        <f t="shared" si="31"/>
        <v>-85.985288542225504</v>
      </c>
      <c r="BZ239" s="206"/>
      <c r="CA239" s="206"/>
      <c r="CB239" s="206"/>
      <c r="CC239" s="206"/>
      <c r="CD239" s="206"/>
      <c r="CE239" s="206"/>
      <c r="CF239" s="206"/>
      <c r="CG239" s="206"/>
      <c r="CH239" s="206"/>
      <c r="CI239" s="206"/>
      <c r="CJ239" s="206"/>
      <c r="CK239" s="206"/>
      <c r="CL239" s="206"/>
      <c r="CM239" s="206"/>
      <c r="CN239" s="206"/>
      <c r="CO239" s="206"/>
      <c r="CP239" s="206"/>
      <c r="CQ239" s="206"/>
      <c r="CR239" s="206"/>
    </row>
    <row r="240" spans="1:96" ht="12" customHeight="1" x14ac:dyDescent="0.25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06"/>
      <c r="AN240" s="86"/>
      <c r="AO240" s="86"/>
      <c r="AP240" s="86"/>
      <c r="AQ240" s="86"/>
      <c r="AR240" s="86"/>
      <c r="AS240" s="86"/>
      <c r="AT240" s="86"/>
      <c r="AU240" s="86"/>
      <c r="AV240" s="86"/>
      <c r="AW240" s="240"/>
      <c r="AX240" s="86"/>
      <c r="AY240" s="86"/>
      <c r="AZ240" s="86"/>
      <c r="BA240" s="86"/>
      <c r="BB240" s="197"/>
      <c r="BC240" s="197"/>
      <c r="BD240" s="229">
        <f t="shared" si="25"/>
        <v>19.666666666666668</v>
      </c>
      <c r="BE240" s="202">
        <v>70800</v>
      </c>
      <c r="BF240" s="230">
        <v>452.11422606999997</v>
      </c>
      <c r="BG240" s="230">
        <v>373.52982517322698</v>
      </c>
      <c r="BH240" s="230">
        <v>-374.65470348762199</v>
      </c>
      <c r="BI240" s="231">
        <v>51.097380346307602</v>
      </c>
      <c r="BJ240" s="231">
        <v>5.0644137045075501</v>
      </c>
      <c r="BK240" s="229">
        <f t="shared" si="26"/>
        <v>-1.0562125080296063</v>
      </c>
      <c r="BL240" s="229">
        <f t="shared" si="27"/>
        <v>-60.592796628923452</v>
      </c>
      <c r="BM240" s="202">
        <v>70800</v>
      </c>
      <c r="BN240" s="230">
        <v>452.11422606999997</v>
      </c>
      <c r="BO240" s="230">
        <v>407.08884576106902</v>
      </c>
      <c r="BP240" s="230">
        <v>-409.29840481248698</v>
      </c>
      <c r="BQ240" s="231">
        <v>51.369943100387701</v>
      </c>
      <c r="BR240" s="231">
        <v>5.3282360391452404</v>
      </c>
      <c r="BS240" s="229">
        <f t="shared" si="28"/>
        <v>-0.80374637587743614</v>
      </c>
      <c r="BT240" s="229">
        <f t="shared" si="29"/>
        <v>-60.592796628923452</v>
      </c>
      <c r="BU240" s="206"/>
      <c r="BV240" s="204">
        <v>-122.652769552707</v>
      </c>
      <c r="BW240" s="204">
        <v>-83.012804464477696</v>
      </c>
      <c r="BX240" s="229">
        <f t="shared" si="30"/>
        <v>-127.37089402573073</v>
      </c>
      <c r="BY240" s="229">
        <f t="shared" si="31"/>
        <v>-86.235998763552999</v>
      </c>
      <c r="BZ240" s="206"/>
      <c r="CA240" s="206"/>
      <c r="CB240" s="206"/>
      <c r="CC240" s="206"/>
      <c r="CD240" s="206"/>
      <c r="CE240" s="206"/>
      <c r="CF240" s="206"/>
      <c r="CG240" s="206"/>
      <c r="CH240" s="206"/>
      <c r="CI240" s="206"/>
      <c r="CJ240" s="206"/>
      <c r="CK240" s="206"/>
      <c r="CL240" s="206"/>
      <c r="CM240" s="206"/>
      <c r="CN240" s="206"/>
      <c r="CO240" s="206"/>
      <c r="CP240" s="206"/>
      <c r="CQ240" s="206"/>
      <c r="CR240" s="206"/>
    </row>
    <row r="241" spans="1:96" ht="12" customHeight="1" x14ac:dyDescent="0.25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39"/>
      <c r="Y241" s="239"/>
      <c r="Z241" s="239"/>
      <c r="AA241" s="239"/>
      <c r="AB241" s="239"/>
      <c r="AC241" s="239"/>
      <c r="AD241" s="239"/>
      <c r="AE241" s="239"/>
      <c r="AF241" s="239"/>
      <c r="AG241" s="239"/>
      <c r="AH241" s="239"/>
      <c r="AI241" s="239"/>
      <c r="AJ241" s="239"/>
      <c r="AK241" s="239"/>
      <c r="AL241" s="239"/>
      <c r="AM241" s="206"/>
      <c r="AN241" s="86"/>
      <c r="AO241" s="86"/>
      <c r="AP241" s="86"/>
      <c r="AQ241" s="86"/>
      <c r="AR241" s="86"/>
      <c r="AS241" s="86"/>
      <c r="AT241" s="86"/>
      <c r="AU241" s="86"/>
      <c r="AV241" s="86"/>
      <c r="AW241" s="240"/>
      <c r="AX241" s="86"/>
      <c r="AY241" s="86"/>
      <c r="AZ241" s="86"/>
      <c r="BA241" s="86"/>
      <c r="BB241" s="197"/>
      <c r="BC241" s="197"/>
      <c r="BD241" s="229">
        <f t="shared" si="25"/>
        <v>19.75</v>
      </c>
      <c r="BE241" s="202">
        <v>71100</v>
      </c>
      <c r="BF241" s="230">
        <v>465.94937393999999</v>
      </c>
      <c r="BG241" s="230">
        <v>372.708386068599</v>
      </c>
      <c r="BH241" s="230">
        <v>-373.12271324536198</v>
      </c>
      <c r="BI241" s="231">
        <v>51.0878027497196</v>
      </c>
      <c r="BJ241" s="231">
        <v>5.0607209600102898</v>
      </c>
      <c r="BK241" s="229">
        <f t="shared" si="26"/>
        <v>-1.0599052525268666</v>
      </c>
      <c r="BL241" s="229">
        <f t="shared" si="27"/>
        <v>-46.757648758923438</v>
      </c>
      <c r="BM241" s="202">
        <v>71100</v>
      </c>
      <c r="BN241" s="230">
        <v>465.94937393999999</v>
      </c>
      <c r="BO241" s="230">
        <v>405.97920327773699</v>
      </c>
      <c r="BP241" s="230">
        <v>-407.67245851890101</v>
      </c>
      <c r="BQ241" s="231">
        <v>51.359192192208603</v>
      </c>
      <c r="BR241" s="231">
        <v>5.3216519593106399</v>
      </c>
      <c r="BS241" s="229">
        <f t="shared" si="28"/>
        <v>-0.81033045571203655</v>
      </c>
      <c r="BT241" s="229">
        <f t="shared" si="29"/>
        <v>-46.757648758923438</v>
      </c>
      <c r="BU241" s="206"/>
      <c r="BV241" s="204">
        <v>-122.44267837149199</v>
      </c>
      <c r="BW241" s="204">
        <v>-82.354351834610299</v>
      </c>
      <c r="BX241" s="229">
        <f t="shared" si="30"/>
        <v>-127.16080284451573</v>
      </c>
      <c r="BY241" s="229">
        <f t="shared" si="31"/>
        <v>-85.577546133685601</v>
      </c>
      <c r="BZ241" s="206"/>
      <c r="CA241" s="206"/>
      <c r="CB241" s="206"/>
      <c r="CC241" s="206"/>
      <c r="CD241" s="206"/>
      <c r="CE241" s="206"/>
      <c r="CF241" s="206"/>
      <c r="CG241" s="206"/>
      <c r="CH241" s="206"/>
      <c r="CI241" s="206"/>
      <c r="CJ241" s="206"/>
      <c r="CK241" s="206"/>
      <c r="CL241" s="206"/>
      <c r="CM241" s="206"/>
      <c r="CN241" s="206"/>
      <c r="CO241" s="206"/>
      <c r="CP241" s="206"/>
      <c r="CQ241" s="206"/>
      <c r="CR241" s="206"/>
    </row>
    <row r="242" spans="1:96" ht="12" customHeight="1" x14ac:dyDescent="0.25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06"/>
      <c r="AN242" s="86"/>
      <c r="AO242" s="86"/>
      <c r="AP242" s="86"/>
      <c r="AQ242" s="86"/>
      <c r="AR242" s="86"/>
      <c r="AS242" s="86"/>
      <c r="AT242" s="86"/>
      <c r="AU242" s="86"/>
      <c r="AV242" s="86"/>
      <c r="AW242" s="240"/>
      <c r="AX242" s="86"/>
      <c r="AY242" s="86"/>
      <c r="AZ242" s="86"/>
      <c r="BA242" s="86"/>
      <c r="BB242" s="197"/>
      <c r="BC242" s="197"/>
      <c r="BD242" s="229">
        <f t="shared" si="25"/>
        <v>19.833333333333332</v>
      </c>
      <c r="BE242" s="202">
        <v>71400</v>
      </c>
      <c r="BF242" s="230">
        <v>480.26386280999998</v>
      </c>
      <c r="BG242" s="230">
        <v>373.38636599217301</v>
      </c>
      <c r="BH242" s="230">
        <v>-373.04437216730599</v>
      </c>
      <c r="BI242" s="231">
        <v>51.0902445695639</v>
      </c>
      <c r="BJ242" s="231">
        <v>5.0694025933330904</v>
      </c>
      <c r="BK242" s="229">
        <f t="shared" si="26"/>
        <v>-1.051223619204066</v>
      </c>
      <c r="BL242" s="229">
        <f t="shared" si="27"/>
        <v>-32.443159888923446</v>
      </c>
      <c r="BM242" s="202">
        <v>71400</v>
      </c>
      <c r="BN242" s="230">
        <v>480.26386280999998</v>
      </c>
      <c r="BO242" s="230">
        <v>405.97182837391603</v>
      </c>
      <c r="BP242" s="230">
        <v>-407.10535888709597</v>
      </c>
      <c r="BQ242" s="231">
        <v>51.356933785812799</v>
      </c>
      <c r="BR242" s="231">
        <v>5.3239116561010098</v>
      </c>
      <c r="BS242" s="229">
        <f t="shared" si="28"/>
        <v>-0.80807075892166669</v>
      </c>
      <c r="BT242" s="229">
        <f t="shared" si="29"/>
        <v>-32.443159888923446</v>
      </c>
      <c r="BU242" s="206"/>
      <c r="BV242" s="204">
        <v>-120.891585217216</v>
      </c>
      <c r="BW242" s="204">
        <v>-80.793947779233406</v>
      </c>
      <c r="BX242" s="229">
        <f t="shared" si="30"/>
        <v>-125.60970969023974</v>
      </c>
      <c r="BY242" s="229">
        <f t="shared" si="31"/>
        <v>-84.017142078308709</v>
      </c>
      <c r="BZ242" s="206"/>
      <c r="CA242" s="206"/>
      <c r="CB242" s="206"/>
      <c r="CC242" s="206"/>
      <c r="CD242" s="206"/>
      <c r="CE242" s="206"/>
      <c r="CF242" s="206"/>
      <c r="CG242" s="206"/>
      <c r="CH242" s="206"/>
      <c r="CI242" s="206"/>
      <c r="CJ242" s="206"/>
      <c r="CK242" s="206"/>
      <c r="CL242" s="206"/>
      <c r="CM242" s="206"/>
      <c r="CN242" s="206"/>
      <c r="CO242" s="206"/>
      <c r="CP242" s="206"/>
      <c r="CQ242" s="206"/>
      <c r="CR242" s="206"/>
    </row>
    <row r="243" spans="1:96" ht="12" customHeight="1" x14ac:dyDescent="0.25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39"/>
      <c r="Y243" s="239"/>
      <c r="Z243" s="239"/>
      <c r="AA243" s="239"/>
      <c r="AB243" s="239"/>
      <c r="AC243" s="239"/>
      <c r="AD243" s="239"/>
      <c r="AE243" s="239"/>
      <c r="AF243" s="239"/>
      <c r="AG243" s="239"/>
      <c r="AH243" s="239"/>
      <c r="AI243" s="239"/>
      <c r="AJ243" s="239"/>
      <c r="AK243" s="239"/>
      <c r="AL243" s="239"/>
      <c r="AM243" s="206"/>
      <c r="AN243" s="86"/>
      <c r="AO243" s="86"/>
      <c r="AP243" s="86"/>
      <c r="AQ243" s="86"/>
      <c r="AR243" s="86"/>
      <c r="AS243" s="86"/>
      <c r="AT243" s="86"/>
      <c r="AU243" s="86"/>
      <c r="AV243" s="86"/>
      <c r="AW243" s="240"/>
      <c r="AX243" s="86"/>
      <c r="AY243" s="86"/>
      <c r="AZ243" s="86"/>
      <c r="BA243" s="86"/>
      <c r="BB243" s="197"/>
      <c r="BC243" s="197"/>
      <c r="BD243" s="229">
        <f t="shared" si="25"/>
        <v>19.916666666666668</v>
      </c>
      <c r="BE243" s="202">
        <v>71700</v>
      </c>
      <c r="BF243" s="230">
        <v>494.90086016999999</v>
      </c>
      <c r="BG243" s="230">
        <v>375.64124860779998</v>
      </c>
      <c r="BH243" s="230">
        <v>-374.50559949661402</v>
      </c>
      <c r="BI243" s="231">
        <v>51.105358027539999</v>
      </c>
      <c r="BJ243" s="231">
        <v>5.0910023955845602</v>
      </c>
      <c r="BK243" s="229">
        <f t="shared" si="26"/>
        <v>-1.0296238169525962</v>
      </c>
      <c r="BL243" s="229">
        <f t="shared" si="27"/>
        <v>-17.806162528923437</v>
      </c>
      <c r="BM243" s="202">
        <v>71700</v>
      </c>
      <c r="BN243" s="230">
        <v>494.90086016999999</v>
      </c>
      <c r="BO243" s="230">
        <v>407.11889465839801</v>
      </c>
      <c r="BP243" s="230">
        <v>-407.65374582947601</v>
      </c>
      <c r="BQ243" s="231">
        <v>51.363602687948301</v>
      </c>
      <c r="BR243" s="231">
        <v>5.3353952355232996</v>
      </c>
      <c r="BS243" s="229">
        <f t="shared" si="28"/>
        <v>-0.79658717949937685</v>
      </c>
      <c r="BT243" s="229">
        <f t="shared" si="29"/>
        <v>-17.806162528923437</v>
      </c>
      <c r="BU243" s="206"/>
      <c r="BV243" s="204">
        <v>-118.016477785737</v>
      </c>
      <c r="BW243" s="204">
        <v>-78.348681967936699</v>
      </c>
      <c r="BX243" s="229">
        <f t="shared" si="30"/>
        <v>-122.73460225876073</v>
      </c>
      <c r="BY243" s="229">
        <f t="shared" si="31"/>
        <v>-81.571876267012001</v>
      </c>
      <c r="BZ243" s="206"/>
      <c r="CA243" s="206"/>
      <c r="CB243" s="206"/>
      <c r="CC243" s="206"/>
      <c r="CD243" s="206"/>
      <c r="CE243" s="206"/>
      <c r="CF243" s="206"/>
      <c r="CG243" s="206"/>
      <c r="CH243" s="206"/>
      <c r="CI243" s="206"/>
      <c r="CJ243" s="206"/>
      <c r="CK243" s="206"/>
      <c r="CL243" s="206"/>
      <c r="CM243" s="206"/>
      <c r="CN243" s="206"/>
      <c r="CO243" s="206"/>
      <c r="CP243" s="206"/>
      <c r="CQ243" s="206"/>
      <c r="CR243" s="206"/>
    </row>
    <row r="244" spans="1:96" ht="12" customHeight="1" x14ac:dyDescent="0.25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39"/>
      <c r="Y244" s="239"/>
      <c r="Z244" s="239"/>
      <c r="AA244" s="239"/>
      <c r="AB244" s="239"/>
      <c r="AC244" s="239"/>
      <c r="AD244" s="239"/>
      <c r="AE244" s="239"/>
      <c r="AF244" s="239"/>
      <c r="AG244" s="239"/>
      <c r="AH244" s="239"/>
      <c r="AI244" s="239"/>
      <c r="AJ244" s="239"/>
      <c r="AK244" s="239"/>
      <c r="AL244" s="239"/>
      <c r="AM244" s="206"/>
      <c r="AN244" s="86"/>
      <c r="AO244" s="86"/>
      <c r="AP244" s="86"/>
      <c r="AQ244" s="86"/>
      <c r="AR244" s="86"/>
      <c r="AS244" s="86"/>
      <c r="AT244" s="86"/>
      <c r="AU244" s="86"/>
      <c r="AV244" s="86"/>
      <c r="AW244" s="240"/>
      <c r="AX244" s="86"/>
      <c r="AY244" s="86"/>
      <c r="AZ244" s="86"/>
      <c r="BA244" s="86"/>
      <c r="BB244" s="197"/>
      <c r="BC244" s="197"/>
      <c r="BD244" s="229">
        <f t="shared" si="25"/>
        <v>20</v>
      </c>
      <c r="BE244" s="202">
        <v>72000</v>
      </c>
      <c r="BF244" s="230">
        <v>509.7</v>
      </c>
      <c r="BG244" s="230">
        <v>379.53445042975397</v>
      </c>
      <c r="BH244" s="230">
        <v>-377.580075944996</v>
      </c>
      <c r="BI244" s="231">
        <v>51.133614857448201</v>
      </c>
      <c r="BJ244" s="231">
        <v>5.1258496073561801</v>
      </c>
      <c r="BK244" s="229">
        <f t="shared" si="26"/>
        <v>-0.99477660518097633</v>
      </c>
      <c r="BL244" s="229">
        <f t="shared" si="27"/>
        <v>-3.0070226989234357</v>
      </c>
      <c r="BM244" s="202">
        <v>72000</v>
      </c>
      <c r="BN244" s="230">
        <v>509.7</v>
      </c>
      <c r="BO244" s="230">
        <v>409.462482392433</v>
      </c>
      <c r="BP244" s="230">
        <v>-409.36633197216503</v>
      </c>
      <c r="BQ244" s="231">
        <v>51.3795327279812</v>
      </c>
      <c r="BR244" s="231">
        <v>5.3563616223316197</v>
      </c>
      <c r="BS244" s="229">
        <f t="shared" si="28"/>
        <v>-0.77562079269105677</v>
      </c>
      <c r="BT244" s="229">
        <f t="shared" si="29"/>
        <v>-3.0070226989234357</v>
      </c>
      <c r="BU244" s="206"/>
      <c r="BV244" s="204">
        <v>-113.848844482812</v>
      </c>
      <c r="BW244" s="204">
        <v>-75.045335146790194</v>
      </c>
      <c r="BX244" s="229">
        <f t="shared" si="30"/>
        <v>-118.56696895583573</v>
      </c>
      <c r="BY244" s="229">
        <f t="shared" si="31"/>
        <v>-78.268529445865497</v>
      </c>
      <c r="BZ244" s="206"/>
      <c r="CA244" s="206"/>
      <c r="CB244" s="206"/>
      <c r="CC244" s="206"/>
      <c r="CD244" s="206"/>
      <c r="CE244" s="206"/>
      <c r="CF244" s="206"/>
      <c r="CG244" s="206"/>
      <c r="CH244" s="206"/>
      <c r="CI244" s="206"/>
      <c r="CJ244" s="206"/>
      <c r="CK244" s="206"/>
      <c r="CL244" s="206"/>
      <c r="CM244" s="206"/>
      <c r="CN244" s="206"/>
      <c r="CO244" s="206"/>
      <c r="CP244" s="206"/>
      <c r="CQ244" s="206"/>
      <c r="CR244" s="206"/>
    </row>
    <row r="245" spans="1:96" ht="12" customHeight="1" x14ac:dyDescent="0.25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39"/>
      <c r="Y245" s="239"/>
      <c r="Z245" s="239"/>
      <c r="AA245" s="239"/>
      <c r="AB245" s="239"/>
      <c r="AC245" s="239"/>
      <c r="AD245" s="239"/>
      <c r="AE245" s="239"/>
      <c r="AF245" s="239"/>
      <c r="AG245" s="239"/>
      <c r="AH245" s="239"/>
      <c r="AI245" s="239"/>
      <c r="AJ245" s="239"/>
      <c r="AK245" s="239"/>
      <c r="AL245" s="239"/>
      <c r="AM245" s="206"/>
      <c r="AN245" s="86"/>
      <c r="AO245" s="86"/>
      <c r="AP245" s="86"/>
      <c r="AQ245" s="86"/>
      <c r="AR245" s="86"/>
      <c r="AS245" s="86"/>
      <c r="AT245" s="86"/>
      <c r="AU245" s="86"/>
      <c r="AV245" s="86"/>
      <c r="AW245" s="240"/>
      <c r="AX245" s="86"/>
      <c r="AY245" s="86"/>
      <c r="AZ245" s="86"/>
      <c r="BA245" s="86"/>
      <c r="BB245" s="197"/>
      <c r="BC245" s="197"/>
      <c r="BD245" s="229">
        <f t="shared" si="25"/>
        <v>20.083333333333332</v>
      </c>
      <c r="BE245" s="202">
        <v>72300</v>
      </c>
      <c r="BF245" s="230">
        <v>524.49913982999999</v>
      </c>
      <c r="BG245" s="230">
        <v>385.10378328213602</v>
      </c>
      <c r="BH245" s="230">
        <v>-382.32188073507302</v>
      </c>
      <c r="BI245" s="231">
        <v>51.175240599853403</v>
      </c>
      <c r="BJ245" s="231">
        <v>5.1739969407528701</v>
      </c>
      <c r="BK245" s="229">
        <f t="shared" si="26"/>
        <v>-0.94662927178428635</v>
      </c>
      <c r="BL245" s="229">
        <f t="shared" si="27"/>
        <v>11.792117131076566</v>
      </c>
      <c r="BM245" s="202">
        <v>72300</v>
      </c>
      <c r="BN245" s="230">
        <v>524.49913982999999</v>
      </c>
      <c r="BO245" s="230">
        <v>413.030486648531</v>
      </c>
      <c r="BP245" s="230">
        <v>-412.28002185395297</v>
      </c>
      <c r="BQ245" s="231">
        <v>51.404922333418703</v>
      </c>
      <c r="BR245" s="231">
        <v>5.3869142731922404</v>
      </c>
      <c r="BS245" s="229">
        <f t="shared" si="28"/>
        <v>-0.74506814183043613</v>
      </c>
      <c r="BT245" s="229">
        <f t="shared" si="29"/>
        <v>11.792117131076566</v>
      </c>
      <c r="BU245" s="206"/>
      <c r="BV245" s="204">
        <v>-108.434329560564</v>
      </c>
      <c r="BW245" s="204">
        <v>-70.920085833478893</v>
      </c>
      <c r="BX245" s="229">
        <f t="shared" si="30"/>
        <v>-113.15245403358773</v>
      </c>
      <c r="BY245" s="229">
        <f t="shared" si="31"/>
        <v>-74.143280132554196</v>
      </c>
      <c r="BZ245" s="206"/>
      <c r="CA245" s="206"/>
      <c r="CB245" s="206"/>
      <c r="CC245" s="206"/>
      <c r="CD245" s="206"/>
      <c r="CE245" s="206"/>
      <c r="CF245" s="206"/>
      <c r="CG245" s="206"/>
      <c r="CH245" s="206"/>
      <c r="CI245" s="206"/>
      <c r="CJ245" s="206"/>
      <c r="CK245" s="206"/>
      <c r="CL245" s="206"/>
      <c r="CM245" s="206"/>
      <c r="CN245" s="206"/>
      <c r="CO245" s="206"/>
      <c r="CP245" s="206"/>
      <c r="CQ245" s="206"/>
      <c r="CR245" s="206"/>
    </row>
    <row r="246" spans="1:96" ht="12" customHeight="1" x14ac:dyDescent="0.25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39"/>
      <c r="Y246" s="239"/>
      <c r="Z246" s="239"/>
      <c r="AA246" s="239"/>
      <c r="AB246" s="239"/>
      <c r="AC246" s="239"/>
      <c r="AD246" s="239"/>
      <c r="AE246" s="239"/>
      <c r="AF246" s="239"/>
      <c r="AG246" s="239"/>
      <c r="AH246" s="239"/>
      <c r="AI246" s="239"/>
      <c r="AJ246" s="239"/>
      <c r="AK246" s="239"/>
      <c r="AL246" s="239"/>
      <c r="AM246" s="206"/>
      <c r="AN246" s="86"/>
      <c r="AO246" s="86"/>
      <c r="AP246" s="86"/>
      <c r="AQ246" s="86"/>
      <c r="AR246" s="86"/>
      <c r="AS246" s="86"/>
      <c r="AT246" s="86"/>
      <c r="AU246" s="86"/>
      <c r="AV246" s="86"/>
      <c r="AW246" s="240"/>
      <c r="AX246" s="86"/>
      <c r="AY246" s="86"/>
      <c r="AZ246" s="86"/>
      <c r="BA246" s="86"/>
      <c r="BB246" s="197"/>
      <c r="BC246" s="197"/>
      <c r="BD246" s="229">
        <f t="shared" si="25"/>
        <v>20.166666666666668</v>
      </c>
      <c r="BE246" s="202">
        <v>72600</v>
      </c>
      <c r="BF246" s="230">
        <v>539.13613719</v>
      </c>
      <c r="BG246" s="230">
        <v>392.35567532172399</v>
      </c>
      <c r="BH246" s="230">
        <v>-388.75733075657001</v>
      </c>
      <c r="BI246" s="231">
        <v>51.230152197093297</v>
      </c>
      <c r="BJ246" s="231">
        <v>5.23516758331498</v>
      </c>
      <c r="BK246" s="229">
        <f t="shared" si="26"/>
        <v>-0.88545862922217644</v>
      </c>
      <c r="BL246" s="229">
        <f t="shared" si="27"/>
        <v>26.429114491076575</v>
      </c>
      <c r="BM246" s="202">
        <v>72600</v>
      </c>
      <c r="BN246" s="230">
        <v>539.13613719</v>
      </c>
      <c r="BO246" s="230">
        <v>417.83228327381602</v>
      </c>
      <c r="BP246" s="230">
        <v>-416.41556656482697</v>
      </c>
      <c r="BQ246" s="231">
        <v>51.4397999691367</v>
      </c>
      <c r="BR246" s="231">
        <v>5.4269691939095202</v>
      </c>
      <c r="BS246" s="229">
        <f t="shared" si="28"/>
        <v>-0.70501322111315634</v>
      </c>
      <c r="BT246" s="229">
        <f t="shared" si="29"/>
        <v>26.429114491076575</v>
      </c>
      <c r="BU246" s="206"/>
      <c r="BV246" s="204">
        <v>-101.832233217995</v>
      </c>
      <c r="BW246" s="204">
        <v>-66.018114087293597</v>
      </c>
      <c r="BX246" s="229">
        <f t="shared" si="30"/>
        <v>-106.55035769101873</v>
      </c>
      <c r="BY246" s="229">
        <f t="shared" si="31"/>
        <v>-69.2413083863689</v>
      </c>
      <c r="BZ246" s="206"/>
      <c r="CA246" s="206"/>
      <c r="CB246" s="206"/>
      <c r="CC246" s="206"/>
      <c r="CD246" s="206"/>
      <c r="CE246" s="206"/>
      <c r="CF246" s="206"/>
      <c r="CG246" s="206"/>
      <c r="CH246" s="206"/>
      <c r="CI246" s="206"/>
      <c r="CJ246" s="206"/>
      <c r="CK246" s="206"/>
      <c r="CL246" s="206"/>
      <c r="CM246" s="206"/>
      <c r="CN246" s="206"/>
      <c r="CO246" s="206"/>
      <c r="CP246" s="206"/>
      <c r="CQ246" s="206"/>
      <c r="CR246" s="206"/>
    </row>
    <row r="247" spans="1:96" ht="12" customHeight="1" x14ac:dyDescent="0.25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39"/>
      <c r="Y247" s="239"/>
      <c r="Z247" s="239"/>
      <c r="AA247" s="239"/>
      <c r="AB247" s="239"/>
      <c r="AC247" s="239"/>
      <c r="AD247" s="239"/>
      <c r="AE247" s="239"/>
      <c r="AF247" s="239"/>
      <c r="AG247" s="239"/>
      <c r="AH247" s="239"/>
      <c r="AI247" s="239"/>
      <c r="AJ247" s="239"/>
      <c r="AK247" s="239"/>
      <c r="AL247" s="239"/>
      <c r="AM247" s="206"/>
      <c r="AN247" s="86"/>
      <c r="AO247" s="86"/>
      <c r="AP247" s="86"/>
      <c r="AQ247" s="86"/>
      <c r="AR247" s="86"/>
      <c r="AS247" s="86"/>
      <c r="AT247" s="86"/>
      <c r="AU247" s="86"/>
      <c r="AV247" s="86"/>
      <c r="AW247" s="240"/>
      <c r="AX247" s="86"/>
      <c r="AY247" s="86"/>
      <c r="AZ247" s="86"/>
      <c r="BA247" s="86"/>
      <c r="BB247" s="197"/>
      <c r="BC247" s="197"/>
      <c r="BD247" s="229">
        <f t="shared" si="25"/>
        <v>20.25</v>
      </c>
      <c r="BE247" s="202">
        <v>72900</v>
      </c>
      <c r="BF247" s="230">
        <v>553.45062605999999</v>
      </c>
      <c r="BG247" s="230">
        <v>401.25825578630298</v>
      </c>
      <c r="BH247" s="230">
        <v>-396.87702342503098</v>
      </c>
      <c r="BI247" s="231">
        <v>51.297909493397597</v>
      </c>
      <c r="BJ247" s="231">
        <v>5.3087214230096498</v>
      </c>
      <c r="BK247" s="229">
        <f t="shared" si="26"/>
        <v>-0.81190478952750667</v>
      </c>
      <c r="BL247" s="229">
        <f t="shared" si="27"/>
        <v>40.743603361076566</v>
      </c>
      <c r="BM247" s="202">
        <v>72900</v>
      </c>
      <c r="BN247" s="230">
        <v>553.45062605999999</v>
      </c>
      <c r="BO247" s="230">
        <v>423.85462337636699</v>
      </c>
      <c r="BP247" s="230">
        <v>-421.77315825608702</v>
      </c>
      <c r="BQ247" s="231">
        <v>51.483993763857001</v>
      </c>
      <c r="BR247" s="231">
        <v>5.4762298223462498</v>
      </c>
      <c r="BS247" s="229">
        <f t="shared" si="28"/>
        <v>-0.65575259267642672</v>
      </c>
      <c r="BT247" s="229">
        <f t="shared" si="29"/>
        <v>40.743603361076566</v>
      </c>
      <c r="BU247" s="206"/>
      <c r="BV247" s="204">
        <v>-94.114862140483595</v>
      </c>
      <c r="BW247" s="204">
        <v>-60.393106693519499</v>
      </c>
      <c r="BX247" s="229">
        <f t="shared" si="30"/>
        <v>-98.83298661350733</v>
      </c>
      <c r="BY247" s="229">
        <f t="shared" si="31"/>
        <v>-63.616300992594795</v>
      </c>
      <c r="BZ247" s="206"/>
      <c r="CA247" s="206"/>
      <c r="CB247" s="206"/>
      <c r="CC247" s="206"/>
      <c r="CD247" s="206"/>
      <c r="CE247" s="206"/>
      <c r="CF247" s="206"/>
      <c r="CG247" s="206"/>
      <c r="CH247" s="206"/>
      <c r="CI247" s="206"/>
      <c r="CJ247" s="206"/>
      <c r="CK247" s="206"/>
      <c r="CL247" s="206"/>
      <c r="CM247" s="206"/>
      <c r="CN247" s="206"/>
      <c r="CO247" s="206"/>
      <c r="CP247" s="206"/>
      <c r="CQ247" s="206"/>
      <c r="CR247" s="206"/>
    </row>
    <row r="248" spans="1:96" ht="12" customHeight="1" x14ac:dyDescent="0.25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39"/>
      <c r="Y248" s="239"/>
      <c r="Z248" s="239"/>
      <c r="AA248" s="239"/>
      <c r="AB248" s="239"/>
      <c r="AC248" s="239"/>
      <c r="AD248" s="239"/>
      <c r="AE248" s="239"/>
      <c r="AF248" s="239"/>
      <c r="AG248" s="239"/>
      <c r="AH248" s="239"/>
      <c r="AI248" s="239"/>
      <c r="AJ248" s="239"/>
      <c r="AK248" s="239"/>
      <c r="AL248" s="239"/>
      <c r="AM248" s="206"/>
      <c r="AN248" s="86"/>
      <c r="AO248" s="86"/>
      <c r="AP248" s="86"/>
      <c r="AQ248" s="86"/>
      <c r="AR248" s="86"/>
      <c r="AS248" s="86"/>
      <c r="AT248" s="86"/>
      <c r="AU248" s="86"/>
      <c r="AV248" s="86"/>
      <c r="AW248" s="240"/>
      <c r="AX248" s="86"/>
      <c r="AY248" s="86"/>
      <c r="AZ248" s="86"/>
      <c r="BA248" s="86"/>
      <c r="BB248" s="197"/>
      <c r="BC248" s="197"/>
      <c r="BD248" s="229">
        <f t="shared" si="25"/>
        <v>20.333333333333332</v>
      </c>
      <c r="BE248" s="202">
        <v>73200</v>
      </c>
      <c r="BF248" s="230">
        <v>567.28577393</v>
      </c>
      <c r="BG248" s="230">
        <v>411.73652198343098</v>
      </c>
      <c r="BH248" s="230">
        <v>-406.62935509124497</v>
      </c>
      <c r="BI248" s="231">
        <v>51.377691230434003</v>
      </c>
      <c r="BJ248" s="231">
        <v>5.3936490751552801</v>
      </c>
      <c r="BK248" s="229">
        <f t="shared" si="26"/>
        <v>-0.7269771373818763</v>
      </c>
      <c r="BL248" s="229">
        <f t="shared" si="27"/>
        <v>54.578751231076581</v>
      </c>
      <c r="BM248" s="202">
        <v>73200</v>
      </c>
      <c r="BN248" s="230">
        <v>567.28577393</v>
      </c>
      <c r="BO248" s="230">
        <v>431.05830952866</v>
      </c>
      <c r="BP248" s="230">
        <v>-428.328497593647</v>
      </c>
      <c r="BQ248" s="231">
        <v>51.537110107603198</v>
      </c>
      <c r="BR248" s="231">
        <v>5.5341732393354599</v>
      </c>
      <c r="BS248" s="229">
        <f t="shared" si="28"/>
        <v>-0.59780917568721659</v>
      </c>
      <c r="BT248" s="229">
        <f t="shared" si="29"/>
        <v>54.578751231076581</v>
      </c>
      <c r="BU248" s="206"/>
      <c r="BV248" s="204">
        <v>-85.366737591197307</v>
      </c>
      <c r="BW248" s="204">
        <v>-54.106669181485799</v>
      </c>
      <c r="BX248" s="229">
        <f t="shared" si="30"/>
        <v>-90.084862064221042</v>
      </c>
      <c r="BY248" s="229">
        <f t="shared" si="31"/>
        <v>-57.329863480561094</v>
      </c>
      <c r="BZ248" s="206"/>
      <c r="CA248" s="206"/>
      <c r="CB248" s="206"/>
      <c r="CC248" s="206"/>
      <c r="CD248" s="206"/>
      <c r="CE248" s="206"/>
      <c r="CF248" s="206"/>
      <c r="CG248" s="206"/>
      <c r="CH248" s="206"/>
      <c r="CI248" s="206"/>
      <c r="CJ248" s="206"/>
      <c r="CK248" s="206"/>
      <c r="CL248" s="206"/>
      <c r="CM248" s="206"/>
      <c r="CN248" s="206"/>
      <c r="CO248" s="206"/>
      <c r="CP248" s="206"/>
      <c r="CQ248" s="206"/>
      <c r="CR248" s="206"/>
    </row>
    <row r="249" spans="1:96" ht="12" customHeight="1" x14ac:dyDescent="0.25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39"/>
      <c r="Y249" s="239"/>
      <c r="Z249" s="239"/>
      <c r="AA249" s="239"/>
      <c r="AB249" s="239"/>
      <c r="AC249" s="239"/>
      <c r="AD249" s="239"/>
      <c r="AE249" s="239"/>
      <c r="AF249" s="239"/>
      <c r="AG249" s="239"/>
      <c r="AH249" s="239"/>
      <c r="AI249" s="239"/>
      <c r="AJ249" s="239"/>
      <c r="AK249" s="239"/>
      <c r="AL249" s="239"/>
      <c r="AM249" s="206"/>
      <c r="AN249" s="86"/>
      <c r="AO249" s="86"/>
      <c r="AP249" s="86"/>
      <c r="AQ249" s="86"/>
      <c r="AR249" s="86"/>
      <c r="AS249" s="86"/>
      <c r="AT249" s="86"/>
      <c r="AU249" s="86"/>
      <c r="AV249" s="86"/>
      <c r="AW249" s="240"/>
      <c r="AX249" s="86"/>
      <c r="AY249" s="86"/>
      <c r="AZ249" s="86"/>
      <c r="BA249" s="86"/>
      <c r="BB249" s="197"/>
      <c r="BC249" s="197"/>
      <c r="BD249" s="229">
        <f t="shared" si="25"/>
        <v>20.416666666666668</v>
      </c>
      <c r="BE249" s="202">
        <v>73500</v>
      </c>
      <c r="BF249" s="230">
        <v>580.49</v>
      </c>
      <c r="BG249" s="230">
        <v>423.67061457377702</v>
      </c>
      <c r="BH249" s="230">
        <v>-417.916779696508</v>
      </c>
      <c r="BI249" s="231">
        <v>51.468303071590697</v>
      </c>
      <c r="BJ249" s="231">
        <v>5.4885979010231498</v>
      </c>
      <c r="BK249" s="229">
        <f t="shared" si="26"/>
        <v>-0.63202831151400662</v>
      </c>
      <c r="BL249" s="229">
        <f t="shared" si="27"/>
        <v>67.782977301076585</v>
      </c>
      <c r="BM249" s="202">
        <v>73500</v>
      </c>
      <c r="BN249" s="230">
        <v>580.49</v>
      </c>
      <c r="BO249" s="230">
        <v>439.376187563587</v>
      </c>
      <c r="BP249" s="230">
        <v>-436.02991361746899</v>
      </c>
      <c r="BQ249" s="231">
        <v>51.598525478311799</v>
      </c>
      <c r="BR249" s="231">
        <v>5.6000510332198701</v>
      </c>
      <c r="BS249" s="229">
        <f t="shared" si="28"/>
        <v>-0.53193138180280641</v>
      </c>
      <c r="BT249" s="229">
        <f t="shared" si="29"/>
        <v>67.782977301076585</v>
      </c>
      <c r="BU249" s="206"/>
      <c r="BV249" s="204">
        <v>-75.683669727487697</v>
      </c>
      <c r="BW249" s="204">
        <v>-47.227651115897402</v>
      </c>
      <c r="BX249" s="229">
        <f t="shared" si="30"/>
        <v>-80.401794200511432</v>
      </c>
      <c r="BY249" s="229">
        <f t="shared" si="31"/>
        <v>-50.450845414972697</v>
      </c>
      <c r="BZ249" s="206"/>
      <c r="CA249" s="206"/>
      <c r="CB249" s="206"/>
      <c r="CC249" s="206"/>
      <c r="CD249" s="206"/>
      <c r="CE249" s="206"/>
      <c r="CF249" s="206"/>
      <c r="CG249" s="206"/>
      <c r="CH249" s="206"/>
      <c r="CI249" s="206"/>
      <c r="CJ249" s="206"/>
      <c r="CK249" s="206"/>
      <c r="CL249" s="206"/>
      <c r="CM249" s="206"/>
      <c r="CN249" s="206"/>
      <c r="CO249" s="206"/>
      <c r="CP249" s="206"/>
      <c r="CQ249" s="206"/>
      <c r="CR249" s="206"/>
    </row>
    <row r="250" spans="1:96" ht="12" customHeight="1" x14ac:dyDescent="0.25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39"/>
      <c r="Y250" s="239"/>
      <c r="Z250" s="239"/>
      <c r="AA250" s="239"/>
      <c r="AB250" s="239"/>
      <c r="AC250" s="239"/>
      <c r="AD250" s="239"/>
      <c r="AE250" s="239"/>
      <c r="AF250" s="239"/>
      <c r="AG250" s="239"/>
      <c r="AH250" s="239"/>
      <c r="AI250" s="239"/>
      <c r="AJ250" s="239"/>
      <c r="AK250" s="239"/>
      <c r="AL250" s="239"/>
      <c r="AM250" s="206"/>
      <c r="AN250" s="86"/>
      <c r="AO250" s="86"/>
      <c r="AP250" s="86"/>
      <c r="AQ250" s="86"/>
      <c r="AR250" s="86"/>
      <c r="AS250" s="86"/>
      <c r="AT250" s="86"/>
      <c r="AU250" s="86"/>
      <c r="AV250" s="86"/>
      <c r="AW250" s="240"/>
      <c r="AX250" s="86"/>
      <c r="AY250" s="86"/>
      <c r="AZ250" s="86"/>
      <c r="BA250" s="86"/>
      <c r="BB250" s="197"/>
      <c r="BC250" s="197"/>
      <c r="BD250" s="229">
        <f t="shared" si="25"/>
        <v>20.5</v>
      </c>
      <c r="BE250" s="202">
        <v>73800</v>
      </c>
      <c r="BF250" s="230">
        <v>592.91863602000001</v>
      </c>
      <c r="BG250" s="230">
        <v>436.89773025094797</v>
      </c>
      <c r="BH250" s="230">
        <v>-430.59571321329099</v>
      </c>
      <c r="BI250" s="231">
        <v>51.568219475830404</v>
      </c>
      <c r="BJ250" s="231">
        <v>5.5919281407046197</v>
      </c>
      <c r="BK250" s="229">
        <f t="shared" si="26"/>
        <v>-0.5286980718325367</v>
      </c>
      <c r="BL250" s="229">
        <f t="shared" si="27"/>
        <v>80.211613321076584</v>
      </c>
      <c r="BM250" s="202">
        <v>73800</v>
      </c>
      <c r="BN250" s="230">
        <v>592.91863602000001</v>
      </c>
      <c r="BO250" s="230">
        <v>448.71284923608101</v>
      </c>
      <c r="BP250" s="230">
        <v>-444.79704346787901</v>
      </c>
      <c r="BQ250" s="231">
        <v>51.667394154980499</v>
      </c>
      <c r="BR250" s="231">
        <v>5.6729060930759099</v>
      </c>
      <c r="BS250" s="229">
        <f t="shared" si="28"/>
        <v>-0.45907632194676662</v>
      </c>
      <c r="BT250" s="229">
        <f t="shared" si="29"/>
        <v>80.211613321076584</v>
      </c>
      <c r="BU250" s="206"/>
      <c r="BV250" s="204">
        <v>-65.171708280405397</v>
      </c>
      <c r="BW250" s="204">
        <v>-39.831392050913998</v>
      </c>
      <c r="BX250" s="229">
        <f t="shared" si="30"/>
        <v>-69.889832753429133</v>
      </c>
      <c r="BY250" s="229">
        <f t="shared" si="31"/>
        <v>-43.054586349989293</v>
      </c>
      <c r="BZ250" s="206"/>
      <c r="CA250" s="206"/>
      <c r="CB250" s="206"/>
      <c r="CC250" s="206"/>
      <c r="CD250" s="206"/>
      <c r="CE250" s="206"/>
      <c r="CF250" s="206"/>
      <c r="CG250" s="206"/>
      <c r="CH250" s="206"/>
      <c r="CI250" s="206"/>
      <c r="CJ250" s="206"/>
      <c r="CK250" s="206"/>
      <c r="CL250" s="206"/>
      <c r="CM250" s="206"/>
      <c r="CN250" s="206"/>
      <c r="CO250" s="206"/>
      <c r="CP250" s="206"/>
      <c r="CQ250" s="206"/>
      <c r="CR250" s="206"/>
    </row>
    <row r="251" spans="1:96" ht="12" customHeight="1" x14ac:dyDescent="0.25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39"/>
      <c r="Y251" s="239"/>
      <c r="Z251" s="239"/>
      <c r="AA251" s="239"/>
      <c r="AB251" s="239"/>
      <c r="AC251" s="239"/>
      <c r="AD251" s="239"/>
      <c r="AE251" s="239"/>
      <c r="AF251" s="239"/>
      <c r="AG251" s="239"/>
      <c r="AH251" s="239"/>
      <c r="AI251" s="239"/>
      <c r="AJ251" s="239"/>
      <c r="AK251" s="239"/>
      <c r="AL251" s="239"/>
      <c r="AM251" s="206"/>
      <c r="AN251" s="86"/>
      <c r="AO251" s="86"/>
      <c r="AP251" s="86"/>
      <c r="AQ251" s="86"/>
      <c r="AR251" s="86"/>
      <c r="AS251" s="86"/>
      <c r="AT251" s="86"/>
      <c r="AU251" s="86"/>
      <c r="AV251" s="86"/>
      <c r="AW251" s="240"/>
      <c r="AX251" s="86"/>
      <c r="AY251" s="86"/>
      <c r="AZ251" s="86"/>
      <c r="BA251" s="86"/>
      <c r="BB251" s="197"/>
      <c r="BC251" s="197"/>
      <c r="BD251" s="229">
        <f t="shared" si="25"/>
        <v>20.583333333333332</v>
      </c>
      <c r="BE251" s="202">
        <v>74100</v>
      </c>
      <c r="BF251" s="230">
        <v>604.43551124999999</v>
      </c>
      <c r="BG251" s="230">
        <v>451.21753111186598</v>
      </c>
      <c r="BH251" s="230">
        <v>-444.480341419269</v>
      </c>
      <c r="BI251" s="231">
        <v>51.675654516843899</v>
      </c>
      <c r="BJ251" s="231">
        <v>5.7017914586942098</v>
      </c>
      <c r="BK251" s="229">
        <f t="shared" si="26"/>
        <v>-0.41883475384294666</v>
      </c>
      <c r="BL251" s="229">
        <f t="shared" si="27"/>
        <v>91.728488551076566</v>
      </c>
      <c r="BM251" s="202">
        <v>74100</v>
      </c>
      <c r="BN251" s="230">
        <v>604.43551124999999</v>
      </c>
      <c r="BO251" s="230">
        <v>458.94620403770102</v>
      </c>
      <c r="BP251" s="230">
        <v>-454.521386123865</v>
      </c>
      <c r="BQ251" s="231">
        <v>51.742672080575701</v>
      </c>
      <c r="BR251" s="231">
        <v>5.7516041110067597</v>
      </c>
      <c r="BS251" s="229">
        <f t="shared" si="28"/>
        <v>-0.38037830401591677</v>
      </c>
      <c r="BT251" s="229">
        <f t="shared" si="29"/>
        <v>91.728488551076566</v>
      </c>
      <c r="BU251" s="206"/>
      <c r="BV251" s="204">
        <v>-53.945981089595897</v>
      </c>
      <c r="BW251" s="204">
        <v>-31.998896405349001</v>
      </c>
      <c r="BX251" s="229">
        <f t="shared" si="30"/>
        <v>-58.664105562619632</v>
      </c>
      <c r="BY251" s="229">
        <f t="shared" si="31"/>
        <v>-35.222090704424296</v>
      </c>
      <c r="BZ251" s="206"/>
      <c r="CA251" s="206"/>
      <c r="CB251" s="206"/>
      <c r="CC251" s="206"/>
      <c r="CD251" s="206"/>
      <c r="CE251" s="206"/>
      <c r="CF251" s="206"/>
      <c r="CG251" s="206"/>
      <c r="CH251" s="206"/>
      <c r="CI251" s="206"/>
      <c r="CJ251" s="206"/>
      <c r="CK251" s="206"/>
      <c r="CL251" s="206"/>
      <c r="CM251" s="206"/>
      <c r="CN251" s="206"/>
      <c r="CO251" s="206"/>
      <c r="CP251" s="206"/>
      <c r="CQ251" s="206"/>
      <c r="CR251" s="206"/>
    </row>
    <row r="252" spans="1:96" ht="12" customHeight="1" x14ac:dyDescent="0.25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39"/>
      <c r="Y252" s="239"/>
      <c r="Z252" s="239"/>
      <c r="AA252" s="239"/>
      <c r="AB252" s="239"/>
      <c r="AC252" s="239"/>
      <c r="AD252" s="239"/>
      <c r="AE252" s="239"/>
      <c r="AF252" s="239"/>
      <c r="AG252" s="239"/>
      <c r="AH252" s="239"/>
      <c r="AI252" s="239"/>
      <c r="AJ252" s="239"/>
      <c r="AK252" s="239"/>
      <c r="AL252" s="239"/>
      <c r="AM252" s="206"/>
      <c r="AN252" s="86"/>
      <c r="AO252" s="86"/>
      <c r="AP252" s="86"/>
      <c r="AQ252" s="86"/>
      <c r="AR252" s="86"/>
      <c r="AS252" s="86"/>
      <c r="AT252" s="86"/>
      <c r="AU252" s="86"/>
      <c r="AV252" s="86"/>
      <c r="AW252" s="240"/>
      <c r="AX252" s="86"/>
      <c r="AY252" s="86"/>
      <c r="AZ252" s="86"/>
      <c r="BA252" s="86"/>
      <c r="BB252" s="197"/>
      <c r="BC252" s="197"/>
      <c r="BD252" s="229">
        <f t="shared" si="25"/>
        <v>20.666666666666668</v>
      </c>
      <c r="BE252" s="202">
        <v>74400</v>
      </c>
      <c r="BF252" s="230">
        <v>614.91444438999997</v>
      </c>
      <c r="BG252" s="230">
        <v>466.400280499546</v>
      </c>
      <c r="BH252" s="230">
        <v>-459.34984768036099</v>
      </c>
      <c r="BI252" s="231">
        <v>51.788651246433801</v>
      </c>
      <c r="BJ252" s="231">
        <v>5.8162205202679704</v>
      </c>
      <c r="BK252" s="229">
        <f t="shared" si="26"/>
        <v>-0.30440569226918601</v>
      </c>
      <c r="BL252" s="229">
        <f t="shared" si="27"/>
        <v>102.20742169107655</v>
      </c>
      <c r="BM252" s="202">
        <v>74400</v>
      </c>
      <c r="BN252" s="230">
        <v>614.91444438999997</v>
      </c>
      <c r="BO252" s="230">
        <v>469.930800166305</v>
      </c>
      <c r="BP252" s="230">
        <v>-465.06876894785802</v>
      </c>
      <c r="BQ252" s="231">
        <v>51.8231545541693</v>
      </c>
      <c r="BR252" s="231">
        <v>5.8348763005599604</v>
      </c>
      <c r="BS252" s="229">
        <f t="shared" si="28"/>
        <v>-0.29710611446271606</v>
      </c>
      <c r="BT252" s="229">
        <f t="shared" si="29"/>
        <v>102.20742169107655</v>
      </c>
      <c r="BU252" s="206"/>
      <c r="BV252" s="204">
        <v>-42.129433214022399</v>
      </c>
      <c r="BW252" s="204">
        <v>-23.815946295817401</v>
      </c>
      <c r="BX252" s="229">
        <f t="shared" si="30"/>
        <v>-46.847557687046134</v>
      </c>
      <c r="BY252" s="229">
        <f t="shared" si="31"/>
        <v>-27.0391405948927</v>
      </c>
      <c r="BZ252" s="206"/>
      <c r="CA252" s="206"/>
      <c r="CB252" s="206"/>
      <c r="CC252" s="206"/>
      <c r="CD252" s="206"/>
      <c r="CE252" s="206"/>
      <c r="CF252" s="206"/>
      <c r="CG252" s="206"/>
      <c r="CH252" s="206"/>
      <c r="CI252" s="206"/>
      <c r="CJ252" s="206"/>
      <c r="CK252" s="206"/>
      <c r="CL252" s="206"/>
      <c r="CM252" s="206"/>
      <c r="CN252" s="206"/>
      <c r="CO252" s="206"/>
      <c r="CP252" s="206"/>
      <c r="CQ252" s="206"/>
      <c r="CR252" s="206"/>
    </row>
    <row r="253" spans="1:96" ht="12" customHeight="1" x14ac:dyDescent="0.25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39"/>
      <c r="Y253" s="239"/>
      <c r="Z253" s="239"/>
      <c r="AA253" s="239"/>
      <c r="AB253" s="239"/>
      <c r="AC253" s="239"/>
      <c r="AD253" s="239"/>
      <c r="AE253" s="239"/>
      <c r="AF253" s="239"/>
      <c r="AG253" s="239"/>
      <c r="AH253" s="239"/>
      <c r="AI253" s="239"/>
      <c r="AJ253" s="239"/>
      <c r="AK253" s="239"/>
      <c r="AL253" s="239"/>
      <c r="AM253" s="206"/>
      <c r="AN253" s="86"/>
      <c r="AO253" s="86"/>
      <c r="AP253" s="86"/>
      <c r="AQ253" s="86"/>
      <c r="AR253" s="86"/>
      <c r="AS253" s="86"/>
      <c r="AT253" s="86"/>
      <c r="AU253" s="86"/>
      <c r="AV253" s="86"/>
      <c r="AW253" s="240"/>
      <c r="AX253" s="86"/>
      <c r="AY253" s="86"/>
      <c r="AZ253" s="86"/>
      <c r="BA253" s="86"/>
      <c r="BB253" s="197"/>
      <c r="BC253" s="197"/>
      <c r="BD253" s="229">
        <f t="shared" si="25"/>
        <v>20.75</v>
      </c>
      <c r="BE253" s="202">
        <v>74700</v>
      </c>
      <c r="BF253" s="230">
        <v>624.24062605999995</v>
      </c>
      <c r="BG253" s="230">
        <v>482.19654002113901</v>
      </c>
      <c r="BH253" s="230">
        <v>-474.95798588337499</v>
      </c>
      <c r="BI253" s="231">
        <v>51.905176681829801</v>
      </c>
      <c r="BJ253" s="231">
        <v>5.9332176528190104</v>
      </c>
      <c r="BK253" s="229">
        <f t="shared" si="26"/>
        <v>-0.18740855971814607</v>
      </c>
      <c r="BL253" s="229">
        <f t="shared" si="27"/>
        <v>111.53360336107653</v>
      </c>
      <c r="BM253" s="202">
        <v>74700</v>
      </c>
      <c r="BN253" s="230">
        <v>624.24062605999995</v>
      </c>
      <c r="BO253" s="230">
        <v>481.50252796366402</v>
      </c>
      <c r="BP253" s="230">
        <v>-476.28347923240102</v>
      </c>
      <c r="BQ253" s="231">
        <v>51.907523363202202</v>
      </c>
      <c r="BR253" s="231">
        <v>5.9213683850509398</v>
      </c>
      <c r="BS253" s="229">
        <f t="shared" si="28"/>
        <v>-0.21061402997173673</v>
      </c>
      <c r="BT253" s="229">
        <f t="shared" si="29"/>
        <v>111.53360336107653</v>
      </c>
      <c r="BU253" s="206"/>
      <c r="BV253" s="204">
        <v>-29.851480427878499</v>
      </c>
      <c r="BW253" s="204">
        <v>-15.3721620441565</v>
      </c>
      <c r="BX253" s="229">
        <f t="shared" si="30"/>
        <v>-34.569604900902235</v>
      </c>
      <c r="BY253" s="229">
        <f t="shared" si="31"/>
        <v>-18.595356343231799</v>
      </c>
      <c r="BZ253" s="206"/>
      <c r="CA253" s="206"/>
      <c r="CB253" s="206"/>
      <c r="CC253" s="206"/>
      <c r="CD253" s="206"/>
      <c r="CE253" s="206"/>
      <c r="CF253" s="206"/>
      <c r="CG253" s="206"/>
      <c r="CH253" s="206"/>
      <c r="CI253" s="206"/>
      <c r="CJ253" s="206"/>
      <c r="CK253" s="206"/>
      <c r="CL253" s="206"/>
      <c r="CM253" s="206"/>
      <c r="CN253" s="206"/>
      <c r="CO253" s="206"/>
      <c r="CP253" s="206"/>
      <c r="CQ253" s="206"/>
      <c r="CR253" s="206"/>
    </row>
    <row r="254" spans="1:96" ht="12" customHeight="1" x14ac:dyDescent="0.25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39"/>
      <c r="Y254" s="239"/>
      <c r="Z254" s="239"/>
      <c r="AA254" s="239"/>
      <c r="AB254" s="239"/>
      <c r="AC254" s="239"/>
      <c r="AD254" s="239"/>
      <c r="AE254" s="239"/>
      <c r="AF254" s="239"/>
      <c r="AG254" s="239"/>
      <c r="AH254" s="239"/>
      <c r="AI254" s="239"/>
      <c r="AJ254" s="239"/>
      <c r="AK254" s="239"/>
      <c r="AL254" s="239"/>
      <c r="AM254" s="206"/>
      <c r="AN254" s="86"/>
      <c r="AO254" s="86"/>
      <c r="AP254" s="86"/>
      <c r="AQ254" s="86"/>
      <c r="AR254" s="86"/>
      <c r="AS254" s="86"/>
      <c r="AT254" s="86"/>
      <c r="AU254" s="86"/>
      <c r="AV254" s="86"/>
      <c r="AW254" s="240"/>
      <c r="AX254" s="86"/>
      <c r="AY254" s="86"/>
      <c r="AZ254" s="86"/>
      <c r="BA254" s="86"/>
      <c r="BB254" s="197"/>
      <c r="BC254" s="197"/>
      <c r="BD254" s="229">
        <f t="shared" si="25"/>
        <v>20.833333333333332</v>
      </c>
      <c r="BE254" s="202">
        <v>75000</v>
      </c>
      <c r="BF254" s="230">
        <v>632.31187666999904</v>
      </c>
      <c r="BG254" s="230">
        <v>498.34718872048302</v>
      </c>
      <c r="BH254" s="230">
        <v>-491.04365273640298</v>
      </c>
      <c r="BI254" s="231">
        <v>52.023210400646597</v>
      </c>
      <c r="BJ254" s="231">
        <v>6.0508328900905104</v>
      </c>
      <c r="BK254" s="229">
        <f t="shared" si="26"/>
        <v>-6.9793322446646044E-2</v>
      </c>
      <c r="BL254" s="229">
        <f t="shared" si="27"/>
        <v>119.60485397107561</v>
      </c>
      <c r="BM254" s="202">
        <v>75000</v>
      </c>
      <c r="BN254" s="230">
        <v>632.31187666999904</v>
      </c>
      <c r="BO254" s="230">
        <v>493.48418397026398</v>
      </c>
      <c r="BP254" s="230">
        <v>-487.99359013880502</v>
      </c>
      <c r="BQ254" s="231">
        <v>51.994397934387301</v>
      </c>
      <c r="BR254" s="231">
        <v>6.0096905745385802</v>
      </c>
      <c r="BS254" s="229">
        <f t="shared" si="28"/>
        <v>-0.12229184048409625</v>
      </c>
      <c r="BT254" s="229">
        <f t="shared" si="29"/>
        <v>119.60485397107561</v>
      </c>
      <c r="BU254" s="206"/>
      <c r="BV254" s="204">
        <v>-17.246591848717198</v>
      </c>
      <c r="BW254" s="204">
        <v>-6.76002064851951</v>
      </c>
      <c r="BX254" s="229">
        <f t="shared" si="30"/>
        <v>-21.96471632174093</v>
      </c>
      <c r="BY254" s="229">
        <f t="shared" si="31"/>
        <v>-9.9832149475948064</v>
      </c>
      <c r="BZ254" s="206"/>
      <c r="CA254" s="206"/>
      <c r="CB254" s="206"/>
      <c r="CC254" s="206"/>
      <c r="CD254" s="206"/>
      <c r="CE254" s="206"/>
      <c r="CF254" s="206"/>
      <c r="CG254" s="206"/>
      <c r="CH254" s="206"/>
      <c r="CI254" s="206"/>
      <c r="CJ254" s="206"/>
      <c r="CK254" s="206"/>
      <c r="CL254" s="206"/>
      <c r="CM254" s="206"/>
      <c r="CN254" s="206"/>
      <c r="CO254" s="206"/>
      <c r="CP254" s="206"/>
      <c r="CQ254" s="206"/>
      <c r="CR254" s="206"/>
    </row>
    <row r="255" spans="1:96" ht="12" customHeight="1" x14ac:dyDescent="0.25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39"/>
      <c r="Y255" s="239"/>
      <c r="Z255" s="239"/>
      <c r="AA255" s="239"/>
      <c r="AB255" s="239"/>
      <c r="AC255" s="239"/>
      <c r="AD255" s="239"/>
      <c r="AE255" s="239"/>
      <c r="AF255" s="239"/>
      <c r="AG255" s="239"/>
      <c r="AH255" s="239"/>
      <c r="AI255" s="239"/>
      <c r="AJ255" s="239"/>
      <c r="AK255" s="239"/>
      <c r="AL255" s="239"/>
      <c r="AM255" s="206"/>
      <c r="AN255" s="86"/>
      <c r="AO255" s="86"/>
      <c r="AP255" s="86"/>
      <c r="AQ255" s="86"/>
      <c r="AR255" s="86"/>
      <c r="AS255" s="86"/>
      <c r="AT255" s="86"/>
      <c r="AU255" s="86"/>
      <c r="AV255" s="86"/>
      <c r="AW255" s="240"/>
      <c r="AX255" s="86"/>
      <c r="AY255" s="86"/>
      <c r="AZ255" s="86"/>
      <c r="BA255" s="86"/>
      <c r="BB255" s="197"/>
      <c r="BC255" s="197"/>
      <c r="BD255" s="229">
        <f t="shared" si="25"/>
        <v>20.916666666666668</v>
      </c>
      <c r="BE255" s="202">
        <v>75300</v>
      </c>
      <c r="BF255" s="230">
        <v>639.03976589000001</v>
      </c>
      <c r="BG255" s="230">
        <v>514.59273066234698</v>
      </c>
      <c r="BH255" s="230">
        <v>-507.341192323347</v>
      </c>
      <c r="BI255" s="231">
        <v>52.140818166550197</v>
      </c>
      <c r="BJ255" s="231">
        <v>6.1672255167433496</v>
      </c>
      <c r="BK255" s="229">
        <f t="shared" si="26"/>
        <v>4.6599304206193182E-2</v>
      </c>
      <c r="BL255" s="229">
        <f t="shared" si="27"/>
        <v>126.33274319107659</v>
      </c>
      <c r="BM255" s="202">
        <v>75300</v>
      </c>
      <c r="BN255" s="230">
        <v>639.03976589000001</v>
      </c>
      <c r="BO255" s="230">
        <v>505.691335435356</v>
      </c>
      <c r="BP255" s="230">
        <v>-500.01690116422202</v>
      </c>
      <c r="BQ255" s="231">
        <v>52.082385229975699</v>
      </c>
      <c r="BR255" s="231">
        <v>6.0984639498650504</v>
      </c>
      <c r="BS255" s="229">
        <f t="shared" si="28"/>
        <v>-3.3518465157626132E-2</v>
      </c>
      <c r="BT255" s="229">
        <f t="shared" si="29"/>
        <v>126.33274319107659</v>
      </c>
      <c r="BU255" s="206"/>
      <c r="BV255" s="204">
        <v>-4.4528172209553496</v>
      </c>
      <c r="BW255" s="204">
        <v>1.9261570320807</v>
      </c>
      <c r="BX255" s="229">
        <f t="shared" si="30"/>
        <v>-9.1709416939790813</v>
      </c>
      <c r="BY255" s="229">
        <f t="shared" si="31"/>
        <v>-1.2970372669945973</v>
      </c>
      <c r="BZ255" s="206"/>
      <c r="CA255" s="206"/>
      <c r="CB255" s="206"/>
      <c r="CC255" s="206"/>
      <c r="CD255" s="206"/>
      <c r="CE255" s="206"/>
      <c r="CF255" s="206"/>
      <c r="CG255" s="206"/>
      <c r="CH255" s="206"/>
      <c r="CI255" s="206"/>
      <c r="CJ255" s="206"/>
      <c r="CK255" s="206"/>
      <c r="CL255" s="206"/>
      <c r="CM255" s="206"/>
      <c r="CN255" s="206"/>
      <c r="CO255" s="206"/>
      <c r="CP255" s="206"/>
      <c r="CQ255" s="206"/>
      <c r="CR255" s="206"/>
    </row>
    <row r="256" spans="1:96" ht="12" customHeight="1" x14ac:dyDescent="0.25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39"/>
      <c r="Y256" s="239"/>
      <c r="Z256" s="239"/>
      <c r="AA256" s="239"/>
      <c r="AB256" s="239"/>
      <c r="AC256" s="239"/>
      <c r="AD256" s="239"/>
      <c r="AE256" s="239"/>
      <c r="AF256" s="239"/>
      <c r="AG256" s="239"/>
      <c r="AH256" s="239"/>
      <c r="AI256" s="239"/>
      <c r="AJ256" s="239"/>
      <c r="AK256" s="239"/>
      <c r="AL256" s="239"/>
      <c r="AM256" s="206"/>
      <c r="AN256" s="86"/>
      <c r="AO256" s="86"/>
      <c r="AP256" s="86"/>
      <c r="AQ256" s="86"/>
      <c r="AR256" s="86"/>
      <c r="AS256" s="86"/>
      <c r="AT256" s="86"/>
      <c r="AU256" s="86"/>
      <c r="AV256" s="86"/>
      <c r="AW256" s="240"/>
      <c r="AX256" s="86"/>
      <c r="AY256" s="86"/>
      <c r="AZ256" s="86"/>
      <c r="BA256" s="86"/>
      <c r="BB256" s="197"/>
      <c r="BC256" s="197"/>
      <c r="BD256" s="229">
        <f t="shared" si="25"/>
        <v>21</v>
      </c>
      <c r="BE256" s="202">
        <v>75600</v>
      </c>
      <c r="BF256" s="230">
        <v>644.35058158000004</v>
      </c>
      <c r="BG256" s="230">
        <v>530.68121602588599</v>
      </c>
      <c r="BH256" s="230">
        <v>-523.589493999914</v>
      </c>
      <c r="BI256" s="231">
        <v>52.256206417803099</v>
      </c>
      <c r="BJ256" s="231">
        <v>6.2807071966063601</v>
      </c>
      <c r="BK256" s="229">
        <f t="shared" si="26"/>
        <v>0.16008098406920368</v>
      </c>
      <c r="BL256" s="229">
        <f t="shared" si="27"/>
        <v>131.64355888107661</v>
      </c>
      <c r="BM256" s="202">
        <v>75600</v>
      </c>
      <c r="BN256" s="230">
        <v>644.35058158000004</v>
      </c>
      <c r="BO256" s="230">
        <v>517.93799044534796</v>
      </c>
      <c r="BP256" s="230">
        <v>-512.16692611019005</v>
      </c>
      <c r="BQ256" s="231">
        <v>52.1701242083697</v>
      </c>
      <c r="BR256" s="231">
        <v>6.1863600365786304</v>
      </c>
      <c r="BS256" s="229">
        <f t="shared" si="28"/>
        <v>5.4377621555953937E-2</v>
      </c>
      <c r="BT256" s="229">
        <f t="shared" si="29"/>
        <v>131.64355888107661</v>
      </c>
      <c r="BU256" s="206"/>
      <c r="BV256" s="204">
        <v>8.3897250159314396</v>
      </c>
      <c r="BW256" s="204">
        <v>10.5912392873377</v>
      </c>
      <c r="BX256" s="229">
        <f t="shared" si="30"/>
        <v>3.671600542907707</v>
      </c>
      <c r="BY256" s="229">
        <f t="shared" si="31"/>
        <v>7.3680449882624028</v>
      </c>
      <c r="BZ256" s="206"/>
      <c r="CA256" s="206"/>
      <c r="CB256" s="206"/>
      <c r="CC256" s="206"/>
      <c r="CD256" s="206"/>
      <c r="CE256" s="206"/>
      <c r="CF256" s="206"/>
      <c r="CG256" s="206"/>
      <c r="CH256" s="206"/>
      <c r="CI256" s="206"/>
      <c r="CJ256" s="206"/>
      <c r="CK256" s="206"/>
      <c r="CL256" s="206"/>
      <c r="CM256" s="206"/>
      <c r="CN256" s="206"/>
      <c r="CO256" s="206"/>
      <c r="CP256" s="206"/>
      <c r="CQ256" s="206"/>
      <c r="CR256" s="206"/>
    </row>
    <row r="257" spans="1:96" ht="12" customHeight="1" x14ac:dyDescent="0.25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06"/>
      <c r="AN257" s="86"/>
      <c r="AO257" s="86"/>
      <c r="AP257" s="86"/>
      <c r="AQ257" s="86"/>
      <c r="AR257" s="86"/>
      <c r="AS257" s="86"/>
      <c r="AT257" s="86"/>
      <c r="AU257" s="86"/>
      <c r="AV257" s="86"/>
      <c r="AW257" s="240"/>
      <c r="AX257" s="86"/>
      <c r="AY257" s="86"/>
      <c r="AZ257" s="86"/>
      <c r="BA257" s="86"/>
      <c r="BB257" s="197"/>
      <c r="BC257" s="197"/>
      <c r="BD257" s="229">
        <f t="shared" si="25"/>
        <v>21.083333333333332</v>
      </c>
      <c r="BE257" s="202">
        <v>75900</v>
      </c>
      <c r="BF257" s="230">
        <v>648.18613731000005</v>
      </c>
      <c r="BG257" s="230">
        <v>546.37447706670105</v>
      </c>
      <c r="BH257" s="230">
        <v>-539.53936669300595</v>
      </c>
      <c r="BI257" s="231">
        <v>52.367757399118297</v>
      </c>
      <c r="BJ257" s="231">
        <v>6.3897678570203702</v>
      </c>
      <c r="BK257" s="229">
        <f t="shared" si="26"/>
        <v>0.26914164448321376</v>
      </c>
      <c r="BL257" s="229">
        <f t="shared" si="27"/>
        <v>135.47911461107662</v>
      </c>
      <c r="BM257" s="202">
        <v>75900</v>
      </c>
      <c r="BN257" s="230">
        <v>648.18613731000005</v>
      </c>
      <c r="BO257" s="230">
        <v>530.04170882355902</v>
      </c>
      <c r="BP257" s="230">
        <v>-524.25846798689599</v>
      </c>
      <c r="BQ257" s="231">
        <v>52.256322245404398</v>
      </c>
      <c r="BR257" s="231">
        <v>6.2721319165149101</v>
      </c>
      <c r="BS257" s="229">
        <f t="shared" si="28"/>
        <v>0.1401495014922336</v>
      </c>
      <c r="BT257" s="229">
        <f t="shared" si="29"/>
        <v>135.47911461107662</v>
      </c>
      <c r="BU257" s="206"/>
      <c r="BV257" s="204">
        <v>21.1403823157241</v>
      </c>
      <c r="BW257" s="204">
        <v>19.140325445723999</v>
      </c>
      <c r="BX257" s="229">
        <f t="shared" si="30"/>
        <v>16.422257842700368</v>
      </c>
      <c r="BY257" s="229">
        <f t="shared" si="31"/>
        <v>15.917131146648702</v>
      </c>
      <c r="BZ257" s="206"/>
      <c r="CA257" s="206"/>
      <c r="CB257" s="206"/>
      <c r="CC257" s="206"/>
      <c r="CD257" s="206"/>
      <c r="CE257" s="206"/>
      <c r="CF257" s="206"/>
      <c r="CG257" s="206"/>
      <c r="CH257" s="206"/>
      <c r="CI257" s="206"/>
      <c r="CJ257" s="206"/>
      <c r="CK257" s="206"/>
      <c r="CL257" s="206"/>
      <c r="CM257" s="206"/>
      <c r="CN257" s="206"/>
      <c r="CO257" s="206"/>
      <c r="CP257" s="206"/>
      <c r="CQ257" s="206"/>
      <c r="CR257" s="206"/>
    </row>
    <row r="258" spans="1:96" ht="12" customHeight="1" x14ac:dyDescent="0.25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39"/>
      <c r="Y258" s="239"/>
      <c r="Z258" s="239"/>
      <c r="AA258" s="239"/>
      <c r="AB258" s="239"/>
      <c r="AC258" s="239"/>
      <c r="AD258" s="239"/>
      <c r="AE258" s="239"/>
      <c r="AF258" s="239"/>
      <c r="AG258" s="239"/>
      <c r="AH258" s="239"/>
      <c r="AI258" s="239"/>
      <c r="AJ258" s="239"/>
      <c r="AK258" s="239"/>
      <c r="AL258" s="239"/>
      <c r="AM258" s="206"/>
      <c r="AN258" s="86"/>
      <c r="AO258" s="86"/>
      <c r="AP258" s="86"/>
      <c r="AQ258" s="86"/>
      <c r="AR258" s="86"/>
      <c r="AS258" s="86"/>
      <c r="AT258" s="86"/>
      <c r="AU258" s="86"/>
      <c r="AV258" s="86"/>
      <c r="AW258" s="240"/>
      <c r="AX258" s="86"/>
      <c r="AY258" s="86"/>
      <c r="AZ258" s="86"/>
      <c r="BA258" s="86"/>
      <c r="BB258" s="197"/>
      <c r="BC258" s="197"/>
      <c r="BD258" s="229">
        <f t="shared" si="25"/>
        <v>21.166666666666668</v>
      </c>
      <c r="BE258" s="202">
        <v>76200</v>
      </c>
      <c r="BF258" s="230">
        <v>650.50440994999997</v>
      </c>
      <c r="BG258" s="230">
        <v>561.45268018643299</v>
      </c>
      <c r="BH258" s="230">
        <v>-554.95905395570901</v>
      </c>
      <c r="BI258" s="231">
        <v>52.474047400180702</v>
      </c>
      <c r="BJ258" s="231">
        <v>6.49308731472094</v>
      </c>
      <c r="BK258" s="229">
        <f t="shared" si="26"/>
        <v>0.37246110218378359</v>
      </c>
      <c r="BL258" s="229">
        <f t="shared" si="27"/>
        <v>137.79738725107654</v>
      </c>
      <c r="BM258" s="202">
        <v>76200</v>
      </c>
      <c r="BN258" s="230">
        <v>650.50440994999997</v>
      </c>
      <c r="BO258" s="230">
        <v>541.82793851018198</v>
      </c>
      <c r="BP258" s="230">
        <v>-536.11247333523602</v>
      </c>
      <c r="BQ258" s="231">
        <v>52.339782504346097</v>
      </c>
      <c r="BR258" s="231">
        <v>6.3546366081413499</v>
      </c>
      <c r="BS258" s="229">
        <f t="shared" si="28"/>
        <v>0.2226541931186734</v>
      </c>
      <c r="BT258" s="229">
        <f t="shared" si="29"/>
        <v>137.79738725107654</v>
      </c>
      <c r="BU258" s="206"/>
      <c r="BV258" s="204">
        <v>33.659508463358499</v>
      </c>
      <c r="BW258" s="204">
        <v>27.479785234210901</v>
      </c>
      <c r="BX258" s="229">
        <f t="shared" si="30"/>
        <v>28.941383990334767</v>
      </c>
      <c r="BY258" s="229">
        <f t="shared" si="31"/>
        <v>24.256590935135605</v>
      </c>
      <c r="BZ258" s="206"/>
      <c r="CA258" s="206"/>
      <c r="CB258" s="206"/>
      <c r="CC258" s="206"/>
      <c r="CD258" s="206"/>
      <c r="CE258" s="206"/>
      <c r="CF258" s="206"/>
      <c r="CG258" s="206"/>
      <c r="CH258" s="206"/>
      <c r="CI258" s="206"/>
      <c r="CJ258" s="206"/>
      <c r="CK258" s="206"/>
      <c r="CL258" s="206"/>
      <c r="CM258" s="206"/>
      <c r="CN258" s="206"/>
      <c r="CO258" s="206"/>
      <c r="CP258" s="206"/>
      <c r="CQ258" s="206"/>
      <c r="CR258" s="206"/>
    </row>
    <row r="259" spans="1:96" ht="12" customHeight="1" x14ac:dyDescent="0.25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06"/>
      <c r="AN259" s="86"/>
      <c r="AO259" s="86"/>
      <c r="AP259" s="86"/>
      <c r="AQ259" s="86"/>
      <c r="AR259" s="86"/>
      <c r="AS259" s="86"/>
      <c r="AT259" s="86"/>
      <c r="AU259" s="86"/>
      <c r="AV259" s="86"/>
      <c r="AW259" s="240"/>
      <c r="AX259" s="86"/>
      <c r="AY259" s="86"/>
      <c r="AZ259" s="86"/>
      <c r="BA259" s="86"/>
      <c r="BB259" s="197"/>
      <c r="BC259" s="197"/>
      <c r="BD259" s="229">
        <f t="shared" si="25"/>
        <v>21.25</v>
      </c>
      <c r="BE259" s="202">
        <v>76500</v>
      </c>
      <c r="BF259" s="230">
        <v>651.28</v>
      </c>
      <c r="BG259" s="230">
        <v>575.71738271707602</v>
      </c>
      <c r="BH259" s="230">
        <v>-569.63802186964301</v>
      </c>
      <c r="BI259" s="231">
        <v>52.573851846266997</v>
      </c>
      <c r="BJ259" s="231">
        <v>6.5895362719542296</v>
      </c>
      <c r="BK259" s="229">
        <f t="shared" si="26"/>
        <v>0.4689100594170732</v>
      </c>
      <c r="BL259" s="229">
        <f t="shared" si="27"/>
        <v>138.57297730107655</v>
      </c>
      <c r="BM259" s="202">
        <v>76500</v>
      </c>
      <c r="BN259" s="230">
        <v>651.28</v>
      </c>
      <c r="BO259" s="230">
        <v>553.13349587280402</v>
      </c>
      <c r="BP259" s="230">
        <v>-547.56001298022102</v>
      </c>
      <c r="BQ259" s="231">
        <v>52.419422519349702</v>
      </c>
      <c r="BR259" s="231">
        <v>6.4328494374592697</v>
      </c>
      <c r="BS259" s="229">
        <f t="shared" si="28"/>
        <v>0.30086702243659325</v>
      </c>
      <c r="BT259" s="229">
        <f t="shared" si="29"/>
        <v>138.57297730107655</v>
      </c>
      <c r="BU259" s="206"/>
      <c r="BV259" s="204">
        <v>45.809992991404798</v>
      </c>
      <c r="BW259" s="204">
        <v>35.5182842244824</v>
      </c>
      <c r="BX259" s="229">
        <f t="shared" si="30"/>
        <v>41.091868518381062</v>
      </c>
      <c r="BY259" s="229">
        <f t="shared" si="31"/>
        <v>32.295089925407105</v>
      </c>
      <c r="BZ259" s="206"/>
      <c r="CA259" s="206"/>
      <c r="CB259" s="206"/>
      <c r="CC259" s="206"/>
      <c r="CD259" s="206"/>
      <c r="CE259" s="206"/>
      <c r="CF259" s="206"/>
      <c r="CG259" s="206"/>
      <c r="CH259" s="206"/>
      <c r="CI259" s="206"/>
      <c r="CJ259" s="206"/>
      <c r="CK259" s="206"/>
      <c r="CL259" s="206"/>
      <c r="CM259" s="206"/>
      <c r="CN259" s="206"/>
      <c r="CO259" s="206"/>
      <c r="CP259" s="206"/>
      <c r="CQ259" s="206"/>
      <c r="CR259" s="206"/>
    </row>
    <row r="260" spans="1:96" ht="12" customHeight="1" x14ac:dyDescent="0.25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39"/>
      <c r="Y260" s="239"/>
      <c r="Z260" s="239"/>
      <c r="AA260" s="239"/>
      <c r="AB260" s="239"/>
      <c r="AC260" s="239"/>
      <c r="AD260" s="239"/>
      <c r="AE260" s="239"/>
      <c r="AF260" s="239"/>
      <c r="AG260" s="239"/>
      <c r="AH260" s="239"/>
      <c r="AI260" s="239"/>
      <c r="AJ260" s="239"/>
      <c r="AK260" s="239"/>
      <c r="AL260" s="239"/>
      <c r="AM260" s="206"/>
      <c r="AN260" s="86"/>
      <c r="AO260" s="86"/>
      <c r="AP260" s="86"/>
      <c r="AQ260" s="86"/>
      <c r="AR260" s="86"/>
      <c r="AS260" s="86"/>
      <c r="AT260" s="86"/>
      <c r="AU260" s="86"/>
      <c r="AV260" s="86"/>
      <c r="AW260" s="240"/>
      <c r="AX260" s="86"/>
      <c r="AY260" s="86"/>
      <c r="AZ260" s="86"/>
      <c r="BA260" s="86"/>
      <c r="BB260" s="197"/>
      <c r="BC260" s="197"/>
      <c r="BD260" s="229">
        <f t="shared" si="25"/>
        <v>21.333333333333332</v>
      </c>
      <c r="BE260" s="202">
        <v>76800</v>
      </c>
      <c r="BF260" s="230">
        <v>650.50440994999997</v>
      </c>
      <c r="BG260" s="230">
        <v>588.99336615988898</v>
      </c>
      <c r="BH260" s="230">
        <v>-583.38929389717305</v>
      </c>
      <c r="BI260" s="231">
        <v>52.666141162794503</v>
      </c>
      <c r="BJ260" s="231">
        <v>6.6781701417931201</v>
      </c>
      <c r="BK260" s="229">
        <f t="shared" si="26"/>
        <v>0.55754392925596363</v>
      </c>
      <c r="BL260" s="229">
        <f t="shared" si="27"/>
        <v>137.79738725107654</v>
      </c>
      <c r="BM260" s="202">
        <v>76800</v>
      </c>
      <c r="BN260" s="230">
        <v>650.50440994999997</v>
      </c>
      <c r="BO260" s="230">
        <v>563.80920742043895</v>
      </c>
      <c r="BP260" s="230">
        <v>-558.44536211162006</v>
      </c>
      <c r="BQ260" s="231">
        <v>52.494285080097498</v>
      </c>
      <c r="BR260" s="231">
        <v>6.5058716765461</v>
      </c>
      <c r="BS260" s="229">
        <f t="shared" si="28"/>
        <v>0.3738892615234235</v>
      </c>
      <c r="BT260" s="229">
        <f t="shared" si="29"/>
        <v>137.79738725107654</v>
      </c>
      <c r="BU260" s="206"/>
      <c r="BV260" s="204">
        <v>57.458762824833002</v>
      </c>
      <c r="BW260" s="204">
        <v>43.167784134872001</v>
      </c>
      <c r="BX260" s="229">
        <f t="shared" si="30"/>
        <v>52.740638351809267</v>
      </c>
      <c r="BY260" s="229">
        <f t="shared" si="31"/>
        <v>39.944589835796705</v>
      </c>
      <c r="BZ260" s="206"/>
      <c r="CA260" s="206"/>
      <c r="CB260" s="206"/>
      <c r="CC260" s="206"/>
      <c r="CD260" s="206"/>
      <c r="CE260" s="206"/>
      <c r="CF260" s="206"/>
      <c r="CG260" s="206"/>
      <c r="CH260" s="206"/>
      <c r="CI260" s="206"/>
      <c r="CJ260" s="206"/>
      <c r="CK260" s="206"/>
      <c r="CL260" s="206"/>
      <c r="CM260" s="206"/>
      <c r="CN260" s="206"/>
      <c r="CO260" s="206"/>
      <c r="CP260" s="206"/>
      <c r="CQ260" s="206"/>
      <c r="CR260" s="206"/>
    </row>
    <row r="261" spans="1:96" ht="12" customHeight="1" x14ac:dyDescent="0.25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06"/>
      <c r="AN261" s="86"/>
      <c r="AO261" s="86"/>
      <c r="AP261" s="86"/>
      <c r="AQ261" s="86"/>
      <c r="AR261" s="86"/>
      <c r="AS261" s="86"/>
      <c r="AT261" s="86"/>
      <c r="AU261" s="86"/>
      <c r="AV261" s="86"/>
      <c r="AW261" s="240"/>
      <c r="AX261" s="86"/>
      <c r="AY261" s="86"/>
      <c r="AZ261" s="86"/>
      <c r="BA261" s="86"/>
      <c r="BB261" s="197"/>
      <c r="BC261" s="197"/>
      <c r="BD261" s="229">
        <f t="shared" si="25"/>
        <v>21.416666666666668</v>
      </c>
      <c r="BE261" s="202">
        <v>77100</v>
      </c>
      <c r="BF261" s="230">
        <v>648.18613731000005</v>
      </c>
      <c r="BG261" s="230">
        <v>601.12952626898095</v>
      </c>
      <c r="BH261" s="230">
        <v>-596.05064827497597</v>
      </c>
      <c r="BI261" s="231">
        <v>52.750070845671701</v>
      </c>
      <c r="BJ261" s="231">
        <v>6.7582185654578701</v>
      </c>
      <c r="BK261" s="229">
        <f t="shared" si="26"/>
        <v>0.6375923529207137</v>
      </c>
      <c r="BL261" s="229">
        <f t="shared" si="27"/>
        <v>135.47911461107662</v>
      </c>
      <c r="BM261" s="202">
        <v>77100</v>
      </c>
      <c r="BN261" s="230">
        <v>648.18613731000005</v>
      </c>
      <c r="BO261" s="230">
        <v>573.72179090128895</v>
      </c>
      <c r="BP261" s="230">
        <v>-568.62823762211497</v>
      </c>
      <c r="BQ261" s="231">
        <v>52.563542892243802</v>
      </c>
      <c r="BR261" s="231">
        <v>6.5729329159461001</v>
      </c>
      <c r="BS261" s="229">
        <f t="shared" si="28"/>
        <v>0.44095050092342358</v>
      </c>
      <c r="BT261" s="229">
        <f t="shared" si="29"/>
        <v>135.47911461107662</v>
      </c>
      <c r="BU261" s="206"/>
      <c r="BV261" s="204">
        <v>68.478239707938798</v>
      </c>
      <c r="BW261" s="204">
        <v>50.344507032642603</v>
      </c>
      <c r="BX261" s="229">
        <f t="shared" si="30"/>
        <v>63.760115234915062</v>
      </c>
      <c r="BY261" s="229">
        <f t="shared" si="31"/>
        <v>47.121312733567308</v>
      </c>
      <c r="BZ261" s="206"/>
      <c r="CA261" s="206"/>
      <c r="CB261" s="206"/>
      <c r="CC261" s="206"/>
      <c r="CD261" s="206"/>
      <c r="CE261" s="206"/>
      <c r="CF261" s="206"/>
      <c r="CG261" s="206"/>
      <c r="CH261" s="206"/>
      <c r="CI261" s="206"/>
      <c r="CJ261" s="206"/>
      <c r="CK261" s="206"/>
      <c r="CL261" s="206"/>
      <c r="CM261" s="206"/>
      <c r="CN261" s="206"/>
      <c r="CO261" s="206"/>
      <c r="CP261" s="206"/>
      <c r="CQ261" s="206"/>
      <c r="CR261" s="206"/>
    </row>
    <row r="262" spans="1:96" ht="12" customHeight="1" x14ac:dyDescent="0.25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39"/>
      <c r="Y262" s="239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239"/>
      <c r="AM262" s="206"/>
      <c r="AN262" s="86"/>
      <c r="AO262" s="86"/>
      <c r="AP262" s="86"/>
      <c r="AQ262" s="86"/>
      <c r="AR262" s="86"/>
      <c r="AS262" s="86"/>
      <c r="AT262" s="86"/>
      <c r="AU262" s="86"/>
      <c r="AV262" s="86"/>
      <c r="AW262" s="240"/>
      <c r="AX262" s="86"/>
      <c r="AY262" s="86"/>
      <c r="AZ262" s="86"/>
      <c r="BA262" s="86"/>
      <c r="BB262" s="197"/>
      <c r="BC262" s="197"/>
      <c r="BD262" s="229">
        <f t="shared" ref="BD262:BD292" si="32">BE262/$BD$4</f>
        <v>21.5</v>
      </c>
      <c r="BE262" s="202">
        <v>77400</v>
      </c>
      <c r="BF262" s="230">
        <v>644.35058158000004</v>
      </c>
      <c r="BG262" s="230">
        <v>611.99906706466504</v>
      </c>
      <c r="BH262" s="230">
        <v>-607.48497193890103</v>
      </c>
      <c r="BI262" s="231">
        <v>52.824968401613802</v>
      </c>
      <c r="BJ262" s="231">
        <v>6.8290727588884099</v>
      </c>
      <c r="BK262" s="229">
        <f t="shared" ref="BK262:BK292" si="33">BJ262-AVERAGE($BJ$5:$BJ$292)</f>
        <v>0.70844654635125348</v>
      </c>
      <c r="BL262" s="229">
        <f t="shared" ref="BL262:BL292" si="34">BF262-AVERAGE($BF$5:$BF$292)</f>
        <v>131.64355888107661</v>
      </c>
      <c r="BM262" s="202">
        <v>77400</v>
      </c>
      <c r="BN262" s="230">
        <v>644.35058158000004</v>
      </c>
      <c r="BO262" s="230">
        <v>582.755081592995</v>
      </c>
      <c r="BP262" s="230">
        <v>-577.98529647181795</v>
      </c>
      <c r="BQ262" s="231">
        <v>52.626498543340603</v>
      </c>
      <c r="BR262" s="231">
        <v>6.6333895755508401</v>
      </c>
      <c r="BS262" s="229">
        <f t="shared" ref="BS262:BS292" si="35">BR262-AVERAGE($BR$5:$BR$292)</f>
        <v>0.50140716052816359</v>
      </c>
      <c r="BT262" s="229">
        <f t="shared" ref="BT262:BT293" si="36">BN262-AVERAGE($BN$5:$BN$292)</f>
        <v>131.64355888107661</v>
      </c>
      <c r="BU262" s="206"/>
      <c r="BV262" s="204">
        <v>78.747737451569705</v>
      </c>
      <c r="BW262" s="204">
        <v>56.969852876583197</v>
      </c>
      <c r="BX262" s="229">
        <f t="shared" ref="BX262:BX293" si="37">BV262-AVERAGE($BV$5:$BV$292)</f>
        <v>74.02961297854597</v>
      </c>
      <c r="BY262" s="229">
        <f t="shared" ref="BY262:BY293" si="38">BW262-AVERAGE($BW$5:$BW$292)</f>
        <v>53.746658577507901</v>
      </c>
      <c r="BZ262" s="206"/>
      <c r="CA262" s="206"/>
      <c r="CB262" s="206"/>
      <c r="CC262" s="206"/>
      <c r="CD262" s="206"/>
      <c r="CE262" s="206"/>
      <c r="CF262" s="206"/>
      <c r="CG262" s="206"/>
      <c r="CH262" s="206"/>
      <c r="CI262" s="206"/>
      <c r="CJ262" s="206"/>
      <c r="CK262" s="206"/>
      <c r="CL262" s="206"/>
      <c r="CM262" s="206"/>
      <c r="CN262" s="206"/>
      <c r="CO262" s="206"/>
      <c r="CP262" s="206"/>
      <c r="CQ262" s="206"/>
      <c r="CR262" s="206"/>
    </row>
    <row r="263" spans="1:96" ht="12" customHeight="1" x14ac:dyDescent="0.25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39"/>
      <c r="Y263" s="239"/>
      <c r="Z263" s="239"/>
      <c r="AA263" s="239"/>
      <c r="AB263" s="239"/>
      <c r="AC263" s="239"/>
      <c r="AD263" s="239"/>
      <c r="AE263" s="239"/>
      <c r="AF263" s="239"/>
      <c r="AG263" s="239"/>
      <c r="AH263" s="239"/>
      <c r="AI263" s="239"/>
      <c r="AJ263" s="239"/>
      <c r="AK263" s="239"/>
      <c r="AL263" s="239"/>
      <c r="AM263" s="206"/>
      <c r="AN263" s="86"/>
      <c r="AO263" s="86"/>
      <c r="AP263" s="86"/>
      <c r="AQ263" s="86"/>
      <c r="AR263" s="86"/>
      <c r="AS263" s="86"/>
      <c r="AT263" s="86"/>
      <c r="AU263" s="86"/>
      <c r="AV263" s="86"/>
      <c r="AW263" s="240"/>
      <c r="AX263" s="86"/>
      <c r="AY263" s="86"/>
      <c r="AZ263" s="86"/>
      <c r="BA263" s="86"/>
      <c r="BB263" s="197"/>
      <c r="BC263" s="197"/>
      <c r="BD263" s="229">
        <f t="shared" si="32"/>
        <v>21.583333333333332</v>
      </c>
      <c r="BE263" s="202">
        <v>77700</v>
      </c>
      <c r="BF263" s="230">
        <v>639.03976589000001</v>
      </c>
      <c r="BG263" s="230">
        <v>621.49919607221204</v>
      </c>
      <c r="BH263" s="230">
        <v>-617.58001362216805</v>
      </c>
      <c r="BI263" s="231">
        <v>52.890319037255402</v>
      </c>
      <c r="BJ263" s="231">
        <v>6.8902721490782497</v>
      </c>
      <c r="BK263" s="229">
        <f t="shared" si="33"/>
        <v>0.76964593654109326</v>
      </c>
      <c r="BL263" s="229">
        <f t="shared" si="34"/>
        <v>126.33274319107659</v>
      </c>
      <c r="BM263" s="202">
        <v>77700</v>
      </c>
      <c r="BN263" s="230">
        <v>639.03976589000001</v>
      </c>
      <c r="BO263" s="230">
        <v>590.81071443955898</v>
      </c>
      <c r="BP263" s="230">
        <v>-586.41101448831603</v>
      </c>
      <c r="BQ263" s="231">
        <v>52.682581153701598</v>
      </c>
      <c r="BR263" s="231">
        <v>6.6867207596814699</v>
      </c>
      <c r="BS263" s="229">
        <f t="shared" si="35"/>
        <v>0.55473834465879346</v>
      </c>
      <c r="BT263" s="229">
        <f t="shared" si="36"/>
        <v>126.33274319107659</v>
      </c>
      <c r="BU263" s="206"/>
      <c r="BV263" s="204">
        <v>88.1547836978867</v>
      </c>
      <c r="BW263" s="204">
        <v>62.971260350924503</v>
      </c>
      <c r="BX263" s="229">
        <f t="shared" si="37"/>
        <v>83.436659224862964</v>
      </c>
      <c r="BY263" s="229">
        <f t="shared" si="38"/>
        <v>59.748066051849207</v>
      </c>
      <c r="BZ263" s="206"/>
      <c r="CA263" s="206"/>
      <c r="CB263" s="206"/>
      <c r="CC263" s="206"/>
      <c r="CD263" s="206"/>
      <c r="CE263" s="206"/>
      <c r="CF263" s="206"/>
      <c r="CG263" s="206"/>
      <c r="CH263" s="206"/>
      <c r="CI263" s="206"/>
      <c r="CJ263" s="206"/>
      <c r="CK263" s="206"/>
      <c r="CL263" s="206"/>
      <c r="CM263" s="206"/>
      <c r="CN263" s="206"/>
      <c r="CO263" s="206"/>
      <c r="CP263" s="206"/>
      <c r="CQ263" s="206"/>
      <c r="CR263" s="206"/>
    </row>
    <row r="264" spans="1:96" ht="12" customHeight="1" x14ac:dyDescent="0.25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39"/>
      <c r="Y264" s="239"/>
      <c r="Z264" s="239"/>
      <c r="AA264" s="239"/>
      <c r="AB264" s="239"/>
      <c r="AC264" s="239"/>
      <c r="AD264" s="239"/>
      <c r="AE264" s="239"/>
      <c r="AF264" s="239"/>
      <c r="AG264" s="239"/>
      <c r="AH264" s="239"/>
      <c r="AI264" s="239"/>
      <c r="AJ264" s="239"/>
      <c r="AK264" s="239"/>
      <c r="AL264" s="239"/>
      <c r="AM264" s="206"/>
      <c r="AN264" s="86"/>
      <c r="AO264" s="86"/>
      <c r="AP264" s="86"/>
      <c r="AQ264" s="86"/>
      <c r="AR264" s="86"/>
      <c r="AS264" s="86"/>
      <c r="AT264" s="86"/>
      <c r="AU264" s="86"/>
      <c r="AV264" s="86"/>
      <c r="AW264" s="240"/>
      <c r="AX264" s="86"/>
      <c r="AY264" s="86"/>
      <c r="AZ264" s="86"/>
      <c r="BA264" s="86"/>
      <c r="BB264" s="197"/>
      <c r="BC264" s="197"/>
      <c r="BD264" s="229">
        <f t="shared" si="32"/>
        <v>21.666666666666668</v>
      </c>
      <c r="BE264" s="202">
        <v>78000</v>
      </c>
      <c r="BF264" s="230">
        <v>632.31187666999904</v>
      </c>
      <c r="BG264" s="230">
        <v>629.55046774851405</v>
      </c>
      <c r="BH264" s="230">
        <v>-626.24772056134498</v>
      </c>
      <c r="BI264" s="231">
        <v>52.945751306932799</v>
      </c>
      <c r="BJ264" s="231">
        <v>6.9414912124547703</v>
      </c>
      <c r="BK264" s="229">
        <f t="shared" si="33"/>
        <v>0.82086499991761386</v>
      </c>
      <c r="BL264" s="229">
        <f t="shared" si="34"/>
        <v>119.60485397107561</v>
      </c>
      <c r="BM264" s="202">
        <v>78000</v>
      </c>
      <c r="BN264" s="230">
        <v>632.31187666999904</v>
      </c>
      <c r="BO264" s="230">
        <v>597.80836408347</v>
      </c>
      <c r="BP264" s="230">
        <v>-593.81806125925402</v>
      </c>
      <c r="BQ264" s="231">
        <v>52.731340845296103</v>
      </c>
      <c r="BR264" s="231">
        <v>6.7325224127939602</v>
      </c>
      <c r="BS264" s="229">
        <f t="shared" si="35"/>
        <v>0.60053999777128375</v>
      </c>
      <c r="BT264" s="229">
        <f t="shared" si="36"/>
        <v>119.60485397107561</v>
      </c>
      <c r="BU264" s="206"/>
      <c r="BV264" s="204">
        <v>96.596351726592701</v>
      </c>
      <c r="BW264" s="204">
        <v>68.283001562653496</v>
      </c>
      <c r="BX264" s="229">
        <f t="shared" si="37"/>
        <v>91.878227253568966</v>
      </c>
      <c r="BY264" s="229">
        <f t="shared" si="38"/>
        <v>65.059807263578193</v>
      </c>
      <c r="BZ264" s="206"/>
      <c r="CA264" s="206"/>
      <c r="CB264" s="206"/>
      <c r="CC264" s="206"/>
      <c r="CD264" s="206"/>
      <c r="CE264" s="206"/>
      <c r="CF264" s="206"/>
      <c r="CG264" s="206"/>
      <c r="CH264" s="206"/>
      <c r="CI264" s="206"/>
      <c r="CJ264" s="206"/>
      <c r="CK264" s="206"/>
      <c r="CL264" s="206"/>
      <c r="CM264" s="206"/>
      <c r="CN264" s="206"/>
      <c r="CO264" s="206"/>
      <c r="CP264" s="206"/>
      <c r="CQ264" s="206"/>
      <c r="CR264" s="206"/>
    </row>
    <row r="265" spans="1:96" ht="12" customHeight="1" x14ac:dyDescent="0.25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  <c r="AM265" s="206"/>
      <c r="AN265" s="86"/>
      <c r="AO265" s="86"/>
      <c r="AP265" s="86"/>
      <c r="AQ265" s="86"/>
      <c r="AR265" s="86"/>
      <c r="AS265" s="86"/>
      <c r="AT265" s="86"/>
      <c r="AU265" s="86"/>
      <c r="AV265" s="86"/>
      <c r="AW265" s="240"/>
      <c r="AX265" s="86"/>
      <c r="AY265" s="86"/>
      <c r="AZ265" s="86"/>
      <c r="BA265" s="86"/>
      <c r="BB265" s="197"/>
      <c r="BC265" s="197"/>
      <c r="BD265" s="229">
        <f t="shared" si="32"/>
        <v>21.75</v>
      </c>
      <c r="BE265" s="202">
        <v>78300</v>
      </c>
      <c r="BF265" s="230">
        <v>624.24062605999995</v>
      </c>
      <c r="BG265" s="230">
        <v>636.09587908038804</v>
      </c>
      <c r="BH265" s="230">
        <v>-633.423290727054</v>
      </c>
      <c r="BI265" s="231">
        <v>52.991023420520499</v>
      </c>
      <c r="BJ265" s="231">
        <v>6.9825270241699497</v>
      </c>
      <c r="BK265" s="229">
        <f t="shared" si="33"/>
        <v>0.86190081163279331</v>
      </c>
      <c r="BL265" s="229">
        <f t="shared" si="34"/>
        <v>111.53360336107653</v>
      </c>
      <c r="BM265" s="202">
        <v>78300</v>
      </c>
      <c r="BN265" s="230">
        <v>624.24062605999995</v>
      </c>
      <c r="BO265" s="230">
        <v>603.68563018055295</v>
      </c>
      <c r="BP265" s="230">
        <v>-600.13727295429203</v>
      </c>
      <c r="BQ265" s="231">
        <v>52.772441895371102</v>
      </c>
      <c r="BR265" s="231">
        <v>6.7705004878357098</v>
      </c>
      <c r="BS265" s="229">
        <f t="shared" si="35"/>
        <v>0.6385180728130333</v>
      </c>
      <c r="BT265" s="229">
        <f t="shared" si="36"/>
        <v>111.53360336107653</v>
      </c>
      <c r="BU265" s="206"/>
      <c r="BV265" s="204">
        <v>103.97998881178501</v>
      </c>
      <c r="BW265" s="204">
        <v>72.846901898636006</v>
      </c>
      <c r="BX265" s="229">
        <f t="shared" si="37"/>
        <v>99.261864338761271</v>
      </c>
      <c r="BY265" s="229">
        <f t="shared" si="38"/>
        <v>69.623707599560703</v>
      </c>
      <c r="BZ265" s="206"/>
      <c r="CA265" s="206"/>
      <c r="CB265" s="206"/>
      <c r="CC265" s="206"/>
      <c r="CD265" s="206"/>
      <c r="CE265" s="206"/>
      <c r="CF265" s="206"/>
      <c r="CG265" s="206"/>
      <c r="CH265" s="206"/>
      <c r="CI265" s="206"/>
      <c r="CJ265" s="206"/>
      <c r="CK265" s="206"/>
      <c r="CL265" s="206"/>
      <c r="CM265" s="206"/>
      <c r="CN265" s="206"/>
      <c r="CO265" s="206"/>
      <c r="CP265" s="206"/>
      <c r="CQ265" s="206"/>
      <c r="CR265" s="206"/>
    </row>
    <row r="266" spans="1:96" ht="12" customHeight="1" x14ac:dyDescent="0.25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39"/>
      <c r="Y266" s="239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239"/>
      <c r="AM266" s="206"/>
      <c r="AN266" s="86"/>
      <c r="AO266" s="86"/>
      <c r="AP266" s="86"/>
      <c r="AQ266" s="86"/>
      <c r="AR266" s="86"/>
      <c r="AS266" s="86"/>
      <c r="AT266" s="86"/>
      <c r="AU266" s="86"/>
      <c r="AV266" s="86"/>
      <c r="AW266" s="240"/>
      <c r="AX266" s="86"/>
      <c r="AY266" s="86"/>
      <c r="AZ266" s="86"/>
      <c r="BA266" s="86"/>
      <c r="BB266" s="197"/>
      <c r="BC266" s="197"/>
      <c r="BD266" s="229">
        <f t="shared" si="32"/>
        <v>21.833333333333332</v>
      </c>
      <c r="BE266" s="202">
        <v>78600</v>
      </c>
      <c r="BF266" s="230">
        <v>614.91444438999997</v>
      </c>
      <c r="BG266" s="230">
        <v>641.09978825975804</v>
      </c>
      <c r="BH266" s="230">
        <v>-639.06403069367298</v>
      </c>
      <c r="BI266" s="231">
        <v>53.026010558004302</v>
      </c>
      <c r="BJ266" s="231">
        <v>7.0132877524100898</v>
      </c>
      <c r="BK266" s="229">
        <f t="shared" si="33"/>
        <v>0.8926615398729334</v>
      </c>
      <c r="BL266" s="229">
        <f t="shared" si="34"/>
        <v>102.20742169107655</v>
      </c>
      <c r="BM266" s="202">
        <v>78600</v>
      </c>
      <c r="BN266" s="230">
        <v>614.91444438999997</v>
      </c>
      <c r="BO266" s="230">
        <v>608.39763951121199</v>
      </c>
      <c r="BP266" s="230">
        <v>-605.31730763345502</v>
      </c>
      <c r="BQ266" s="231">
        <v>52.8056551989146</v>
      </c>
      <c r="BR266" s="231">
        <v>6.8004636282967201</v>
      </c>
      <c r="BS266" s="229">
        <f t="shared" si="35"/>
        <v>0.66848121327404364</v>
      </c>
      <c r="BT266" s="229">
        <f t="shared" si="36"/>
        <v>102.20742169107655</v>
      </c>
      <c r="BU266" s="206"/>
      <c r="BV266" s="204">
        <v>110.22482877157999</v>
      </c>
      <c r="BW266" s="204">
        <v>76.612977158618406</v>
      </c>
      <c r="BX266" s="229">
        <f t="shared" si="37"/>
        <v>105.50670429855626</v>
      </c>
      <c r="BY266" s="229">
        <f t="shared" si="38"/>
        <v>73.389782859543104</v>
      </c>
      <c r="BZ266" s="206"/>
      <c r="CA266" s="206"/>
      <c r="CB266" s="206"/>
      <c r="CC266" s="206"/>
      <c r="CD266" s="206"/>
      <c r="CE266" s="206"/>
      <c r="CF266" s="206"/>
      <c r="CG266" s="206"/>
      <c r="CH266" s="206"/>
      <c r="CI266" s="206"/>
      <c r="CJ266" s="206"/>
      <c r="CK266" s="206"/>
      <c r="CL266" s="206"/>
      <c r="CM266" s="206"/>
      <c r="CN266" s="206"/>
      <c r="CO266" s="206"/>
      <c r="CP266" s="206"/>
      <c r="CQ266" s="206"/>
      <c r="CR266" s="206"/>
    </row>
    <row r="267" spans="1:96" ht="12" customHeight="1" x14ac:dyDescent="0.25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39"/>
      <c r="Y267" s="239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239"/>
      <c r="AM267" s="206"/>
      <c r="AN267" s="86"/>
      <c r="AO267" s="86"/>
      <c r="AP267" s="86"/>
      <c r="AQ267" s="86"/>
      <c r="AR267" s="86"/>
      <c r="AS267" s="86"/>
      <c r="AT267" s="86"/>
      <c r="AU267" s="86"/>
      <c r="AV267" s="86"/>
      <c r="AW267" s="240"/>
      <c r="AX267" s="86"/>
      <c r="AY267" s="86"/>
      <c r="AZ267" s="86"/>
      <c r="BA267" s="86"/>
      <c r="BB267" s="197"/>
      <c r="BC267" s="197"/>
      <c r="BD267" s="229">
        <f t="shared" si="32"/>
        <v>21.916666666666668</v>
      </c>
      <c r="BE267" s="202">
        <v>78900</v>
      </c>
      <c r="BF267" s="230">
        <v>604.43551124999999</v>
      </c>
      <c r="BG267" s="230">
        <v>644.54670378004801</v>
      </c>
      <c r="BH267" s="230">
        <v>-643.14807875529198</v>
      </c>
      <c r="BI267" s="231">
        <v>53.050693308250899</v>
      </c>
      <c r="BJ267" s="231">
        <v>7.0337821579530502</v>
      </c>
      <c r="BK267" s="229">
        <f t="shared" si="33"/>
        <v>0.91315594541589373</v>
      </c>
      <c r="BL267" s="229">
        <f t="shared" si="34"/>
        <v>91.728488551076566</v>
      </c>
      <c r="BM267" s="202">
        <v>78900</v>
      </c>
      <c r="BN267" s="230">
        <v>604.43551124999999</v>
      </c>
      <c r="BO267" s="230">
        <v>611.91642198259603</v>
      </c>
      <c r="BP267" s="230">
        <v>-609.32405081994705</v>
      </c>
      <c r="BQ267" s="231">
        <v>52.830850464595898</v>
      </c>
      <c r="BR267" s="231">
        <v>6.8223156974289898</v>
      </c>
      <c r="BS267" s="229">
        <f t="shared" si="35"/>
        <v>0.69033328240631331</v>
      </c>
      <c r="BT267" s="229">
        <f t="shared" si="36"/>
        <v>91.728488551076566</v>
      </c>
      <c r="BU267" s="206"/>
      <c r="BV267" s="204">
        <v>115.26247762097999</v>
      </c>
      <c r="BW267" s="204">
        <v>79.539980986170406</v>
      </c>
      <c r="BX267" s="229">
        <f t="shared" si="37"/>
        <v>110.54435314795626</v>
      </c>
      <c r="BY267" s="229">
        <f t="shared" si="38"/>
        <v>76.316786687095103</v>
      </c>
      <c r="BZ267" s="206"/>
      <c r="CA267" s="206"/>
      <c r="CB267" s="206"/>
      <c r="CC267" s="206"/>
      <c r="CD267" s="206"/>
      <c r="CE267" s="206"/>
      <c r="CF267" s="206"/>
      <c r="CG267" s="206"/>
      <c r="CH267" s="206"/>
      <c r="CI267" s="206"/>
      <c r="CJ267" s="206"/>
      <c r="CK267" s="206"/>
      <c r="CL267" s="206"/>
      <c r="CM267" s="206"/>
      <c r="CN267" s="206"/>
      <c r="CO267" s="206"/>
      <c r="CP267" s="206"/>
      <c r="CQ267" s="206"/>
      <c r="CR267" s="206"/>
    </row>
    <row r="268" spans="1:96" ht="12" customHeight="1" x14ac:dyDescent="0.25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39"/>
      <c r="Y268" s="239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239"/>
      <c r="AM268" s="206"/>
      <c r="AN268" s="86"/>
      <c r="AO268" s="86"/>
      <c r="AP268" s="86"/>
      <c r="AQ268" s="86"/>
      <c r="AR268" s="86"/>
      <c r="AS268" s="86"/>
      <c r="AT268" s="86"/>
      <c r="AU268" s="86"/>
      <c r="AV268" s="86"/>
      <c r="AW268" s="240"/>
      <c r="AX268" s="86"/>
      <c r="AY268" s="86"/>
      <c r="AZ268" s="86"/>
      <c r="BA268" s="86"/>
      <c r="BB268" s="197"/>
      <c r="BC268" s="197"/>
      <c r="BD268" s="229">
        <f t="shared" si="32"/>
        <v>22</v>
      </c>
      <c r="BE268" s="202">
        <v>79200</v>
      </c>
      <c r="BF268" s="230">
        <v>592.91863602000001</v>
      </c>
      <c r="BG268" s="230">
        <v>646.43997562097195</v>
      </c>
      <c r="BH268" s="230">
        <v>-645.67303215884203</v>
      </c>
      <c r="BI268" s="231">
        <v>53.065147212949697</v>
      </c>
      <c r="BJ268" s="231">
        <v>7.0441100581150602</v>
      </c>
      <c r="BK268" s="229">
        <f t="shared" si="33"/>
        <v>0.92348384557790375</v>
      </c>
      <c r="BL268" s="229">
        <f t="shared" si="34"/>
        <v>80.211613321076584</v>
      </c>
      <c r="BM268" s="202">
        <v>79200</v>
      </c>
      <c r="BN268" s="230">
        <v>592.91863602000001</v>
      </c>
      <c r="BO268" s="230">
        <v>614.230105786389</v>
      </c>
      <c r="BP268" s="230">
        <v>-612.13982476876095</v>
      </c>
      <c r="BQ268" s="231">
        <v>52.847988416263803</v>
      </c>
      <c r="BR268" s="231">
        <v>6.8360483631694704</v>
      </c>
      <c r="BS268" s="229">
        <f t="shared" si="35"/>
        <v>0.70406594814679391</v>
      </c>
      <c r="BT268" s="229">
        <f t="shared" si="36"/>
        <v>80.211613321076584</v>
      </c>
      <c r="BU268" s="206"/>
      <c r="BV268" s="204">
        <v>119.037762628252</v>
      </c>
      <c r="BW268" s="204">
        <v>81.59585660207</v>
      </c>
      <c r="BX268" s="229">
        <f t="shared" si="37"/>
        <v>114.31963815522826</v>
      </c>
      <c r="BY268" s="229">
        <f t="shared" si="38"/>
        <v>78.372662302994698</v>
      </c>
      <c r="BZ268" s="206"/>
      <c r="CA268" s="206"/>
      <c r="CB268" s="206"/>
      <c r="CC268" s="206"/>
      <c r="CD268" s="206"/>
      <c r="CE268" s="206"/>
      <c r="CF268" s="206"/>
      <c r="CG268" s="206"/>
      <c r="CH268" s="206"/>
      <c r="CI268" s="206"/>
      <c r="CJ268" s="206"/>
      <c r="CK268" s="206"/>
      <c r="CL268" s="206"/>
      <c r="CM268" s="206"/>
      <c r="CN268" s="206"/>
      <c r="CO268" s="206"/>
      <c r="CP268" s="206"/>
      <c r="CQ268" s="206"/>
      <c r="CR268" s="206"/>
    </row>
    <row r="269" spans="1:96" ht="12" customHeight="1" x14ac:dyDescent="0.25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39"/>
      <c r="Y269" s="239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239"/>
      <c r="AM269" s="206"/>
      <c r="AN269" s="86"/>
      <c r="AO269" s="86"/>
      <c r="AP269" s="86"/>
      <c r="AQ269" s="86"/>
      <c r="AR269" s="86"/>
      <c r="AS269" s="86"/>
      <c r="AT269" s="86"/>
      <c r="AU269" s="86"/>
      <c r="AV269" s="86"/>
      <c r="AW269" s="240"/>
      <c r="AX269" s="86"/>
      <c r="AY269" s="86"/>
      <c r="AZ269" s="86"/>
      <c r="BA269" s="86"/>
      <c r="BB269" s="197"/>
      <c r="BC269" s="197"/>
      <c r="BD269" s="229">
        <f t="shared" si="32"/>
        <v>22.083333333333332</v>
      </c>
      <c r="BE269" s="202">
        <v>79500</v>
      </c>
      <c r="BF269" s="230">
        <v>580.49</v>
      </c>
      <c r="BG269" s="230">
        <v>646.80041047767099</v>
      </c>
      <c r="BH269" s="230">
        <v>-646.65450416744898</v>
      </c>
      <c r="BI269" s="231">
        <v>53.069533324018202</v>
      </c>
      <c r="BJ269" s="231">
        <v>7.0444536624376797</v>
      </c>
      <c r="BK269" s="229">
        <f t="shared" si="33"/>
        <v>0.92382744990052323</v>
      </c>
      <c r="BL269" s="229">
        <f t="shared" si="34"/>
        <v>67.782977301076585</v>
      </c>
      <c r="BM269" s="202">
        <v>79500</v>
      </c>
      <c r="BN269" s="230">
        <v>580.49</v>
      </c>
      <c r="BO269" s="230">
        <v>615.34196794001605</v>
      </c>
      <c r="BP269" s="230">
        <v>-613.76244356216102</v>
      </c>
      <c r="BQ269" s="231">
        <v>52.857113162058397</v>
      </c>
      <c r="BR269" s="231">
        <v>6.8417338590784604</v>
      </c>
      <c r="BS269" s="229">
        <f t="shared" si="35"/>
        <v>0.70975144405578394</v>
      </c>
      <c r="BT269" s="229">
        <f t="shared" si="36"/>
        <v>67.782977301076585</v>
      </c>
      <c r="BU269" s="206"/>
      <c r="BV269" s="204">
        <v>121.50933657107799</v>
      </c>
      <c r="BW269" s="204">
        <v>82.758087892704495</v>
      </c>
      <c r="BX269" s="229">
        <f t="shared" si="37"/>
        <v>116.79121209805426</v>
      </c>
      <c r="BY269" s="229">
        <f t="shared" si="38"/>
        <v>79.534893593629192</v>
      </c>
      <c r="BZ269" s="206"/>
      <c r="CA269" s="206"/>
      <c r="CB269" s="206"/>
      <c r="CC269" s="206"/>
      <c r="CD269" s="206"/>
      <c r="CE269" s="206"/>
      <c r="CF269" s="206"/>
      <c r="CG269" s="206"/>
      <c r="CH269" s="206"/>
      <c r="CI269" s="206"/>
      <c r="CJ269" s="206"/>
      <c r="CK269" s="206"/>
      <c r="CL269" s="206"/>
      <c r="CM269" s="206"/>
      <c r="CN269" s="206"/>
      <c r="CO269" s="206"/>
      <c r="CP269" s="206"/>
      <c r="CQ269" s="206"/>
      <c r="CR269" s="206"/>
    </row>
    <row r="270" spans="1:96" ht="12" customHeight="1" x14ac:dyDescent="0.25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39"/>
      <c r="Y270" s="239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239"/>
      <c r="AM270" s="206"/>
      <c r="AN270" s="86"/>
      <c r="AO270" s="86"/>
      <c r="AP270" s="86"/>
      <c r="AQ270" s="86"/>
      <c r="AR270" s="86"/>
      <c r="AS270" s="86"/>
      <c r="AT270" s="86"/>
      <c r="AU270" s="86"/>
      <c r="AV270" s="86"/>
      <c r="AW270" s="240"/>
      <c r="AX270" s="86"/>
      <c r="AY270" s="86"/>
      <c r="AZ270" s="86"/>
      <c r="BA270" s="86"/>
      <c r="BB270" s="197"/>
      <c r="BC270" s="197"/>
      <c r="BD270" s="229">
        <f t="shared" si="32"/>
        <v>22.166666666666668</v>
      </c>
      <c r="BE270" s="202">
        <v>79800</v>
      </c>
      <c r="BF270" s="230">
        <v>567.28577393</v>
      </c>
      <c r="BG270" s="230">
        <v>645.664827506047</v>
      </c>
      <c r="BH270" s="230">
        <v>-646.12462896577802</v>
      </c>
      <c r="BI270" s="231">
        <v>53.064089651387199</v>
      </c>
      <c r="BJ270" s="231">
        <v>7.0350696672516397</v>
      </c>
      <c r="BK270" s="229">
        <f t="shared" si="33"/>
        <v>0.91444345471448329</v>
      </c>
      <c r="BL270" s="229">
        <f t="shared" si="34"/>
        <v>54.578751231076581</v>
      </c>
      <c r="BM270" s="202">
        <v>79800</v>
      </c>
      <c r="BN270" s="230">
        <v>567.28577393</v>
      </c>
      <c r="BO270" s="230">
        <v>615.26936991618402</v>
      </c>
      <c r="BP270" s="230">
        <v>-614.204147788667</v>
      </c>
      <c r="BQ270" s="231">
        <v>52.858344818031</v>
      </c>
      <c r="BR270" s="231">
        <v>6.8395179825758898</v>
      </c>
      <c r="BS270" s="229">
        <f t="shared" si="35"/>
        <v>0.70753556755321334</v>
      </c>
      <c r="BT270" s="229">
        <f t="shared" si="36"/>
        <v>54.578751231076581</v>
      </c>
      <c r="BU270" s="206"/>
      <c r="BV270" s="204">
        <v>122.650130574635</v>
      </c>
      <c r="BW270" s="204">
        <v>83.013946008340596</v>
      </c>
      <c r="BX270" s="229">
        <f t="shared" si="37"/>
        <v>117.93200610161126</v>
      </c>
      <c r="BY270" s="229">
        <f t="shared" si="38"/>
        <v>79.790751709265294</v>
      </c>
      <c r="BZ270" s="206"/>
      <c r="CA270" s="206"/>
      <c r="CB270" s="206"/>
      <c r="CC270" s="206"/>
      <c r="CD270" s="206"/>
      <c r="CE270" s="206"/>
      <c r="CF270" s="206"/>
      <c r="CG270" s="206"/>
      <c r="CH270" s="206"/>
      <c r="CI270" s="206"/>
      <c r="CJ270" s="206"/>
      <c r="CK270" s="206"/>
      <c r="CL270" s="206"/>
      <c r="CM270" s="206"/>
      <c r="CN270" s="206"/>
      <c r="CO270" s="206"/>
      <c r="CP270" s="206"/>
      <c r="CQ270" s="206"/>
      <c r="CR270" s="206"/>
    </row>
    <row r="271" spans="1:96" ht="12" customHeight="1" x14ac:dyDescent="0.25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39"/>
      <c r="Y271" s="239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239"/>
      <c r="AM271" s="206"/>
      <c r="AN271" s="86"/>
      <c r="AO271" s="86"/>
      <c r="AP271" s="86"/>
      <c r="AQ271" s="86"/>
      <c r="AR271" s="86"/>
      <c r="AS271" s="86"/>
      <c r="AT271" s="86"/>
      <c r="AU271" s="86"/>
      <c r="AV271" s="86"/>
      <c r="AW271" s="240"/>
      <c r="AX271" s="86"/>
      <c r="AY271" s="86"/>
      <c r="AZ271" s="86"/>
      <c r="BA271" s="86"/>
      <c r="BB271" s="197"/>
      <c r="BC271" s="197"/>
      <c r="BD271" s="229">
        <f t="shared" si="32"/>
        <v>22.25</v>
      </c>
      <c r="BE271" s="202">
        <v>80100</v>
      </c>
      <c r="BF271" s="230">
        <v>553.45062605999999</v>
      </c>
      <c r="BG271" s="230">
        <v>643.08456840245401</v>
      </c>
      <c r="BH271" s="230">
        <v>-644.13052841817205</v>
      </c>
      <c r="BI271" s="231">
        <v>53.049123371959901</v>
      </c>
      <c r="BJ271" s="231">
        <v>7.0162819951667199</v>
      </c>
      <c r="BK271" s="229">
        <f t="shared" si="33"/>
        <v>0.89565578262956347</v>
      </c>
      <c r="BL271" s="229">
        <f t="shared" si="34"/>
        <v>40.743603361076566</v>
      </c>
      <c r="BM271" s="202">
        <v>80100</v>
      </c>
      <c r="BN271" s="230">
        <v>553.45062605999999</v>
      </c>
      <c r="BO271" s="230">
        <v>614.04260358443298</v>
      </c>
      <c r="BP271" s="230">
        <v>-613.49044665739405</v>
      </c>
      <c r="BQ271" s="231">
        <v>52.851872424744101</v>
      </c>
      <c r="BR271" s="231">
        <v>6.8296133546919604</v>
      </c>
      <c r="BS271" s="229">
        <f t="shared" si="35"/>
        <v>0.69763093966928391</v>
      </c>
      <c r="BT271" s="229">
        <f t="shared" si="36"/>
        <v>40.743603361076566</v>
      </c>
      <c r="BU271" s="206"/>
      <c r="BV271" s="204">
        <v>122.447650572067</v>
      </c>
      <c r="BW271" s="204">
        <v>82.360628770502501</v>
      </c>
      <c r="BX271" s="229">
        <f t="shared" si="37"/>
        <v>117.72952609904327</v>
      </c>
      <c r="BY271" s="229">
        <f t="shared" si="38"/>
        <v>79.137434471427198</v>
      </c>
      <c r="BZ271" s="206"/>
      <c r="CA271" s="206"/>
      <c r="CB271" s="206"/>
      <c r="CC271" s="206"/>
      <c r="CD271" s="206"/>
      <c r="CE271" s="206"/>
      <c r="CF271" s="206"/>
      <c r="CG271" s="206"/>
      <c r="CH271" s="206"/>
      <c r="CI271" s="206"/>
      <c r="CJ271" s="206"/>
      <c r="CK271" s="206"/>
      <c r="CL271" s="206"/>
      <c r="CM271" s="206"/>
      <c r="CN271" s="206"/>
      <c r="CO271" s="206"/>
      <c r="CP271" s="206"/>
      <c r="CQ271" s="206"/>
      <c r="CR271" s="206"/>
    </row>
    <row r="272" spans="1:96" ht="12" customHeight="1" x14ac:dyDescent="0.25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06"/>
      <c r="AN272" s="86"/>
      <c r="AO272" s="86"/>
      <c r="AP272" s="86"/>
      <c r="AQ272" s="86"/>
      <c r="AR272" s="86"/>
      <c r="AS272" s="86"/>
      <c r="AT272" s="86"/>
      <c r="AU272" s="86"/>
      <c r="AV272" s="86"/>
      <c r="AW272" s="240"/>
      <c r="AX272" s="86"/>
      <c r="AY272" s="86"/>
      <c r="AZ272" s="86"/>
      <c r="BA272" s="86"/>
      <c r="BB272" s="197"/>
      <c r="BC272" s="197"/>
      <c r="BD272" s="229">
        <f t="shared" si="32"/>
        <v>22.333333333333332</v>
      </c>
      <c r="BE272" s="202">
        <v>80400</v>
      </c>
      <c r="BF272" s="230">
        <v>539.13613719</v>
      </c>
      <c r="BG272" s="230">
        <v>639.12397476846604</v>
      </c>
      <c r="BH272" s="230">
        <v>-640.73275305745904</v>
      </c>
      <c r="BI272" s="231">
        <v>53.025003678835901</v>
      </c>
      <c r="BJ272" s="231">
        <v>6.98847507527997</v>
      </c>
      <c r="BK272" s="229">
        <f t="shared" si="33"/>
        <v>0.86784886274281359</v>
      </c>
      <c r="BL272" s="229">
        <f t="shared" si="34"/>
        <v>26.429114491076575</v>
      </c>
      <c r="BM272" s="202">
        <v>80400</v>
      </c>
      <c r="BN272" s="230">
        <v>539.13613719</v>
      </c>
      <c r="BO272" s="230">
        <v>611.70366974589297</v>
      </c>
      <c r="BP272" s="230">
        <v>-611.65889141086302</v>
      </c>
      <c r="BQ272" s="231">
        <v>52.837947166451599</v>
      </c>
      <c r="BR272" s="231">
        <v>6.8122929443176998</v>
      </c>
      <c r="BS272" s="229">
        <f t="shared" si="35"/>
        <v>0.68031052929502334</v>
      </c>
      <c r="BT272" s="229">
        <f t="shared" si="36"/>
        <v>26.429114491076575</v>
      </c>
      <c r="BU272" s="206"/>
      <c r="BV272" s="204">
        <v>120.90411414050099</v>
      </c>
      <c r="BW272" s="204">
        <v>80.805291361652607</v>
      </c>
      <c r="BX272" s="229">
        <f t="shared" si="37"/>
        <v>116.18598966747726</v>
      </c>
      <c r="BY272" s="229">
        <f t="shared" si="38"/>
        <v>77.582097062577304</v>
      </c>
      <c r="BZ272" s="206"/>
      <c r="CA272" s="206"/>
      <c r="CB272" s="206"/>
      <c r="CC272" s="206"/>
      <c r="CD272" s="206"/>
      <c r="CE272" s="206"/>
      <c r="CF272" s="206"/>
      <c r="CG272" s="206"/>
      <c r="CH272" s="206"/>
      <c r="CI272" s="206"/>
      <c r="CJ272" s="206"/>
      <c r="CK272" s="206"/>
      <c r="CL272" s="206"/>
      <c r="CM272" s="206"/>
      <c r="CN272" s="206"/>
      <c r="CO272" s="206"/>
      <c r="CP272" s="206"/>
      <c r="CQ272" s="206"/>
      <c r="CR272" s="206"/>
    </row>
    <row r="273" spans="1:96" ht="12" customHeight="1" x14ac:dyDescent="0.25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39"/>
      <c r="Y273" s="239"/>
      <c r="Z273" s="239"/>
      <c r="AA273" s="239"/>
      <c r="AB273" s="239"/>
      <c r="AC273" s="239"/>
      <c r="AD273" s="239"/>
      <c r="AE273" s="239"/>
      <c r="AF273" s="239"/>
      <c r="AG273" s="239"/>
      <c r="AH273" s="239"/>
      <c r="AI273" s="239"/>
      <c r="AJ273" s="239"/>
      <c r="AK273" s="239"/>
      <c r="AL273" s="239"/>
      <c r="AM273" s="206"/>
      <c r="AN273" s="86"/>
      <c r="AO273" s="86"/>
      <c r="AP273" s="86"/>
      <c r="AQ273" s="86"/>
      <c r="AR273" s="86"/>
      <c r="AS273" s="86"/>
      <c r="AT273" s="86"/>
      <c r="AU273" s="86"/>
      <c r="AV273" s="86"/>
      <c r="AW273" s="240"/>
      <c r="AX273" s="86"/>
      <c r="AY273" s="86"/>
      <c r="AZ273" s="86"/>
      <c r="BA273" s="86"/>
      <c r="BB273" s="197"/>
      <c r="BC273" s="197"/>
      <c r="BD273" s="229">
        <f t="shared" si="32"/>
        <v>22.416666666666668</v>
      </c>
      <c r="BE273" s="202">
        <v>80700</v>
      </c>
      <c r="BF273" s="230">
        <v>524.49913982999999</v>
      </c>
      <c r="BG273" s="230">
        <v>633.85884588663396</v>
      </c>
      <c r="BH273" s="230">
        <v>-636.00370946276996</v>
      </c>
      <c r="BI273" s="231">
        <v>52.992155165688303</v>
      </c>
      <c r="BJ273" s="231">
        <v>6.9520875751992603</v>
      </c>
      <c r="BK273" s="229">
        <f t="shared" si="33"/>
        <v>0.83146136266210391</v>
      </c>
      <c r="BL273" s="229">
        <f t="shared" si="34"/>
        <v>11.792117131076566</v>
      </c>
      <c r="BM273" s="202">
        <v>80700</v>
      </c>
      <c r="BN273" s="230">
        <v>524.49913982999999</v>
      </c>
      <c r="BO273" s="230">
        <v>608.30500968498404</v>
      </c>
      <c r="BP273" s="230">
        <v>-608.75780129968302</v>
      </c>
      <c r="BQ273" s="231">
        <v>52.8168758872892</v>
      </c>
      <c r="BR273" s="231">
        <v>6.7878838497271996</v>
      </c>
      <c r="BS273" s="229">
        <f t="shared" si="35"/>
        <v>0.65590143470452311</v>
      </c>
      <c r="BT273" s="229">
        <f t="shared" si="36"/>
        <v>11.792117131076566</v>
      </c>
      <c r="BU273" s="206"/>
      <c r="BV273" s="204">
        <v>118.036426213967</v>
      </c>
      <c r="BW273" s="204">
        <v>78.364967961064096</v>
      </c>
      <c r="BX273" s="229">
        <f t="shared" si="37"/>
        <v>113.31830174094327</v>
      </c>
      <c r="BY273" s="229">
        <f t="shared" si="38"/>
        <v>75.141773661988793</v>
      </c>
      <c r="BZ273" s="206"/>
      <c r="CA273" s="206"/>
      <c r="CB273" s="206"/>
      <c r="CC273" s="206"/>
      <c r="CD273" s="206"/>
      <c r="CE273" s="206"/>
      <c r="CF273" s="206"/>
      <c r="CG273" s="206"/>
      <c r="CH273" s="206"/>
      <c r="CI273" s="206"/>
      <c r="CJ273" s="206"/>
      <c r="CK273" s="206"/>
      <c r="CL273" s="206"/>
      <c r="CM273" s="206"/>
      <c r="CN273" s="206"/>
      <c r="CO273" s="206"/>
      <c r="CP273" s="206"/>
      <c r="CQ273" s="206"/>
      <c r="CR273" s="206"/>
    </row>
    <row r="274" spans="1:96" ht="12" customHeight="1" x14ac:dyDescent="0.25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06"/>
      <c r="AN274" s="86"/>
      <c r="AO274" s="86"/>
      <c r="AP274" s="86"/>
      <c r="AQ274" s="86"/>
      <c r="AR274" s="86"/>
      <c r="AS274" s="86"/>
      <c r="AT274" s="86"/>
      <c r="AU274" s="86"/>
      <c r="AV274" s="86"/>
      <c r="AW274" s="240"/>
      <c r="AX274" s="86"/>
      <c r="AY274" s="86"/>
      <c r="AZ274" s="86"/>
      <c r="BA274" s="86"/>
      <c r="BB274" s="197"/>
      <c r="BC274" s="197"/>
      <c r="BD274" s="229">
        <f t="shared" si="32"/>
        <v>22.5</v>
      </c>
      <c r="BE274" s="202">
        <v>81000</v>
      </c>
      <c r="BF274" s="230">
        <v>509.7</v>
      </c>
      <c r="BG274" s="230">
        <v>627.37489073970403</v>
      </c>
      <c r="BH274" s="230">
        <v>-630.02608672192798</v>
      </c>
      <c r="BI274" s="231">
        <v>52.951051660247998</v>
      </c>
      <c r="BJ274" s="231">
        <v>6.9076065136457903</v>
      </c>
      <c r="BK274" s="229">
        <f t="shared" si="33"/>
        <v>0.78698030110863382</v>
      </c>
      <c r="BL274" s="229">
        <f t="shared" si="34"/>
        <v>-3.0070226989234357</v>
      </c>
      <c r="BM274" s="202">
        <v>81000</v>
      </c>
      <c r="BN274" s="230">
        <v>509.7</v>
      </c>
      <c r="BO274" s="230">
        <v>603.90820901396501</v>
      </c>
      <c r="BP274" s="230">
        <v>-604.84496172420597</v>
      </c>
      <c r="BQ274" s="231">
        <v>52.789014893036999</v>
      </c>
      <c r="BR274" s="231">
        <v>6.7567613273389702</v>
      </c>
      <c r="BS274" s="229">
        <f t="shared" si="35"/>
        <v>0.62477891231629368</v>
      </c>
      <c r="BT274" s="229">
        <f t="shared" si="36"/>
        <v>-3.0070226989234357</v>
      </c>
      <c r="BU274" s="206"/>
      <c r="BV274" s="204">
        <v>113.87599393921001</v>
      </c>
      <c r="BW274" s="204">
        <v>75.066385185131097</v>
      </c>
      <c r="BX274" s="229">
        <f t="shared" si="37"/>
        <v>109.15786946618627</v>
      </c>
      <c r="BY274" s="229">
        <f t="shared" si="38"/>
        <v>71.843190886055794</v>
      </c>
      <c r="BZ274" s="206"/>
      <c r="CA274" s="206"/>
      <c r="CB274" s="206"/>
      <c r="CC274" s="206"/>
      <c r="CD274" s="206"/>
      <c r="CE274" s="206"/>
      <c r="CF274" s="206"/>
      <c r="CG274" s="206"/>
      <c r="CH274" s="206"/>
      <c r="CI274" s="206"/>
      <c r="CJ274" s="206"/>
      <c r="CK274" s="206"/>
      <c r="CL274" s="206"/>
      <c r="CM274" s="206"/>
      <c r="CN274" s="206"/>
      <c r="CO274" s="206"/>
      <c r="CP274" s="206"/>
      <c r="CQ274" s="206"/>
      <c r="CR274" s="206"/>
    </row>
    <row r="275" spans="1:96" ht="12" customHeight="1" x14ac:dyDescent="0.25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06"/>
      <c r="AN275" s="86"/>
      <c r="AO275" s="86"/>
      <c r="AP275" s="86"/>
      <c r="AQ275" s="86"/>
      <c r="AR275" s="86"/>
      <c r="AS275" s="86"/>
      <c r="AT275" s="86"/>
      <c r="AU275" s="86"/>
      <c r="AV275" s="86"/>
      <c r="AW275" s="240"/>
      <c r="AX275" s="86"/>
      <c r="AY275" s="86"/>
      <c r="AZ275" s="86"/>
      <c r="BA275" s="86"/>
      <c r="BB275" s="197"/>
      <c r="BC275" s="197"/>
      <c r="BD275" s="229">
        <f t="shared" si="32"/>
        <v>22.583333333333332</v>
      </c>
      <c r="BE275" s="202">
        <v>81300</v>
      </c>
      <c r="BF275" s="230">
        <v>494.90086016999999</v>
      </c>
      <c r="BG275" s="230">
        <v>619.76618900184803</v>
      </c>
      <c r="BH275" s="230">
        <v>-622.89129553086104</v>
      </c>
      <c r="BI275" s="231">
        <v>52.902210440739701</v>
      </c>
      <c r="BJ275" s="231">
        <v>6.8555617005879403</v>
      </c>
      <c r="BK275" s="229">
        <f t="shared" si="33"/>
        <v>0.7349354880507839</v>
      </c>
      <c r="BL275" s="229">
        <f t="shared" si="34"/>
        <v>-17.806162528923437</v>
      </c>
      <c r="BM275" s="202">
        <v>81300</v>
      </c>
      <c r="BN275" s="230">
        <v>494.90086016999999</v>
      </c>
      <c r="BO275" s="230">
        <v>598.58269235418504</v>
      </c>
      <c r="BP275" s="230">
        <v>-599.98631307570997</v>
      </c>
      <c r="BQ275" s="231">
        <v>52.754764027193502</v>
      </c>
      <c r="BR275" s="231">
        <v>6.7193430596801198</v>
      </c>
      <c r="BS275" s="229">
        <f t="shared" si="35"/>
        <v>0.58736064465744331</v>
      </c>
      <c r="BT275" s="229">
        <f t="shared" si="36"/>
        <v>-17.806162528923437</v>
      </c>
      <c r="BU275" s="206"/>
      <c r="BV275" s="204">
        <v>108.468382702119</v>
      </c>
      <c r="BW275" s="204">
        <v>70.945669375335598</v>
      </c>
      <c r="BX275" s="229">
        <f t="shared" si="37"/>
        <v>103.75025822909527</v>
      </c>
      <c r="BY275" s="229">
        <f t="shared" si="38"/>
        <v>67.722475076260295</v>
      </c>
      <c r="BZ275" s="206"/>
      <c r="CA275" s="206"/>
      <c r="CB275" s="206"/>
      <c r="CC275" s="206"/>
      <c r="CD275" s="206"/>
      <c r="CE275" s="206"/>
      <c r="CF275" s="206"/>
      <c r="CG275" s="206"/>
      <c r="CH275" s="206"/>
      <c r="CI275" s="206"/>
      <c r="CJ275" s="206"/>
      <c r="CK275" s="206"/>
      <c r="CL275" s="206"/>
      <c r="CM275" s="206"/>
      <c r="CN275" s="206"/>
      <c r="CO275" s="206"/>
      <c r="CP275" s="206"/>
      <c r="CQ275" s="206"/>
      <c r="CR275" s="206"/>
    </row>
    <row r="276" spans="1:96" ht="12" customHeight="1" x14ac:dyDescent="0.25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06"/>
      <c r="AN276" s="86"/>
      <c r="AO276" s="86"/>
      <c r="AP276" s="86"/>
      <c r="AQ276" s="86"/>
      <c r="AR276" s="86"/>
      <c r="AS276" s="86"/>
      <c r="AT276" s="86"/>
      <c r="AU276" s="86"/>
      <c r="AV276" s="86"/>
      <c r="AW276" s="240"/>
      <c r="AX276" s="86"/>
      <c r="AY276" s="86"/>
      <c r="AZ276" s="86"/>
      <c r="BA276" s="86"/>
      <c r="BB276" s="197"/>
      <c r="BC276" s="197"/>
      <c r="BD276" s="229">
        <f t="shared" si="32"/>
        <v>22.666666666666668</v>
      </c>
      <c r="BE276" s="202">
        <v>81600</v>
      </c>
      <c r="BF276" s="230">
        <v>480.26386280999998</v>
      </c>
      <c r="BG276" s="230">
        <v>611.133676593426</v>
      </c>
      <c r="BH276" s="230">
        <v>-614.69793437630199</v>
      </c>
      <c r="BI276" s="231">
        <v>52.846186788512</v>
      </c>
      <c r="BJ276" s="231">
        <v>6.7965204695762402</v>
      </c>
      <c r="BK276" s="229">
        <f t="shared" si="33"/>
        <v>0.67589425703908379</v>
      </c>
      <c r="BL276" s="229">
        <f t="shared" si="34"/>
        <v>-32.443159888923446</v>
      </c>
      <c r="BM276" s="202">
        <v>81600</v>
      </c>
      <c r="BN276" s="230">
        <v>480.26386280999998</v>
      </c>
      <c r="BO276" s="230">
        <v>592.40442686097094</v>
      </c>
      <c r="BP276" s="230">
        <v>-594.25464805391698</v>
      </c>
      <c r="BQ276" s="231">
        <v>52.714561014043099</v>
      </c>
      <c r="BR276" s="231">
        <v>6.6760836594712796</v>
      </c>
      <c r="BS276" s="229">
        <f t="shared" si="35"/>
        <v>0.54410124444860308</v>
      </c>
      <c r="BT276" s="229">
        <f t="shared" si="36"/>
        <v>-32.443159888923446</v>
      </c>
      <c r="BU276" s="206"/>
      <c r="BV276" s="204">
        <v>101.872817091987</v>
      </c>
      <c r="BW276" s="204">
        <v>66.047950939676198</v>
      </c>
      <c r="BX276" s="229">
        <f t="shared" si="37"/>
        <v>97.154692618963267</v>
      </c>
      <c r="BY276" s="229">
        <f t="shared" si="38"/>
        <v>62.824756640600903</v>
      </c>
      <c r="BZ276" s="206"/>
      <c r="CA276" s="206"/>
      <c r="CB276" s="206"/>
      <c r="CC276" s="206"/>
      <c r="CD276" s="206"/>
      <c r="CE276" s="206"/>
      <c r="CF276" s="206"/>
      <c r="CG276" s="206"/>
      <c r="CH276" s="206"/>
      <c r="CI276" s="206"/>
      <c r="CJ276" s="206"/>
      <c r="CK276" s="206"/>
      <c r="CL276" s="206"/>
      <c r="CM276" s="206"/>
      <c r="CN276" s="206"/>
      <c r="CO276" s="206"/>
      <c r="CP276" s="206"/>
      <c r="CQ276" s="206"/>
      <c r="CR276" s="206"/>
    </row>
    <row r="277" spans="1:96" ht="12" customHeight="1" x14ac:dyDescent="0.25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06"/>
      <c r="AN277" s="86"/>
      <c r="AO277" s="86"/>
      <c r="AP277" s="86"/>
      <c r="AQ277" s="86"/>
      <c r="AR277" s="86"/>
      <c r="AS277" s="86"/>
      <c r="AT277" s="86"/>
      <c r="AU277" s="86"/>
      <c r="AV277" s="86"/>
      <c r="AW277" s="240"/>
      <c r="AX277" s="86"/>
      <c r="AY277" s="86"/>
      <c r="AZ277" s="86"/>
      <c r="BA277" s="86"/>
      <c r="BB277" s="197"/>
      <c r="BC277" s="197"/>
      <c r="BD277" s="229">
        <f t="shared" si="32"/>
        <v>22.75</v>
      </c>
      <c r="BE277" s="202">
        <v>81900</v>
      </c>
      <c r="BF277" s="230">
        <v>465.94937393999999</v>
      </c>
      <c r="BG277" s="230">
        <v>601.58367207969695</v>
      </c>
      <c r="BH277" s="230">
        <v>-605.55029800213401</v>
      </c>
      <c r="BI277" s="231">
        <v>52.783568848346299</v>
      </c>
      <c r="BJ277" s="231">
        <v>6.73108268370936</v>
      </c>
      <c r="BK277" s="229">
        <f t="shared" si="33"/>
        <v>0.61045647117220359</v>
      </c>
      <c r="BL277" s="229">
        <f t="shared" si="34"/>
        <v>-46.757648758923438</v>
      </c>
      <c r="BM277" s="202">
        <v>81900</v>
      </c>
      <c r="BN277" s="230">
        <v>465.94937393999999</v>
      </c>
      <c r="BO277" s="230">
        <v>585.45465209724205</v>
      </c>
      <c r="BP277" s="230">
        <v>-587.72833460275103</v>
      </c>
      <c r="BQ277" s="231">
        <v>52.668876067510404</v>
      </c>
      <c r="BR277" s="231">
        <v>6.6274694133760796</v>
      </c>
      <c r="BS277" s="229">
        <f t="shared" si="35"/>
        <v>0.49548699835340315</v>
      </c>
      <c r="BT277" s="229">
        <f t="shared" si="36"/>
        <v>-46.757648758923438</v>
      </c>
      <c r="BU277" s="206"/>
      <c r="BV277" s="204">
        <v>94.161532269089406</v>
      </c>
      <c r="BW277" s="204">
        <v>60.426870080842797</v>
      </c>
      <c r="BX277" s="229">
        <f t="shared" si="37"/>
        <v>89.443407796065671</v>
      </c>
      <c r="BY277" s="229">
        <f t="shared" si="38"/>
        <v>57.203675781767501</v>
      </c>
      <c r="BZ277" s="206"/>
      <c r="CA277" s="206"/>
      <c r="CB277" s="206"/>
      <c r="CC277" s="206"/>
      <c r="CD277" s="206"/>
      <c r="CE277" s="206"/>
      <c r="CF277" s="206"/>
      <c r="CG277" s="206"/>
      <c r="CH277" s="206"/>
      <c r="CI277" s="206"/>
      <c r="CJ277" s="206"/>
      <c r="CK277" s="206"/>
      <c r="CL277" s="206"/>
      <c r="CM277" s="206"/>
      <c r="CN277" s="206"/>
      <c r="CO277" s="206"/>
      <c r="CP277" s="206"/>
      <c r="CQ277" s="206"/>
      <c r="CR277" s="206"/>
    </row>
    <row r="278" spans="1:96" ht="12" customHeight="1" x14ac:dyDescent="0.25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06"/>
      <c r="AN278" s="86"/>
      <c r="AO278" s="86"/>
      <c r="AP278" s="86"/>
      <c r="AQ278" s="86"/>
      <c r="AR278" s="86"/>
      <c r="AS278" s="86"/>
      <c r="AT278" s="86"/>
      <c r="AU278" s="86"/>
      <c r="AV278" s="86"/>
      <c r="AW278" s="240"/>
      <c r="AX278" s="86"/>
      <c r="AY278" s="86"/>
      <c r="AZ278" s="86"/>
      <c r="BA278" s="86"/>
      <c r="BB278" s="197"/>
      <c r="BC278" s="197"/>
      <c r="BD278" s="229">
        <f t="shared" si="32"/>
        <v>22.833333333333332</v>
      </c>
      <c r="BE278" s="202">
        <v>82200</v>
      </c>
      <c r="BF278" s="230">
        <v>452.11422606999997</v>
      </c>
      <c r="BG278" s="230">
        <v>591.22646062337901</v>
      </c>
      <c r="BH278" s="230">
        <v>-595.55694386866605</v>
      </c>
      <c r="BI278" s="231">
        <v>52.7149727847669</v>
      </c>
      <c r="BJ278" s="231">
        <v>6.6598760122570004</v>
      </c>
      <c r="BK278" s="229">
        <f t="shared" si="33"/>
        <v>0.53924979971984399</v>
      </c>
      <c r="BL278" s="229">
        <f t="shared" si="34"/>
        <v>-60.592796628923452</v>
      </c>
      <c r="BM278" s="202">
        <v>82200</v>
      </c>
      <c r="BN278" s="230">
        <v>452.11422606999997</v>
      </c>
      <c r="BO278" s="230">
        <v>577.81865318272105</v>
      </c>
      <c r="BP278" s="230">
        <v>-580.49008095545503</v>
      </c>
      <c r="BQ278" s="231">
        <v>52.618206771774503</v>
      </c>
      <c r="BR278" s="231">
        <v>6.5740132763624999</v>
      </c>
      <c r="BS278" s="229">
        <f t="shared" si="35"/>
        <v>0.44203086133982339</v>
      </c>
      <c r="BT278" s="229">
        <f t="shared" si="36"/>
        <v>-60.592796628923452</v>
      </c>
      <c r="BU278" s="206"/>
      <c r="BV278" s="204">
        <v>85.418982839448901</v>
      </c>
      <c r="BW278" s="204">
        <v>54.143989324440597</v>
      </c>
      <c r="BX278" s="229">
        <f t="shared" si="37"/>
        <v>80.700858366425166</v>
      </c>
      <c r="BY278" s="229">
        <f t="shared" si="38"/>
        <v>50.920795025365301</v>
      </c>
      <c r="BZ278" s="206"/>
      <c r="CA278" s="206"/>
      <c r="CB278" s="206"/>
      <c r="CC278" s="206"/>
      <c r="CD278" s="206"/>
      <c r="CE278" s="206"/>
      <c r="CF278" s="206"/>
      <c r="CG278" s="206"/>
      <c r="CH278" s="206"/>
      <c r="CI278" s="206"/>
      <c r="CJ278" s="206"/>
      <c r="CK278" s="206"/>
      <c r="CL278" s="206"/>
      <c r="CM278" s="206"/>
      <c r="CN278" s="206"/>
      <c r="CO278" s="206"/>
      <c r="CP278" s="206"/>
      <c r="CQ278" s="206"/>
      <c r="CR278" s="206"/>
    </row>
    <row r="279" spans="1:96" ht="12" customHeight="1" x14ac:dyDescent="0.25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06"/>
      <c r="AN279" s="86"/>
      <c r="AO279" s="86"/>
      <c r="AP279" s="86"/>
      <c r="AQ279" s="86"/>
      <c r="AR279" s="86"/>
      <c r="AS279" s="86"/>
      <c r="AT279" s="86"/>
      <c r="AU279" s="86"/>
      <c r="AV279" s="86"/>
      <c r="AW279" s="240"/>
      <c r="AX279" s="86"/>
      <c r="AY279" s="86"/>
      <c r="AZ279" s="86"/>
      <c r="BA279" s="86"/>
      <c r="BB279" s="197"/>
      <c r="BC279" s="197"/>
      <c r="BD279" s="229">
        <f t="shared" si="32"/>
        <v>22.916666666666668</v>
      </c>
      <c r="BE279" s="202">
        <v>82500</v>
      </c>
      <c r="BF279" s="230">
        <v>438.91</v>
      </c>
      <c r="BG279" s="230">
        <v>580.17495232385102</v>
      </c>
      <c r="BH279" s="230">
        <v>-584.82933252060104</v>
      </c>
      <c r="BI279" s="231">
        <v>52.641038238027001</v>
      </c>
      <c r="BJ279" s="231">
        <v>6.5835514893241198</v>
      </c>
      <c r="BK279" s="229">
        <f t="shared" si="33"/>
        <v>0.46292527678696338</v>
      </c>
      <c r="BL279" s="229">
        <f t="shared" si="34"/>
        <v>-73.797022698923399</v>
      </c>
      <c r="BM279" s="202">
        <v>82500</v>
      </c>
      <c r="BN279" s="230">
        <v>438.91</v>
      </c>
      <c r="BO279" s="230">
        <v>569.584593417733</v>
      </c>
      <c r="BP279" s="230">
        <v>-572.625758522914</v>
      </c>
      <c r="BQ279" s="231">
        <v>52.563073247114801</v>
      </c>
      <c r="BR279" s="231">
        <v>6.5162501351693498</v>
      </c>
      <c r="BS279" s="229">
        <f t="shared" si="35"/>
        <v>0.38426772014667332</v>
      </c>
      <c r="BT279" s="229">
        <f t="shared" si="36"/>
        <v>-73.797022698923399</v>
      </c>
      <c r="BU279" s="206"/>
      <c r="BV279" s="204">
        <v>75.740917901261398</v>
      </c>
      <c r="BW279" s="204">
        <v>47.268119281303001</v>
      </c>
      <c r="BX279" s="229">
        <f t="shared" si="37"/>
        <v>71.022793428237662</v>
      </c>
      <c r="BY279" s="229">
        <f t="shared" si="38"/>
        <v>44.044924982227705</v>
      </c>
      <c r="BZ279" s="206"/>
      <c r="CA279" s="206"/>
      <c r="CB279" s="206"/>
      <c r="CC279" s="206"/>
      <c r="CD279" s="206"/>
      <c r="CE279" s="206"/>
      <c r="CF279" s="206"/>
      <c r="CG279" s="206"/>
      <c r="CH279" s="206"/>
      <c r="CI279" s="206"/>
      <c r="CJ279" s="206"/>
      <c r="CK279" s="206"/>
      <c r="CL279" s="206"/>
      <c r="CM279" s="206"/>
      <c r="CN279" s="206"/>
      <c r="CO279" s="206"/>
      <c r="CP279" s="206"/>
      <c r="CQ279" s="206"/>
      <c r="CR279" s="206"/>
    </row>
    <row r="280" spans="1:96" ht="12" customHeight="1" x14ac:dyDescent="0.25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06"/>
      <c r="AN280" s="86"/>
      <c r="AO280" s="86"/>
      <c r="AP280" s="86"/>
      <c r="AQ280" s="86"/>
      <c r="AR280" s="86"/>
      <c r="AS280" s="86"/>
      <c r="AT280" s="86"/>
      <c r="AU280" s="86"/>
      <c r="AV280" s="86"/>
      <c r="AW280" s="240"/>
      <c r="AX280" s="86"/>
      <c r="AY280" s="86"/>
      <c r="AZ280" s="86"/>
      <c r="BA280" s="86"/>
      <c r="BB280" s="197"/>
      <c r="BC280" s="197"/>
      <c r="BD280" s="229">
        <f t="shared" si="32"/>
        <v>23</v>
      </c>
      <c r="BE280" s="202">
        <v>82800</v>
      </c>
      <c r="BF280" s="230">
        <v>426.48136398000003</v>
      </c>
      <c r="BG280" s="230">
        <v>568.54343157129904</v>
      </c>
      <c r="BH280" s="230">
        <v>-573.48055765912295</v>
      </c>
      <c r="BI280" s="231">
        <v>52.5624240973181</v>
      </c>
      <c r="BJ280" s="231">
        <v>6.5027793790336004</v>
      </c>
      <c r="BK280" s="229">
        <f t="shared" si="33"/>
        <v>0.38215316649644393</v>
      </c>
      <c r="BL280" s="229">
        <f t="shared" si="34"/>
        <v>-86.225658718923398</v>
      </c>
      <c r="BM280" s="202">
        <v>82800</v>
      </c>
      <c r="BN280" s="230">
        <v>426.48136398000003</v>
      </c>
      <c r="BO280" s="230">
        <v>560.84242165944204</v>
      </c>
      <c r="BP280" s="230">
        <v>-564.22329744055696</v>
      </c>
      <c r="BQ280" s="231">
        <v>52.504013621737798</v>
      </c>
      <c r="BR280" s="231">
        <v>6.4547323665918697</v>
      </c>
      <c r="BS280" s="229">
        <f t="shared" si="35"/>
        <v>0.32274995156919317</v>
      </c>
      <c r="BT280" s="229">
        <f t="shared" si="36"/>
        <v>-86.225658718923398</v>
      </c>
      <c r="BU280" s="206"/>
      <c r="BV280" s="204">
        <v>65.233332393139705</v>
      </c>
      <c r="BW280" s="204">
        <v>39.8745650281978</v>
      </c>
      <c r="BX280" s="229">
        <f t="shared" si="37"/>
        <v>60.515207920115969</v>
      </c>
      <c r="BY280" s="229">
        <f t="shared" si="38"/>
        <v>36.651370729122505</v>
      </c>
      <c r="BZ280" s="206"/>
      <c r="CA280" s="206"/>
      <c r="CB280" s="206"/>
      <c r="CC280" s="206"/>
      <c r="CD280" s="206"/>
      <c r="CE280" s="206"/>
      <c r="CF280" s="206"/>
      <c r="CG280" s="206"/>
      <c r="CH280" s="206"/>
      <c r="CI280" s="206"/>
      <c r="CJ280" s="206"/>
      <c r="CK280" s="206"/>
      <c r="CL280" s="206"/>
      <c r="CM280" s="206"/>
      <c r="CN280" s="206"/>
      <c r="CO280" s="206"/>
      <c r="CP280" s="206"/>
      <c r="CQ280" s="206"/>
      <c r="CR280" s="206"/>
    </row>
    <row r="281" spans="1:96" ht="12" customHeight="1" x14ac:dyDescent="0.25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06"/>
      <c r="AN281" s="86"/>
      <c r="AO281" s="86"/>
      <c r="AP281" s="86"/>
      <c r="AQ281" s="86"/>
      <c r="AR281" s="86"/>
      <c r="AS281" s="86"/>
      <c r="AT281" s="86"/>
      <c r="AU281" s="86"/>
      <c r="AV281" s="86"/>
      <c r="AW281" s="240"/>
      <c r="AX281" s="86"/>
      <c r="AY281" s="86"/>
      <c r="AZ281" s="86"/>
      <c r="BA281" s="86"/>
      <c r="BB281" s="197"/>
      <c r="BC281" s="197"/>
      <c r="BD281" s="229">
        <f t="shared" si="32"/>
        <v>23.083333333333332</v>
      </c>
      <c r="BE281" s="202">
        <v>83100</v>
      </c>
      <c r="BF281" s="230">
        <v>414.96448874999999</v>
      </c>
      <c r="BG281" s="230">
        <v>556.446413510723</v>
      </c>
      <c r="BH281" s="230">
        <v>-561.62418126511295</v>
      </c>
      <c r="BI281" s="231">
        <v>52.4798046211775</v>
      </c>
      <c r="BJ281" s="231">
        <v>6.4182453834815298</v>
      </c>
      <c r="BK281" s="229">
        <f t="shared" si="33"/>
        <v>0.2976191709443734</v>
      </c>
      <c r="BL281" s="229">
        <f t="shared" si="34"/>
        <v>-97.742533948923437</v>
      </c>
      <c r="BM281" s="202">
        <v>83100</v>
      </c>
      <c r="BN281" s="230">
        <v>414.96448874999999</v>
      </c>
      <c r="BO281" s="230">
        <v>551.68286859320904</v>
      </c>
      <c r="BP281" s="230">
        <v>-555.37166848209301</v>
      </c>
      <c r="BQ281" s="231">
        <v>52.441579837001399</v>
      </c>
      <c r="BR281" s="231">
        <v>6.3900257228226502</v>
      </c>
      <c r="BS281" s="229">
        <f t="shared" si="35"/>
        <v>0.25804330779997375</v>
      </c>
      <c r="BT281" s="229">
        <f t="shared" si="36"/>
        <v>-97.742533948923437</v>
      </c>
      <c r="BU281" s="206"/>
      <c r="BV281" s="204">
        <v>54.011306229095901</v>
      </c>
      <c r="BW281" s="204">
        <v>32.044301360622399</v>
      </c>
      <c r="BX281" s="229">
        <f t="shared" si="37"/>
        <v>49.293181756072165</v>
      </c>
      <c r="BY281" s="229">
        <f t="shared" si="38"/>
        <v>28.821107061547103</v>
      </c>
      <c r="BZ281" s="206"/>
      <c r="CA281" s="206"/>
      <c r="CB281" s="206"/>
      <c r="CC281" s="206"/>
      <c r="CD281" s="206"/>
      <c r="CE281" s="206"/>
      <c r="CF281" s="206"/>
      <c r="CG281" s="206"/>
      <c r="CH281" s="206"/>
      <c r="CI281" s="206"/>
      <c r="CJ281" s="206"/>
      <c r="CK281" s="206"/>
      <c r="CL281" s="206"/>
      <c r="CM281" s="206"/>
      <c r="CN281" s="206"/>
      <c r="CO281" s="206"/>
      <c r="CP281" s="206"/>
      <c r="CQ281" s="206"/>
      <c r="CR281" s="206"/>
    </row>
    <row r="282" spans="1:96" ht="12" customHeight="1" x14ac:dyDescent="0.25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06"/>
      <c r="AN282" s="86"/>
      <c r="AO282" s="86"/>
      <c r="AP282" s="86"/>
      <c r="AQ282" s="86"/>
      <c r="AR282" s="86"/>
      <c r="AS282" s="86"/>
      <c r="AT282" s="86"/>
      <c r="AU282" s="86"/>
      <c r="AV282" s="86"/>
      <c r="AW282" s="240"/>
      <c r="AX282" s="86"/>
      <c r="AY282" s="86"/>
      <c r="AZ282" s="86"/>
      <c r="BA282" s="86"/>
      <c r="BB282" s="197"/>
      <c r="BC282" s="197"/>
      <c r="BD282" s="229">
        <f t="shared" si="32"/>
        <v>23.166666666666668</v>
      </c>
      <c r="BE282" s="202">
        <v>83400</v>
      </c>
      <c r="BF282" s="230">
        <v>404.48555561000001</v>
      </c>
      <c r="BG282" s="230">
        <v>543.99762286064595</v>
      </c>
      <c r="BH282" s="230">
        <v>-549.37318835929398</v>
      </c>
      <c r="BI282" s="231">
        <v>52.393865946006599</v>
      </c>
      <c r="BJ282" s="231">
        <v>6.3306472400734402</v>
      </c>
      <c r="BK282" s="229">
        <f t="shared" si="33"/>
        <v>0.21002102753628371</v>
      </c>
      <c r="BL282" s="229">
        <f t="shared" si="34"/>
        <v>-108.22146708892342</v>
      </c>
      <c r="BM282" s="202">
        <v>83400</v>
      </c>
      <c r="BN282" s="230">
        <v>404.48555561000001</v>
      </c>
      <c r="BO282" s="230">
        <v>542.196544689137</v>
      </c>
      <c r="BP282" s="230">
        <v>-546.15996374586496</v>
      </c>
      <c r="BQ282" s="231">
        <v>52.376333819190201</v>
      </c>
      <c r="BR282" s="231">
        <v>6.3227055815760904</v>
      </c>
      <c r="BS282" s="229">
        <f t="shared" si="35"/>
        <v>0.19072316655341393</v>
      </c>
      <c r="BT282" s="229">
        <f t="shared" si="36"/>
        <v>-108.22146708892342</v>
      </c>
      <c r="BU282" s="206"/>
      <c r="BV282" s="204">
        <v>42.197743934153003</v>
      </c>
      <c r="BW282" s="204">
        <v>23.8630859503909</v>
      </c>
      <c r="BX282" s="229">
        <f t="shared" si="37"/>
        <v>37.479619461129268</v>
      </c>
      <c r="BY282" s="229">
        <f t="shared" si="38"/>
        <v>20.639891651315601</v>
      </c>
      <c r="BZ282" s="206"/>
      <c r="CA282" s="206"/>
      <c r="CB282" s="206"/>
      <c r="CC282" s="206"/>
      <c r="CD282" s="206"/>
      <c r="CE282" s="206"/>
      <c r="CF282" s="206"/>
      <c r="CG282" s="206"/>
      <c r="CH282" s="206"/>
      <c r="CI282" s="206"/>
      <c r="CJ282" s="206"/>
      <c r="CK282" s="206"/>
      <c r="CL282" s="206"/>
      <c r="CM282" s="206"/>
      <c r="CN282" s="206"/>
      <c r="CO282" s="206"/>
      <c r="CP282" s="206"/>
      <c r="CQ282" s="206"/>
      <c r="CR282" s="206"/>
    </row>
    <row r="283" spans="1:96" ht="12" customHeight="1" x14ac:dyDescent="0.25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06"/>
      <c r="AN283" s="86"/>
      <c r="AO283" s="86"/>
      <c r="AP283" s="86"/>
      <c r="AQ283" s="86"/>
      <c r="AR283" s="86"/>
      <c r="AS283" s="86"/>
      <c r="AT283" s="86"/>
      <c r="AU283" s="86"/>
      <c r="AV283" s="86"/>
      <c r="AW283" s="240"/>
      <c r="AX283" s="86"/>
      <c r="AY283" s="86"/>
      <c r="AZ283" s="86"/>
      <c r="BA283" s="86"/>
      <c r="BB283" s="197"/>
      <c r="BC283" s="197"/>
      <c r="BD283" s="229">
        <f t="shared" si="32"/>
        <v>23.25</v>
      </c>
      <c r="BE283" s="202">
        <v>83700</v>
      </c>
      <c r="BF283" s="230">
        <v>395.15937394000002</v>
      </c>
      <c r="BG283" s="230">
        <v>531.30910918667598</v>
      </c>
      <c r="BH283" s="230">
        <v>-536.83907493846698</v>
      </c>
      <c r="BI283" s="231">
        <v>52.3053030329813</v>
      </c>
      <c r="BJ283" s="231">
        <v>6.2406917635723298</v>
      </c>
      <c r="BK283" s="229">
        <f t="shared" si="33"/>
        <v>0.12006555103517336</v>
      </c>
      <c r="BL283" s="229">
        <f t="shared" si="34"/>
        <v>-117.5476487589234</v>
      </c>
      <c r="BM283" s="202">
        <v>83700</v>
      </c>
      <c r="BN283" s="230">
        <v>395.15937394000002</v>
      </c>
      <c r="BO283" s="230">
        <v>532.47315107264501</v>
      </c>
      <c r="BP283" s="230">
        <v>-536.67658702995902</v>
      </c>
      <c r="BQ283" s="231">
        <v>52.308844055514797</v>
      </c>
      <c r="BR283" s="231">
        <v>6.2533536028587298</v>
      </c>
      <c r="BS283" s="229">
        <f t="shared" si="35"/>
        <v>0.12137118783605327</v>
      </c>
      <c r="BT283" s="229">
        <f t="shared" si="36"/>
        <v>-117.5476487589234</v>
      </c>
      <c r="BU283" s="206"/>
      <c r="BV283" s="204">
        <v>29.9220285841884</v>
      </c>
      <c r="BW283" s="204">
        <v>15.4205201207761</v>
      </c>
      <c r="BX283" s="229">
        <f t="shared" si="37"/>
        <v>25.203904111164668</v>
      </c>
      <c r="BY283" s="229">
        <f t="shared" si="38"/>
        <v>12.197325821700803</v>
      </c>
      <c r="BZ283" s="206"/>
      <c r="CA283" s="206"/>
      <c r="CB283" s="206"/>
      <c r="CC283" s="206"/>
      <c r="CD283" s="206"/>
      <c r="CE283" s="206"/>
      <c r="CF283" s="206"/>
      <c r="CG283" s="206"/>
      <c r="CH283" s="206"/>
      <c r="CI283" s="206"/>
      <c r="CJ283" s="206"/>
      <c r="CK283" s="206"/>
      <c r="CL283" s="206"/>
      <c r="CM283" s="206"/>
      <c r="CN283" s="206"/>
      <c r="CO283" s="206"/>
      <c r="CP283" s="206"/>
      <c r="CQ283" s="206"/>
      <c r="CR283" s="206"/>
    </row>
    <row r="284" spans="1:96" ht="12" customHeight="1" x14ac:dyDescent="0.25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06"/>
      <c r="AN284" s="86"/>
      <c r="AO284" s="86"/>
      <c r="AP284" s="86"/>
      <c r="AQ284" s="86"/>
      <c r="AR284" s="86"/>
      <c r="AS284" s="86"/>
      <c r="AT284" s="86"/>
      <c r="AU284" s="86"/>
      <c r="AV284" s="86"/>
      <c r="AW284" s="240"/>
      <c r="AX284" s="86"/>
      <c r="AY284" s="86"/>
      <c r="AZ284" s="86"/>
      <c r="BA284" s="86"/>
      <c r="BB284" s="197"/>
      <c r="BC284" s="197"/>
      <c r="BD284" s="229">
        <f t="shared" si="32"/>
        <v>23.333333333333332</v>
      </c>
      <c r="BE284" s="202">
        <v>84000</v>
      </c>
      <c r="BF284" s="230">
        <v>387.08812332999997</v>
      </c>
      <c r="BG284" s="230">
        <v>518.49051131742794</v>
      </c>
      <c r="BH284" s="230">
        <v>-524.13108132930097</v>
      </c>
      <c r="BI284" s="231">
        <v>52.214817111225599</v>
      </c>
      <c r="BJ284" s="231">
        <v>6.1490923949308902</v>
      </c>
      <c r="BK284" s="229">
        <f t="shared" si="33"/>
        <v>2.8466182393733774E-2</v>
      </c>
      <c r="BL284" s="229">
        <f t="shared" si="34"/>
        <v>-125.61889936892345</v>
      </c>
      <c r="BM284" s="202">
        <v>84000</v>
      </c>
      <c r="BN284" s="230">
        <v>387.08812332999997</v>
      </c>
      <c r="BO284" s="230">
        <v>522.60081278345103</v>
      </c>
      <c r="BP284" s="230">
        <v>-527.00856315284398</v>
      </c>
      <c r="BQ284" s="231">
        <v>52.239682615009301</v>
      </c>
      <c r="BR284" s="231">
        <v>6.1825548366514598</v>
      </c>
      <c r="BS284" s="229">
        <f t="shared" si="35"/>
        <v>5.0572421628783282E-2</v>
      </c>
      <c r="BT284" s="229">
        <f t="shared" si="36"/>
        <v>-125.61889936892345</v>
      </c>
      <c r="BU284" s="206"/>
      <c r="BV284" s="204">
        <v>17.318604792175702</v>
      </c>
      <c r="BW284" s="204">
        <v>6.8090675256758502</v>
      </c>
      <c r="BX284" s="229">
        <f t="shared" si="37"/>
        <v>12.60048031915197</v>
      </c>
      <c r="BY284" s="229">
        <f t="shared" si="38"/>
        <v>3.5858732266005529</v>
      </c>
      <c r="BZ284" s="206"/>
      <c r="CA284" s="206"/>
      <c r="CB284" s="206"/>
      <c r="CC284" s="206"/>
      <c r="CD284" s="206"/>
      <c r="CE284" s="206"/>
      <c r="CF284" s="206"/>
      <c r="CG284" s="206"/>
      <c r="CH284" s="206"/>
      <c r="CI284" s="206"/>
      <c r="CJ284" s="206"/>
      <c r="CK284" s="206"/>
      <c r="CL284" s="206"/>
      <c r="CM284" s="206"/>
      <c r="CN284" s="206"/>
      <c r="CO284" s="206"/>
      <c r="CP284" s="206"/>
      <c r="CQ284" s="206"/>
      <c r="CR284" s="206"/>
    </row>
    <row r="285" spans="1:96" ht="12" customHeight="1" x14ac:dyDescent="0.25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06"/>
      <c r="AN285" s="86"/>
      <c r="AO285" s="86"/>
      <c r="AP285" s="86"/>
      <c r="AQ285" s="86"/>
      <c r="AR285" s="86"/>
      <c r="AS285" s="86"/>
      <c r="AT285" s="86"/>
      <c r="AU285" s="86"/>
      <c r="AV285" s="86"/>
      <c r="AW285" s="240"/>
      <c r="AX285" s="86"/>
      <c r="AY285" s="86"/>
      <c r="AZ285" s="86"/>
      <c r="BA285" s="86"/>
      <c r="BB285" s="197"/>
      <c r="BC285" s="197"/>
      <c r="BD285" s="229">
        <f t="shared" si="32"/>
        <v>23.416666666666668</v>
      </c>
      <c r="BE285" s="202">
        <v>84300</v>
      </c>
      <c r="BF285" s="230">
        <v>380.36023411000002</v>
      </c>
      <c r="BG285" s="230">
        <v>505.648481934534</v>
      </c>
      <c r="BH285" s="230">
        <v>-511.35558168830897</v>
      </c>
      <c r="BI285" s="231">
        <v>52.123113680550603</v>
      </c>
      <c r="BJ285" s="231">
        <v>6.0565673231863801</v>
      </c>
      <c r="BK285" s="229">
        <f t="shared" si="33"/>
        <v>-6.4058889350776305E-2</v>
      </c>
      <c r="BL285" s="229">
        <f t="shared" si="34"/>
        <v>-132.3467885889234</v>
      </c>
      <c r="BM285" s="202">
        <v>84300</v>
      </c>
      <c r="BN285" s="230">
        <v>380.36023411000002</v>
      </c>
      <c r="BO285" s="230">
        <v>512.66554196545098</v>
      </c>
      <c r="BP285" s="230">
        <v>-517.24097366761703</v>
      </c>
      <c r="BQ285" s="231">
        <v>52.169422656133797</v>
      </c>
      <c r="BR285" s="231">
        <v>6.1108953259909802</v>
      </c>
      <c r="BS285" s="229">
        <f t="shared" si="35"/>
        <v>-2.1087089031696316E-2</v>
      </c>
      <c r="BT285" s="229">
        <f t="shared" si="36"/>
        <v>-132.3467885889234</v>
      </c>
      <c r="BU285" s="206"/>
      <c r="BV285" s="204">
        <v>4.5255062600650096</v>
      </c>
      <c r="BW285" s="204">
        <v>-1.8769585196960701</v>
      </c>
      <c r="BX285" s="229">
        <f t="shared" si="37"/>
        <v>-0.19261821295872306</v>
      </c>
      <c r="BY285" s="229">
        <f t="shared" si="38"/>
        <v>-5.1001528187713676</v>
      </c>
      <c r="BZ285" s="206"/>
      <c r="CA285" s="206"/>
      <c r="CB285" s="206"/>
      <c r="CC285" s="206"/>
      <c r="CD285" s="206"/>
      <c r="CE285" s="206"/>
      <c r="CF285" s="206"/>
      <c r="CG285" s="206"/>
      <c r="CH285" s="206"/>
      <c r="CI285" s="206"/>
      <c r="CJ285" s="206"/>
      <c r="CK285" s="206"/>
      <c r="CL285" s="206"/>
      <c r="CM285" s="206"/>
      <c r="CN285" s="206"/>
      <c r="CO285" s="206"/>
      <c r="CP285" s="206"/>
      <c r="CQ285" s="206"/>
      <c r="CR285" s="206"/>
    </row>
    <row r="286" spans="1:96" ht="12" customHeight="1" x14ac:dyDescent="0.25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06"/>
      <c r="AN286" s="86"/>
      <c r="AO286" s="86"/>
      <c r="AP286" s="86"/>
      <c r="AQ286" s="86"/>
      <c r="AR286" s="86"/>
      <c r="AS286" s="86"/>
      <c r="AT286" s="86"/>
      <c r="AU286" s="86"/>
      <c r="AV286" s="86"/>
      <c r="AW286" s="240"/>
      <c r="AX286" s="86"/>
      <c r="AY286" s="86"/>
      <c r="AZ286" s="86"/>
      <c r="BA286" s="86"/>
      <c r="BB286" s="197"/>
      <c r="BC286" s="197"/>
      <c r="BD286" s="229">
        <f t="shared" si="32"/>
        <v>23.5</v>
      </c>
      <c r="BE286" s="202">
        <v>84600</v>
      </c>
      <c r="BF286" s="230">
        <v>375.04941841999999</v>
      </c>
      <c r="BG286" s="230">
        <v>492.88628148170801</v>
      </c>
      <c r="BH286" s="230">
        <v>-498.61563867723999</v>
      </c>
      <c r="BI286" s="231">
        <v>52.030901139756402</v>
      </c>
      <c r="BJ286" s="231">
        <v>5.9638382475150902</v>
      </c>
      <c r="BK286" s="229">
        <f t="shared" si="33"/>
        <v>-0.15678796502206627</v>
      </c>
      <c r="BL286" s="229">
        <f t="shared" si="34"/>
        <v>-137.65760427892343</v>
      </c>
      <c r="BM286" s="202">
        <v>84600</v>
      </c>
      <c r="BN286" s="230">
        <v>375.04941841999999</v>
      </c>
      <c r="BO286" s="230">
        <v>502.75083642776701</v>
      </c>
      <c r="BP286" s="230">
        <v>-507.45652447547599</v>
      </c>
      <c r="BQ286" s="231">
        <v>52.098636461685501</v>
      </c>
      <c r="BR286" s="231">
        <v>6.0389602473753001</v>
      </c>
      <c r="BS286" s="229">
        <f t="shared" si="35"/>
        <v>-9.3022167647376364E-2</v>
      </c>
      <c r="BT286" s="229">
        <f t="shared" si="36"/>
        <v>-137.65760427892343</v>
      </c>
      <c r="BU286" s="206"/>
      <c r="BV286" s="204">
        <v>-8.31715597732045</v>
      </c>
      <c r="BW286" s="204">
        <v>-10.5424279657536</v>
      </c>
      <c r="BX286" s="229">
        <f t="shared" si="37"/>
        <v>-13.035280450344182</v>
      </c>
      <c r="BY286" s="229">
        <f t="shared" si="38"/>
        <v>-13.765622264828897</v>
      </c>
      <c r="BZ286" s="206"/>
      <c r="CA286" s="206"/>
      <c r="CB286" s="206"/>
      <c r="CC286" s="206"/>
      <c r="CD286" s="206"/>
      <c r="CE286" s="206"/>
      <c r="CF286" s="206"/>
      <c r="CG286" s="206"/>
      <c r="CH286" s="206"/>
      <c r="CI286" s="206"/>
      <c r="CJ286" s="206"/>
      <c r="CK286" s="206"/>
      <c r="CL286" s="206"/>
      <c r="CM286" s="206"/>
      <c r="CN286" s="206"/>
      <c r="CO286" s="206"/>
      <c r="CP286" s="206"/>
      <c r="CQ286" s="206"/>
      <c r="CR286" s="206"/>
    </row>
    <row r="287" spans="1:96" ht="12" customHeight="1" x14ac:dyDescent="0.25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06"/>
      <c r="AN287" s="86"/>
      <c r="AO287" s="86"/>
      <c r="AP287" s="86"/>
      <c r="AQ287" s="86"/>
      <c r="AR287" s="86"/>
      <c r="AS287" s="86"/>
      <c r="AT287" s="86"/>
      <c r="AU287" s="86"/>
      <c r="AV287" s="86"/>
      <c r="AW287" s="240"/>
      <c r="AX287" s="86"/>
      <c r="AY287" s="86"/>
      <c r="AZ287" s="86"/>
      <c r="BA287" s="86"/>
      <c r="BB287" s="197"/>
      <c r="BC287" s="197"/>
      <c r="BD287" s="229">
        <f t="shared" si="32"/>
        <v>23.583333333333332</v>
      </c>
      <c r="BE287" s="202">
        <v>84900</v>
      </c>
      <c r="BF287" s="230">
        <v>371.21386268999998</v>
      </c>
      <c r="BG287" s="230">
        <v>480.30354840417601</v>
      </c>
      <c r="BH287" s="230">
        <v>-486.01073046522401</v>
      </c>
      <c r="BI287" s="231">
        <v>51.938890105469298</v>
      </c>
      <c r="BJ287" s="231">
        <v>5.8716298426848201</v>
      </c>
      <c r="BK287" s="229">
        <f t="shared" si="33"/>
        <v>-0.24899636985233631</v>
      </c>
      <c r="BL287" s="229">
        <f t="shared" si="34"/>
        <v>-141.49316000892344</v>
      </c>
      <c r="BM287" s="202">
        <v>84900</v>
      </c>
      <c r="BN287" s="230">
        <v>371.21386268999998</v>
      </c>
      <c r="BO287" s="230">
        <v>492.93741673236298</v>
      </c>
      <c r="BP287" s="230">
        <v>-497.735248768622</v>
      </c>
      <c r="BQ287" s="231">
        <v>52.027894037454999</v>
      </c>
      <c r="BR287" s="231">
        <v>5.9673326242543299</v>
      </c>
      <c r="BS287" s="229">
        <f t="shared" si="35"/>
        <v>-0.16464979076834663</v>
      </c>
      <c r="BT287" s="229">
        <f t="shared" si="36"/>
        <v>-141.49316000892344</v>
      </c>
      <c r="BU287" s="206"/>
      <c r="BV287" s="204">
        <v>-21.068728059506402</v>
      </c>
      <c r="BW287" s="204">
        <v>-19.092435900424899</v>
      </c>
      <c r="BX287" s="229">
        <f t="shared" si="37"/>
        <v>-25.786852532530133</v>
      </c>
      <c r="BY287" s="229">
        <f t="shared" si="38"/>
        <v>-22.315630199500198</v>
      </c>
      <c r="BZ287" s="206"/>
      <c r="CA287" s="206"/>
      <c r="CB287" s="206"/>
      <c r="CC287" s="206"/>
      <c r="CD287" s="206"/>
      <c r="CE287" s="206"/>
      <c r="CF287" s="206"/>
      <c r="CG287" s="206"/>
      <c r="CH287" s="206"/>
      <c r="CI287" s="206"/>
      <c r="CJ287" s="206"/>
      <c r="CK287" s="206"/>
      <c r="CL287" s="206"/>
      <c r="CM287" s="206"/>
      <c r="CN287" s="206"/>
      <c r="CO287" s="206"/>
      <c r="CP287" s="206"/>
      <c r="CQ287" s="206"/>
      <c r="CR287" s="206"/>
    </row>
    <row r="288" spans="1:96" ht="12" customHeight="1" x14ac:dyDescent="0.25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06"/>
      <c r="AN288" s="86"/>
      <c r="AO288" s="86"/>
      <c r="AP288" s="86"/>
      <c r="AQ288" s="86"/>
      <c r="AR288" s="86"/>
      <c r="AS288" s="86"/>
      <c r="AT288" s="86"/>
      <c r="AU288" s="86"/>
      <c r="AV288" s="86"/>
      <c r="AW288" s="240"/>
      <c r="AX288" s="86"/>
      <c r="AY288" s="86"/>
      <c r="AZ288" s="86"/>
      <c r="BA288" s="86"/>
      <c r="BB288" s="197"/>
      <c r="BC288" s="197"/>
      <c r="BD288" s="229">
        <f t="shared" si="32"/>
        <v>23.666666666666668</v>
      </c>
      <c r="BE288" s="202">
        <v>85200</v>
      </c>
      <c r="BF288" s="230">
        <v>368.89559005000001</v>
      </c>
      <c r="BG288" s="230">
        <v>467.99625028138598</v>
      </c>
      <c r="BH288" s="230">
        <v>-473.63665512095798</v>
      </c>
      <c r="BI288" s="231">
        <v>51.847793480298002</v>
      </c>
      <c r="BJ288" s="231">
        <v>5.7806699806766497</v>
      </c>
      <c r="BK288" s="229">
        <f t="shared" si="33"/>
        <v>-0.33995623186050672</v>
      </c>
      <c r="BL288" s="229">
        <f t="shared" si="34"/>
        <v>-143.81143264892341</v>
      </c>
      <c r="BM288" s="202">
        <v>85200</v>
      </c>
      <c r="BN288" s="230">
        <v>368.89559005000001</v>
      </c>
      <c r="BO288" s="230">
        <v>483.303102450099</v>
      </c>
      <c r="BP288" s="230">
        <v>-488.15434649771498</v>
      </c>
      <c r="BQ288" s="231">
        <v>51.957762303023202</v>
      </c>
      <c r="BR288" s="231">
        <v>5.8965926384610396</v>
      </c>
      <c r="BS288" s="229">
        <f t="shared" si="35"/>
        <v>-0.23538977656163684</v>
      </c>
      <c r="BT288" s="229">
        <f t="shared" si="36"/>
        <v>-143.81143264892341</v>
      </c>
      <c r="BU288" s="206"/>
      <c r="BV288" s="204">
        <v>-33.5895537526604</v>
      </c>
      <c r="BW288" s="204">
        <v>-27.433341955314599</v>
      </c>
      <c r="BX288" s="229">
        <f t="shared" si="37"/>
        <v>-38.307678225684135</v>
      </c>
      <c r="BY288" s="229">
        <f t="shared" si="38"/>
        <v>-30.656536254389898</v>
      </c>
      <c r="BZ288" s="206"/>
      <c r="CA288" s="206"/>
      <c r="CB288" s="206"/>
      <c r="CC288" s="206"/>
      <c r="CD288" s="206"/>
      <c r="CE288" s="206"/>
      <c r="CF288" s="206"/>
      <c r="CG288" s="206"/>
      <c r="CH288" s="206"/>
      <c r="CI288" s="206"/>
      <c r="CJ288" s="206"/>
      <c r="CK288" s="206"/>
      <c r="CL288" s="206"/>
      <c r="CM288" s="206"/>
      <c r="CN288" s="206"/>
      <c r="CO288" s="206"/>
      <c r="CP288" s="206"/>
      <c r="CQ288" s="206"/>
      <c r="CR288" s="206"/>
    </row>
    <row r="289" spans="1:96" ht="12" customHeight="1" x14ac:dyDescent="0.25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06"/>
      <c r="AN289" s="86"/>
      <c r="AO289" s="86"/>
      <c r="AP289" s="86"/>
      <c r="AQ289" s="86"/>
      <c r="AR289" s="86"/>
      <c r="AS289" s="86"/>
      <c r="AT289" s="86"/>
      <c r="AU289" s="86"/>
      <c r="AV289" s="86"/>
      <c r="AW289" s="240"/>
      <c r="AX289" s="86"/>
      <c r="AY289" s="86"/>
      <c r="AZ289" s="86"/>
      <c r="BA289" s="86"/>
      <c r="BB289" s="197"/>
      <c r="BC289" s="197"/>
      <c r="BD289" s="229">
        <f t="shared" si="32"/>
        <v>23.75</v>
      </c>
      <c r="BE289" s="202">
        <v>85500</v>
      </c>
      <c r="BF289" s="230">
        <v>368.12</v>
      </c>
      <c r="BG289" s="230">
        <v>456.056817500036</v>
      </c>
      <c r="BH289" s="230">
        <v>-461.58561505956698</v>
      </c>
      <c r="BI289" s="231">
        <v>51.7583273154587</v>
      </c>
      <c r="BJ289" s="231">
        <v>5.6916907413162097</v>
      </c>
      <c r="BK289" s="229">
        <f t="shared" si="33"/>
        <v>-0.42893547122094677</v>
      </c>
      <c r="BL289" s="229">
        <f t="shared" si="34"/>
        <v>-144.58702269892342</v>
      </c>
      <c r="BM289" s="202">
        <v>85500</v>
      </c>
      <c r="BN289" s="230">
        <v>368.12</v>
      </c>
      <c r="BO289" s="230">
        <v>473.92282538747003</v>
      </c>
      <c r="BP289" s="230">
        <v>-478.788159094474</v>
      </c>
      <c r="BQ289" s="231">
        <v>51.888804889903597</v>
      </c>
      <c r="BR289" s="231">
        <v>5.8273175472118304</v>
      </c>
      <c r="BS289" s="229">
        <f t="shared" si="35"/>
        <v>-0.30466486781084612</v>
      </c>
      <c r="BT289" s="229">
        <f t="shared" si="36"/>
        <v>-144.58702269892342</v>
      </c>
      <c r="BU289" s="206"/>
      <c r="BV289" s="204">
        <v>-45.742503975793397</v>
      </c>
      <c r="BW289" s="204">
        <v>-35.473795862480799</v>
      </c>
      <c r="BX289" s="229">
        <f t="shared" si="37"/>
        <v>-50.460628448817133</v>
      </c>
      <c r="BY289" s="229">
        <f t="shared" si="38"/>
        <v>-38.696990161556094</v>
      </c>
      <c r="BZ289" s="206"/>
      <c r="CA289" s="206"/>
      <c r="CB289" s="206"/>
      <c r="CC289" s="206"/>
      <c r="CD289" s="206"/>
      <c r="CE289" s="206"/>
      <c r="CF289" s="206"/>
      <c r="CG289" s="206"/>
      <c r="CH289" s="206"/>
      <c r="CI289" s="206"/>
      <c r="CJ289" s="206"/>
      <c r="CK289" s="206"/>
      <c r="CL289" s="206"/>
      <c r="CM289" s="206"/>
      <c r="CN289" s="206"/>
      <c r="CO289" s="206"/>
      <c r="CP289" s="206"/>
      <c r="CQ289" s="206"/>
      <c r="CR289" s="206"/>
    </row>
    <row r="290" spans="1:96" ht="12" customHeight="1" x14ac:dyDescent="0.25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06"/>
      <c r="AN290" s="86"/>
      <c r="AO290" s="86"/>
      <c r="AP290" s="86"/>
      <c r="AQ290" s="86"/>
      <c r="AR290" s="86"/>
      <c r="AS290" s="86"/>
      <c r="AT290" s="86"/>
      <c r="AU290" s="86"/>
      <c r="AV290" s="86"/>
      <c r="AW290" s="240"/>
      <c r="AX290" s="86"/>
      <c r="AY290" s="86"/>
      <c r="AZ290" s="86"/>
      <c r="BA290" s="86"/>
      <c r="BB290" s="197"/>
      <c r="BC290" s="197"/>
      <c r="BD290" s="229">
        <f t="shared" si="32"/>
        <v>23.833333333333332</v>
      </c>
      <c r="BE290" s="202">
        <v>85800</v>
      </c>
      <c r="BF290" s="230">
        <v>368.89559005000001</v>
      </c>
      <c r="BG290" s="230">
        <v>444.57445744762202</v>
      </c>
      <c r="BH290" s="230">
        <v>-449.94648129082299</v>
      </c>
      <c r="BI290" s="231">
        <v>51.671212488591699</v>
      </c>
      <c r="BJ290" s="231">
        <v>5.60543021121621</v>
      </c>
      <c r="BK290" s="229">
        <f t="shared" si="33"/>
        <v>-0.51519600132094645</v>
      </c>
      <c r="BL290" s="229">
        <f t="shared" si="34"/>
        <v>-143.81143264892341</v>
      </c>
      <c r="BM290" s="202">
        <v>85800</v>
      </c>
      <c r="BN290" s="230">
        <v>368.89559005000001</v>
      </c>
      <c r="BO290" s="230">
        <v>464.86877425095599</v>
      </c>
      <c r="BP290" s="230">
        <v>-469.70827535319597</v>
      </c>
      <c r="BQ290" s="231">
        <v>51.821582542087597</v>
      </c>
      <c r="BR290" s="231">
        <v>5.7600821876002204</v>
      </c>
      <c r="BS290" s="229">
        <f t="shared" si="35"/>
        <v>-0.3719002274224561</v>
      </c>
      <c r="BT290" s="229">
        <f t="shared" si="36"/>
        <v>-143.81143264892341</v>
      </c>
      <c r="BU290" s="206"/>
      <c r="BV290" s="204">
        <v>-57.394478649386201</v>
      </c>
      <c r="BW290" s="204">
        <v>-43.125737929851702</v>
      </c>
      <c r="BX290" s="229">
        <f t="shared" si="37"/>
        <v>-62.112603122409936</v>
      </c>
      <c r="BY290" s="229">
        <f t="shared" si="38"/>
        <v>-46.348932228926998</v>
      </c>
      <c r="BZ290" s="206"/>
      <c r="CA290" s="206"/>
      <c r="CB290" s="206"/>
      <c r="CC290" s="206"/>
      <c r="CD290" s="206"/>
      <c r="CE290" s="206"/>
      <c r="CF290" s="206"/>
      <c r="CG290" s="206"/>
      <c r="CH290" s="206"/>
      <c r="CI290" s="206"/>
      <c r="CJ290" s="206"/>
      <c r="CK290" s="206"/>
      <c r="CL290" s="206"/>
      <c r="CM290" s="206"/>
      <c r="CN290" s="206"/>
      <c r="CO290" s="206"/>
      <c r="CP290" s="206"/>
      <c r="CQ290" s="206"/>
      <c r="CR290" s="206"/>
    </row>
    <row r="291" spans="1:96" ht="12" customHeight="1" x14ac:dyDescent="0.25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06"/>
      <c r="AN291" s="86"/>
      <c r="AO291" s="86"/>
      <c r="AP291" s="86"/>
      <c r="AQ291" s="86"/>
      <c r="AR291" s="86"/>
      <c r="AS291" s="86"/>
      <c r="AT291" s="86"/>
      <c r="AU291" s="86"/>
      <c r="AV291" s="86"/>
      <c r="AW291" s="240"/>
      <c r="AX291" s="86"/>
      <c r="AY291" s="86"/>
      <c r="AZ291" s="86"/>
      <c r="BA291" s="86"/>
      <c r="BB291" s="197"/>
      <c r="BC291" s="197"/>
      <c r="BD291" s="229">
        <f t="shared" si="32"/>
        <v>23.916666666666668</v>
      </c>
      <c r="BE291" s="202">
        <v>86100</v>
      </c>
      <c r="BF291" s="230">
        <v>371.21386268999998</v>
      </c>
      <c r="BG291" s="230">
        <v>433.63564231585599</v>
      </c>
      <c r="BH291" s="230">
        <v>-438.80523340679201</v>
      </c>
      <c r="BI291" s="231">
        <v>51.587177177341999</v>
      </c>
      <c r="BJ291" s="231">
        <v>5.52263501733478</v>
      </c>
      <c r="BK291" s="229">
        <f t="shared" si="33"/>
        <v>-0.59799119520237642</v>
      </c>
      <c r="BL291" s="229">
        <f t="shared" si="34"/>
        <v>-141.49316000892344</v>
      </c>
      <c r="BM291" s="202">
        <v>86100</v>
      </c>
      <c r="BN291" s="230">
        <v>371.21386268999998</v>
      </c>
      <c r="BO291" s="230">
        <v>456.21066112141602</v>
      </c>
      <c r="BP291" s="230">
        <v>-460.98376096854298</v>
      </c>
      <c r="BQ291" s="231">
        <v>51.756654084495501</v>
      </c>
      <c r="BR291" s="231">
        <v>5.6954600134810303</v>
      </c>
      <c r="BS291" s="229">
        <f t="shared" si="35"/>
        <v>-0.43652240154164623</v>
      </c>
      <c r="BT291" s="229">
        <f t="shared" si="36"/>
        <v>-141.49316000892344</v>
      </c>
      <c r="BU291" s="206"/>
      <c r="BV291" s="204">
        <v>-68.417864418070593</v>
      </c>
      <c r="BW291" s="204">
        <v>-50.305363477992699</v>
      </c>
      <c r="BX291" s="229">
        <f t="shared" si="37"/>
        <v>-73.135988891094328</v>
      </c>
      <c r="BY291" s="229">
        <f t="shared" si="38"/>
        <v>-53.528557777067995</v>
      </c>
      <c r="BZ291" s="206"/>
      <c r="CA291" s="206"/>
      <c r="CB291" s="206"/>
      <c r="CC291" s="206"/>
      <c r="CD291" s="206"/>
      <c r="CE291" s="206"/>
      <c r="CF291" s="206"/>
      <c r="CG291" s="206"/>
      <c r="CH291" s="206"/>
      <c r="CI291" s="206"/>
      <c r="CJ291" s="206"/>
      <c r="CK291" s="206"/>
      <c r="CL291" s="206"/>
      <c r="CM291" s="206"/>
      <c r="CN291" s="206"/>
      <c r="CO291" s="206"/>
      <c r="CP291" s="206"/>
      <c r="CQ291" s="206"/>
      <c r="CR291" s="206"/>
    </row>
    <row r="292" spans="1:96" ht="12" customHeight="1" x14ac:dyDescent="0.25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06"/>
      <c r="AN292" s="86"/>
      <c r="AO292" s="86"/>
      <c r="AP292" s="86"/>
      <c r="AQ292" s="86"/>
      <c r="AR292" s="86"/>
      <c r="AS292" s="86"/>
      <c r="AT292" s="86"/>
      <c r="AU292" s="86"/>
      <c r="AV292" s="86"/>
      <c r="AW292" s="240"/>
      <c r="AX292" s="86"/>
      <c r="AY292" s="86"/>
      <c r="AZ292" s="86"/>
      <c r="BA292" s="86"/>
      <c r="BB292" s="197"/>
      <c r="BC292" s="197"/>
      <c r="BD292" s="229">
        <f t="shared" si="32"/>
        <v>24</v>
      </c>
      <c r="BE292" s="202">
        <v>86400</v>
      </c>
      <c r="BF292" s="230">
        <v>375.04941841999999</v>
      </c>
      <c r="BG292" s="230">
        <v>423.32475675709298</v>
      </c>
      <c r="BH292" s="230">
        <v>-428.24556594580599</v>
      </c>
      <c r="BI292" s="231">
        <v>51.506960046462403</v>
      </c>
      <c r="BJ292" s="231">
        <v>5.4440634610557002</v>
      </c>
      <c r="BK292" s="229">
        <f t="shared" si="33"/>
        <v>-0.67656275148145628</v>
      </c>
      <c r="BL292" s="229">
        <f t="shared" si="34"/>
        <v>-137.65760427892343</v>
      </c>
      <c r="BM292" s="202">
        <v>86400</v>
      </c>
      <c r="BN292" s="230">
        <v>375.04941841999999</v>
      </c>
      <c r="BO292" s="230">
        <v>448.01609488062002</v>
      </c>
      <c r="BP292" s="230">
        <v>-452.68149991662699</v>
      </c>
      <c r="BQ292" s="231">
        <v>51.694577882642697</v>
      </c>
      <c r="BR292" s="231">
        <v>5.6340245577220296</v>
      </c>
      <c r="BS292" s="229">
        <f t="shared" si="35"/>
        <v>-0.4979578573006469</v>
      </c>
      <c r="BT292" s="229">
        <f t="shared" si="36"/>
        <v>-137.65760427892343</v>
      </c>
      <c r="BU292" s="206"/>
      <c r="BV292" s="204">
        <v>-78.691932282266905</v>
      </c>
      <c r="BW292" s="204">
        <v>-56.934040675634002</v>
      </c>
      <c r="BX292" s="229">
        <f t="shared" si="37"/>
        <v>-83.41005675529064</v>
      </c>
      <c r="BY292" s="229">
        <f t="shared" si="38"/>
        <v>-60.157234974709297</v>
      </c>
      <c r="BZ292" s="206"/>
      <c r="CA292" s="206"/>
      <c r="CB292" s="206"/>
      <c r="CC292" s="206"/>
      <c r="CD292" s="206"/>
      <c r="CE292" s="206"/>
      <c r="CF292" s="206"/>
      <c r="CG292" s="206"/>
      <c r="CH292" s="206"/>
      <c r="CI292" s="206"/>
      <c r="CJ292" s="206"/>
      <c r="CK292" s="206"/>
      <c r="CL292" s="206"/>
      <c r="CM292" s="206"/>
      <c r="CN292" s="206"/>
      <c r="CO292" s="206"/>
      <c r="CP292" s="206"/>
      <c r="CQ292" s="206"/>
      <c r="CR292" s="206"/>
    </row>
    <row r="293" spans="1:96" ht="12" customHeight="1" x14ac:dyDescent="0.25">
      <c r="A293" s="206">
        <v>1</v>
      </c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06"/>
      <c r="AN293" s="86"/>
      <c r="AO293" s="86"/>
      <c r="AP293" s="86"/>
      <c r="AQ293" s="86"/>
      <c r="AR293" s="86"/>
      <c r="AS293" s="86"/>
      <c r="AT293" s="86"/>
      <c r="AU293" s="86"/>
      <c r="AV293" s="86"/>
      <c r="AW293" s="240"/>
      <c r="AX293" s="86"/>
      <c r="AY293" s="86"/>
      <c r="AZ293" s="86"/>
      <c r="BA293" s="86"/>
      <c r="BB293" s="206"/>
      <c r="BC293" s="206"/>
      <c r="BD293" s="206"/>
      <c r="BE293" s="206"/>
      <c r="BF293" s="206"/>
      <c r="BG293" s="206"/>
      <c r="BH293" s="206"/>
      <c r="BI293" s="206"/>
      <c r="BJ293" s="206"/>
      <c r="BK293" s="206"/>
      <c r="BL293" s="206"/>
      <c r="BM293" s="206"/>
      <c r="BN293" s="206"/>
      <c r="BO293" s="206"/>
      <c r="BP293" s="206"/>
      <c r="BQ293" s="206"/>
      <c r="BR293" s="206"/>
      <c r="BS293" s="206"/>
      <c r="BT293" s="229">
        <f t="shared" si="36"/>
        <v>-512.70702269892342</v>
      </c>
      <c r="BU293" s="206"/>
      <c r="BV293" s="204">
        <v>-88.104159831811202</v>
      </c>
      <c r="BW293" s="204">
        <v>-62.939171721755201</v>
      </c>
      <c r="BX293" s="229">
        <f t="shared" si="37"/>
        <v>-92.822284304834938</v>
      </c>
      <c r="BY293" s="229">
        <f t="shared" si="38"/>
        <v>-66.162366020830504</v>
      </c>
      <c r="BZ293" s="206"/>
      <c r="CA293" s="206"/>
      <c r="CB293" s="206"/>
      <c r="CC293" s="206"/>
      <c r="CD293" s="206"/>
      <c r="CE293" s="206"/>
      <c r="CF293" s="206"/>
      <c r="CG293" s="206"/>
      <c r="CH293" s="206"/>
      <c r="CI293" s="206"/>
      <c r="CJ293" s="206"/>
      <c r="CK293" s="206"/>
      <c r="CL293" s="206"/>
      <c r="CM293" s="206"/>
      <c r="CN293" s="206"/>
      <c r="CO293" s="206"/>
      <c r="CP293" s="206"/>
      <c r="CQ293" s="206"/>
      <c r="CR293" s="206"/>
    </row>
    <row r="294" spans="1:96" ht="12" customHeight="1" x14ac:dyDescent="0.25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06"/>
      <c r="AN294" s="86"/>
      <c r="AO294" s="86"/>
      <c r="AP294" s="86"/>
      <c r="AQ294" s="86"/>
      <c r="AR294" s="86"/>
      <c r="AS294" s="86"/>
      <c r="AT294" s="86"/>
      <c r="AU294" s="86"/>
      <c r="AV294" s="86"/>
      <c r="AW294" s="240"/>
      <c r="AX294" s="86"/>
      <c r="AY294" s="86"/>
      <c r="AZ294" s="86"/>
      <c r="BA294" s="86"/>
      <c r="BB294" s="206"/>
      <c r="BC294" s="206"/>
      <c r="BD294" s="206"/>
      <c r="BE294" s="206"/>
      <c r="BF294" s="206"/>
      <c r="BG294" s="206"/>
      <c r="BH294" s="206"/>
      <c r="BI294" s="206"/>
      <c r="BJ294" s="206"/>
      <c r="BK294" s="206"/>
      <c r="BL294" s="206"/>
      <c r="BM294" s="206"/>
      <c r="BN294" s="206"/>
      <c r="BO294" s="206"/>
      <c r="BP294" s="206"/>
      <c r="BQ294" s="206"/>
      <c r="BR294" s="206"/>
      <c r="BS294" s="206"/>
      <c r="BT294" s="206"/>
      <c r="BU294" s="206"/>
      <c r="BV294" s="206"/>
      <c r="BW294" s="206"/>
      <c r="BX294" s="206"/>
      <c r="BY294" s="206"/>
      <c r="BZ294" s="206"/>
      <c r="CA294" s="206"/>
      <c r="CB294" s="206"/>
      <c r="CC294" s="206"/>
      <c r="CD294" s="206"/>
      <c r="CE294" s="206"/>
      <c r="CF294" s="206"/>
      <c r="CG294" s="206"/>
      <c r="CH294" s="206"/>
      <c r="CI294" s="206"/>
      <c r="CJ294" s="206"/>
      <c r="CK294" s="206"/>
      <c r="CL294" s="206"/>
      <c r="CM294" s="206"/>
      <c r="CN294" s="206"/>
      <c r="CO294" s="206"/>
      <c r="CP294" s="206"/>
      <c r="CQ294" s="206"/>
      <c r="CR294" s="206"/>
    </row>
    <row r="295" spans="1:96" ht="12" customHeight="1" x14ac:dyDescent="0.25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06"/>
      <c r="AN295" s="86"/>
      <c r="AO295" s="86"/>
      <c r="AP295" s="86"/>
      <c r="AQ295" s="86"/>
      <c r="AR295" s="86"/>
      <c r="AS295" s="86"/>
      <c r="AT295" s="86"/>
      <c r="AU295" s="86"/>
      <c r="AV295" s="86"/>
      <c r="AW295" s="240"/>
      <c r="AX295" s="86"/>
      <c r="AY295" s="86"/>
      <c r="AZ295" s="86"/>
      <c r="BA295" s="86"/>
      <c r="BB295" s="206"/>
      <c r="BC295" s="206"/>
      <c r="BD295" s="206"/>
      <c r="BE295" s="206"/>
      <c r="BF295" s="206"/>
      <c r="BG295" s="206"/>
      <c r="BH295" s="206"/>
      <c r="BI295" s="206"/>
      <c r="BJ295" s="206"/>
      <c r="BK295" s="206"/>
      <c r="BL295" s="206"/>
      <c r="BM295" s="206"/>
      <c r="BN295" s="206"/>
      <c r="BO295" s="206"/>
      <c r="BP295" s="206"/>
      <c r="BQ295" s="206"/>
      <c r="BR295" s="206"/>
      <c r="BS295" s="206"/>
      <c r="BT295" s="206"/>
      <c r="BU295" s="206"/>
      <c r="BV295" s="206"/>
      <c r="BW295" s="206"/>
      <c r="BX295" s="206"/>
      <c r="BY295" s="206"/>
      <c r="BZ295" s="206"/>
      <c r="CA295" s="206"/>
      <c r="CB295" s="206"/>
      <c r="CC295" s="206"/>
      <c r="CD295" s="206"/>
      <c r="CE295" s="206"/>
      <c r="CF295" s="206"/>
      <c r="CG295" s="206"/>
      <c r="CH295" s="206"/>
      <c r="CI295" s="206"/>
      <c r="CJ295" s="206"/>
      <c r="CK295" s="206"/>
      <c r="CL295" s="206"/>
      <c r="CM295" s="206"/>
      <c r="CN295" s="206"/>
      <c r="CO295" s="206"/>
      <c r="CP295" s="206"/>
      <c r="CQ295" s="206"/>
      <c r="CR295" s="206"/>
    </row>
    <row r="296" spans="1:96" ht="12" customHeight="1" x14ac:dyDescent="0.25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06"/>
      <c r="AN296" s="86"/>
      <c r="AO296" s="86"/>
      <c r="AP296" s="86"/>
      <c r="AQ296" s="86"/>
      <c r="AR296" s="86"/>
      <c r="AS296" s="86"/>
      <c r="AT296" s="86"/>
      <c r="AU296" s="86"/>
      <c r="AV296" s="86"/>
      <c r="AW296" s="240"/>
      <c r="AX296" s="86"/>
      <c r="AY296" s="86"/>
      <c r="AZ296" s="86"/>
      <c r="BA296" s="86"/>
      <c r="BB296" s="206"/>
      <c r="BC296" s="206"/>
      <c r="BD296" s="206"/>
      <c r="BE296" s="206"/>
      <c r="BF296" s="206"/>
      <c r="BG296" s="206"/>
      <c r="BH296" s="206"/>
      <c r="BI296" s="206"/>
      <c r="BJ296" s="206"/>
      <c r="BK296" s="206"/>
      <c r="BL296" s="206"/>
      <c r="BM296" s="206"/>
      <c r="BN296" s="206"/>
      <c r="BO296" s="206"/>
      <c r="BP296" s="206"/>
      <c r="BQ296" s="206"/>
      <c r="BR296" s="206"/>
      <c r="BS296" s="206"/>
      <c r="BT296" s="206"/>
      <c r="BU296" s="206"/>
      <c r="BV296" s="206"/>
      <c r="BW296" s="206"/>
      <c r="BX296" s="206"/>
      <c r="BY296" s="206"/>
      <c r="BZ296" s="206"/>
      <c r="CA296" s="206"/>
      <c r="CB296" s="206"/>
      <c r="CC296" s="206"/>
      <c r="CD296" s="206"/>
      <c r="CE296" s="206"/>
      <c r="CF296" s="206"/>
      <c r="CG296" s="206"/>
      <c r="CH296" s="206"/>
      <c r="CI296" s="206"/>
      <c r="CJ296" s="206"/>
      <c r="CK296" s="206"/>
      <c r="CL296" s="206"/>
      <c r="CM296" s="206"/>
      <c r="CN296" s="206"/>
      <c r="CO296" s="206"/>
      <c r="CP296" s="206"/>
      <c r="CQ296" s="206"/>
      <c r="CR296" s="206"/>
    </row>
    <row r="297" spans="1:96" ht="12" customHeight="1" x14ac:dyDescent="0.25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06"/>
      <c r="AN297" s="86"/>
      <c r="AO297" s="86"/>
      <c r="AP297" s="86"/>
      <c r="AQ297" s="86"/>
      <c r="AR297" s="86"/>
      <c r="AS297" s="86"/>
      <c r="AT297" s="86"/>
      <c r="AU297" s="86"/>
      <c r="AV297" s="86"/>
      <c r="AW297" s="240"/>
      <c r="AX297" s="86"/>
      <c r="AY297" s="86"/>
      <c r="AZ297" s="86"/>
      <c r="BA297" s="86"/>
      <c r="BB297" s="206"/>
      <c r="BC297" s="206"/>
      <c r="BD297" s="206"/>
      <c r="BE297" s="206"/>
      <c r="BF297" s="206"/>
      <c r="BG297" s="206"/>
      <c r="BH297" s="206"/>
      <c r="BI297" s="206"/>
      <c r="BJ297" s="206"/>
      <c r="BK297" s="206"/>
      <c r="BL297" s="206"/>
      <c r="BM297" s="206"/>
      <c r="BN297" s="206"/>
      <c r="BO297" s="206"/>
      <c r="BP297" s="206"/>
      <c r="BQ297" s="206"/>
      <c r="BR297" s="206"/>
      <c r="BS297" s="206"/>
      <c r="BT297" s="206"/>
      <c r="BU297" s="206"/>
      <c r="BV297" s="206"/>
      <c r="BW297" s="206"/>
      <c r="BX297" s="206"/>
      <c r="BY297" s="206"/>
      <c r="BZ297" s="206"/>
      <c r="CA297" s="206"/>
      <c r="CB297" s="206"/>
      <c r="CC297" s="206"/>
      <c r="CD297" s="206"/>
      <c r="CE297" s="206"/>
      <c r="CF297" s="206"/>
      <c r="CG297" s="206"/>
      <c r="CH297" s="206"/>
      <c r="CI297" s="206"/>
      <c r="CJ297" s="206"/>
      <c r="CK297" s="206"/>
      <c r="CL297" s="206"/>
      <c r="CM297" s="206"/>
      <c r="CN297" s="206"/>
      <c r="CO297" s="206"/>
      <c r="CP297" s="206"/>
      <c r="CQ297" s="206"/>
      <c r="CR297" s="206"/>
    </row>
    <row r="298" spans="1:96" ht="12" customHeight="1" x14ac:dyDescent="0.25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06"/>
      <c r="AN298" s="86"/>
      <c r="AO298" s="86"/>
      <c r="AP298" s="86"/>
      <c r="AQ298" s="86"/>
      <c r="AR298" s="86"/>
      <c r="AS298" s="86"/>
      <c r="AT298" s="86"/>
      <c r="AU298" s="86"/>
      <c r="AV298" s="86"/>
      <c r="AW298" s="240"/>
      <c r="AX298" s="86"/>
      <c r="AY298" s="86"/>
      <c r="AZ298" s="86"/>
      <c r="BA298" s="86"/>
      <c r="BB298" s="206"/>
      <c r="BC298" s="206"/>
      <c r="BD298" s="206"/>
      <c r="BE298" s="206"/>
      <c r="BF298" s="206"/>
      <c r="BG298" s="206"/>
      <c r="BH298" s="206"/>
      <c r="BI298" s="206"/>
      <c r="BJ298" s="206"/>
      <c r="BK298" s="206"/>
      <c r="BL298" s="206"/>
      <c r="BM298" s="206"/>
      <c r="BN298" s="206"/>
      <c r="BO298" s="206"/>
      <c r="BP298" s="206"/>
      <c r="BQ298" s="206"/>
      <c r="BR298" s="206"/>
      <c r="BS298" s="206"/>
      <c r="BT298" s="206"/>
      <c r="BU298" s="206"/>
      <c r="BV298" s="206"/>
      <c r="BW298" s="206"/>
      <c r="BX298" s="206"/>
      <c r="BY298" s="206"/>
      <c r="BZ298" s="206"/>
      <c r="CA298" s="206"/>
      <c r="CB298" s="206"/>
      <c r="CC298" s="206"/>
      <c r="CD298" s="206"/>
      <c r="CE298" s="206"/>
      <c r="CF298" s="206"/>
      <c r="CG298" s="206"/>
      <c r="CH298" s="206"/>
      <c r="CI298" s="206"/>
      <c r="CJ298" s="206"/>
      <c r="CK298" s="206"/>
      <c r="CL298" s="206"/>
      <c r="CM298" s="206"/>
      <c r="CN298" s="206"/>
      <c r="CO298" s="206"/>
      <c r="CP298" s="206"/>
      <c r="CQ298" s="206"/>
      <c r="CR298" s="206"/>
    </row>
    <row r="299" spans="1:96" ht="12" customHeight="1" x14ac:dyDescent="0.25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06"/>
      <c r="AN299" s="86"/>
      <c r="AO299" s="86"/>
      <c r="AP299" s="86"/>
      <c r="AQ299" s="86"/>
      <c r="AR299" s="86"/>
      <c r="AS299" s="86"/>
      <c r="AT299" s="86"/>
      <c r="AU299" s="86"/>
      <c r="AV299" s="86"/>
      <c r="AW299" s="240"/>
      <c r="AX299" s="86"/>
      <c r="AY299" s="86"/>
      <c r="AZ299" s="86"/>
      <c r="BA299" s="86"/>
      <c r="BB299" s="206"/>
      <c r="BC299" s="206"/>
      <c r="BD299" s="206"/>
      <c r="BE299" s="206"/>
      <c r="BF299" s="206"/>
      <c r="BG299" s="206"/>
      <c r="BH299" s="206"/>
      <c r="BI299" s="206"/>
      <c r="BJ299" s="206"/>
      <c r="BK299" s="206"/>
      <c r="BL299" s="206"/>
      <c r="BM299" s="206"/>
      <c r="BN299" s="206"/>
      <c r="BO299" s="206"/>
      <c r="BP299" s="206"/>
      <c r="BQ299" s="206"/>
      <c r="BR299" s="206"/>
      <c r="BS299" s="206"/>
      <c r="BT299" s="206"/>
      <c r="BU299" s="206"/>
      <c r="BV299" s="206"/>
      <c r="BW299" s="206"/>
      <c r="BX299" s="206"/>
      <c r="BY299" s="206"/>
      <c r="BZ299" s="206"/>
      <c r="CA299" s="206"/>
      <c r="CB299" s="206"/>
      <c r="CC299" s="206"/>
      <c r="CD299" s="206"/>
      <c r="CE299" s="206"/>
      <c r="CF299" s="206"/>
      <c r="CG299" s="206"/>
      <c r="CH299" s="206"/>
      <c r="CI299" s="206"/>
      <c r="CJ299" s="206"/>
      <c r="CK299" s="206"/>
      <c r="CL299" s="206"/>
      <c r="CM299" s="206"/>
      <c r="CN299" s="206"/>
      <c r="CO299" s="206"/>
      <c r="CP299" s="206"/>
      <c r="CQ299" s="206"/>
      <c r="CR299" s="206"/>
    </row>
    <row r="300" spans="1:96" ht="12" customHeight="1" x14ac:dyDescent="0.25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06"/>
      <c r="AN300" s="86"/>
      <c r="AO300" s="86"/>
      <c r="AP300" s="86"/>
      <c r="AQ300" s="86"/>
      <c r="AR300" s="86"/>
      <c r="AS300" s="86"/>
      <c r="AT300" s="86"/>
      <c r="AU300" s="86"/>
      <c r="AV300" s="86"/>
      <c r="AW300" s="240"/>
      <c r="AX300" s="86"/>
      <c r="AY300" s="86"/>
      <c r="AZ300" s="86"/>
      <c r="BA300" s="86"/>
      <c r="BB300" s="206"/>
      <c r="BC300" s="206"/>
      <c r="BD300" s="206"/>
      <c r="BE300" s="206"/>
      <c r="BF300" s="206"/>
      <c r="BG300" s="206"/>
      <c r="BH300" s="206"/>
      <c r="BI300" s="206"/>
      <c r="BJ300" s="206"/>
      <c r="BK300" s="206"/>
      <c r="BL300" s="206"/>
      <c r="BM300" s="206"/>
      <c r="BN300" s="206"/>
      <c r="BO300" s="206"/>
      <c r="BP300" s="206"/>
      <c r="BQ300" s="206"/>
      <c r="BR300" s="206"/>
      <c r="BS300" s="206"/>
      <c r="BT300" s="206"/>
      <c r="BU300" s="206"/>
      <c r="BV300" s="206"/>
      <c r="BW300" s="206"/>
      <c r="BX300" s="206"/>
      <c r="BY300" s="206"/>
      <c r="BZ300" s="206"/>
      <c r="CA300" s="206"/>
      <c r="CB300" s="206"/>
      <c r="CC300" s="206"/>
      <c r="CD300" s="206"/>
      <c r="CE300" s="206"/>
      <c r="CF300" s="206"/>
      <c r="CG300" s="206"/>
      <c r="CH300" s="206"/>
      <c r="CI300" s="206"/>
      <c r="CJ300" s="206"/>
      <c r="CK300" s="206"/>
      <c r="CL300" s="206"/>
      <c r="CM300" s="206"/>
      <c r="CN300" s="206"/>
      <c r="CO300" s="206"/>
      <c r="CP300" s="206"/>
      <c r="CQ300" s="206"/>
      <c r="CR300" s="206"/>
    </row>
    <row r="301" spans="1:96" ht="12" customHeight="1" x14ac:dyDescent="0.25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06"/>
      <c r="AN301" s="86"/>
      <c r="AO301" s="86"/>
      <c r="AP301" s="86"/>
      <c r="AQ301" s="86"/>
      <c r="AR301" s="86"/>
      <c r="AS301" s="86"/>
      <c r="AT301" s="86"/>
      <c r="AU301" s="86"/>
      <c r="AV301" s="86"/>
      <c r="AW301" s="240"/>
      <c r="AX301" s="86"/>
      <c r="AY301" s="86"/>
      <c r="AZ301" s="86"/>
      <c r="BA301" s="86"/>
      <c r="BB301" s="206"/>
      <c r="BC301" s="206"/>
      <c r="BD301" s="206"/>
      <c r="BE301" s="206"/>
      <c r="BF301" s="206"/>
      <c r="BG301" s="206"/>
      <c r="BH301" s="206"/>
      <c r="BI301" s="206"/>
      <c r="BJ301" s="206"/>
      <c r="BK301" s="206"/>
      <c r="BL301" s="206"/>
      <c r="BM301" s="206"/>
      <c r="BN301" s="206"/>
      <c r="BO301" s="206"/>
      <c r="BP301" s="206"/>
      <c r="BQ301" s="206"/>
      <c r="BR301" s="206"/>
      <c r="BS301" s="206"/>
      <c r="BT301" s="206"/>
      <c r="BU301" s="206"/>
      <c r="BV301" s="206"/>
      <c r="BW301" s="206"/>
      <c r="BX301" s="206"/>
      <c r="BY301" s="206"/>
      <c r="BZ301" s="206"/>
      <c r="CA301" s="206"/>
      <c r="CB301" s="206"/>
      <c r="CC301" s="206"/>
      <c r="CD301" s="206"/>
      <c r="CE301" s="206"/>
      <c r="CF301" s="206"/>
      <c r="CG301" s="206"/>
      <c r="CH301" s="206"/>
      <c r="CI301" s="206"/>
      <c r="CJ301" s="206"/>
      <c r="CK301" s="206"/>
      <c r="CL301" s="206"/>
      <c r="CM301" s="206"/>
      <c r="CN301" s="206"/>
      <c r="CO301" s="206"/>
      <c r="CP301" s="206"/>
      <c r="CQ301" s="206"/>
      <c r="CR301" s="206"/>
    </row>
    <row r="302" spans="1:96" ht="12" customHeight="1" x14ac:dyDescent="0.25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06"/>
      <c r="AN302" s="86"/>
      <c r="AO302" s="86"/>
      <c r="AP302" s="86"/>
      <c r="AQ302" s="86"/>
      <c r="AR302" s="86"/>
      <c r="AS302" s="86"/>
      <c r="AT302" s="86"/>
      <c r="AU302" s="86"/>
      <c r="AV302" s="86"/>
      <c r="AW302" s="240"/>
      <c r="AX302" s="86"/>
      <c r="AY302" s="86"/>
      <c r="AZ302" s="86"/>
      <c r="BA302" s="86"/>
      <c r="BB302" s="206"/>
      <c r="BC302" s="206"/>
      <c r="BD302" s="206"/>
      <c r="BE302" s="206"/>
      <c r="BF302" s="206"/>
      <c r="BG302" s="206"/>
      <c r="BH302" s="206"/>
      <c r="BI302" s="206"/>
      <c r="BJ302" s="206"/>
      <c r="BK302" s="206"/>
      <c r="BL302" s="206"/>
      <c r="BM302" s="206"/>
      <c r="BN302" s="206"/>
      <c r="BO302" s="206"/>
      <c r="BP302" s="206"/>
      <c r="BQ302" s="206"/>
      <c r="BR302" s="206"/>
      <c r="BS302" s="206"/>
      <c r="BT302" s="206"/>
      <c r="BU302" s="206"/>
      <c r="BV302" s="206"/>
      <c r="BW302" s="206"/>
      <c r="BX302" s="206"/>
      <c r="BY302" s="206"/>
      <c r="BZ302" s="206"/>
      <c r="CA302" s="206"/>
      <c r="CB302" s="206"/>
      <c r="CC302" s="206"/>
      <c r="CD302" s="206"/>
      <c r="CE302" s="206"/>
      <c r="CF302" s="206"/>
      <c r="CG302" s="206"/>
      <c r="CH302" s="206"/>
      <c r="CI302" s="206"/>
      <c r="CJ302" s="206"/>
      <c r="CK302" s="206"/>
      <c r="CL302" s="206"/>
      <c r="CM302" s="206"/>
      <c r="CN302" s="206"/>
      <c r="CO302" s="206"/>
      <c r="CP302" s="206"/>
      <c r="CQ302" s="206"/>
      <c r="CR302" s="206"/>
    </row>
  </sheetData>
  <conditionalFormatting sqref="C5:U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6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AL6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:AS69 AU5:AV69 AY5:BA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2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BFB-6706-4555-B570-68E4D9A54196}">
  <dimension ref="A1:CE386"/>
  <sheetViews>
    <sheetView topLeftCell="A4" zoomScale="110" zoomScaleNormal="110" workbookViewId="0">
      <selection activeCell="AG30" sqref="AG30"/>
    </sheetView>
  </sheetViews>
  <sheetFormatPr defaultRowHeight="9.9499999999999993" customHeight="1" x14ac:dyDescent="0.25"/>
  <cols>
    <col min="1" max="1" width="3.140625" customWidth="1"/>
    <col min="2" max="2" width="2.7109375" customWidth="1"/>
    <col min="3" max="12" width="2.140625" customWidth="1"/>
    <col min="13" max="13" width="2.7109375" customWidth="1"/>
    <col min="14" max="14" width="3.85546875" style="117" customWidth="1"/>
    <col min="15" max="17" width="2" style="117" customWidth="1"/>
    <col min="18" max="18" width="3.28515625" style="117" customWidth="1"/>
    <col min="19" max="19" width="3.140625" style="117" customWidth="1"/>
    <col min="20" max="20" width="3.28515625" style="117" customWidth="1"/>
    <col min="21" max="21" width="3.85546875" style="117" customWidth="1"/>
    <col min="22" max="22" width="4.7109375" style="117" customWidth="1"/>
    <col min="23" max="23" width="9.140625" style="117"/>
    <col min="24" max="26" width="3.85546875" style="117" customWidth="1"/>
    <col min="27" max="27" width="4.7109375" style="117" customWidth="1"/>
    <col min="28" max="28" width="6.140625" style="119" customWidth="1"/>
    <col min="29" max="30" width="4.28515625" style="142" customWidth="1"/>
    <col min="31" max="31" width="3.85546875" style="143" customWidth="1"/>
    <col min="32" max="34" width="2" customWidth="1"/>
    <col min="35" max="35" width="3.28515625" customWidth="1"/>
    <col min="36" max="36" width="4.5703125" customWidth="1"/>
    <col min="37" max="37" width="5.42578125" customWidth="1"/>
    <col min="38" max="38" width="3.85546875" customWidth="1"/>
    <col min="39" max="39" width="4.7109375" customWidth="1"/>
    <col min="40" max="40" width="6.5703125" customWidth="1"/>
    <col min="41" max="42" width="2.5703125" customWidth="1"/>
    <col min="43" max="43" width="3.85546875" customWidth="1"/>
    <col min="44" max="45" width="2.5703125" customWidth="1"/>
    <col min="46" max="46" width="4.28515625" customWidth="1"/>
    <col min="47" max="47" width="2.140625" customWidth="1"/>
    <col min="48" max="48" width="2.5703125" customWidth="1"/>
    <col min="49" max="49" width="4.7109375" customWidth="1"/>
    <col min="50" max="50" width="2.85546875" customWidth="1"/>
    <col min="51" max="53" width="2.140625" customWidth="1"/>
    <col min="54" max="54" width="2.42578125" bestFit="1" customWidth="1"/>
    <col min="56" max="56" width="3.28515625" customWidth="1"/>
    <col min="57" max="57" width="6.28515625" customWidth="1"/>
    <col min="58" max="58" width="27.28515625" customWidth="1"/>
    <col min="59" max="59" width="3.140625" customWidth="1"/>
    <col min="60" max="60" width="3.42578125" style="113" customWidth="1"/>
    <col min="61" max="61" width="2.7109375" style="113" customWidth="1"/>
    <col min="62" max="62" width="5.5703125" style="113" bestFit="1" customWidth="1"/>
    <col min="63" max="65" width="9.42578125" style="113" bestFit="1" customWidth="1"/>
    <col min="66" max="68" width="10.140625" style="113" bestFit="1" customWidth="1"/>
    <col min="69" max="69" width="4.5703125" customWidth="1"/>
    <col min="70" max="70" width="13.5703125" style="141" bestFit="1" customWidth="1"/>
    <col min="71" max="71" width="3.140625" customWidth="1"/>
    <col min="72" max="72" width="3.42578125" customWidth="1"/>
    <col min="73" max="73" width="2.7109375" customWidth="1"/>
    <col min="80" max="83" width="3.140625" customWidth="1"/>
  </cols>
  <sheetData>
    <row r="1" spans="1:83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4"/>
      <c r="AC1" s="85"/>
      <c r="AD1" s="85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4"/>
      <c r="AT1" s="85"/>
      <c r="AU1" s="95"/>
      <c r="AV1" s="95"/>
      <c r="AW1" s="95"/>
      <c r="AX1" s="95"/>
      <c r="AY1" s="95"/>
      <c r="AZ1" s="95"/>
      <c r="BA1" s="95"/>
      <c r="BB1" s="96"/>
      <c r="BC1" s="96"/>
      <c r="BD1" s="96"/>
      <c r="BE1" s="96"/>
      <c r="BF1" s="54"/>
      <c r="BG1" s="1"/>
      <c r="BH1" s="7"/>
      <c r="BI1" s="7"/>
      <c r="BJ1" s="7"/>
      <c r="BK1" s="7"/>
      <c r="BL1" s="7"/>
      <c r="BM1" s="7"/>
      <c r="BN1" s="7"/>
      <c r="BO1" s="7"/>
      <c r="BP1" s="7"/>
      <c r="BQ1" s="97"/>
      <c r="BR1" s="97"/>
      <c r="BS1" s="1"/>
      <c r="BT1" s="7"/>
      <c r="BU1" s="7"/>
      <c r="BV1" s="7"/>
      <c r="BW1" s="7"/>
      <c r="BX1" s="7"/>
      <c r="BY1" s="7"/>
      <c r="BZ1" s="7"/>
      <c r="CA1" s="7"/>
      <c r="CB1" s="1"/>
      <c r="CC1" s="1"/>
      <c r="CD1" s="7">
        <v>1</v>
      </c>
      <c r="CE1" s="1"/>
    </row>
    <row r="2" spans="1:83" ht="9.949999999999999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98" t="s">
        <v>60</v>
      </c>
      <c r="O2" s="98"/>
      <c r="P2" s="98"/>
      <c r="Q2" s="98"/>
      <c r="R2" s="98"/>
      <c r="S2" s="98"/>
      <c r="T2" s="93"/>
      <c r="U2" s="93"/>
      <c r="V2" s="93"/>
      <c r="W2" s="93"/>
      <c r="X2" s="93"/>
      <c r="Y2" s="93"/>
      <c r="Z2" s="93"/>
      <c r="AA2" s="93"/>
      <c r="AB2" s="94"/>
      <c r="AC2" s="85"/>
      <c r="AD2" s="85"/>
      <c r="AE2" s="98" t="s">
        <v>61</v>
      </c>
      <c r="AF2" s="98"/>
      <c r="AG2" s="98"/>
      <c r="AH2" s="98"/>
      <c r="AI2" s="98"/>
      <c r="AJ2" s="98"/>
      <c r="AK2" s="99"/>
      <c r="AL2" s="99"/>
      <c r="AM2" s="99"/>
      <c r="AN2" s="99"/>
      <c r="AO2" s="99"/>
      <c r="AP2" s="99"/>
      <c r="AQ2" s="99"/>
      <c r="AR2" s="99"/>
      <c r="AS2" s="100"/>
      <c r="AT2" s="101"/>
      <c r="AU2" s="98" t="s">
        <v>62</v>
      </c>
      <c r="AV2" s="102"/>
      <c r="AW2" s="102"/>
      <c r="AX2" s="102"/>
      <c r="AY2" s="102"/>
      <c r="AZ2" s="102"/>
      <c r="BA2" s="102"/>
      <c r="BB2" s="96"/>
      <c r="BC2" s="103">
        <f>COUNT(BB4:BB104)</f>
        <v>100</v>
      </c>
      <c r="BD2" s="98" t="s">
        <v>63</v>
      </c>
      <c r="BE2" s="98"/>
      <c r="BF2" s="54" t="s">
        <v>64</v>
      </c>
      <c r="BG2" s="1"/>
      <c r="BH2" s="97" t="s">
        <v>65</v>
      </c>
      <c r="BI2" s="7"/>
      <c r="BJ2" s="7"/>
      <c r="BK2" s="7"/>
      <c r="BL2" s="7"/>
      <c r="BM2" s="7"/>
      <c r="BN2" s="7"/>
      <c r="BO2" s="7"/>
      <c r="BP2" s="7"/>
      <c r="BQ2" s="97"/>
      <c r="BR2" s="97"/>
      <c r="BS2" s="1"/>
      <c r="BT2" s="97" t="s">
        <v>65</v>
      </c>
      <c r="BU2" s="7"/>
      <c r="BV2" s="7"/>
      <c r="BW2" s="7"/>
      <c r="BX2" s="7"/>
      <c r="BY2" s="7"/>
      <c r="BZ2" s="7"/>
      <c r="CA2" s="7"/>
      <c r="CB2" s="1"/>
      <c r="CC2" s="1"/>
      <c r="CD2" s="1"/>
      <c r="CE2" s="1"/>
    </row>
    <row r="3" spans="1:83" ht="9.9499999999999993" customHeight="1" x14ac:dyDescent="0.25">
      <c r="A3" s="1"/>
      <c r="B3" s="28"/>
      <c r="C3" s="29"/>
      <c r="D3" s="29"/>
      <c r="E3" s="29"/>
      <c r="F3" s="29"/>
      <c r="G3" s="29"/>
      <c r="H3" s="28"/>
      <c r="I3" s="28"/>
      <c r="J3" s="28"/>
      <c r="K3" s="28"/>
      <c r="L3" s="28"/>
      <c r="M3" s="28"/>
      <c r="N3" s="98" t="s">
        <v>66</v>
      </c>
      <c r="O3" s="98"/>
      <c r="P3" s="98"/>
      <c r="Q3" s="98"/>
      <c r="R3" s="102"/>
      <c r="S3" s="102"/>
      <c r="T3" s="93"/>
      <c r="U3" s="93"/>
      <c r="V3" s="93"/>
      <c r="W3" s="93"/>
      <c r="X3" s="93"/>
      <c r="Y3" s="93"/>
      <c r="Z3" s="93"/>
      <c r="AA3" s="93"/>
      <c r="AB3" s="94" t="s">
        <v>67</v>
      </c>
      <c r="AC3" s="85"/>
      <c r="AD3" s="85"/>
      <c r="AE3" s="98" t="s">
        <v>68</v>
      </c>
      <c r="AF3" s="98"/>
      <c r="AG3" s="98"/>
      <c r="AH3" s="98"/>
      <c r="AI3" s="102"/>
      <c r="AJ3" s="102"/>
      <c r="AK3" s="104"/>
      <c r="AL3" s="104"/>
      <c r="AM3" s="104"/>
      <c r="AN3" s="104"/>
      <c r="AO3" s="104" t="s">
        <v>17</v>
      </c>
      <c r="AP3" s="104" t="s">
        <v>18</v>
      </c>
      <c r="AQ3" s="104"/>
      <c r="AR3" s="104" t="s">
        <v>19</v>
      </c>
      <c r="AS3" s="104"/>
      <c r="AT3" s="104" t="s">
        <v>20</v>
      </c>
      <c r="AU3" s="98" t="s">
        <v>17</v>
      </c>
      <c r="AV3" s="102"/>
      <c r="AW3" s="102"/>
      <c r="AX3" s="102"/>
      <c r="AY3" s="102"/>
      <c r="AZ3" s="102"/>
      <c r="BA3" s="102"/>
      <c r="BB3" s="98"/>
      <c r="BC3" s="98" t="s">
        <v>69</v>
      </c>
      <c r="BD3" s="98" t="s">
        <v>70</v>
      </c>
      <c r="BE3" s="98"/>
      <c r="BF3" s="105" t="s">
        <v>71</v>
      </c>
      <c r="BG3" s="1"/>
      <c r="BH3" s="97" t="s">
        <v>72</v>
      </c>
      <c r="BI3" s="7"/>
      <c r="BJ3" s="7"/>
      <c r="BK3" s="7"/>
      <c r="BL3" s="7"/>
      <c r="BM3" s="7"/>
      <c r="BN3" s="7"/>
      <c r="BO3" s="7"/>
      <c r="BP3" s="7"/>
      <c r="BQ3" s="106">
        <f>MAX(BQ5:BQ350)</f>
        <v>730</v>
      </c>
      <c r="BR3" s="106">
        <f>365*2</f>
        <v>730</v>
      </c>
      <c r="BS3" s="1"/>
      <c r="BT3" s="97" t="s">
        <v>72</v>
      </c>
      <c r="BU3" s="7"/>
      <c r="BV3" s="7"/>
      <c r="BW3" s="7"/>
      <c r="BX3" s="7"/>
      <c r="BY3" s="7"/>
      <c r="BZ3" s="7"/>
      <c r="CA3" s="7"/>
      <c r="CB3" s="1"/>
      <c r="CC3" s="1"/>
      <c r="CD3" s="1"/>
      <c r="CE3" s="1"/>
    </row>
    <row r="4" spans="1:83" ht="9.9499999999999993" customHeight="1" x14ac:dyDescent="0.25">
      <c r="A4" s="1"/>
      <c r="B4" s="39"/>
      <c r="C4" s="29"/>
      <c r="D4" s="29"/>
      <c r="E4" s="29"/>
      <c r="F4" s="29"/>
      <c r="G4" s="29"/>
      <c r="H4" s="39"/>
      <c r="I4" s="39"/>
      <c r="J4" s="39"/>
      <c r="K4" s="39"/>
      <c r="L4" s="39"/>
      <c r="M4" s="29"/>
      <c r="N4" s="93"/>
      <c r="O4" s="107"/>
      <c r="P4" s="107"/>
      <c r="Q4" s="107"/>
      <c r="R4" s="93"/>
      <c r="S4" s="93"/>
      <c r="T4" s="93"/>
      <c r="U4" s="93"/>
      <c r="V4" s="93"/>
      <c r="W4" s="93"/>
      <c r="X4" s="93"/>
      <c r="Y4" s="93"/>
      <c r="Z4" s="93"/>
      <c r="AA4" s="93"/>
      <c r="AB4" s="94" t="s">
        <v>73</v>
      </c>
      <c r="AC4" s="85"/>
      <c r="AD4" s="85"/>
      <c r="AE4" s="99"/>
      <c r="AF4" s="107"/>
      <c r="AG4" s="107"/>
      <c r="AH4" s="107"/>
      <c r="AI4" s="99"/>
      <c r="AJ4" s="99"/>
      <c r="AK4" s="104" t="s">
        <v>74</v>
      </c>
      <c r="AL4" s="104" t="s">
        <v>34</v>
      </c>
      <c r="AM4" s="104"/>
      <c r="AN4" s="104" t="s">
        <v>35</v>
      </c>
      <c r="AO4" s="104" t="s">
        <v>17</v>
      </c>
      <c r="AP4" s="104"/>
      <c r="AQ4" s="104" t="s">
        <v>36</v>
      </c>
      <c r="AR4" s="104">
        <v>0</v>
      </c>
      <c r="AS4" s="104"/>
      <c r="AT4" s="104">
        <v>0</v>
      </c>
      <c r="AU4" s="108"/>
      <c r="AV4" s="108">
        <v>0</v>
      </c>
      <c r="AW4" s="109">
        <v>1</v>
      </c>
      <c r="AX4" s="109">
        <v>2</v>
      </c>
      <c r="AY4" s="108">
        <v>3</v>
      </c>
      <c r="AZ4" s="108"/>
      <c r="BA4" s="108"/>
      <c r="BB4" s="110"/>
      <c r="BC4" s="110">
        <v>0</v>
      </c>
      <c r="BD4" s="111" t="s">
        <v>75</v>
      </c>
      <c r="BE4" s="111"/>
      <c r="BF4" s="105" t="s">
        <v>76</v>
      </c>
      <c r="BG4" s="1"/>
      <c r="BH4" s="112"/>
      <c r="BI4" s="112" t="s">
        <v>77</v>
      </c>
      <c r="BJ4" s="113" t="s">
        <v>78</v>
      </c>
      <c r="BK4" s="113" t="s">
        <v>79</v>
      </c>
      <c r="BL4" s="113" t="s">
        <v>80</v>
      </c>
      <c r="BM4" s="113" t="s">
        <v>81</v>
      </c>
      <c r="BN4" s="113" t="s">
        <v>82</v>
      </c>
      <c r="BO4" s="113" t="s">
        <v>83</v>
      </c>
      <c r="BP4" s="113" t="s">
        <v>84</v>
      </c>
      <c r="BQ4" s="114">
        <f>24*60*60</f>
        <v>86400</v>
      </c>
      <c r="BR4" s="115"/>
      <c r="BS4" s="1"/>
      <c r="BT4" s="112"/>
      <c r="BU4" s="112" t="s">
        <v>77</v>
      </c>
      <c r="BV4" s="113" t="s">
        <v>85</v>
      </c>
      <c r="BW4" s="113" t="s">
        <v>86</v>
      </c>
      <c r="BX4" s="113" t="s">
        <v>87</v>
      </c>
      <c r="BY4" s="113" t="s">
        <v>88</v>
      </c>
      <c r="BZ4" s="113" t="s">
        <v>89</v>
      </c>
      <c r="CA4" s="113" t="s">
        <v>90</v>
      </c>
      <c r="CB4" s="1"/>
      <c r="CC4" s="1"/>
      <c r="CD4" s="1"/>
      <c r="CE4" s="1"/>
    </row>
    <row r="5" spans="1:83" ht="9.9499999999999993" customHeight="1" x14ac:dyDescent="0.25">
      <c r="A5" s="45"/>
      <c r="B5" s="55"/>
      <c r="C5" s="55">
        <f t="shared" ref="C5:L5" si="0">C175</f>
        <v>1</v>
      </c>
      <c r="D5" s="55">
        <f t="shared" si="0"/>
        <v>2</v>
      </c>
      <c r="E5" s="55">
        <f t="shared" si="0"/>
        <v>3</v>
      </c>
      <c r="F5" s="55">
        <f t="shared" si="0"/>
        <v>4</v>
      </c>
      <c r="G5" s="55">
        <f t="shared" si="0"/>
        <v>5</v>
      </c>
      <c r="H5" s="55">
        <f t="shared" si="0"/>
        <v>6</v>
      </c>
      <c r="I5" s="55">
        <f t="shared" si="0"/>
        <v>7</v>
      </c>
      <c r="J5" s="55">
        <f t="shared" si="0"/>
        <v>8</v>
      </c>
      <c r="K5" s="55">
        <f t="shared" si="0"/>
        <v>9</v>
      </c>
      <c r="L5" s="55">
        <f t="shared" si="0"/>
        <v>10</v>
      </c>
      <c r="M5" s="29"/>
      <c r="N5" s="93"/>
      <c r="O5" s="107" t="s">
        <v>91</v>
      </c>
      <c r="P5" s="107" t="s">
        <v>92</v>
      </c>
      <c r="Q5" s="107" t="s">
        <v>93</v>
      </c>
      <c r="R5" s="93" t="s">
        <v>94</v>
      </c>
      <c r="S5" s="99" t="s">
        <v>95</v>
      </c>
      <c r="T5" s="93" t="s">
        <v>96</v>
      </c>
      <c r="U5" s="93" t="s">
        <v>97</v>
      </c>
      <c r="V5" s="93" t="s">
        <v>98</v>
      </c>
      <c r="W5" s="93" t="s">
        <v>99</v>
      </c>
      <c r="X5" s="93" t="s">
        <v>100</v>
      </c>
      <c r="Y5" s="93" t="s">
        <v>101</v>
      </c>
      <c r="Z5" s="93" t="s">
        <v>71</v>
      </c>
      <c r="AA5" s="93" t="s">
        <v>102</v>
      </c>
      <c r="AB5" s="94" t="s">
        <v>103</v>
      </c>
      <c r="AC5" s="85">
        <v>1</v>
      </c>
      <c r="AD5" s="85">
        <v>2</v>
      </c>
      <c r="AE5" s="99"/>
      <c r="AF5" s="107" t="s">
        <v>91</v>
      </c>
      <c r="AG5" s="107" t="s">
        <v>92</v>
      </c>
      <c r="AH5" s="107" t="s">
        <v>93</v>
      </c>
      <c r="AI5" s="99" t="s">
        <v>94</v>
      </c>
      <c r="AJ5" s="99" t="s">
        <v>95</v>
      </c>
      <c r="AK5" s="99" t="s">
        <v>96</v>
      </c>
      <c r="AL5" s="99" t="s">
        <v>97</v>
      </c>
      <c r="AM5" s="99" t="s">
        <v>98</v>
      </c>
      <c r="AN5" s="99" t="s">
        <v>99</v>
      </c>
      <c r="AO5" s="99" t="s">
        <v>100</v>
      </c>
      <c r="AP5" s="99" t="s">
        <v>101</v>
      </c>
      <c r="AQ5" s="99" t="s">
        <v>71</v>
      </c>
      <c r="AR5" s="99" t="s">
        <v>102</v>
      </c>
      <c r="AS5" s="100" t="s">
        <v>103</v>
      </c>
      <c r="AT5" s="100" t="s">
        <v>104</v>
      </c>
      <c r="AU5" s="53"/>
      <c r="AV5" s="53">
        <v>0</v>
      </c>
      <c r="AW5" s="53">
        <v>1</v>
      </c>
      <c r="AX5" s="53">
        <v>2</v>
      </c>
      <c r="AY5" s="53">
        <v>3</v>
      </c>
      <c r="AZ5" s="53"/>
      <c r="BA5" s="53"/>
      <c r="BB5" s="110">
        <v>0</v>
      </c>
      <c r="BC5" s="110">
        <v>0.100005</v>
      </c>
      <c r="BD5" s="111" t="s">
        <v>105</v>
      </c>
      <c r="BE5" s="111"/>
      <c r="BF5" s="116" t="s">
        <v>106</v>
      </c>
      <c r="BG5" s="45"/>
      <c r="BH5" s="112">
        <v>0</v>
      </c>
      <c r="BI5" s="112">
        <v>2628000</v>
      </c>
      <c r="BJ5" s="113">
        <v>185</v>
      </c>
      <c r="BK5" s="113">
        <v>1015.854877</v>
      </c>
      <c r="BL5" s="113">
        <v>224.46239929999999</v>
      </c>
      <c r="BM5" s="113">
        <v>6.3920435209999997</v>
      </c>
      <c r="BN5" s="113">
        <v>-1015.854877</v>
      </c>
      <c r="BO5" s="113">
        <v>-195.9399951</v>
      </c>
      <c r="BP5" s="113">
        <v>-207.13036059999999</v>
      </c>
      <c r="BQ5" s="115">
        <f>BI5/$BQ$4</f>
        <v>30.416666666666668</v>
      </c>
      <c r="BR5" s="115" t="s">
        <v>77</v>
      </c>
      <c r="BS5" s="45"/>
      <c r="BT5" s="112">
        <v>0</v>
      </c>
      <c r="BU5" s="112">
        <v>2628000</v>
      </c>
      <c r="BV5" s="113">
        <v>1041.251409</v>
      </c>
      <c r="BW5" s="113">
        <v>1001.410486</v>
      </c>
      <c r="BX5" s="113">
        <v>-32.629095649999996</v>
      </c>
      <c r="BY5" s="113">
        <v>31.227061469999999</v>
      </c>
      <c r="BZ5" s="113">
        <v>-186.39162949999999</v>
      </c>
      <c r="CA5" s="113">
        <v>175.90329919999999</v>
      </c>
      <c r="CB5" s="45"/>
      <c r="CC5" s="45"/>
      <c r="CD5" s="45"/>
      <c r="CE5" s="45"/>
    </row>
    <row r="6" spans="1:83" ht="9.9499999999999993" customHeight="1" x14ac:dyDescent="0.25">
      <c r="A6" s="45">
        <v>1</v>
      </c>
      <c r="B6" s="55">
        <v>1</v>
      </c>
      <c r="C6" s="58" t="str">
        <f t="shared" ref="C6:L20" si="1">IF(C76&lt;&gt;0,-1,IF(ISNUMBER(MATCH(C177,$AD$6:$AD$205,0)),$AD$5,IF(ISNUMBER(MATCH(C177,$AT$6:$AT$206,0)),$AK$4,IF(ISNUMBER(MATCH(C177,$AC$6:$AC$205,0)),$AC$5,0))))</f>
        <v>S</v>
      </c>
      <c r="D6" s="58">
        <f t="shared" si="1"/>
        <v>1</v>
      </c>
      <c r="E6" s="58">
        <f t="shared" si="1"/>
        <v>0</v>
      </c>
      <c r="F6" s="58">
        <f t="shared" si="1"/>
        <v>0</v>
      </c>
      <c r="G6" s="58">
        <f t="shared" si="1"/>
        <v>0</v>
      </c>
      <c r="H6" s="58">
        <f t="shared" si="1"/>
        <v>0</v>
      </c>
      <c r="I6" s="58">
        <f t="shared" si="1"/>
        <v>0</v>
      </c>
      <c r="J6" s="58">
        <f t="shared" si="1"/>
        <v>0</v>
      </c>
      <c r="K6" s="58">
        <f t="shared" si="1"/>
        <v>0</v>
      </c>
      <c r="L6" s="58">
        <f t="shared" si="1"/>
        <v>0</v>
      </c>
      <c r="M6" s="86">
        <f>COUNT(C6:L6)</f>
        <v>9</v>
      </c>
      <c r="N6" s="117">
        <v>0</v>
      </c>
      <c r="O6" s="107">
        <v>0</v>
      </c>
      <c r="P6" s="107">
        <v>0</v>
      </c>
      <c r="Q6" s="107">
        <v>0</v>
      </c>
      <c r="R6" s="117">
        <v>0</v>
      </c>
      <c r="S6" s="99" t="s">
        <v>107</v>
      </c>
      <c r="T6" s="117">
        <v>1</v>
      </c>
      <c r="U6" s="117">
        <v>100</v>
      </c>
      <c r="V6" s="117">
        <v>0.1</v>
      </c>
      <c r="W6" s="118">
        <v>9.9999999999999995E-7</v>
      </c>
      <c r="X6" s="117">
        <v>0.1</v>
      </c>
      <c r="Y6" s="117">
        <v>0.3</v>
      </c>
      <c r="Z6" s="117">
        <v>0.11</v>
      </c>
      <c r="AA6" s="117">
        <v>3.5</v>
      </c>
      <c r="AB6" s="119" t="s">
        <v>67</v>
      </c>
      <c r="AC6" s="55" t="str">
        <f>IF(AB6=$AB$3,_xlfn.CONCAT(Q6+1,",",P6+1),"")</f>
        <v>1,1</v>
      </c>
      <c r="AD6" s="55" t="str">
        <f>IF(AB6=$AB$4,_xlfn.CONCAT(Q6+1,",",P6+1),"")</f>
        <v/>
      </c>
      <c r="AE6" s="99">
        <v>0</v>
      </c>
      <c r="AF6" s="107">
        <v>0</v>
      </c>
      <c r="AG6" s="107">
        <v>0</v>
      </c>
      <c r="AH6" s="107">
        <v>0</v>
      </c>
      <c r="AI6" s="99">
        <v>0</v>
      </c>
      <c r="AJ6" s="99" t="s">
        <v>107</v>
      </c>
      <c r="AK6" s="117">
        <v>4500</v>
      </c>
      <c r="AL6" s="117">
        <v>12</v>
      </c>
      <c r="AM6" s="117">
        <v>8.677E-4</v>
      </c>
      <c r="AN6" s="118">
        <v>1093.048</v>
      </c>
      <c r="AO6" s="117">
        <v>3</v>
      </c>
      <c r="AP6" s="117">
        <v>3.0000000000000001E-6</v>
      </c>
      <c r="AQ6" s="117">
        <v>0.03</v>
      </c>
      <c r="AR6" s="117">
        <v>1</v>
      </c>
      <c r="AS6" s="119">
        <v>1</v>
      </c>
      <c r="AT6" s="55" t="str">
        <f>_xlfn.CONCAT(AH6+1,",",AG6+1)</f>
        <v>1,1</v>
      </c>
      <c r="AU6" s="52">
        <v>0</v>
      </c>
      <c r="AV6" s="52">
        <v>0</v>
      </c>
      <c r="AW6" s="53">
        <v>-1</v>
      </c>
      <c r="AX6" s="53"/>
      <c r="AY6" s="53"/>
      <c r="AZ6" s="53"/>
      <c r="BA6" s="53"/>
      <c r="BB6" s="110">
        <v>1</v>
      </c>
      <c r="BC6" s="110">
        <v>0.100005</v>
      </c>
      <c r="BD6" s="110"/>
      <c r="BE6" s="105" t="s">
        <v>17</v>
      </c>
      <c r="BF6" s="116" t="s">
        <v>108</v>
      </c>
      <c r="BG6" s="45"/>
      <c r="BH6" s="112">
        <v>1</v>
      </c>
      <c r="BI6" s="112">
        <v>2803200</v>
      </c>
      <c r="BJ6" s="113">
        <v>185</v>
      </c>
      <c r="BK6" s="113">
        <v>1015.8550320000001</v>
      </c>
      <c r="BL6" s="113">
        <v>225.45544599999999</v>
      </c>
      <c r="BM6" s="113">
        <v>6.3927413209999999</v>
      </c>
      <c r="BN6" s="113">
        <v>-1015.8550320000001</v>
      </c>
      <c r="BO6" s="113">
        <v>-196.93162649999999</v>
      </c>
      <c r="BP6" s="113">
        <v>-207.1310781</v>
      </c>
      <c r="BQ6" s="115">
        <f t="shared" ref="BQ6:BQ69" si="2">BI6/$BQ$4</f>
        <v>32.444444444444443</v>
      </c>
      <c r="BR6" s="120" t="s">
        <v>78</v>
      </c>
      <c r="BS6" s="45"/>
      <c r="BT6" s="112">
        <v>1</v>
      </c>
      <c r="BU6" s="112">
        <v>2803200</v>
      </c>
      <c r="BV6" s="113">
        <v>1041.251409</v>
      </c>
      <c r="BW6" s="113">
        <v>1001.410486</v>
      </c>
      <c r="BX6" s="113">
        <v>-32.629084939999998</v>
      </c>
      <c r="BY6" s="113">
        <v>31.227061469999999</v>
      </c>
      <c r="BZ6" s="113">
        <v>-186.39164360000001</v>
      </c>
      <c r="CA6" s="113">
        <v>175.90401660000001</v>
      </c>
      <c r="CB6" s="45"/>
      <c r="CC6" s="45"/>
      <c r="CD6" s="45"/>
      <c r="CE6" s="45"/>
    </row>
    <row r="7" spans="1:83" ht="9.9499999999999993" customHeight="1" x14ac:dyDescent="0.25">
      <c r="A7" s="45">
        <f>A6+1</f>
        <v>2</v>
      </c>
      <c r="B7" s="55">
        <f>B6+1</f>
        <v>2</v>
      </c>
      <c r="C7" s="58">
        <f t="shared" si="1"/>
        <v>1</v>
      </c>
      <c r="D7" s="58" t="str">
        <f t="shared" si="1"/>
        <v>S</v>
      </c>
      <c r="E7" s="58">
        <f t="shared" si="1"/>
        <v>1</v>
      </c>
      <c r="F7" s="58">
        <f t="shared" si="1"/>
        <v>0</v>
      </c>
      <c r="G7" s="58">
        <f t="shared" si="1"/>
        <v>0</v>
      </c>
      <c r="H7" s="58">
        <f t="shared" si="1"/>
        <v>1</v>
      </c>
      <c r="I7" s="58">
        <f t="shared" si="1"/>
        <v>1</v>
      </c>
      <c r="J7" s="58">
        <f t="shared" si="1"/>
        <v>1</v>
      </c>
      <c r="K7" s="58">
        <f t="shared" si="1"/>
        <v>0</v>
      </c>
      <c r="L7" s="58">
        <f t="shared" si="1"/>
        <v>0</v>
      </c>
      <c r="M7" s="86">
        <f>COUNT(B6:B20)</f>
        <v>15</v>
      </c>
      <c r="N7" s="117">
        <v>1</v>
      </c>
      <c r="O7" s="107">
        <v>0</v>
      </c>
      <c r="P7" s="107">
        <v>0</v>
      </c>
      <c r="Q7" s="107">
        <v>1</v>
      </c>
      <c r="R7" s="117">
        <v>1</v>
      </c>
      <c r="S7" s="99" t="s">
        <v>109</v>
      </c>
      <c r="T7" s="117">
        <v>1</v>
      </c>
      <c r="U7" s="117">
        <v>101</v>
      </c>
      <c r="V7" s="117">
        <v>0.1</v>
      </c>
      <c r="W7" s="118">
        <v>9.9999999999999995E-7</v>
      </c>
      <c r="X7" s="117">
        <v>0.1</v>
      </c>
      <c r="Y7" s="117">
        <v>0.3</v>
      </c>
      <c r="Z7" s="117">
        <v>0.11</v>
      </c>
      <c r="AA7" s="117">
        <v>3.5</v>
      </c>
      <c r="AB7" s="119" t="s">
        <v>67</v>
      </c>
      <c r="AC7" s="55" t="str">
        <f t="shared" ref="AC7:AC70" si="3">IF(AB7=$AB$3,_xlfn.CONCAT(Q7+1,",",P7+1),"")</f>
        <v>2,1</v>
      </c>
      <c r="AD7" s="55" t="str">
        <f t="shared" ref="AD7:AD70" si="4">IF(AB7=$AB$4,_xlfn.CONCAT(Q7+1,",",P7+1),"")</f>
        <v/>
      </c>
      <c r="AE7" s="99">
        <v>1</v>
      </c>
      <c r="AF7" s="107">
        <v>0</v>
      </c>
      <c r="AG7" s="107">
        <v>1</v>
      </c>
      <c r="AH7" s="107">
        <v>1</v>
      </c>
      <c r="AI7" s="99">
        <v>1</v>
      </c>
      <c r="AJ7" s="99" t="s">
        <v>110</v>
      </c>
      <c r="AK7" s="117">
        <v>7000</v>
      </c>
      <c r="AL7" s="117">
        <v>12</v>
      </c>
      <c r="AM7" s="117">
        <v>8.677E-4</v>
      </c>
      <c r="AN7" s="118">
        <v>1088.059</v>
      </c>
      <c r="AO7" s="117">
        <v>3</v>
      </c>
      <c r="AP7" s="117">
        <v>3.0000000000000001E-6</v>
      </c>
      <c r="AQ7" s="117">
        <v>0.03</v>
      </c>
      <c r="AR7" s="117">
        <v>2</v>
      </c>
      <c r="AS7" s="119">
        <v>1</v>
      </c>
      <c r="AT7" s="55" t="str">
        <f t="shared" ref="AT7:AT36" si="5">_xlfn.CONCAT(AH7+1,",",AG7+1)</f>
        <v>2,2</v>
      </c>
      <c r="AU7" s="52">
        <v>1</v>
      </c>
      <c r="AV7" s="52">
        <v>1</v>
      </c>
      <c r="AW7" s="53">
        <v>0</v>
      </c>
      <c r="AX7" s="53">
        <v>-2</v>
      </c>
      <c r="AY7" s="53"/>
      <c r="AZ7" s="53"/>
      <c r="BA7" s="53"/>
      <c r="BB7" s="110">
        <v>2</v>
      </c>
      <c r="BC7" s="110">
        <v>0.20000999999999999</v>
      </c>
      <c r="BD7" s="110"/>
      <c r="BE7" s="105" t="s">
        <v>17</v>
      </c>
      <c r="BF7" s="116" t="s">
        <v>111</v>
      </c>
      <c r="BG7" s="45"/>
      <c r="BH7" s="112">
        <v>2</v>
      </c>
      <c r="BI7" s="112">
        <v>2978400</v>
      </c>
      <c r="BJ7" s="113">
        <v>185</v>
      </c>
      <c r="BK7" s="113">
        <v>1015.85515</v>
      </c>
      <c r="BL7" s="113">
        <v>225.45518820000001</v>
      </c>
      <c r="BM7" s="113">
        <v>6.3919065450000003</v>
      </c>
      <c r="BN7" s="113">
        <v>-1015.85515</v>
      </c>
      <c r="BO7" s="113">
        <v>-196.9315373</v>
      </c>
      <c r="BP7" s="113">
        <v>-207.13174430000001</v>
      </c>
      <c r="BQ7" s="115">
        <f t="shared" si="2"/>
        <v>34.472222222222221</v>
      </c>
      <c r="BR7" s="120" t="s">
        <v>79</v>
      </c>
      <c r="BS7" s="45"/>
      <c r="BT7" s="112">
        <v>2</v>
      </c>
      <c r="BU7" s="112">
        <v>2978400</v>
      </c>
      <c r="BV7" s="113">
        <v>1041.2514080000001</v>
      </c>
      <c r="BW7" s="113">
        <v>1001.410486</v>
      </c>
      <c r="BX7" s="113">
        <v>-32.629063270000003</v>
      </c>
      <c r="BY7" s="113">
        <v>31.227061469999999</v>
      </c>
      <c r="BZ7" s="113">
        <v>-186.3916576</v>
      </c>
      <c r="CA7" s="113">
        <v>175.90468290000001</v>
      </c>
      <c r="CB7" s="45"/>
      <c r="CC7" s="45"/>
      <c r="CD7" s="45"/>
      <c r="CE7" s="45"/>
    </row>
    <row r="8" spans="1:83" ht="9.9499999999999993" customHeight="1" x14ac:dyDescent="0.25">
      <c r="A8" s="45">
        <f t="shared" ref="A8:B23" si="6">A7+1</f>
        <v>3</v>
      </c>
      <c r="B8" s="55">
        <f t="shared" si="6"/>
        <v>3</v>
      </c>
      <c r="C8" s="58">
        <f t="shared" si="1"/>
        <v>0</v>
      </c>
      <c r="D8" s="58">
        <f t="shared" si="1"/>
        <v>1</v>
      </c>
      <c r="E8" s="58" t="str">
        <f t="shared" si="1"/>
        <v>S</v>
      </c>
      <c r="F8" s="58" t="str">
        <f t="shared" si="1"/>
        <v>S</v>
      </c>
      <c r="G8" s="58" t="str">
        <f t="shared" si="1"/>
        <v>S</v>
      </c>
      <c r="H8" s="58" t="str">
        <f t="shared" si="1"/>
        <v>S</v>
      </c>
      <c r="I8" s="58" t="str">
        <f t="shared" si="1"/>
        <v>S</v>
      </c>
      <c r="J8" s="58">
        <f t="shared" si="1"/>
        <v>1</v>
      </c>
      <c r="K8" s="58">
        <f t="shared" si="1"/>
        <v>0</v>
      </c>
      <c r="L8" s="58">
        <f t="shared" si="1"/>
        <v>0</v>
      </c>
      <c r="M8" s="121">
        <f>M6-D23</f>
        <v>-1</v>
      </c>
      <c r="N8" s="117">
        <v>2</v>
      </c>
      <c r="O8" s="107">
        <v>0</v>
      </c>
      <c r="P8" s="107">
        <v>1</v>
      </c>
      <c r="Q8" s="107">
        <v>0</v>
      </c>
      <c r="R8" s="117">
        <v>2</v>
      </c>
      <c r="S8" s="99" t="s">
        <v>112</v>
      </c>
      <c r="T8" s="117">
        <v>1</v>
      </c>
      <c r="U8" s="117">
        <v>102</v>
      </c>
      <c r="V8" s="117">
        <v>0.1</v>
      </c>
      <c r="W8" s="118">
        <v>9.9999999999999995E-7</v>
      </c>
      <c r="X8" s="117">
        <v>0.2</v>
      </c>
      <c r="Y8" s="117">
        <v>0.3</v>
      </c>
      <c r="Z8" s="117">
        <v>0.21</v>
      </c>
      <c r="AA8" s="117">
        <v>3.5</v>
      </c>
      <c r="AB8" s="119" t="s">
        <v>67</v>
      </c>
      <c r="AC8" s="55" t="str">
        <f t="shared" si="3"/>
        <v>1,2</v>
      </c>
      <c r="AD8" s="55" t="str">
        <f t="shared" si="4"/>
        <v/>
      </c>
      <c r="AE8" s="99">
        <v>2</v>
      </c>
      <c r="AF8" s="107">
        <v>0</v>
      </c>
      <c r="AG8" s="107">
        <v>2</v>
      </c>
      <c r="AH8" s="107">
        <v>2</v>
      </c>
      <c r="AI8" s="99">
        <v>2</v>
      </c>
      <c r="AJ8" s="99" t="s">
        <v>113</v>
      </c>
      <c r="AK8" s="117">
        <v>6000</v>
      </c>
      <c r="AL8" s="117">
        <v>12</v>
      </c>
      <c r="AM8" s="117">
        <v>8.677E-4</v>
      </c>
      <c r="AN8" s="118">
        <v>1082.4190000000001</v>
      </c>
      <c r="AO8" s="117">
        <v>3</v>
      </c>
      <c r="AP8" s="117">
        <v>3.0000000000000001E-6</v>
      </c>
      <c r="AQ8" s="117">
        <v>0.03</v>
      </c>
      <c r="AR8" s="117">
        <v>2</v>
      </c>
      <c r="AS8" s="119">
        <v>1</v>
      </c>
      <c r="AT8" s="55" t="str">
        <f t="shared" si="5"/>
        <v>3,3</v>
      </c>
      <c r="AU8" s="52">
        <v>2</v>
      </c>
      <c r="AV8" s="52">
        <v>2</v>
      </c>
      <c r="AW8" s="53">
        <v>1</v>
      </c>
      <c r="AX8" s="53">
        <v>-3</v>
      </c>
      <c r="AY8" s="53"/>
      <c r="AZ8" s="53"/>
      <c r="BA8" s="53"/>
      <c r="BB8" s="110">
        <v>3</v>
      </c>
      <c r="BC8" s="110">
        <v>0.100005</v>
      </c>
      <c r="BD8" s="110"/>
      <c r="BE8" s="105" t="s">
        <v>17</v>
      </c>
      <c r="BF8" s="116" t="s">
        <v>114</v>
      </c>
      <c r="BG8" s="45"/>
      <c r="BH8" s="112">
        <v>3</v>
      </c>
      <c r="BI8" s="112">
        <v>3153600</v>
      </c>
      <c r="BJ8" s="113">
        <v>185</v>
      </c>
      <c r="BK8" s="113">
        <v>1015.855225</v>
      </c>
      <c r="BL8" s="113">
        <v>225.4549011</v>
      </c>
      <c r="BM8" s="113">
        <v>6.3911267430000001</v>
      </c>
      <c r="BN8" s="113">
        <v>-1015.855225</v>
      </c>
      <c r="BO8" s="113">
        <v>-196.9314124</v>
      </c>
      <c r="BP8" s="113">
        <v>-207.13236190000001</v>
      </c>
      <c r="BQ8" s="115">
        <f t="shared" si="2"/>
        <v>36.5</v>
      </c>
      <c r="BR8" s="120" t="s">
        <v>80</v>
      </c>
      <c r="BS8" s="45"/>
      <c r="BT8" s="112">
        <v>3</v>
      </c>
      <c r="BU8" s="112">
        <v>3153600</v>
      </c>
      <c r="BV8" s="113">
        <v>1041.251407</v>
      </c>
      <c r="BW8" s="113">
        <v>1001.410486</v>
      </c>
      <c r="BX8" s="113">
        <v>-32.629031349999998</v>
      </c>
      <c r="BY8" s="113">
        <v>31.227061469999999</v>
      </c>
      <c r="BZ8" s="113">
        <v>-186.39166599999999</v>
      </c>
      <c r="CA8" s="113">
        <v>175.90530039999999</v>
      </c>
      <c r="CB8" s="45"/>
      <c r="CC8" s="45"/>
      <c r="CD8" s="45"/>
      <c r="CE8" s="45"/>
    </row>
    <row r="9" spans="1:83" ht="9.9499999999999993" customHeight="1" x14ac:dyDescent="0.25">
      <c r="A9" s="45">
        <f t="shared" si="6"/>
        <v>4</v>
      </c>
      <c r="B9" s="55">
        <f t="shared" si="6"/>
        <v>4</v>
      </c>
      <c r="C9" s="58">
        <f t="shared" si="1"/>
        <v>1</v>
      </c>
      <c r="D9" s="58">
        <f t="shared" si="1"/>
        <v>1</v>
      </c>
      <c r="E9" s="58">
        <f t="shared" si="1"/>
        <v>1</v>
      </c>
      <c r="F9" s="58">
        <f t="shared" si="1"/>
        <v>1</v>
      </c>
      <c r="G9" s="58" t="str">
        <f t="shared" si="1"/>
        <v>S</v>
      </c>
      <c r="H9" s="58">
        <f t="shared" si="1"/>
        <v>1</v>
      </c>
      <c r="I9" s="58">
        <f t="shared" si="1"/>
        <v>1</v>
      </c>
      <c r="J9" s="58" t="str">
        <f t="shared" si="1"/>
        <v>S</v>
      </c>
      <c r="K9" s="58">
        <f t="shared" si="1"/>
        <v>1</v>
      </c>
      <c r="L9" s="58">
        <f t="shared" si="1"/>
        <v>0</v>
      </c>
      <c r="M9" s="121">
        <f>M7-D24</f>
        <v>0</v>
      </c>
      <c r="N9" s="117">
        <v>3</v>
      </c>
      <c r="O9" s="107">
        <v>0</v>
      </c>
      <c r="P9" s="107">
        <v>1</v>
      </c>
      <c r="Q9" s="107">
        <v>1</v>
      </c>
      <c r="R9" s="117">
        <v>3</v>
      </c>
      <c r="S9" s="99" t="s">
        <v>110</v>
      </c>
      <c r="T9" s="117">
        <v>1</v>
      </c>
      <c r="U9" s="117">
        <v>103</v>
      </c>
      <c r="V9" s="117">
        <v>0.1</v>
      </c>
      <c r="W9" s="118">
        <v>9.9999999999999995E-7</v>
      </c>
      <c r="X9" s="117">
        <v>0.1</v>
      </c>
      <c r="Y9" s="117">
        <v>0.3</v>
      </c>
      <c r="Z9" s="117">
        <v>0.11</v>
      </c>
      <c r="AA9" s="117">
        <v>3.5</v>
      </c>
      <c r="AB9" s="119" t="s">
        <v>67</v>
      </c>
      <c r="AC9" s="55" t="str">
        <f t="shared" si="3"/>
        <v>2,2</v>
      </c>
      <c r="AD9" s="55" t="str">
        <f t="shared" si="4"/>
        <v/>
      </c>
      <c r="AE9" s="99">
        <v>3</v>
      </c>
      <c r="AF9" s="107">
        <v>0</v>
      </c>
      <c r="AG9" s="107">
        <v>2</v>
      </c>
      <c r="AH9" s="107">
        <v>3</v>
      </c>
      <c r="AI9" s="99">
        <v>3</v>
      </c>
      <c r="AJ9" s="99" t="s">
        <v>115</v>
      </c>
      <c r="AK9" s="117">
        <v>5550</v>
      </c>
      <c r="AL9" s="117">
        <v>12</v>
      </c>
      <c r="AM9" s="117">
        <v>8.677E-4</v>
      </c>
      <c r="AN9" s="118">
        <v>1077.4079999999999</v>
      </c>
      <c r="AO9" s="117">
        <v>3</v>
      </c>
      <c r="AP9" s="117">
        <v>3.0000000000000001E-6</v>
      </c>
      <c r="AQ9" s="117">
        <v>0.03</v>
      </c>
      <c r="AR9" s="117">
        <v>3</v>
      </c>
      <c r="AS9" s="119">
        <v>1</v>
      </c>
      <c r="AT9" s="55" t="str">
        <f t="shared" si="5"/>
        <v>4,3</v>
      </c>
      <c r="AU9" s="52">
        <v>3</v>
      </c>
      <c r="AV9" s="52">
        <v>3</v>
      </c>
      <c r="AW9" s="53">
        <v>2</v>
      </c>
      <c r="AX9" s="53">
        <v>-4</v>
      </c>
      <c r="AY9" s="53">
        <v>-9</v>
      </c>
      <c r="AZ9" s="53"/>
      <c r="BA9" s="53"/>
      <c r="BB9" s="110">
        <v>4</v>
      </c>
      <c r="BC9" s="110">
        <v>0.100005</v>
      </c>
      <c r="BD9" s="110"/>
      <c r="BE9" s="105" t="s">
        <v>17</v>
      </c>
      <c r="BF9" s="116" t="s">
        <v>116</v>
      </c>
      <c r="BG9" s="45"/>
      <c r="BH9" s="112">
        <v>4</v>
      </c>
      <c r="BI9" s="112">
        <v>3328800</v>
      </c>
      <c r="BJ9" s="113">
        <v>185</v>
      </c>
      <c r="BK9" s="113">
        <v>1015.8552560000001</v>
      </c>
      <c r="BL9" s="113">
        <v>225.454588</v>
      </c>
      <c r="BM9" s="113">
        <v>6.3903993090000002</v>
      </c>
      <c r="BN9" s="113">
        <v>-1015.8552560000001</v>
      </c>
      <c r="BO9" s="113">
        <v>-196.9312554</v>
      </c>
      <c r="BP9" s="113">
        <v>-207.13293329999999</v>
      </c>
      <c r="BQ9" s="115">
        <f t="shared" si="2"/>
        <v>38.527777777777779</v>
      </c>
      <c r="BR9" s="120" t="s">
        <v>81</v>
      </c>
      <c r="BS9" s="45"/>
      <c r="BT9" s="112">
        <v>4</v>
      </c>
      <c r="BU9" s="112">
        <v>3328800</v>
      </c>
      <c r="BV9" s="113">
        <v>1041.2514060000001</v>
      </c>
      <c r="BW9" s="113">
        <v>1001.410486</v>
      </c>
      <c r="BX9" s="113">
        <v>-32.628989949999998</v>
      </c>
      <c r="BY9" s="113">
        <v>31.227061469999999</v>
      </c>
      <c r="BZ9" s="113">
        <v>-186.39166499999999</v>
      </c>
      <c r="CA9" s="113">
        <v>175.9058718</v>
      </c>
      <c r="CB9" s="45"/>
      <c r="CC9" s="45"/>
      <c r="CD9" s="45"/>
      <c r="CE9" s="45"/>
    </row>
    <row r="10" spans="1:83" ht="9.9499999999999993" customHeight="1" x14ac:dyDescent="0.25">
      <c r="A10" s="45">
        <f t="shared" si="6"/>
        <v>5</v>
      </c>
      <c r="B10" s="55">
        <f t="shared" si="6"/>
        <v>5</v>
      </c>
      <c r="C10" s="58">
        <f t="shared" si="1"/>
        <v>1</v>
      </c>
      <c r="D10" s="58">
        <f t="shared" si="1"/>
        <v>1</v>
      </c>
      <c r="E10" s="58">
        <f t="shared" si="1"/>
        <v>1</v>
      </c>
      <c r="F10" s="58">
        <f t="shared" si="1"/>
        <v>1</v>
      </c>
      <c r="G10" s="58">
        <f t="shared" si="1"/>
        <v>1</v>
      </c>
      <c r="H10" s="58" t="str">
        <f t="shared" si="1"/>
        <v>S</v>
      </c>
      <c r="I10" s="58">
        <f t="shared" si="1"/>
        <v>1</v>
      </c>
      <c r="J10" s="58" t="str">
        <f t="shared" si="1"/>
        <v>S</v>
      </c>
      <c r="K10" s="58" t="str">
        <f t="shared" si="1"/>
        <v>S</v>
      </c>
      <c r="L10" s="58" t="str">
        <f t="shared" si="1"/>
        <v>S</v>
      </c>
      <c r="M10" s="29"/>
      <c r="N10" s="117">
        <v>4</v>
      </c>
      <c r="O10" s="107">
        <v>0</v>
      </c>
      <c r="P10" s="107">
        <v>1</v>
      </c>
      <c r="Q10" s="107">
        <v>2</v>
      </c>
      <c r="R10" s="117">
        <v>4</v>
      </c>
      <c r="S10" s="99" t="s">
        <v>117</v>
      </c>
      <c r="T10" s="117">
        <v>1</v>
      </c>
      <c r="U10" s="117">
        <v>104</v>
      </c>
      <c r="V10" s="117">
        <v>0.1</v>
      </c>
      <c r="W10" s="118">
        <v>9.9999999999999995E-7</v>
      </c>
      <c r="X10" s="117">
        <v>0.1</v>
      </c>
      <c r="Y10" s="117">
        <v>0.3</v>
      </c>
      <c r="Z10" s="117">
        <v>0.11</v>
      </c>
      <c r="AA10" s="117">
        <v>3.5</v>
      </c>
      <c r="AB10" s="119" t="s">
        <v>67</v>
      </c>
      <c r="AC10" s="55" t="str">
        <f t="shared" si="3"/>
        <v>3,2</v>
      </c>
      <c r="AD10" s="55" t="str">
        <f t="shared" si="4"/>
        <v/>
      </c>
      <c r="AE10" s="99">
        <v>4</v>
      </c>
      <c r="AF10" s="107">
        <v>0</v>
      </c>
      <c r="AG10" s="107">
        <v>3</v>
      </c>
      <c r="AH10" s="107">
        <v>4</v>
      </c>
      <c r="AI10" s="99">
        <v>4</v>
      </c>
      <c r="AJ10" s="99" t="s">
        <v>118</v>
      </c>
      <c r="AK10" s="117">
        <v>6500</v>
      </c>
      <c r="AL10" s="117">
        <v>12</v>
      </c>
      <c r="AM10" s="117">
        <v>9.4339999999999995E-4</v>
      </c>
      <c r="AN10" s="118">
        <v>1071.934</v>
      </c>
      <c r="AO10" s="117">
        <v>3</v>
      </c>
      <c r="AP10" s="117">
        <v>3.0000000000000001E-6</v>
      </c>
      <c r="AQ10" s="117">
        <v>0.03</v>
      </c>
      <c r="AR10" s="117">
        <v>2</v>
      </c>
      <c r="AS10" s="119">
        <v>1</v>
      </c>
      <c r="AT10" s="55" t="str">
        <f t="shared" si="5"/>
        <v>5,4</v>
      </c>
      <c r="AU10" s="52">
        <v>4</v>
      </c>
      <c r="AV10" s="52">
        <v>4</v>
      </c>
      <c r="AW10" s="53">
        <v>3</v>
      </c>
      <c r="AX10" s="53">
        <v>-5</v>
      </c>
      <c r="AY10" s="53"/>
      <c r="AZ10" s="53"/>
      <c r="BA10" s="53"/>
      <c r="BB10" s="110">
        <v>5</v>
      </c>
      <c r="BC10" s="110">
        <v>0.20000999999999999</v>
      </c>
      <c r="BD10" s="110"/>
      <c r="BE10" s="105" t="s">
        <v>17</v>
      </c>
      <c r="BF10" s="116" t="s">
        <v>119</v>
      </c>
      <c r="BG10" s="45"/>
      <c r="BH10" s="112">
        <v>5</v>
      </c>
      <c r="BI10" s="112">
        <v>3504000</v>
      </c>
      <c r="BJ10" s="113">
        <v>185</v>
      </c>
      <c r="BK10" s="113">
        <v>1015.855242</v>
      </c>
      <c r="BL10" s="113">
        <v>225.45424779999999</v>
      </c>
      <c r="BM10" s="113">
        <v>6.3897217360000003</v>
      </c>
      <c r="BN10" s="113">
        <v>-1015.855242</v>
      </c>
      <c r="BO10" s="113">
        <v>-196.93106510000001</v>
      </c>
      <c r="BP10" s="113">
        <v>-207.13346100000001</v>
      </c>
      <c r="BQ10" s="115">
        <f t="shared" si="2"/>
        <v>40.555555555555557</v>
      </c>
      <c r="BR10" s="120" t="s">
        <v>82</v>
      </c>
      <c r="BS10" s="45"/>
      <c r="BT10" s="112">
        <v>5</v>
      </c>
      <c r="BU10" s="112">
        <v>3504000</v>
      </c>
      <c r="BV10" s="113">
        <v>1041.251405</v>
      </c>
      <c r="BW10" s="113">
        <v>1001.410486</v>
      </c>
      <c r="BX10" s="113">
        <v>-32.628939809999999</v>
      </c>
      <c r="BY10" s="113">
        <v>31.227061469999999</v>
      </c>
      <c r="BZ10" s="113">
        <v>-186.39165159999999</v>
      </c>
      <c r="CA10" s="113">
        <v>175.90639949999999</v>
      </c>
      <c r="CB10" s="45"/>
      <c r="CC10" s="45"/>
      <c r="CD10" s="45"/>
      <c r="CE10" s="45"/>
    </row>
    <row r="11" spans="1:83" ht="9.9499999999999993" customHeight="1" x14ac:dyDescent="0.25">
      <c r="A11" s="45">
        <f t="shared" si="6"/>
        <v>6</v>
      </c>
      <c r="B11" s="55">
        <f t="shared" si="6"/>
        <v>6</v>
      </c>
      <c r="C11" s="58">
        <f t="shared" si="1"/>
        <v>1</v>
      </c>
      <c r="D11" s="58">
        <f t="shared" si="1"/>
        <v>1</v>
      </c>
      <c r="E11" s="58">
        <f t="shared" si="1"/>
        <v>1</v>
      </c>
      <c r="F11" s="58">
        <f t="shared" si="1"/>
        <v>2</v>
      </c>
      <c r="G11" s="58">
        <f t="shared" si="1"/>
        <v>2</v>
      </c>
      <c r="H11" s="58" t="str">
        <f t="shared" si="1"/>
        <v>S</v>
      </c>
      <c r="I11" s="58">
        <f t="shared" si="1"/>
        <v>1</v>
      </c>
      <c r="J11" s="58" t="str">
        <f t="shared" si="1"/>
        <v>S</v>
      </c>
      <c r="K11" s="58">
        <f t="shared" si="1"/>
        <v>1</v>
      </c>
      <c r="L11" s="58">
        <f t="shared" si="1"/>
        <v>1</v>
      </c>
      <c r="M11" s="29"/>
      <c r="N11" s="117">
        <v>5</v>
      </c>
      <c r="O11" s="107">
        <v>0</v>
      </c>
      <c r="P11" s="107">
        <v>1</v>
      </c>
      <c r="Q11" s="107">
        <v>5</v>
      </c>
      <c r="R11" s="117">
        <v>5</v>
      </c>
      <c r="S11" s="99" t="s">
        <v>120</v>
      </c>
      <c r="T11" s="117">
        <v>1</v>
      </c>
      <c r="U11" s="117">
        <v>105</v>
      </c>
      <c r="V11" s="117">
        <v>0.1</v>
      </c>
      <c r="W11" s="118">
        <v>9.9999999999999995E-7</v>
      </c>
      <c r="X11" s="117">
        <v>0.2</v>
      </c>
      <c r="Y11" s="117">
        <v>0.3</v>
      </c>
      <c r="Z11" s="117">
        <v>0.21</v>
      </c>
      <c r="AA11" s="117">
        <v>3.5</v>
      </c>
      <c r="AB11" s="119" t="s">
        <v>67</v>
      </c>
      <c r="AC11" s="55" t="str">
        <f t="shared" si="3"/>
        <v>6,2</v>
      </c>
      <c r="AD11" s="55" t="str">
        <f t="shared" si="4"/>
        <v/>
      </c>
      <c r="AE11" s="99">
        <v>5</v>
      </c>
      <c r="AF11" s="107">
        <v>0</v>
      </c>
      <c r="AG11" s="107">
        <v>4</v>
      </c>
      <c r="AH11" s="107">
        <v>5</v>
      </c>
      <c r="AI11" s="99">
        <v>5</v>
      </c>
      <c r="AJ11" s="99" t="s">
        <v>121</v>
      </c>
      <c r="AK11" s="117">
        <v>5000</v>
      </c>
      <c r="AL11" s="117">
        <v>12</v>
      </c>
      <c r="AM11" s="117">
        <v>9.4339999999999995E-4</v>
      </c>
      <c r="AN11" s="118">
        <v>1066.509</v>
      </c>
      <c r="AO11" s="117">
        <v>3</v>
      </c>
      <c r="AP11" s="117">
        <v>3.0000000000000001E-6</v>
      </c>
      <c r="AQ11" s="117">
        <v>0.03</v>
      </c>
      <c r="AR11" s="117">
        <v>2</v>
      </c>
      <c r="AS11" s="119">
        <v>1</v>
      </c>
      <c r="AT11" s="55" t="str">
        <f t="shared" si="5"/>
        <v>6,5</v>
      </c>
      <c r="AU11" s="52">
        <v>5</v>
      </c>
      <c r="AV11" s="52">
        <v>5</v>
      </c>
      <c r="AW11" s="53">
        <v>4</v>
      </c>
      <c r="AX11" s="53">
        <v>-6</v>
      </c>
      <c r="AY11" s="53"/>
      <c r="AZ11" s="53"/>
      <c r="BA11" s="53"/>
      <c r="BB11" s="110">
        <v>6</v>
      </c>
      <c r="BC11" s="110">
        <v>0.20000999999999999</v>
      </c>
      <c r="BD11" s="110"/>
      <c r="BE11" s="105" t="s">
        <v>17</v>
      </c>
      <c r="BF11" s="116" t="s">
        <v>122</v>
      </c>
      <c r="BG11" s="45"/>
      <c r="BH11" s="112">
        <v>6</v>
      </c>
      <c r="BI11" s="112">
        <v>3679200</v>
      </c>
      <c r="BJ11" s="113">
        <v>185</v>
      </c>
      <c r="BK11" s="113">
        <v>1015.855183</v>
      </c>
      <c r="BL11" s="113">
        <v>225.45387919999999</v>
      </c>
      <c r="BM11" s="113">
        <v>6.3890916310000003</v>
      </c>
      <c r="BN11" s="113">
        <v>-1015.855183</v>
      </c>
      <c r="BO11" s="113">
        <v>-196.9308403</v>
      </c>
      <c r="BP11" s="113">
        <v>-207.13394719999999</v>
      </c>
      <c r="BQ11" s="115">
        <f t="shared" si="2"/>
        <v>42.583333333333336</v>
      </c>
      <c r="BR11" s="120" t="s">
        <v>83</v>
      </c>
      <c r="BS11" s="45"/>
      <c r="BT11" s="112">
        <v>6</v>
      </c>
      <c r="BU11" s="112">
        <v>3679200</v>
      </c>
      <c r="BV11" s="113">
        <v>1041.2514040000001</v>
      </c>
      <c r="BW11" s="113">
        <v>1001.410485</v>
      </c>
      <c r="BX11" s="113">
        <v>-32.628881610000001</v>
      </c>
      <c r="BY11" s="113">
        <v>31.227061469999999</v>
      </c>
      <c r="BZ11" s="113">
        <v>-186.3916232</v>
      </c>
      <c r="CA11" s="113">
        <v>175.9068858</v>
      </c>
      <c r="CB11" s="45"/>
      <c r="CC11" s="45"/>
      <c r="CD11" s="45"/>
      <c r="CE11" s="45"/>
    </row>
    <row r="12" spans="1:83" ht="9.9499999999999993" customHeight="1" x14ac:dyDescent="0.25">
      <c r="A12" s="45">
        <f t="shared" si="6"/>
        <v>7</v>
      </c>
      <c r="B12" s="55">
        <f t="shared" si="6"/>
        <v>7</v>
      </c>
      <c r="C12" s="58">
        <f t="shared" si="1"/>
        <v>1</v>
      </c>
      <c r="D12" s="58">
        <f t="shared" si="1"/>
        <v>1</v>
      </c>
      <c r="E12" s="58">
        <f t="shared" si="1"/>
        <v>1</v>
      </c>
      <c r="F12" s="58">
        <f t="shared" si="1"/>
        <v>2</v>
      </c>
      <c r="G12" s="58">
        <f t="shared" si="1"/>
        <v>2</v>
      </c>
      <c r="H12" s="58" t="str">
        <f t="shared" si="1"/>
        <v>S</v>
      </c>
      <c r="I12" s="58" t="str">
        <f t="shared" si="1"/>
        <v>S</v>
      </c>
      <c r="J12" s="58">
        <f t="shared" si="1"/>
        <v>1</v>
      </c>
      <c r="K12" s="58">
        <f t="shared" si="1"/>
        <v>1</v>
      </c>
      <c r="L12" s="58">
        <f t="shared" si="1"/>
        <v>0</v>
      </c>
      <c r="M12" s="29"/>
      <c r="N12" s="117">
        <v>6</v>
      </c>
      <c r="O12" s="107">
        <v>0</v>
      </c>
      <c r="P12" s="107">
        <v>1</v>
      </c>
      <c r="Q12" s="107">
        <v>6</v>
      </c>
      <c r="R12" s="117">
        <v>6</v>
      </c>
      <c r="S12" s="99" t="s">
        <v>123</v>
      </c>
      <c r="T12" s="117">
        <v>1</v>
      </c>
      <c r="U12" s="117">
        <v>106</v>
      </c>
      <c r="V12" s="117">
        <v>0.1</v>
      </c>
      <c r="W12" s="118">
        <v>9.9999999999999995E-7</v>
      </c>
      <c r="X12" s="117">
        <v>0.2</v>
      </c>
      <c r="Y12" s="117">
        <v>0.3</v>
      </c>
      <c r="Z12" s="117">
        <v>0.21</v>
      </c>
      <c r="AA12" s="117">
        <v>3.5</v>
      </c>
      <c r="AB12" s="119" t="s">
        <v>67</v>
      </c>
      <c r="AC12" s="55" t="str">
        <f t="shared" si="3"/>
        <v>7,2</v>
      </c>
      <c r="AD12" s="55" t="str">
        <f t="shared" si="4"/>
        <v/>
      </c>
      <c r="AE12" s="99">
        <v>6</v>
      </c>
      <c r="AF12" s="107">
        <v>0</v>
      </c>
      <c r="AG12" s="107">
        <v>5</v>
      </c>
      <c r="AH12" s="107">
        <v>5</v>
      </c>
      <c r="AI12" s="99">
        <v>6</v>
      </c>
      <c r="AJ12" s="99" t="s">
        <v>124</v>
      </c>
      <c r="AK12" s="117">
        <v>5000</v>
      </c>
      <c r="AL12" s="117">
        <v>12</v>
      </c>
      <c r="AM12" s="117">
        <v>9.4339999999999995E-4</v>
      </c>
      <c r="AN12" s="118">
        <v>1061.7919999999999</v>
      </c>
      <c r="AO12" s="117">
        <v>3</v>
      </c>
      <c r="AP12" s="117">
        <v>3.0000000000000001E-6</v>
      </c>
      <c r="AQ12" s="117">
        <v>0.03</v>
      </c>
      <c r="AR12" s="117">
        <v>2</v>
      </c>
      <c r="AS12" s="119">
        <v>1</v>
      </c>
      <c r="AT12" s="55" t="str">
        <f t="shared" si="5"/>
        <v>6,6</v>
      </c>
      <c r="AU12" s="52">
        <v>6</v>
      </c>
      <c r="AV12" s="52">
        <v>6</v>
      </c>
      <c r="AW12" s="53">
        <v>5</v>
      </c>
      <c r="AX12" s="53">
        <v>-7</v>
      </c>
      <c r="AY12" s="53"/>
      <c r="AZ12" s="53"/>
      <c r="BA12" s="53"/>
      <c r="BB12" s="110">
        <v>7</v>
      </c>
      <c r="BC12" s="110">
        <v>0.20000999999999999</v>
      </c>
      <c r="BD12" s="110"/>
      <c r="BE12" s="105" t="s">
        <v>17</v>
      </c>
      <c r="BF12" s="116" t="s">
        <v>125</v>
      </c>
      <c r="BG12" s="45"/>
      <c r="BH12" s="112">
        <v>7</v>
      </c>
      <c r="BI12" s="112">
        <v>3854400</v>
      </c>
      <c r="BJ12" s="113">
        <v>185</v>
      </c>
      <c r="BK12" s="113">
        <v>1015.855079</v>
      </c>
      <c r="BL12" s="113">
        <v>225.4534811</v>
      </c>
      <c r="BM12" s="113">
        <v>6.3885067229999999</v>
      </c>
      <c r="BN12" s="113">
        <v>-1015.855079</v>
      </c>
      <c r="BO12" s="113">
        <v>-196.93058020000001</v>
      </c>
      <c r="BP12" s="113">
        <v>-207.1343942</v>
      </c>
      <c r="BQ12" s="115">
        <f t="shared" si="2"/>
        <v>44.611111111111114</v>
      </c>
      <c r="BR12" s="120" t="s">
        <v>84</v>
      </c>
      <c r="BS12" s="45"/>
      <c r="BT12" s="112">
        <v>7</v>
      </c>
      <c r="BU12" s="112">
        <v>3854400</v>
      </c>
      <c r="BV12" s="113">
        <v>1041.2514020000001</v>
      </c>
      <c r="BW12" s="113">
        <v>1001.410485</v>
      </c>
      <c r="BX12" s="113">
        <v>-32.628816020000002</v>
      </c>
      <c r="BY12" s="113">
        <v>31.227061469999999</v>
      </c>
      <c r="BZ12" s="113">
        <v>-186.39157800000001</v>
      </c>
      <c r="CA12" s="113">
        <v>175.90733270000001</v>
      </c>
      <c r="CB12" s="45"/>
      <c r="CC12" s="45"/>
      <c r="CD12" s="45"/>
      <c r="CE12" s="45"/>
    </row>
    <row r="13" spans="1:83" ht="9.9499999999999993" customHeight="1" x14ac:dyDescent="0.25">
      <c r="A13" s="45">
        <f t="shared" si="6"/>
        <v>8</v>
      </c>
      <c r="B13" s="55">
        <f t="shared" si="6"/>
        <v>8</v>
      </c>
      <c r="C13" s="58">
        <f t="shared" si="1"/>
        <v>0</v>
      </c>
      <c r="D13" s="58">
        <f t="shared" si="1"/>
        <v>1</v>
      </c>
      <c r="E13" s="58">
        <f t="shared" si="1"/>
        <v>1</v>
      </c>
      <c r="F13" s="58">
        <f t="shared" si="1"/>
        <v>2</v>
      </c>
      <c r="G13" s="58">
        <f t="shared" si="1"/>
        <v>2</v>
      </c>
      <c r="H13" s="58" t="str">
        <f t="shared" si="1"/>
        <v>S</v>
      </c>
      <c r="I13" s="58" t="str">
        <f t="shared" si="1"/>
        <v>S</v>
      </c>
      <c r="J13" s="58">
        <f t="shared" si="1"/>
        <v>1</v>
      </c>
      <c r="K13" s="58">
        <f t="shared" si="1"/>
        <v>1</v>
      </c>
      <c r="L13" s="58">
        <f t="shared" si="1"/>
        <v>0</v>
      </c>
      <c r="M13" s="29"/>
      <c r="N13" s="117">
        <v>7</v>
      </c>
      <c r="O13" s="107">
        <v>0</v>
      </c>
      <c r="P13" s="107">
        <v>1</v>
      </c>
      <c r="Q13" s="107">
        <v>7</v>
      </c>
      <c r="R13" s="117">
        <v>7</v>
      </c>
      <c r="S13" s="99" t="s">
        <v>126</v>
      </c>
      <c r="T13" s="117">
        <v>1</v>
      </c>
      <c r="U13" s="117">
        <v>107</v>
      </c>
      <c r="V13" s="117">
        <v>0.1</v>
      </c>
      <c r="W13" s="118">
        <v>9.9999999999999995E-7</v>
      </c>
      <c r="X13" s="117">
        <v>0.2</v>
      </c>
      <c r="Y13" s="117">
        <v>0.3</v>
      </c>
      <c r="Z13" s="117">
        <v>0.21</v>
      </c>
      <c r="AA13" s="117">
        <v>3.5</v>
      </c>
      <c r="AB13" s="119" t="s">
        <v>67</v>
      </c>
      <c r="AC13" s="55" t="str">
        <f t="shared" si="3"/>
        <v>8,2</v>
      </c>
      <c r="AD13" s="55" t="str">
        <f t="shared" si="4"/>
        <v/>
      </c>
      <c r="AE13" s="99">
        <v>7</v>
      </c>
      <c r="AF13" s="107">
        <v>0</v>
      </c>
      <c r="AG13" s="107">
        <v>6</v>
      </c>
      <c r="AH13" s="107">
        <v>5</v>
      </c>
      <c r="AI13" s="99">
        <v>7</v>
      </c>
      <c r="AJ13" s="99" t="s">
        <v>127</v>
      </c>
      <c r="AK13" s="117">
        <v>5000</v>
      </c>
      <c r="AL13" s="117">
        <v>12</v>
      </c>
      <c r="AM13" s="117">
        <v>9.4339999999999995E-4</v>
      </c>
      <c r="AN13" s="118">
        <v>1057.075</v>
      </c>
      <c r="AO13" s="117">
        <v>3</v>
      </c>
      <c r="AP13" s="117">
        <v>3.0000000000000001E-6</v>
      </c>
      <c r="AQ13" s="117">
        <v>0.03</v>
      </c>
      <c r="AR13" s="117">
        <v>2</v>
      </c>
      <c r="AS13" s="119">
        <v>1</v>
      </c>
      <c r="AT13" s="55" t="str">
        <f t="shared" si="5"/>
        <v>6,7</v>
      </c>
      <c r="AU13" s="52">
        <v>7</v>
      </c>
      <c r="AV13" s="52">
        <v>7</v>
      </c>
      <c r="AW13" s="53">
        <v>6</v>
      </c>
      <c r="AX13" s="53">
        <v>-8</v>
      </c>
      <c r="AY13" s="53"/>
      <c r="AZ13" s="53"/>
      <c r="BA13" s="53"/>
      <c r="BB13" s="110">
        <v>8</v>
      </c>
      <c r="BC13" s="110">
        <v>0.20000999999999999</v>
      </c>
      <c r="BD13" s="110"/>
      <c r="BE13" s="105" t="s">
        <v>17</v>
      </c>
      <c r="BF13" s="116" t="s">
        <v>128</v>
      </c>
      <c r="BG13" s="45"/>
      <c r="BH13" s="112">
        <v>8</v>
      </c>
      <c r="BI13" s="112">
        <v>4029600</v>
      </c>
      <c r="BJ13" s="113">
        <v>185</v>
      </c>
      <c r="BK13" s="113">
        <v>1015.85493</v>
      </c>
      <c r="BL13" s="113">
        <v>225.45305310000001</v>
      </c>
      <c r="BM13" s="113">
        <v>6.387964856</v>
      </c>
      <c r="BN13" s="113">
        <v>-1015.85493</v>
      </c>
      <c r="BO13" s="113">
        <v>-196.93028430000001</v>
      </c>
      <c r="BP13" s="113">
        <v>-207.134804</v>
      </c>
      <c r="BQ13" s="115">
        <f t="shared" si="2"/>
        <v>46.638888888888886</v>
      </c>
      <c r="BR13" s="45"/>
      <c r="BS13" s="45"/>
      <c r="BT13" s="112">
        <v>8</v>
      </c>
      <c r="BU13" s="112">
        <v>4029600</v>
      </c>
      <c r="BV13" s="113">
        <v>1041.251401</v>
      </c>
      <c r="BW13" s="113">
        <v>1001.410485</v>
      </c>
      <c r="BX13" s="113">
        <v>-32.628743610000001</v>
      </c>
      <c r="BY13" s="113">
        <v>31.227061469999999</v>
      </c>
      <c r="BZ13" s="113">
        <v>-186.3915145</v>
      </c>
      <c r="CA13" s="113">
        <v>175.90774250000001</v>
      </c>
      <c r="CB13" s="45"/>
      <c r="CC13" s="45"/>
      <c r="CD13" s="45"/>
      <c r="CE13" s="45"/>
    </row>
    <row r="14" spans="1:83" ht="9.9499999999999993" customHeight="1" x14ac:dyDescent="0.25">
      <c r="A14" s="45">
        <f t="shared" si="6"/>
        <v>9</v>
      </c>
      <c r="B14" s="55">
        <f t="shared" si="6"/>
        <v>9</v>
      </c>
      <c r="C14" s="58">
        <f t="shared" si="1"/>
        <v>0</v>
      </c>
      <c r="D14" s="58">
        <f t="shared" si="1"/>
        <v>1</v>
      </c>
      <c r="E14" s="58">
        <f t="shared" si="1"/>
        <v>1</v>
      </c>
      <c r="F14" s="58">
        <f t="shared" si="1"/>
        <v>2</v>
      </c>
      <c r="G14" s="58">
        <f t="shared" si="1"/>
        <v>2</v>
      </c>
      <c r="H14" s="58" t="str">
        <f t="shared" si="1"/>
        <v>S</v>
      </c>
      <c r="I14" s="58">
        <f t="shared" si="1"/>
        <v>1</v>
      </c>
      <c r="J14" s="58">
        <f t="shared" si="1"/>
        <v>1</v>
      </c>
      <c r="K14" s="58">
        <f t="shared" si="1"/>
        <v>1</v>
      </c>
      <c r="L14" s="58">
        <f t="shared" si="1"/>
        <v>0</v>
      </c>
      <c r="M14" s="29"/>
      <c r="N14" s="117">
        <v>8</v>
      </c>
      <c r="O14" s="107">
        <v>0</v>
      </c>
      <c r="P14" s="107">
        <v>2</v>
      </c>
      <c r="Q14" s="107">
        <v>1</v>
      </c>
      <c r="R14" s="117">
        <v>8</v>
      </c>
      <c r="S14" s="99" t="s">
        <v>129</v>
      </c>
      <c r="T14" s="117">
        <v>1</v>
      </c>
      <c r="U14" s="117">
        <v>108</v>
      </c>
      <c r="V14" s="117">
        <v>0.1</v>
      </c>
      <c r="W14" s="118">
        <v>9.9999999999999995E-7</v>
      </c>
      <c r="X14" s="117">
        <v>0.2</v>
      </c>
      <c r="Y14" s="117">
        <v>0.3</v>
      </c>
      <c r="Z14" s="117">
        <v>0.21</v>
      </c>
      <c r="AA14" s="117">
        <v>3.5</v>
      </c>
      <c r="AB14" s="119" t="s">
        <v>67</v>
      </c>
      <c r="AC14" s="55" t="str">
        <f t="shared" si="3"/>
        <v>2,3</v>
      </c>
      <c r="AD14" s="55" t="str">
        <f t="shared" si="4"/>
        <v/>
      </c>
      <c r="AE14" s="99">
        <v>8</v>
      </c>
      <c r="AF14" s="107">
        <v>0</v>
      </c>
      <c r="AG14" s="107">
        <v>7</v>
      </c>
      <c r="AH14" s="107">
        <v>5</v>
      </c>
      <c r="AI14" s="99">
        <v>8</v>
      </c>
      <c r="AJ14" s="99" t="s">
        <v>130</v>
      </c>
      <c r="AK14" s="117">
        <v>5000</v>
      </c>
      <c r="AL14" s="117">
        <v>12</v>
      </c>
      <c r="AM14" s="117">
        <v>9.4339999999999995E-4</v>
      </c>
      <c r="AN14" s="118">
        <v>1052.3589999999999</v>
      </c>
      <c r="AO14" s="117">
        <v>3</v>
      </c>
      <c r="AP14" s="117">
        <v>3.0000000000000001E-6</v>
      </c>
      <c r="AQ14" s="117">
        <v>0.03</v>
      </c>
      <c r="AR14" s="117">
        <v>2</v>
      </c>
      <c r="AS14" s="119">
        <v>1</v>
      </c>
      <c r="AT14" s="55" t="str">
        <f t="shared" si="5"/>
        <v>6,8</v>
      </c>
      <c r="AU14" s="52">
        <v>8</v>
      </c>
      <c r="AV14" s="52">
        <v>8</v>
      </c>
      <c r="AW14" s="53">
        <v>7</v>
      </c>
      <c r="AX14" s="53">
        <v>-22</v>
      </c>
      <c r="AY14" s="53"/>
      <c r="AZ14" s="53"/>
      <c r="BA14" s="53"/>
      <c r="BB14" s="110">
        <v>9</v>
      </c>
      <c r="BC14" s="110">
        <v>0.100005</v>
      </c>
      <c r="BD14" s="110"/>
      <c r="BE14" s="105" t="s">
        <v>17</v>
      </c>
      <c r="BF14" s="116" t="s">
        <v>131</v>
      </c>
      <c r="BG14" s="45"/>
      <c r="BH14" s="112">
        <v>9</v>
      </c>
      <c r="BI14" s="112">
        <v>4204800</v>
      </c>
      <c r="BJ14" s="113">
        <v>185</v>
      </c>
      <c r="BK14" s="113">
        <v>1015.854738</v>
      </c>
      <c r="BL14" s="113">
        <v>225.45259490000001</v>
      </c>
      <c r="BM14" s="113">
        <v>6.387463973</v>
      </c>
      <c r="BN14" s="113">
        <v>-1015.854738</v>
      </c>
      <c r="BO14" s="113">
        <v>-196.92995250000001</v>
      </c>
      <c r="BP14" s="113">
        <v>-207.1351784</v>
      </c>
      <c r="BQ14" s="115">
        <f t="shared" si="2"/>
        <v>48.666666666666664</v>
      </c>
      <c r="BR14" s="45"/>
      <c r="BS14" s="45"/>
      <c r="BT14" s="112">
        <v>9</v>
      </c>
      <c r="BU14" s="112">
        <v>4204800</v>
      </c>
      <c r="BV14" s="113">
        <v>1041.251399</v>
      </c>
      <c r="BW14" s="113">
        <v>1001.410485</v>
      </c>
      <c r="BX14" s="113">
        <v>-32.628664970000003</v>
      </c>
      <c r="BY14" s="113">
        <v>31.227061469999999</v>
      </c>
      <c r="BZ14" s="113">
        <v>-186.39143150000001</v>
      </c>
      <c r="CA14" s="113">
        <v>175.908117</v>
      </c>
      <c r="CB14" s="45"/>
      <c r="CC14" s="45"/>
      <c r="CD14" s="45"/>
      <c r="CE14" s="45"/>
    </row>
    <row r="15" spans="1:83" ht="9.9499999999999993" customHeight="1" x14ac:dyDescent="0.25">
      <c r="A15" s="45">
        <f t="shared" si="6"/>
        <v>10</v>
      </c>
      <c r="B15" s="55">
        <f t="shared" si="6"/>
        <v>10</v>
      </c>
      <c r="C15" s="58">
        <f t="shared" si="1"/>
        <v>0</v>
      </c>
      <c r="D15" s="58">
        <f t="shared" si="1"/>
        <v>1</v>
      </c>
      <c r="E15" s="58">
        <f t="shared" si="1"/>
        <v>1</v>
      </c>
      <c r="F15" s="58">
        <f t="shared" si="1"/>
        <v>2</v>
      </c>
      <c r="G15" s="58">
        <f t="shared" si="1"/>
        <v>2</v>
      </c>
      <c r="H15" s="58">
        <f t="shared" si="1"/>
        <v>1</v>
      </c>
      <c r="I15" s="58">
        <f t="shared" si="1"/>
        <v>-1</v>
      </c>
      <c r="J15" s="58">
        <f t="shared" si="1"/>
        <v>-1</v>
      </c>
      <c r="K15" s="58">
        <f t="shared" si="1"/>
        <v>1</v>
      </c>
      <c r="L15" s="58">
        <f t="shared" si="1"/>
        <v>1</v>
      </c>
      <c r="M15" s="29"/>
      <c r="N15" s="117">
        <v>9</v>
      </c>
      <c r="O15" s="107">
        <v>0</v>
      </c>
      <c r="P15" s="107">
        <v>2</v>
      </c>
      <c r="Q15" s="107">
        <v>2</v>
      </c>
      <c r="R15" s="117">
        <v>9</v>
      </c>
      <c r="S15" s="99" t="s">
        <v>113</v>
      </c>
      <c r="T15" s="117">
        <v>1</v>
      </c>
      <c r="U15" s="117">
        <v>109</v>
      </c>
      <c r="V15" s="117">
        <v>0.1</v>
      </c>
      <c r="W15" s="118">
        <v>9.9999999999999995E-7</v>
      </c>
      <c r="X15" s="117">
        <v>0.1</v>
      </c>
      <c r="Y15" s="117">
        <v>0.3</v>
      </c>
      <c r="Z15" s="117">
        <v>0.11</v>
      </c>
      <c r="AA15" s="117">
        <v>3.5</v>
      </c>
      <c r="AB15" s="119" t="s">
        <v>67</v>
      </c>
      <c r="AC15" s="55" t="str">
        <f t="shared" si="3"/>
        <v>3,3</v>
      </c>
      <c r="AD15" s="55" t="str">
        <f t="shared" si="4"/>
        <v/>
      </c>
      <c r="AE15" s="99">
        <v>9</v>
      </c>
      <c r="AF15" s="107">
        <v>0</v>
      </c>
      <c r="AG15" s="107">
        <v>2</v>
      </c>
      <c r="AH15" s="107">
        <v>4</v>
      </c>
      <c r="AI15" s="99">
        <v>9</v>
      </c>
      <c r="AJ15" s="99" t="s">
        <v>132</v>
      </c>
      <c r="AK15" s="117">
        <v>5000</v>
      </c>
      <c r="AL15" s="117">
        <v>9.6363640000000004</v>
      </c>
      <c r="AM15" s="117">
        <v>5.4549999999999998E-4</v>
      </c>
      <c r="AN15" s="118">
        <v>1073.636</v>
      </c>
      <c r="AO15" s="117">
        <v>2</v>
      </c>
      <c r="AP15" s="117">
        <v>2.9999999999999999E-7</v>
      </c>
      <c r="AQ15" s="117">
        <v>0.03</v>
      </c>
      <c r="AR15" s="117">
        <v>2</v>
      </c>
      <c r="AS15" s="119">
        <v>0</v>
      </c>
      <c r="AT15" s="55" t="str">
        <f t="shared" si="5"/>
        <v>5,3</v>
      </c>
      <c r="AU15" s="52">
        <v>9</v>
      </c>
      <c r="AV15" s="52">
        <v>9</v>
      </c>
      <c r="AW15" s="53">
        <v>3</v>
      </c>
      <c r="AX15" s="53">
        <v>-10</v>
      </c>
      <c r="AY15" s="53"/>
      <c r="AZ15" s="53"/>
      <c r="BA15" s="53"/>
      <c r="BB15" s="110">
        <v>10</v>
      </c>
      <c r="BC15" s="110">
        <v>0.100005</v>
      </c>
      <c r="BD15" s="110"/>
      <c r="BE15" s="105" t="s">
        <v>17</v>
      </c>
      <c r="BF15" s="116" t="s">
        <v>133</v>
      </c>
      <c r="BG15" s="45"/>
      <c r="BH15" s="112">
        <v>10</v>
      </c>
      <c r="BI15" s="112">
        <v>4380000</v>
      </c>
      <c r="BJ15" s="113">
        <v>185</v>
      </c>
      <c r="BK15" s="113">
        <v>1015.854502</v>
      </c>
      <c r="BL15" s="113">
        <v>225.45210650000001</v>
      </c>
      <c r="BM15" s="113">
        <v>6.3870021159999997</v>
      </c>
      <c r="BN15" s="113">
        <v>-1015.854502</v>
      </c>
      <c r="BO15" s="113">
        <v>-196.92958490000001</v>
      </c>
      <c r="BP15" s="113">
        <v>-207.13551949999999</v>
      </c>
      <c r="BQ15" s="115">
        <f t="shared" si="2"/>
        <v>50.694444444444443</v>
      </c>
      <c r="BR15" s="115"/>
      <c r="BS15" s="45"/>
      <c r="BT15" s="112">
        <v>10</v>
      </c>
      <c r="BU15" s="112">
        <v>4380000</v>
      </c>
      <c r="BV15" s="113">
        <v>1041.251397</v>
      </c>
      <c r="BW15" s="113">
        <v>1001.410484</v>
      </c>
      <c r="BX15" s="113">
        <v>-32.62858061</v>
      </c>
      <c r="BY15" s="113">
        <v>31.227061469999999</v>
      </c>
      <c r="BZ15" s="113">
        <v>-186.3913282</v>
      </c>
      <c r="CA15" s="113">
        <v>175.908458</v>
      </c>
      <c r="CB15" s="45"/>
      <c r="CC15" s="45"/>
      <c r="CD15" s="45"/>
      <c r="CE15" s="45"/>
    </row>
    <row r="16" spans="1:83" ht="9.9499999999999993" customHeight="1" x14ac:dyDescent="0.25">
      <c r="A16" s="45">
        <f t="shared" si="6"/>
        <v>11</v>
      </c>
      <c r="B16" s="55">
        <f t="shared" si="6"/>
        <v>11</v>
      </c>
      <c r="C16" s="58">
        <f t="shared" si="1"/>
        <v>0</v>
      </c>
      <c r="D16" s="58">
        <f t="shared" si="1"/>
        <v>1</v>
      </c>
      <c r="E16" s="58">
        <f t="shared" si="1"/>
        <v>-1</v>
      </c>
      <c r="F16" s="58">
        <f t="shared" si="1"/>
        <v>-1</v>
      </c>
      <c r="G16" s="58">
        <f t="shared" si="1"/>
        <v>-1</v>
      </c>
      <c r="H16" s="58">
        <f t="shared" si="1"/>
        <v>1</v>
      </c>
      <c r="I16" s="58">
        <f t="shared" si="1"/>
        <v>-1</v>
      </c>
      <c r="J16" s="58">
        <f t="shared" si="1"/>
        <v>-1</v>
      </c>
      <c r="K16" s="58">
        <f t="shared" si="1"/>
        <v>1</v>
      </c>
      <c r="L16" s="58">
        <f t="shared" si="1"/>
        <v>0</v>
      </c>
      <c r="M16" s="29"/>
      <c r="N16" s="117">
        <v>10</v>
      </c>
      <c r="O16" s="107">
        <v>0</v>
      </c>
      <c r="P16" s="107">
        <v>2</v>
      </c>
      <c r="Q16" s="107">
        <v>3</v>
      </c>
      <c r="R16" s="117">
        <v>10</v>
      </c>
      <c r="S16" s="99" t="s">
        <v>115</v>
      </c>
      <c r="T16" s="117">
        <v>1</v>
      </c>
      <c r="U16" s="117">
        <v>110</v>
      </c>
      <c r="V16" s="117">
        <v>0.1</v>
      </c>
      <c r="W16" s="118">
        <v>9.9999999999999995E-7</v>
      </c>
      <c r="X16" s="117">
        <v>0.1</v>
      </c>
      <c r="Y16" s="117">
        <v>0.3</v>
      </c>
      <c r="Z16" s="117">
        <v>0.11</v>
      </c>
      <c r="AA16" s="117">
        <v>3.5</v>
      </c>
      <c r="AB16" s="119" t="s">
        <v>67</v>
      </c>
      <c r="AC16" s="55" t="str">
        <f t="shared" si="3"/>
        <v>4,3</v>
      </c>
      <c r="AD16" s="55" t="str">
        <f t="shared" si="4"/>
        <v/>
      </c>
      <c r="AE16" s="99">
        <v>10</v>
      </c>
      <c r="AF16" s="107">
        <v>0</v>
      </c>
      <c r="AG16" s="107">
        <v>2</v>
      </c>
      <c r="AH16" s="107">
        <v>5</v>
      </c>
      <c r="AI16" s="99">
        <v>10</v>
      </c>
      <c r="AJ16" s="99" t="s">
        <v>134</v>
      </c>
      <c r="AK16" s="117">
        <v>5000</v>
      </c>
      <c r="AL16" s="117">
        <v>8.9090910000000001</v>
      </c>
      <c r="AM16" s="117">
        <v>5.4549999999999998E-4</v>
      </c>
      <c r="AN16" s="118">
        <v>1070.9090000000001</v>
      </c>
      <c r="AO16" s="117">
        <v>2</v>
      </c>
      <c r="AP16" s="117">
        <v>2.9999999999999999E-7</v>
      </c>
      <c r="AQ16" s="117">
        <v>0.03</v>
      </c>
      <c r="AR16" s="117">
        <v>2</v>
      </c>
      <c r="AS16" s="119">
        <v>1</v>
      </c>
      <c r="AT16" s="55" t="str">
        <f t="shared" si="5"/>
        <v>6,3</v>
      </c>
      <c r="AU16" s="52">
        <v>10</v>
      </c>
      <c r="AV16" s="52">
        <v>10</v>
      </c>
      <c r="AW16" s="53">
        <v>9</v>
      </c>
      <c r="AX16" s="53">
        <v>-11</v>
      </c>
      <c r="AY16" s="53"/>
      <c r="AZ16" s="53"/>
      <c r="BA16" s="53"/>
      <c r="BB16" s="110">
        <v>11</v>
      </c>
      <c r="BC16" s="110">
        <v>0.20000999999999999</v>
      </c>
      <c r="BD16" s="110"/>
      <c r="BE16" s="105" t="s">
        <v>17</v>
      </c>
      <c r="BF16" s="116" t="s">
        <v>135</v>
      </c>
      <c r="BG16" s="45"/>
      <c r="BH16" s="112">
        <v>11</v>
      </c>
      <c r="BI16" s="112">
        <v>4555200</v>
      </c>
      <c r="BJ16" s="113">
        <v>185</v>
      </c>
      <c r="BK16" s="113">
        <v>1015.877109</v>
      </c>
      <c r="BL16" s="113">
        <v>225.4628759</v>
      </c>
      <c r="BM16" s="113">
        <v>6.3637711440000002</v>
      </c>
      <c r="BN16" s="113">
        <v>-1015.877109</v>
      </c>
      <c r="BO16" s="113">
        <v>-196.96327389999999</v>
      </c>
      <c r="BP16" s="113">
        <v>-207.1358309</v>
      </c>
      <c r="BQ16" s="115">
        <f t="shared" si="2"/>
        <v>52.722222222222221</v>
      </c>
      <c r="BR16" s="115" t="s">
        <v>77</v>
      </c>
      <c r="BS16" s="45"/>
      <c r="BT16" s="112">
        <v>11</v>
      </c>
      <c r="BU16" s="112">
        <v>4555200</v>
      </c>
      <c r="BV16" s="113">
        <v>1041.251395</v>
      </c>
      <c r="BW16" s="113">
        <v>1001.410484</v>
      </c>
      <c r="BX16" s="113">
        <v>-32.628491760000003</v>
      </c>
      <c r="BY16" s="113">
        <v>31.227061469999999</v>
      </c>
      <c r="BZ16" s="113">
        <v>-186.39124229999999</v>
      </c>
      <c r="CA16" s="113">
        <v>175.90876940000001</v>
      </c>
      <c r="CB16" s="45"/>
      <c r="CC16" s="45"/>
      <c r="CD16" s="45"/>
      <c r="CE16" s="45"/>
    </row>
    <row r="17" spans="1:83" ht="9.9499999999999993" customHeight="1" x14ac:dyDescent="0.25">
      <c r="A17" s="45">
        <f t="shared" si="6"/>
        <v>12</v>
      </c>
      <c r="B17" s="55">
        <f t="shared" si="6"/>
        <v>12</v>
      </c>
      <c r="C17" s="58">
        <f t="shared" si="1"/>
        <v>1</v>
      </c>
      <c r="D17" s="58">
        <f t="shared" si="1"/>
        <v>1</v>
      </c>
      <c r="E17" s="58">
        <f t="shared" si="1"/>
        <v>-1</v>
      </c>
      <c r="F17" s="58">
        <f t="shared" si="1"/>
        <v>-1</v>
      </c>
      <c r="G17" s="58">
        <f t="shared" si="1"/>
        <v>-1</v>
      </c>
      <c r="H17" s="58">
        <f t="shared" si="1"/>
        <v>1</v>
      </c>
      <c r="I17" s="58" t="str">
        <f t="shared" si="1"/>
        <v>S</v>
      </c>
      <c r="J17" s="58">
        <f t="shared" si="1"/>
        <v>1</v>
      </c>
      <c r="K17" s="58">
        <f t="shared" si="1"/>
        <v>1</v>
      </c>
      <c r="L17" s="58">
        <f t="shared" si="1"/>
        <v>0</v>
      </c>
      <c r="M17" s="29"/>
      <c r="N17" s="117">
        <v>11</v>
      </c>
      <c r="O17" s="107">
        <v>0</v>
      </c>
      <c r="P17" s="107">
        <v>2</v>
      </c>
      <c r="Q17" s="107">
        <v>4</v>
      </c>
      <c r="R17" s="117">
        <v>11</v>
      </c>
      <c r="S17" s="99" t="s">
        <v>132</v>
      </c>
      <c r="T17" s="117">
        <v>1</v>
      </c>
      <c r="U17" s="117">
        <v>111</v>
      </c>
      <c r="V17" s="117">
        <v>0.1</v>
      </c>
      <c r="W17" s="118">
        <v>9.9999999999999995E-7</v>
      </c>
      <c r="X17" s="117">
        <v>0.2</v>
      </c>
      <c r="Y17" s="117">
        <v>0.3</v>
      </c>
      <c r="Z17" s="117">
        <v>0.21</v>
      </c>
      <c r="AA17" s="117">
        <v>3.5</v>
      </c>
      <c r="AB17" s="119" t="s">
        <v>67</v>
      </c>
      <c r="AC17" s="55" t="str">
        <f t="shared" si="3"/>
        <v>5,3</v>
      </c>
      <c r="AD17" s="55" t="str">
        <f t="shared" si="4"/>
        <v/>
      </c>
      <c r="AE17" s="99">
        <v>11</v>
      </c>
      <c r="AF17" s="107">
        <v>0</v>
      </c>
      <c r="AG17" s="107">
        <v>2</v>
      </c>
      <c r="AH17" s="107">
        <v>6</v>
      </c>
      <c r="AI17" s="99">
        <v>11</v>
      </c>
      <c r="AJ17" s="99" t="s">
        <v>136</v>
      </c>
      <c r="AK17" s="117">
        <v>4500</v>
      </c>
      <c r="AL17" s="117">
        <v>8.2181820000000005</v>
      </c>
      <c r="AM17" s="117">
        <v>5.4549999999999998E-4</v>
      </c>
      <c r="AN17" s="118">
        <v>1068.318</v>
      </c>
      <c r="AO17" s="117">
        <v>2</v>
      </c>
      <c r="AP17" s="117">
        <v>2.9999999999999999E-7</v>
      </c>
      <c r="AQ17" s="117">
        <v>0.03</v>
      </c>
      <c r="AR17" s="117">
        <v>2</v>
      </c>
      <c r="AS17" s="119">
        <v>1</v>
      </c>
      <c r="AT17" s="55" t="str">
        <f t="shared" si="5"/>
        <v>7,3</v>
      </c>
      <c r="AU17" s="52">
        <v>11</v>
      </c>
      <c r="AV17" s="52">
        <v>11</v>
      </c>
      <c r="AW17" s="53">
        <v>10</v>
      </c>
      <c r="AX17" s="53">
        <v>-12</v>
      </c>
      <c r="AY17" s="53"/>
      <c r="AZ17" s="53"/>
      <c r="BA17" s="53"/>
      <c r="BB17" s="110">
        <v>12</v>
      </c>
      <c r="BC17" s="110">
        <v>0.20000999999999999</v>
      </c>
      <c r="BD17" s="110"/>
      <c r="BE17" s="105" t="s">
        <v>17</v>
      </c>
      <c r="BF17" s="116" t="s">
        <v>137</v>
      </c>
      <c r="BG17" s="45"/>
      <c r="BH17" s="112">
        <v>12</v>
      </c>
      <c r="BI17" s="112">
        <v>4730400</v>
      </c>
      <c r="BJ17" s="113">
        <v>185</v>
      </c>
      <c r="BK17" s="113">
        <v>1015.9069930000001</v>
      </c>
      <c r="BL17" s="113">
        <v>225.4773538</v>
      </c>
      <c r="BM17" s="113">
        <v>6.3333231059999999</v>
      </c>
      <c r="BN17" s="113">
        <v>-1015.9069930000001</v>
      </c>
      <c r="BO17" s="113">
        <v>-197.007915</v>
      </c>
      <c r="BP17" s="113">
        <v>-207.1361157</v>
      </c>
      <c r="BQ17" s="115">
        <f t="shared" si="2"/>
        <v>54.75</v>
      </c>
      <c r="BR17" s="120" t="s">
        <v>85</v>
      </c>
      <c r="BS17" s="45"/>
      <c r="BT17" s="112">
        <v>12</v>
      </c>
      <c r="BU17" s="112">
        <v>4730400</v>
      </c>
      <c r="BV17" s="113">
        <v>1041.251393</v>
      </c>
      <c r="BW17" s="113">
        <v>1001.410483</v>
      </c>
      <c r="BX17" s="113">
        <v>-32.628399379999998</v>
      </c>
      <c r="BY17" s="113">
        <v>31.227061469999999</v>
      </c>
      <c r="BZ17" s="113">
        <v>-186.39118859999999</v>
      </c>
      <c r="CA17" s="113">
        <v>175.90905420000001</v>
      </c>
      <c r="CB17" s="45"/>
      <c r="CC17" s="45"/>
      <c r="CD17" s="45"/>
      <c r="CE17" s="45"/>
    </row>
    <row r="18" spans="1:83" ht="9.9499999999999993" customHeight="1" x14ac:dyDescent="0.25">
      <c r="A18" s="45">
        <f t="shared" si="6"/>
        <v>13</v>
      </c>
      <c r="B18" s="55">
        <f t="shared" si="6"/>
        <v>13</v>
      </c>
      <c r="C18" s="58" t="str">
        <f t="shared" si="1"/>
        <v>S</v>
      </c>
      <c r="D18" s="58" t="str">
        <f t="shared" si="1"/>
        <v>S</v>
      </c>
      <c r="E18" s="58">
        <f t="shared" si="1"/>
        <v>-1</v>
      </c>
      <c r="F18" s="58">
        <f t="shared" si="1"/>
        <v>-1</v>
      </c>
      <c r="G18" s="58">
        <f t="shared" si="1"/>
        <v>-1</v>
      </c>
      <c r="H18" s="58" t="str">
        <f t="shared" si="1"/>
        <v>S</v>
      </c>
      <c r="I18" s="58" t="str">
        <f t="shared" si="1"/>
        <v>S</v>
      </c>
      <c r="J18" s="58" t="str">
        <f t="shared" si="1"/>
        <v>S</v>
      </c>
      <c r="K18" s="58">
        <f t="shared" si="1"/>
        <v>1</v>
      </c>
      <c r="L18" s="58">
        <f t="shared" si="1"/>
        <v>0</v>
      </c>
      <c r="M18" s="29"/>
      <c r="N18" s="117">
        <v>12</v>
      </c>
      <c r="O18" s="107">
        <v>0</v>
      </c>
      <c r="P18" s="107">
        <v>2</v>
      </c>
      <c r="Q18" s="107">
        <v>5</v>
      </c>
      <c r="R18" s="117">
        <v>12</v>
      </c>
      <c r="S18" s="99" t="s">
        <v>134</v>
      </c>
      <c r="T18" s="117">
        <v>1</v>
      </c>
      <c r="U18" s="117">
        <v>112</v>
      </c>
      <c r="V18" s="117">
        <v>0.1</v>
      </c>
      <c r="W18" s="118">
        <v>9.9999999999999995E-7</v>
      </c>
      <c r="X18" s="117">
        <v>0.2</v>
      </c>
      <c r="Y18" s="117">
        <v>0.3</v>
      </c>
      <c r="Z18" s="117">
        <v>0.21</v>
      </c>
      <c r="AA18" s="117">
        <v>3.5</v>
      </c>
      <c r="AB18" s="119" t="s">
        <v>67</v>
      </c>
      <c r="AC18" s="55" t="str">
        <f t="shared" si="3"/>
        <v>6,3</v>
      </c>
      <c r="AD18" s="55" t="str">
        <f t="shared" si="4"/>
        <v/>
      </c>
      <c r="AE18" s="99">
        <v>12</v>
      </c>
      <c r="AF18" s="107">
        <v>0</v>
      </c>
      <c r="AG18" s="107">
        <v>3</v>
      </c>
      <c r="AH18" s="107">
        <v>7</v>
      </c>
      <c r="AI18" s="99">
        <v>12</v>
      </c>
      <c r="AJ18" s="99" t="s">
        <v>138</v>
      </c>
      <c r="AK18" s="117">
        <v>6000</v>
      </c>
      <c r="AL18" s="117">
        <v>7.4545450000000004</v>
      </c>
      <c r="AM18" s="117">
        <v>5.4549999999999998E-4</v>
      </c>
      <c r="AN18" s="118">
        <v>1065.4549999999999</v>
      </c>
      <c r="AO18" s="117">
        <v>2</v>
      </c>
      <c r="AP18" s="117">
        <v>2.9999999999999999E-7</v>
      </c>
      <c r="AQ18" s="117">
        <v>0.03</v>
      </c>
      <c r="AR18" s="117">
        <v>2</v>
      </c>
      <c r="AS18" s="119">
        <v>1</v>
      </c>
      <c r="AT18" s="55" t="str">
        <f t="shared" si="5"/>
        <v>8,4</v>
      </c>
      <c r="AU18" s="52">
        <v>12</v>
      </c>
      <c r="AV18" s="52">
        <v>12</v>
      </c>
      <c r="AW18" s="53">
        <v>11</v>
      </c>
      <c r="AX18" s="53">
        <v>-13</v>
      </c>
      <c r="AY18" s="53"/>
      <c r="AZ18" s="53"/>
      <c r="BA18" s="53"/>
      <c r="BB18" s="110">
        <v>13</v>
      </c>
      <c r="BC18" s="110">
        <v>0.20000999999999999</v>
      </c>
      <c r="BD18" s="110"/>
      <c r="BE18" s="105" t="s">
        <v>17</v>
      </c>
      <c r="BF18" s="116" t="s">
        <v>139</v>
      </c>
      <c r="BG18" s="45"/>
      <c r="BH18" s="112">
        <v>13</v>
      </c>
      <c r="BI18" s="112">
        <v>4905600</v>
      </c>
      <c r="BJ18" s="113">
        <v>185</v>
      </c>
      <c r="BK18" s="113">
        <v>1015.934682</v>
      </c>
      <c r="BL18" s="113">
        <v>225.490859</v>
      </c>
      <c r="BM18" s="113">
        <v>6.3051104999999996</v>
      </c>
      <c r="BN18" s="113">
        <v>-1015.934682</v>
      </c>
      <c r="BO18" s="113">
        <v>-197.049373</v>
      </c>
      <c r="BP18" s="113">
        <v>-207.13637560000001</v>
      </c>
      <c r="BQ18" s="115">
        <f t="shared" si="2"/>
        <v>56.777777777777779</v>
      </c>
      <c r="BR18" s="120" t="s">
        <v>86</v>
      </c>
      <c r="BS18" s="45"/>
      <c r="BT18" s="112">
        <v>13</v>
      </c>
      <c r="BU18" s="112">
        <v>4905600</v>
      </c>
      <c r="BV18" s="113">
        <v>1041.251391</v>
      </c>
      <c r="BW18" s="113">
        <v>1001.410483</v>
      </c>
      <c r="BX18" s="113">
        <v>-32.628303940000002</v>
      </c>
      <c r="BY18" s="113">
        <v>31.227061469999999</v>
      </c>
      <c r="BZ18" s="113">
        <v>-186.39116240000001</v>
      </c>
      <c r="CA18" s="113">
        <v>175.90931409999999</v>
      </c>
      <c r="CB18" s="45"/>
      <c r="CC18" s="45"/>
      <c r="CD18" s="45"/>
      <c r="CE18" s="45"/>
    </row>
    <row r="19" spans="1:83" ht="9.9499999999999993" customHeight="1" x14ac:dyDescent="0.25">
      <c r="A19" s="45">
        <f t="shared" si="6"/>
        <v>14</v>
      </c>
      <c r="B19" s="55">
        <f t="shared" si="6"/>
        <v>14</v>
      </c>
      <c r="C19" s="58">
        <f t="shared" si="1"/>
        <v>0</v>
      </c>
      <c r="D19" s="58">
        <f t="shared" si="1"/>
        <v>1</v>
      </c>
      <c r="E19" s="58">
        <f t="shared" si="1"/>
        <v>-1</v>
      </c>
      <c r="F19" s="58">
        <f t="shared" si="1"/>
        <v>-1</v>
      </c>
      <c r="G19" s="58">
        <f t="shared" si="1"/>
        <v>-1</v>
      </c>
      <c r="H19" s="58">
        <f t="shared" si="1"/>
        <v>1</v>
      </c>
      <c r="I19" s="58">
        <f t="shared" si="1"/>
        <v>1</v>
      </c>
      <c r="J19" s="58">
        <f t="shared" si="1"/>
        <v>1</v>
      </c>
      <c r="K19" s="58" t="str">
        <f t="shared" si="1"/>
        <v>S</v>
      </c>
      <c r="L19" s="58">
        <f t="shared" si="1"/>
        <v>0</v>
      </c>
      <c r="M19" s="29"/>
      <c r="N19" s="117">
        <v>13</v>
      </c>
      <c r="O19" s="107">
        <v>0</v>
      </c>
      <c r="P19" s="107">
        <v>2</v>
      </c>
      <c r="Q19" s="107">
        <v>6</v>
      </c>
      <c r="R19" s="117">
        <v>13</v>
      </c>
      <c r="S19" s="99" t="s">
        <v>136</v>
      </c>
      <c r="T19" s="117">
        <v>1</v>
      </c>
      <c r="U19" s="117">
        <v>113</v>
      </c>
      <c r="V19" s="117">
        <v>0.1</v>
      </c>
      <c r="W19" s="118">
        <v>9.9999999999999995E-7</v>
      </c>
      <c r="X19" s="117">
        <v>0.2</v>
      </c>
      <c r="Y19" s="117">
        <v>0.3</v>
      </c>
      <c r="Z19" s="117">
        <v>0.21</v>
      </c>
      <c r="AA19" s="117">
        <v>3.5</v>
      </c>
      <c r="AB19" s="119" t="s">
        <v>67</v>
      </c>
      <c r="AC19" s="55" t="str">
        <f t="shared" si="3"/>
        <v>7,3</v>
      </c>
      <c r="AD19" s="55" t="str">
        <f t="shared" si="4"/>
        <v/>
      </c>
      <c r="AE19" s="99">
        <v>13</v>
      </c>
      <c r="AF19" s="107">
        <v>0</v>
      </c>
      <c r="AG19" s="107">
        <v>4</v>
      </c>
      <c r="AH19" s="107">
        <v>7</v>
      </c>
      <c r="AI19" s="99">
        <v>13</v>
      </c>
      <c r="AJ19" s="99" t="s">
        <v>140</v>
      </c>
      <c r="AK19" s="117">
        <v>5000</v>
      </c>
      <c r="AL19" s="117">
        <v>6.6545459999999999</v>
      </c>
      <c r="AM19" s="117">
        <v>5.4549999999999998E-4</v>
      </c>
      <c r="AN19" s="118">
        <v>1062.4549999999999</v>
      </c>
      <c r="AO19" s="117">
        <v>2</v>
      </c>
      <c r="AP19" s="117">
        <v>2.9999999999999999E-7</v>
      </c>
      <c r="AQ19" s="117">
        <v>0.03</v>
      </c>
      <c r="AR19" s="117">
        <v>2</v>
      </c>
      <c r="AS19" s="119">
        <v>1</v>
      </c>
      <c r="AT19" s="55" t="str">
        <f t="shared" si="5"/>
        <v>8,5</v>
      </c>
      <c r="AU19" s="52">
        <v>13</v>
      </c>
      <c r="AV19" s="52">
        <v>13</v>
      </c>
      <c r="AW19" s="53">
        <v>12</v>
      </c>
      <c r="AX19" s="53">
        <v>-14</v>
      </c>
      <c r="AY19" s="53"/>
      <c r="AZ19" s="53"/>
      <c r="BA19" s="53"/>
      <c r="BB19" s="110">
        <v>14</v>
      </c>
      <c r="BC19" s="110">
        <v>0.20000999999999999</v>
      </c>
      <c r="BD19" s="110"/>
      <c r="BE19" s="105" t="s">
        <v>17</v>
      </c>
      <c r="BF19" s="116" t="s">
        <v>141</v>
      </c>
      <c r="BG19" s="45"/>
      <c r="BH19" s="112">
        <v>14</v>
      </c>
      <c r="BI19" s="112">
        <v>5080800</v>
      </c>
      <c r="BJ19" s="113">
        <v>185</v>
      </c>
      <c r="BK19" s="113">
        <v>1015.96043</v>
      </c>
      <c r="BL19" s="113">
        <v>225.50345050000001</v>
      </c>
      <c r="BM19" s="113">
        <v>6.2788717319999998</v>
      </c>
      <c r="BN19" s="113">
        <v>-1015.96043</v>
      </c>
      <c r="BO19" s="113">
        <v>-197.0879668</v>
      </c>
      <c r="BP19" s="113">
        <v>-207.13661189999999</v>
      </c>
      <c r="BQ19" s="115">
        <f t="shared" si="2"/>
        <v>58.805555555555557</v>
      </c>
      <c r="BR19" s="120" t="s">
        <v>87</v>
      </c>
      <c r="BS19" s="45"/>
      <c r="BT19" s="112">
        <v>14</v>
      </c>
      <c r="BU19" s="112">
        <v>5080800</v>
      </c>
      <c r="BV19" s="113">
        <v>1041.2513879999999</v>
      </c>
      <c r="BW19" s="113">
        <v>1001.410483</v>
      </c>
      <c r="BX19" s="113">
        <v>-32.628205819999998</v>
      </c>
      <c r="BY19" s="113">
        <v>31.227061469999999</v>
      </c>
      <c r="BZ19" s="113">
        <v>-186.3911578</v>
      </c>
      <c r="CA19" s="113">
        <v>175.9095504</v>
      </c>
      <c r="CB19" s="45"/>
      <c r="CC19" s="45"/>
      <c r="CD19" s="45"/>
      <c r="CE19" s="45"/>
    </row>
    <row r="20" spans="1:83" ht="9.9499999999999993" customHeight="1" x14ac:dyDescent="0.25">
      <c r="A20" s="45">
        <f t="shared" si="6"/>
        <v>15</v>
      </c>
      <c r="B20" s="55">
        <f t="shared" si="6"/>
        <v>15</v>
      </c>
      <c r="C20" s="58">
        <f t="shared" si="1"/>
        <v>0</v>
      </c>
      <c r="D20" s="58">
        <f t="shared" si="1"/>
        <v>0</v>
      </c>
      <c r="E20" s="58">
        <f t="shared" si="1"/>
        <v>1</v>
      </c>
      <c r="F20" s="58">
        <f t="shared" si="1"/>
        <v>1</v>
      </c>
      <c r="G20" s="58">
        <f t="shared" si="1"/>
        <v>1</v>
      </c>
      <c r="H20" s="58">
        <f t="shared" si="1"/>
        <v>1</v>
      </c>
      <c r="I20" s="58">
        <f t="shared" si="1"/>
        <v>0</v>
      </c>
      <c r="J20" s="58">
        <f t="shared" si="1"/>
        <v>0</v>
      </c>
      <c r="K20" s="58">
        <f t="shared" si="1"/>
        <v>0</v>
      </c>
      <c r="L20" s="58">
        <f t="shared" si="1"/>
        <v>0</v>
      </c>
      <c r="M20" s="29"/>
      <c r="N20" s="117">
        <v>14</v>
      </c>
      <c r="O20" s="107">
        <v>0</v>
      </c>
      <c r="P20" s="107">
        <v>2</v>
      </c>
      <c r="Q20" s="107">
        <v>7</v>
      </c>
      <c r="R20" s="117">
        <v>14</v>
      </c>
      <c r="S20" s="99" t="s">
        <v>142</v>
      </c>
      <c r="T20" s="117">
        <v>1</v>
      </c>
      <c r="U20" s="117">
        <v>114</v>
      </c>
      <c r="V20" s="117">
        <v>0.1</v>
      </c>
      <c r="W20" s="118">
        <v>9.9999999999999995E-7</v>
      </c>
      <c r="X20" s="117">
        <v>0.2</v>
      </c>
      <c r="Y20" s="117">
        <v>0.3</v>
      </c>
      <c r="Z20" s="117">
        <v>0.21</v>
      </c>
      <c r="AA20" s="117">
        <v>3.5</v>
      </c>
      <c r="AB20" s="119" t="s">
        <v>67</v>
      </c>
      <c r="AC20" s="55" t="str">
        <f t="shared" si="3"/>
        <v>8,3</v>
      </c>
      <c r="AD20" s="55" t="str">
        <f t="shared" si="4"/>
        <v/>
      </c>
      <c r="AE20" s="99">
        <v>14</v>
      </c>
      <c r="AF20" s="107">
        <v>0</v>
      </c>
      <c r="AG20" s="107">
        <v>5</v>
      </c>
      <c r="AH20" s="107">
        <v>7</v>
      </c>
      <c r="AI20" s="99">
        <v>14</v>
      </c>
      <c r="AJ20" s="99" t="s">
        <v>143</v>
      </c>
      <c r="AK20" s="117">
        <v>2000</v>
      </c>
      <c r="AL20" s="117">
        <v>6.145454</v>
      </c>
      <c r="AM20" s="117">
        <v>5.4549999999999998E-4</v>
      </c>
      <c r="AN20" s="118">
        <v>1060.5450000000001</v>
      </c>
      <c r="AO20" s="117">
        <v>2</v>
      </c>
      <c r="AP20" s="117">
        <v>2.9999999999999999E-7</v>
      </c>
      <c r="AQ20" s="117">
        <v>0.03</v>
      </c>
      <c r="AR20" s="117">
        <v>2</v>
      </c>
      <c r="AS20" s="119">
        <v>1</v>
      </c>
      <c r="AT20" s="55" t="str">
        <f t="shared" si="5"/>
        <v>8,6</v>
      </c>
      <c r="AU20" s="52">
        <v>14</v>
      </c>
      <c r="AV20" s="52">
        <v>14</v>
      </c>
      <c r="AW20" s="53">
        <v>13</v>
      </c>
      <c r="AX20" s="53">
        <v>-18</v>
      </c>
      <c r="AY20" s="53"/>
      <c r="AZ20" s="53"/>
      <c r="BA20" s="53"/>
      <c r="BB20" s="110">
        <v>15</v>
      </c>
      <c r="BC20" s="110">
        <v>0.20000999999999999</v>
      </c>
      <c r="BD20" s="110"/>
      <c r="BE20" s="105" t="s">
        <v>17</v>
      </c>
      <c r="BF20" s="116" t="s">
        <v>144</v>
      </c>
      <c r="BG20" s="45"/>
      <c r="BH20" s="112">
        <v>15</v>
      </c>
      <c r="BI20" s="112">
        <v>5256000</v>
      </c>
      <c r="BJ20" s="113">
        <v>185</v>
      </c>
      <c r="BK20" s="113">
        <v>1015.984332</v>
      </c>
      <c r="BL20" s="113">
        <v>225.51516989999999</v>
      </c>
      <c r="BM20" s="113">
        <v>6.254507426</v>
      </c>
      <c r="BN20" s="113">
        <v>-1015.984332</v>
      </c>
      <c r="BO20" s="113">
        <v>-197.12383639999999</v>
      </c>
      <c r="BP20" s="113">
        <v>-207.13682600000001</v>
      </c>
      <c r="BQ20" s="115">
        <f t="shared" si="2"/>
        <v>60.833333333333336</v>
      </c>
      <c r="BR20" s="120" t="s">
        <v>88</v>
      </c>
      <c r="BS20" s="45"/>
      <c r="BT20" s="112">
        <v>15</v>
      </c>
      <c r="BU20" s="112">
        <v>5256000</v>
      </c>
      <c r="BV20" s="113">
        <v>1041.2513859999999</v>
      </c>
      <c r="BW20" s="113">
        <v>1001.410483</v>
      </c>
      <c r="BX20" s="113">
        <v>-32.628105329999997</v>
      </c>
      <c r="BY20" s="113">
        <v>31.227061469999999</v>
      </c>
      <c r="BZ20" s="113">
        <v>-186.39116910000001</v>
      </c>
      <c r="CA20" s="113">
        <v>175.90976459999999</v>
      </c>
      <c r="CB20" s="45"/>
      <c r="CC20" s="45"/>
      <c r="CD20" s="45"/>
      <c r="CE20" s="45"/>
    </row>
    <row r="21" spans="1:83" ht="9.9499999999999993" customHeight="1" x14ac:dyDescent="0.25">
      <c r="A21" s="45">
        <f t="shared" si="6"/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17">
        <v>15</v>
      </c>
      <c r="O21" s="107">
        <v>0</v>
      </c>
      <c r="P21" s="107">
        <v>3</v>
      </c>
      <c r="Q21" s="107">
        <v>0</v>
      </c>
      <c r="R21" s="117">
        <v>15</v>
      </c>
      <c r="S21" s="99" t="s">
        <v>145</v>
      </c>
      <c r="T21" s="117">
        <v>1</v>
      </c>
      <c r="U21" s="117">
        <v>115</v>
      </c>
      <c r="V21" s="117">
        <v>0.1</v>
      </c>
      <c r="W21" s="118">
        <v>9.9999999999999995E-7</v>
      </c>
      <c r="X21" s="117">
        <v>0.2</v>
      </c>
      <c r="Y21" s="117">
        <v>0.3</v>
      </c>
      <c r="Z21" s="117">
        <v>0.21</v>
      </c>
      <c r="AA21" s="117">
        <v>3.5</v>
      </c>
      <c r="AB21" s="119" t="s">
        <v>67</v>
      </c>
      <c r="AC21" s="55" t="str">
        <f t="shared" si="3"/>
        <v>1,4</v>
      </c>
      <c r="AD21" s="55" t="str">
        <f t="shared" si="4"/>
        <v/>
      </c>
      <c r="AE21" s="99">
        <v>15</v>
      </c>
      <c r="AF21" s="107">
        <v>0</v>
      </c>
      <c r="AG21" s="107">
        <v>4</v>
      </c>
      <c r="AH21" s="107">
        <v>9</v>
      </c>
      <c r="AI21" s="99">
        <v>15</v>
      </c>
      <c r="AJ21" s="99" t="s">
        <v>146</v>
      </c>
      <c r="AK21" s="117">
        <v>2500</v>
      </c>
      <c r="AL21" s="117">
        <v>10</v>
      </c>
      <c r="AM21" s="117">
        <v>1.8182000000000001E-3</v>
      </c>
      <c r="AN21" s="118">
        <v>1077.7270000000001</v>
      </c>
      <c r="AO21" s="117">
        <v>3</v>
      </c>
      <c r="AP21" s="117">
        <v>3.0000000000000001E-6</v>
      </c>
      <c r="AQ21" s="117">
        <v>0.03</v>
      </c>
      <c r="AR21" s="117">
        <v>1</v>
      </c>
      <c r="AS21" s="119">
        <v>1</v>
      </c>
      <c r="AT21" s="55" t="str">
        <f t="shared" si="5"/>
        <v>10,5</v>
      </c>
      <c r="AU21" s="52">
        <v>15</v>
      </c>
      <c r="AV21" s="52">
        <v>15</v>
      </c>
      <c r="AW21" s="53">
        <v>-16</v>
      </c>
      <c r="AX21" s="53"/>
      <c r="AY21" s="53"/>
      <c r="AZ21" s="53"/>
      <c r="BA21" s="53"/>
      <c r="BB21" s="110">
        <v>16</v>
      </c>
      <c r="BC21" s="110">
        <v>0.20000999999999999</v>
      </c>
      <c r="BD21" s="110"/>
      <c r="BE21" s="105" t="s">
        <v>17</v>
      </c>
      <c r="BF21" s="116" t="s">
        <v>147</v>
      </c>
      <c r="BG21" s="45"/>
      <c r="BH21" s="112">
        <v>16</v>
      </c>
      <c r="BI21" s="112">
        <v>5431200</v>
      </c>
      <c r="BJ21" s="113">
        <v>185</v>
      </c>
      <c r="BK21" s="113">
        <v>1016.006319</v>
      </c>
      <c r="BL21" s="113">
        <v>224.7743692</v>
      </c>
      <c r="BM21" s="113">
        <v>6.2307035730000004</v>
      </c>
      <c r="BN21" s="113">
        <v>-1016.006319</v>
      </c>
      <c r="BO21" s="113">
        <v>-196.4066818</v>
      </c>
      <c r="BP21" s="113">
        <v>-207.1369838</v>
      </c>
      <c r="BQ21" s="115">
        <f t="shared" si="2"/>
        <v>62.861111111111114</v>
      </c>
      <c r="BR21" s="120" t="s">
        <v>89</v>
      </c>
      <c r="BS21" s="45"/>
      <c r="BT21" s="112">
        <v>16</v>
      </c>
      <c r="BU21" s="112">
        <v>5431200</v>
      </c>
      <c r="BV21" s="113">
        <v>1041.251383</v>
      </c>
      <c r="BW21" s="113">
        <v>1001.410483</v>
      </c>
      <c r="BX21" s="113">
        <v>-32.627976779999997</v>
      </c>
      <c r="BY21" s="113">
        <v>31.227061469999999</v>
      </c>
      <c r="BZ21" s="113">
        <v>-186.39105739999999</v>
      </c>
      <c r="CA21" s="113">
        <v>175.9099224</v>
      </c>
      <c r="CB21" s="45"/>
      <c r="CC21" s="45"/>
      <c r="CD21" s="45"/>
      <c r="CE21" s="45"/>
    </row>
    <row r="22" spans="1:83" ht="9.9499999999999993" customHeight="1" x14ac:dyDescent="0.25">
      <c r="A22" s="45">
        <f t="shared" si="6"/>
        <v>17</v>
      </c>
      <c r="B22" s="29"/>
      <c r="C22" s="122"/>
      <c r="D22" s="122"/>
      <c r="E22" s="122"/>
      <c r="F22" s="122"/>
      <c r="G22" s="122"/>
      <c r="H22" s="122"/>
      <c r="I22" s="122"/>
      <c r="J22" s="123" t="s">
        <v>148</v>
      </c>
      <c r="K22" s="124" t="s">
        <v>149</v>
      </c>
      <c r="L22" s="124" t="s">
        <v>150</v>
      </c>
      <c r="M22" s="29"/>
      <c r="N22" s="117">
        <v>16</v>
      </c>
      <c r="O22" s="107">
        <v>0</v>
      </c>
      <c r="P22" s="107">
        <v>3</v>
      </c>
      <c r="Q22" s="107">
        <v>1</v>
      </c>
      <c r="R22" s="117">
        <v>16</v>
      </c>
      <c r="S22" s="99" t="s">
        <v>151</v>
      </c>
      <c r="T22" s="117">
        <v>1</v>
      </c>
      <c r="U22" s="117">
        <v>116</v>
      </c>
      <c r="V22" s="117">
        <v>0.1</v>
      </c>
      <c r="W22" s="118">
        <v>9.9999999999999995E-7</v>
      </c>
      <c r="X22" s="117">
        <v>0.2</v>
      </c>
      <c r="Y22" s="117">
        <v>0.3</v>
      </c>
      <c r="Z22" s="117">
        <v>0.21</v>
      </c>
      <c r="AA22" s="117">
        <v>3.5</v>
      </c>
      <c r="AB22" s="119" t="s">
        <v>67</v>
      </c>
      <c r="AC22" s="55" t="str">
        <f t="shared" si="3"/>
        <v>2,4</v>
      </c>
      <c r="AD22" s="55" t="str">
        <f t="shared" si="4"/>
        <v/>
      </c>
      <c r="AE22" s="99">
        <v>16</v>
      </c>
      <c r="AF22" s="107">
        <v>0</v>
      </c>
      <c r="AG22" s="107">
        <v>4</v>
      </c>
      <c r="AH22" s="107">
        <v>8</v>
      </c>
      <c r="AI22" s="99">
        <v>16</v>
      </c>
      <c r="AJ22" s="99" t="s">
        <v>152</v>
      </c>
      <c r="AK22" s="117">
        <v>5000</v>
      </c>
      <c r="AL22" s="117">
        <v>10</v>
      </c>
      <c r="AM22" s="117">
        <v>1.8182000000000001E-3</v>
      </c>
      <c r="AN22" s="118">
        <v>1070.9090000000001</v>
      </c>
      <c r="AO22" s="117">
        <v>3</v>
      </c>
      <c r="AP22" s="117">
        <v>3.0000000000000001E-6</v>
      </c>
      <c r="AQ22" s="117">
        <v>0.03</v>
      </c>
      <c r="AR22" s="117">
        <v>2</v>
      </c>
      <c r="AS22" s="119">
        <v>1</v>
      </c>
      <c r="AT22" s="55" t="str">
        <f t="shared" si="5"/>
        <v>9,5</v>
      </c>
      <c r="AU22" s="52">
        <v>16</v>
      </c>
      <c r="AV22" s="52">
        <v>16</v>
      </c>
      <c r="AW22" s="53">
        <v>15</v>
      </c>
      <c r="AX22" s="53">
        <v>-17</v>
      </c>
      <c r="AY22" s="53"/>
      <c r="AZ22" s="53"/>
      <c r="BA22" s="53"/>
      <c r="BB22" s="110">
        <v>17</v>
      </c>
      <c r="BC22" s="110">
        <v>0.20000999999999999</v>
      </c>
      <c r="BD22" s="110"/>
      <c r="BE22" s="105" t="s">
        <v>17</v>
      </c>
      <c r="BF22" s="116" t="s">
        <v>153</v>
      </c>
      <c r="BG22" s="45"/>
      <c r="BH22" s="112">
        <v>17</v>
      </c>
      <c r="BI22" s="112">
        <v>5606400</v>
      </c>
      <c r="BJ22" s="113">
        <v>185</v>
      </c>
      <c r="BK22" s="113">
        <v>1016.026495</v>
      </c>
      <c r="BL22" s="113">
        <v>224.78371480000001</v>
      </c>
      <c r="BM22" s="113">
        <v>6.209741298</v>
      </c>
      <c r="BN22" s="113">
        <v>-1016.026495</v>
      </c>
      <c r="BO22" s="113">
        <v>-196.43689069999999</v>
      </c>
      <c r="BP22" s="113">
        <v>-207.1370828</v>
      </c>
      <c r="BQ22" s="115">
        <f t="shared" si="2"/>
        <v>64.888888888888886</v>
      </c>
      <c r="BR22" s="120" t="s">
        <v>90</v>
      </c>
      <c r="BS22" s="45"/>
      <c r="BT22" s="112">
        <v>17</v>
      </c>
      <c r="BU22" s="112">
        <v>5606400</v>
      </c>
      <c r="BV22" s="113">
        <v>1041.251379</v>
      </c>
      <c r="BW22" s="113">
        <v>1001.410482</v>
      </c>
      <c r="BX22" s="113">
        <v>-32.627818470000001</v>
      </c>
      <c r="BY22" s="113">
        <v>31.227061469999999</v>
      </c>
      <c r="BZ22" s="113">
        <v>-186.39080949999999</v>
      </c>
      <c r="CA22" s="113">
        <v>175.91002130000001</v>
      </c>
      <c r="CB22" s="45"/>
      <c r="CC22" s="45"/>
      <c r="CD22" s="45"/>
      <c r="CE22" s="45"/>
    </row>
    <row r="23" spans="1:83" ht="9.9499999999999993" customHeight="1" x14ac:dyDescent="0.25">
      <c r="A23" s="45">
        <f t="shared" si="6"/>
        <v>18</v>
      </c>
      <c r="B23" s="29"/>
      <c r="C23" s="125" t="s">
        <v>154</v>
      </c>
      <c r="D23" s="126">
        <v>10</v>
      </c>
      <c r="E23" s="125" t="s">
        <v>155</v>
      </c>
      <c r="F23" s="127">
        <v>5000</v>
      </c>
      <c r="G23" s="122"/>
      <c r="H23" s="122"/>
      <c r="I23" s="122"/>
      <c r="J23" s="128">
        <v>1524</v>
      </c>
      <c r="K23" s="129">
        <v>15.24</v>
      </c>
      <c r="L23" s="127">
        <v>50000</v>
      </c>
      <c r="M23" s="29"/>
      <c r="N23" s="117">
        <v>17</v>
      </c>
      <c r="O23" s="107">
        <v>0</v>
      </c>
      <c r="P23" s="107">
        <v>3</v>
      </c>
      <c r="Q23" s="107">
        <v>2</v>
      </c>
      <c r="R23" s="117">
        <v>17</v>
      </c>
      <c r="S23" s="99" t="s">
        <v>156</v>
      </c>
      <c r="T23" s="117">
        <v>1</v>
      </c>
      <c r="U23" s="117">
        <v>117</v>
      </c>
      <c r="V23" s="117">
        <v>0.1</v>
      </c>
      <c r="W23" s="118">
        <v>9.9999999999999995E-7</v>
      </c>
      <c r="X23" s="117">
        <v>0.2</v>
      </c>
      <c r="Y23" s="117">
        <v>0.3</v>
      </c>
      <c r="Z23" s="117">
        <v>0.21</v>
      </c>
      <c r="AA23" s="117">
        <v>3.5</v>
      </c>
      <c r="AB23" s="119" t="s">
        <v>67</v>
      </c>
      <c r="AC23" s="55" t="str">
        <f t="shared" si="3"/>
        <v>3,4</v>
      </c>
      <c r="AD23" s="55" t="str">
        <f t="shared" si="4"/>
        <v/>
      </c>
      <c r="AE23" s="99">
        <v>17</v>
      </c>
      <c r="AF23" s="107">
        <v>0</v>
      </c>
      <c r="AG23" s="107">
        <v>5</v>
      </c>
      <c r="AH23" s="107">
        <v>7</v>
      </c>
      <c r="AI23" s="99">
        <v>17</v>
      </c>
      <c r="AJ23" s="99" t="s">
        <v>143</v>
      </c>
      <c r="AK23" s="117">
        <v>3500</v>
      </c>
      <c r="AL23" s="117">
        <v>10</v>
      </c>
      <c r="AM23" s="117">
        <v>1.8182000000000001E-3</v>
      </c>
      <c r="AN23" s="118">
        <v>1063.182</v>
      </c>
      <c r="AO23" s="117">
        <v>3</v>
      </c>
      <c r="AP23" s="117">
        <v>3.0000000000000001E-6</v>
      </c>
      <c r="AQ23" s="117">
        <v>0.03</v>
      </c>
      <c r="AR23" s="117">
        <v>2</v>
      </c>
      <c r="AS23" s="119">
        <v>1</v>
      </c>
      <c r="AT23" s="55" t="str">
        <f t="shared" si="5"/>
        <v>8,6</v>
      </c>
      <c r="AU23" s="52">
        <v>17</v>
      </c>
      <c r="AV23" s="52">
        <v>17</v>
      </c>
      <c r="AW23" s="53">
        <v>16</v>
      </c>
      <c r="AX23" s="53">
        <v>-18</v>
      </c>
      <c r="AY23" s="53"/>
      <c r="AZ23" s="53"/>
      <c r="BA23" s="53"/>
      <c r="BB23" s="110">
        <v>18</v>
      </c>
      <c r="BC23" s="110">
        <v>0.100005</v>
      </c>
      <c r="BD23" s="110"/>
      <c r="BE23" s="105" t="s">
        <v>17</v>
      </c>
      <c r="BF23" s="116" t="s">
        <v>157</v>
      </c>
      <c r="BG23" s="45"/>
      <c r="BH23" s="112">
        <v>18</v>
      </c>
      <c r="BI23" s="112">
        <v>5781600</v>
      </c>
      <c r="BJ23" s="113">
        <v>185</v>
      </c>
      <c r="BK23" s="113">
        <v>1016.041143</v>
      </c>
      <c r="BL23" s="113">
        <v>224.79022169999999</v>
      </c>
      <c r="BM23" s="113">
        <v>6.1941322120000004</v>
      </c>
      <c r="BN23" s="113">
        <v>-1016.041143</v>
      </c>
      <c r="BO23" s="113">
        <v>-196.45896440000001</v>
      </c>
      <c r="BP23" s="113">
        <v>-207.13712509999999</v>
      </c>
      <c r="BQ23" s="115">
        <f t="shared" si="2"/>
        <v>66.916666666666671</v>
      </c>
      <c r="BR23" s="45"/>
      <c r="BS23" s="45"/>
      <c r="BT23" s="112">
        <v>18</v>
      </c>
      <c r="BU23" s="112">
        <v>5781600</v>
      </c>
      <c r="BV23" s="113">
        <v>1041.2513750000001</v>
      </c>
      <c r="BW23" s="113">
        <v>1001.41048</v>
      </c>
      <c r="BX23" s="113">
        <v>-32.627631989999998</v>
      </c>
      <c r="BY23" s="113">
        <v>31.227061469999999</v>
      </c>
      <c r="BZ23" s="113">
        <v>-186.39042380000001</v>
      </c>
      <c r="CA23" s="113">
        <v>175.9100636</v>
      </c>
      <c r="CB23" s="45"/>
      <c r="CC23" s="45"/>
      <c r="CD23" s="45"/>
      <c r="CE23" s="45"/>
    </row>
    <row r="24" spans="1:83" ht="9.9499999999999993" customHeight="1" x14ac:dyDescent="0.25">
      <c r="A24" s="45">
        <f t="shared" ref="A24:A40" si="7">A23+1</f>
        <v>19</v>
      </c>
      <c r="B24" s="29"/>
      <c r="C24" s="125" t="s">
        <v>158</v>
      </c>
      <c r="D24" s="126">
        <v>15</v>
      </c>
      <c r="E24" s="125" t="s">
        <v>159</v>
      </c>
      <c r="F24" s="127">
        <v>5000</v>
      </c>
      <c r="G24" s="122"/>
      <c r="H24" s="122"/>
      <c r="I24" s="122"/>
      <c r="J24" s="128">
        <v>1524</v>
      </c>
      <c r="K24" s="129">
        <v>22.86</v>
      </c>
      <c r="L24" s="127">
        <v>75000</v>
      </c>
      <c r="M24" s="29"/>
      <c r="N24" s="117">
        <v>18</v>
      </c>
      <c r="O24" s="107">
        <v>0</v>
      </c>
      <c r="P24" s="107">
        <v>3</v>
      </c>
      <c r="Q24" s="107">
        <v>3</v>
      </c>
      <c r="R24" s="117">
        <v>18</v>
      </c>
      <c r="S24" s="99" t="s">
        <v>160</v>
      </c>
      <c r="T24" s="117">
        <v>1</v>
      </c>
      <c r="U24" s="117">
        <v>118</v>
      </c>
      <c r="V24" s="117">
        <v>0.1</v>
      </c>
      <c r="W24" s="118">
        <v>9.9999999999999995E-7</v>
      </c>
      <c r="X24" s="117">
        <v>0.1</v>
      </c>
      <c r="Y24" s="117">
        <v>0.3</v>
      </c>
      <c r="Z24" s="117">
        <v>0.11</v>
      </c>
      <c r="AA24" s="117">
        <v>3.5</v>
      </c>
      <c r="AB24" s="119" t="s">
        <v>67</v>
      </c>
      <c r="AC24" s="55" t="str">
        <f t="shared" si="3"/>
        <v>4,4</v>
      </c>
      <c r="AD24" s="55" t="str">
        <f t="shared" si="4"/>
        <v/>
      </c>
      <c r="AE24" s="99">
        <v>18</v>
      </c>
      <c r="AF24" s="107">
        <v>0</v>
      </c>
      <c r="AG24" s="107">
        <v>5</v>
      </c>
      <c r="AH24" s="107">
        <v>7</v>
      </c>
      <c r="AI24" s="99">
        <v>18</v>
      </c>
      <c r="AJ24" s="99" t="s">
        <v>143</v>
      </c>
      <c r="AK24" s="117">
        <v>4000</v>
      </c>
      <c r="AL24" s="117">
        <v>10</v>
      </c>
      <c r="AM24" s="117">
        <v>6.667E-4</v>
      </c>
      <c r="AN24" s="118">
        <v>1058.6669999999999</v>
      </c>
      <c r="AO24" s="117">
        <v>3</v>
      </c>
      <c r="AP24" s="117">
        <v>3.0000000000000001E-6</v>
      </c>
      <c r="AQ24" s="117">
        <v>0.03</v>
      </c>
      <c r="AR24" s="117">
        <v>3</v>
      </c>
      <c r="AS24" s="119">
        <v>1</v>
      </c>
      <c r="AT24" s="55" t="str">
        <f t="shared" si="5"/>
        <v>8,6</v>
      </c>
      <c r="AU24" s="52">
        <v>18</v>
      </c>
      <c r="AV24" s="52">
        <v>18</v>
      </c>
      <c r="AW24" s="53">
        <v>14</v>
      </c>
      <c r="AX24" s="53">
        <v>17</v>
      </c>
      <c r="AY24" s="53">
        <v>-19</v>
      </c>
      <c r="AZ24" s="53"/>
      <c r="BA24" s="53"/>
      <c r="BB24" s="110">
        <v>19</v>
      </c>
      <c r="BC24" s="110">
        <v>0.100005</v>
      </c>
      <c r="BD24" s="110"/>
      <c r="BE24" s="105" t="s">
        <v>17</v>
      </c>
      <c r="BF24" s="116" t="s">
        <v>161</v>
      </c>
      <c r="BG24" s="45"/>
      <c r="BH24" s="112">
        <v>19</v>
      </c>
      <c r="BI24" s="112">
        <v>5956800</v>
      </c>
      <c r="BJ24" s="113">
        <v>185</v>
      </c>
      <c r="BK24" s="113">
        <v>1016.043704</v>
      </c>
      <c r="BL24" s="113">
        <v>224.79061429999999</v>
      </c>
      <c r="BM24" s="113">
        <v>6.190415936</v>
      </c>
      <c r="BN24" s="113">
        <v>-1016.043704</v>
      </c>
      <c r="BO24" s="113">
        <v>-196.46308590000001</v>
      </c>
      <c r="BP24" s="113">
        <v>-207.1371125</v>
      </c>
      <c r="BQ24" s="115">
        <f t="shared" si="2"/>
        <v>68.944444444444443</v>
      </c>
      <c r="BR24" s="45"/>
      <c r="BS24" s="45"/>
      <c r="BT24" s="112">
        <v>19</v>
      </c>
      <c r="BU24" s="112">
        <v>5956800</v>
      </c>
      <c r="BV24" s="113">
        <v>1041.25137</v>
      </c>
      <c r="BW24" s="113">
        <v>1001.410478</v>
      </c>
      <c r="BX24" s="113">
        <v>-32.627418900000002</v>
      </c>
      <c r="BY24" s="113">
        <v>31.227061469999999</v>
      </c>
      <c r="BZ24" s="113">
        <v>-186.38988939999999</v>
      </c>
      <c r="CA24" s="113">
        <v>175.91005100000001</v>
      </c>
      <c r="CB24" s="45"/>
      <c r="CC24" s="45"/>
      <c r="CD24" s="45"/>
      <c r="CE24" s="45"/>
    </row>
    <row r="25" spans="1:83" ht="9.9499999999999993" customHeight="1" x14ac:dyDescent="0.25">
      <c r="A25" s="45">
        <f t="shared" si="7"/>
        <v>20</v>
      </c>
      <c r="B25" s="29"/>
      <c r="C25" s="125" t="s">
        <v>162</v>
      </c>
      <c r="D25" s="126">
        <v>2</v>
      </c>
      <c r="E25" s="125" t="s">
        <v>163</v>
      </c>
      <c r="F25" s="126">
        <v>150</v>
      </c>
      <c r="G25" s="122"/>
      <c r="H25" s="122"/>
      <c r="I25" s="122"/>
      <c r="J25" s="122" t="s">
        <v>164</v>
      </c>
      <c r="K25" s="130" t="s">
        <v>165</v>
      </c>
      <c r="L25" s="127">
        <v>300</v>
      </c>
      <c r="M25" s="29"/>
      <c r="N25" s="117">
        <v>19</v>
      </c>
      <c r="O25" s="107">
        <v>0</v>
      </c>
      <c r="P25" s="107">
        <v>3</v>
      </c>
      <c r="Q25" s="107">
        <v>4</v>
      </c>
      <c r="R25" s="117">
        <v>19</v>
      </c>
      <c r="S25" s="99" t="s">
        <v>118</v>
      </c>
      <c r="T25" s="117">
        <v>1</v>
      </c>
      <c r="U25" s="117">
        <v>119</v>
      </c>
      <c r="V25" s="117">
        <v>0.1</v>
      </c>
      <c r="W25" s="118">
        <v>9.9999999999999995E-7</v>
      </c>
      <c r="X25" s="117">
        <v>0.1</v>
      </c>
      <c r="Y25" s="117">
        <v>0.3</v>
      </c>
      <c r="Z25" s="117">
        <v>0.11</v>
      </c>
      <c r="AA25" s="117">
        <v>3.5</v>
      </c>
      <c r="AB25" s="119" t="s">
        <v>67</v>
      </c>
      <c r="AC25" s="55" t="str">
        <f t="shared" si="3"/>
        <v>5,4</v>
      </c>
      <c r="AD25" s="55" t="str">
        <f t="shared" si="4"/>
        <v/>
      </c>
      <c r="AE25" s="99">
        <v>19</v>
      </c>
      <c r="AF25" s="107">
        <v>0</v>
      </c>
      <c r="AG25" s="107">
        <v>6</v>
      </c>
      <c r="AH25" s="107">
        <v>6</v>
      </c>
      <c r="AI25" s="99">
        <v>19</v>
      </c>
      <c r="AJ25" s="99" t="s">
        <v>166</v>
      </c>
      <c r="AK25" s="117">
        <v>5000</v>
      </c>
      <c r="AL25" s="117">
        <v>10</v>
      </c>
      <c r="AM25" s="117">
        <v>6.667E-4</v>
      </c>
      <c r="AN25" s="118">
        <v>1055.6669999999999</v>
      </c>
      <c r="AO25" s="117">
        <v>3</v>
      </c>
      <c r="AP25" s="117">
        <v>3.0000000000000001E-6</v>
      </c>
      <c r="AQ25" s="117">
        <v>0.03</v>
      </c>
      <c r="AR25" s="117">
        <v>2</v>
      </c>
      <c r="AS25" s="119">
        <v>1</v>
      </c>
      <c r="AT25" s="55" t="str">
        <f t="shared" si="5"/>
        <v>7,7</v>
      </c>
      <c r="AU25" s="52">
        <v>19</v>
      </c>
      <c r="AV25" s="52">
        <v>19</v>
      </c>
      <c r="AW25" s="53">
        <v>18</v>
      </c>
      <c r="AX25" s="53">
        <v>-20</v>
      </c>
      <c r="AY25" s="53"/>
      <c r="AZ25" s="53"/>
      <c r="BA25" s="53"/>
      <c r="BB25" s="110">
        <v>20</v>
      </c>
      <c r="BC25" s="110">
        <v>0.100005</v>
      </c>
      <c r="BD25" s="110"/>
      <c r="BE25" s="105" t="s">
        <v>17</v>
      </c>
      <c r="BF25" s="116" t="s">
        <v>167</v>
      </c>
      <c r="BG25" s="45"/>
      <c r="BH25" s="112">
        <v>20</v>
      </c>
      <c r="BI25" s="112">
        <v>6132000</v>
      </c>
      <c r="BJ25" s="113">
        <v>185</v>
      </c>
      <c r="BK25" s="113">
        <v>1016.040945</v>
      </c>
      <c r="BL25" s="113">
        <v>224.78822880000001</v>
      </c>
      <c r="BM25" s="113">
        <v>6.1918374209999998</v>
      </c>
      <c r="BN25" s="113">
        <v>-1016.040945</v>
      </c>
      <c r="BO25" s="113">
        <v>-196.4593443</v>
      </c>
      <c r="BP25" s="113">
        <v>-207.13704720000001</v>
      </c>
      <c r="BQ25" s="115">
        <f t="shared" si="2"/>
        <v>70.972222222222229</v>
      </c>
      <c r="BR25" s="45"/>
      <c r="BS25" s="45"/>
      <c r="BT25" s="112">
        <v>20</v>
      </c>
      <c r="BU25" s="112">
        <v>6132000</v>
      </c>
      <c r="BV25" s="113">
        <v>1041.2513650000001</v>
      </c>
      <c r="BW25" s="113">
        <v>1001.410474</v>
      </c>
      <c r="BX25" s="113">
        <v>-32.627180780000003</v>
      </c>
      <c r="BY25" s="113">
        <v>31.227061469999999</v>
      </c>
      <c r="BZ25" s="113">
        <v>-186.3892056</v>
      </c>
      <c r="CA25" s="113">
        <v>175.90998569999999</v>
      </c>
      <c r="CB25" s="45"/>
      <c r="CC25" s="45"/>
      <c r="CD25" s="45"/>
      <c r="CE25" s="45"/>
    </row>
    <row r="26" spans="1:83" ht="9.9499999999999993" customHeight="1" x14ac:dyDescent="0.25">
      <c r="A26" s="45">
        <f t="shared" si="7"/>
        <v>21</v>
      </c>
      <c r="B26" s="29"/>
      <c r="C26" s="131">
        <v>1092.8699999999899</v>
      </c>
      <c r="D26" s="131">
        <v>1089.43</v>
      </c>
      <c r="E26" s="131">
        <v>6999</v>
      </c>
      <c r="F26" s="131">
        <v>6999</v>
      </c>
      <c r="G26" s="131">
        <v>6999</v>
      </c>
      <c r="H26" s="131">
        <v>6999</v>
      </c>
      <c r="I26" s="131">
        <v>6999</v>
      </c>
      <c r="J26" s="131">
        <v>6999</v>
      </c>
      <c r="K26" s="131">
        <v>6999</v>
      </c>
      <c r="L26" s="131">
        <v>6999</v>
      </c>
      <c r="M26" s="29"/>
      <c r="N26" s="117">
        <v>20</v>
      </c>
      <c r="O26" s="107">
        <v>0</v>
      </c>
      <c r="P26" s="107">
        <v>3</v>
      </c>
      <c r="Q26" s="107">
        <v>5</v>
      </c>
      <c r="R26" s="117">
        <v>20</v>
      </c>
      <c r="S26" s="99" t="s">
        <v>168</v>
      </c>
      <c r="T26" s="117">
        <v>1</v>
      </c>
      <c r="U26" s="117">
        <v>120</v>
      </c>
      <c r="V26" s="117">
        <v>0.1</v>
      </c>
      <c r="W26" s="118">
        <v>9.9999999999999995E-7</v>
      </c>
      <c r="X26" s="117">
        <v>0.1</v>
      </c>
      <c r="Y26" s="117">
        <v>0.3</v>
      </c>
      <c r="Z26" s="117">
        <v>0.11</v>
      </c>
      <c r="AA26" s="117">
        <v>3.5</v>
      </c>
      <c r="AB26" s="119" t="s">
        <v>67</v>
      </c>
      <c r="AC26" s="55" t="str">
        <f t="shared" si="3"/>
        <v>6,4</v>
      </c>
      <c r="AD26" s="55" t="str">
        <f t="shared" si="4"/>
        <v/>
      </c>
      <c r="AE26" s="99">
        <v>20</v>
      </c>
      <c r="AF26" s="107">
        <v>0</v>
      </c>
      <c r="AG26" s="107">
        <v>7</v>
      </c>
      <c r="AH26" s="107">
        <v>6</v>
      </c>
      <c r="AI26" s="99">
        <v>20</v>
      </c>
      <c r="AJ26" s="99" t="s">
        <v>169</v>
      </c>
      <c r="AK26" s="117">
        <v>3500</v>
      </c>
      <c r="AL26" s="117">
        <v>10</v>
      </c>
      <c r="AM26" s="117">
        <v>6.667E-4</v>
      </c>
      <c r="AN26" s="118">
        <v>1052.8330000000001</v>
      </c>
      <c r="AO26" s="117">
        <v>3</v>
      </c>
      <c r="AP26" s="117">
        <v>3.0000000000000001E-6</v>
      </c>
      <c r="AQ26" s="117">
        <v>0.03</v>
      </c>
      <c r="AR26" s="117">
        <v>2</v>
      </c>
      <c r="AS26" s="119">
        <v>1</v>
      </c>
      <c r="AT26" s="55" t="str">
        <f t="shared" si="5"/>
        <v>7,8</v>
      </c>
      <c r="AU26" s="52">
        <v>20</v>
      </c>
      <c r="AV26" s="52">
        <v>20</v>
      </c>
      <c r="AW26" s="53">
        <v>19</v>
      </c>
      <c r="AX26" s="53">
        <v>-21</v>
      </c>
      <c r="AY26" s="53"/>
      <c r="AZ26" s="53"/>
      <c r="BA26" s="53"/>
      <c r="BB26" s="110">
        <v>21</v>
      </c>
      <c r="BC26" s="110">
        <v>0.20000999999999999</v>
      </c>
      <c r="BD26" s="110"/>
      <c r="BE26" s="105" t="s">
        <v>17</v>
      </c>
      <c r="BF26" s="116" t="s">
        <v>170</v>
      </c>
      <c r="BG26" s="45"/>
      <c r="BH26" s="112">
        <v>21</v>
      </c>
      <c r="BI26" s="112">
        <v>6307200</v>
      </c>
      <c r="BJ26" s="113">
        <v>185</v>
      </c>
      <c r="BK26" s="113">
        <v>1016.035703</v>
      </c>
      <c r="BL26" s="113">
        <v>224.7844881</v>
      </c>
      <c r="BM26" s="113">
        <v>6.1955747289999996</v>
      </c>
      <c r="BN26" s="113">
        <v>-1016.035703</v>
      </c>
      <c r="BO26" s="113">
        <v>-196.45198189999999</v>
      </c>
      <c r="BP26" s="113">
        <v>-207.1369315</v>
      </c>
      <c r="BQ26" s="115">
        <f t="shared" si="2"/>
        <v>73</v>
      </c>
      <c r="BR26" s="45"/>
      <c r="BS26" s="45"/>
      <c r="BT26" s="112">
        <v>21</v>
      </c>
      <c r="BU26" s="112">
        <v>6307200</v>
      </c>
      <c r="BV26" s="113">
        <v>1041.2513590000001</v>
      </c>
      <c r="BW26" s="113">
        <v>1001.410471</v>
      </c>
      <c r="BX26" s="113">
        <v>-32.626919260000001</v>
      </c>
      <c r="BY26" s="113">
        <v>31.227061469999999</v>
      </c>
      <c r="BZ26" s="113">
        <v>-186.3883773</v>
      </c>
      <c r="CA26" s="113">
        <v>175.90987000000001</v>
      </c>
      <c r="CB26" s="45"/>
      <c r="CC26" s="45"/>
      <c r="CD26" s="45"/>
      <c r="CE26" s="45"/>
    </row>
    <row r="27" spans="1:83" ht="9.9499999999999993" customHeight="1" x14ac:dyDescent="0.25">
      <c r="A27" s="45">
        <f t="shared" si="7"/>
        <v>22</v>
      </c>
      <c r="B27" s="29"/>
      <c r="C27" s="131">
        <v>1089.8699999999899</v>
      </c>
      <c r="D27" s="131">
        <v>1086.73</v>
      </c>
      <c r="E27" s="131">
        <v>1081.43</v>
      </c>
      <c r="F27" s="131">
        <v>6999</v>
      </c>
      <c r="G27" s="131">
        <v>6999</v>
      </c>
      <c r="H27" s="131">
        <v>1072.25999999999</v>
      </c>
      <c r="I27" s="131">
        <v>1071.49</v>
      </c>
      <c r="J27" s="131">
        <v>1071.0699999999899</v>
      </c>
      <c r="K27" s="131">
        <v>6999</v>
      </c>
      <c r="L27" s="131">
        <v>6999</v>
      </c>
      <c r="M27" s="29"/>
      <c r="N27" s="117">
        <v>21</v>
      </c>
      <c r="O27" s="107">
        <v>0</v>
      </c>
      <c r="P27" s="107">
        <v>3</v>
      </c>
      <c r="Q27" s="107">
        <v>6</v>
      </c>
      <c r="R27" s="117">
        <v>21</v>
      </c>
      <c r="S27" s="99" t="s">
        <v>171</v>
      </c>
      <c r="T27" s="117">
        <v>1</v>
      </c>
      <c r="U27" s="117">
        <v>121</v>
      </c>
      <c r="V27" s="117">
        <v>0.1</v>
      </c>
      <c r="W27" s="118">
        <v>9.9999999999999995E-7</v>
      </c>
      <c r="X27" s="117">
        <v>0.2</v>
      </c>
      <c r="Y27" s="117">
        <v>0.3</v>
      </c>
      <c r="Z27" s="117">
        <v>0.21</v>
      </c>
      <c r="AA27" s="117">
        <v>3.5</v>
      </c>
      <c r="AB27" s="119" t="s">
        <v>67</v>
      </c>
      <c r="AC27" s="55" t="str">
        <f t="shared" si="3"/>
        <v>7,4</v>
      </c>
      <c r="AD27" s="55" t="str">
        <f t="shared" si="4"/>
        <v/>
      </c>
      <c r="AE27" s="99">
        <v>21</v>
      </c>
      <c r="AF27" s="107">
        <v>0</v>
      </c>
      <c r="AG27" s="107">
        <v>7</v>
      </c>
      <c r="AH27" s="107">
        <v>5</v>
      </c>
      <c r="AI27" s="99">
        <v>21</v>
      </c>
      <c r="AJ27" s="99" t="s">
        <v>130</v>
      </c>
      <c r="AK27" s="117">
        <v>2500</v>
      </c>
      <c r="AL27" s="117">
        <v>10</v>
      </c>
      <c r="AM27" s="117">
        <v>6.667E-4</v>
      </c>
      <c r="AN27" s="118">
        <v>1050.8330000000001</v>
      </c>
      <c r="AO27" s="117">
        <v>3</v>
      </c>
      <c r="AP27" s="117">
        <v>3.0000000000000001E-6</v>
      </c>
      <c r="AQ27" s="117">
        <v>0.03</v>
      </c>
      <c r="AR27" s="117">
        <v>2</v>
      </c>
      <c r="AS27" s="119">
        <v>1</v>
      </c>
      <c r="AT27" s="55" t="str">
        <f t="shared" si="5"/>
        <v>6,8</v>
      </c>
      <c r="AU27" s="52">
        <v>21</v>
      </c>
      <c r="AV27" s="52">
        <v>21</v>
      </c>
      <c r="AW27" s="53">
        <v>20</v>
      </c>
      <c r="AX27" s="53">
        <v>-22</v>
      </c>
      <c r="AY27" s="53"/>
      <c r="AZ27" s="53"/>
      <c r="BA27" s="53"/>
      <c r="BB27" s="110">
        <v>22</v>
      </c>
      <c r="BC27" s="110">
        <v>0.20000999999999999</v>
      </c>
      <c r="BD27" s="110"/>
      <c r="BE27" s="105" t="s">
        <v>17</v>
      </c>
      <c r="BF27" s="116" t="s">
        <v>172</v>
      </c>
      <c r="BG27" s="45"/>
      <c r="BH27" s="112">
        <v>22</v>
      </c>
      <c r="BI27" s="112">
        <v>6482400</v>
      </c>
      <c r="BJ27" s="113">
        <v>185</v>
      </c>
      <c r="BK27" s="113">
        <v>1016.0291999999999</v>
      </c>
      <c r="BL27" s="113">
        <v>224.78001449999999</v>
      </c>
      <c r="BM27" s="113">
        <v>6.2004155110000001</v>
      </c>
      <c r="BN27" s="113">
        <v>-1016.0291999999999</v>
      </c>
      <c r="BO27" s="113">
        <v>-196.44283129999999</v>
      </c>
      <c r="BP27" s="113">
        <v>-207.13676770000001</v>
      </c>
      <c r="BQ27" s="115">
        <f t="shared" si="2"/>
        <v>75.027777777777771</v>
      </c>
      <c r="BR27" s="45"/>
      <c r="BS27" s="45"/>
      <c r="BT27" s="112">
        <v>22</v>
      </c>
      <c r="BU27" s="112">
        <v>6482400</v>
      </c>
      <c r="BV27" s="113">
        <v>1041.251352</v>
      </c>
      <c r="BW27" s="113">
        <v>1001.410466</v>
      </c>
      <c r="BX27" s="113">
        <v>-32.626635870000001</v>
      </c>
      <c r="BY27" s="113">
        <v>31.227061469999999</v>
      </c>
      <c r="BZ27" s="113">
        <v>-186.38741189999999</v>
      </c>
      <c r="CA27" s="113">
        <v>175.90970619999999</v>
      </c>
      <c r="CB27" s="45"/>
      <c r="CC27" s="45"/>
      <c r="CD27" s="45"/>
      <c r="CE27" s="45"/>
    </row>
    <row r="28" spans="1:83" ht="9.9499999999999993" customHeight="1" x14ac:dyDescent="0.25">
      <c r="A28" s="45">
        <f t="shared" si="7"/>
        <v>23</v>
      </c>
      <c r="B28" s="29"/>
      <c r="C28" s="131">
        <v>6999</v>
      </c>
      <c r="D28" s="131">
        <v>1079.4100000000001</v>
      </c>
      <c r="E28" s="131">
        <v>1077.5</v>
      </c>
      <c r="F28" s="131">
        <v>1073.5599999999899</v>
      </c>
      <c r="G28" s="131">
        <v>1072.5</v>
      </c>
      <c r="H28" s="131">
        <v>1070.5899999999899</v>
      </c>
      <c r="I28" s="131">
        <v>1069.0999999999899</v>
      </c>
      <c r="J28" s="131">
        <v>1068.3199999999899</v>
      </c>
      <c r="K28" s="131">
        <v>6999</v>
      </c>
      <c r="L28" s="131">
        <v>6999</v>
      </c>
      <c r="M28" s="29"/>
      <c r="N28" s="117">
        <v>22</v>
      </c>
      <c r="O28" s="107">
        <v>0</v>
      </c>
      <c r="P28" s="107">
        <v>3</v>
      </c>
      <c r="Q28" s="107">
        <v>7</v>
      </c>
      <c r="R28" s="117">
        <v>22</v>
      </c>
      <c r="S28" s="99" t="s">
        <v>138</v>
      </c>
      <c r="T28" s="117">
        <v>1</v>
      </c>
      <c r="U28" s="117">
        <v>122</v>
      </c>
      <c r="V28" s="117">
        <v>0.1</v>
      </c>
      <c r="W28" s="118">
        <v>9.9999999999999995E-7</v>
      </c>
      <c r="X28" s="117">
        <v>0.2</v>
      </c>
      <c r="Y28" s="117">
        <v>0.3</v>
      </c>
      <c r="Z28" s="117">
        <v>0.21</v>
      </c>
      <c r="AA28" s="117">
        <v>3.5</v>
      </c>
      <c r="AB28" s="119" t="s">
        <v>67</v>
      </c>
      <c r="AC28" s="55" t="str">
        <f t="shared" si="3"/>
        <v>8,4</v>
      </c>
      <c r="AD28" s="55" t="str">
        <f t="shared" si="4"/>
        <v/>
      </c>
      <c r="AE28" s="99">
        <v>22</v>
      </c>
      <c r="AF28" s="107">
        <v>0</v>
      </c>
      <c r="AG28" s="107">
        <v>8</v>
      </c>
      <c r="AH28" s="107">
        <v>5</v>
      </c>
      <c r="AI28" s="99">
        <v>22</v>
      </c>
      <c r="AJ28" s="99" t="s">
        <v>173</v>
      </c>
      <c r="AK28" s="117">
        <v>5000</v>
      </c>
      <c r="AL28" s="117">
        <v>12</v>
      </c>
      <c r="AM28" s="117">
        <v>1.8E-3</v>
      </c>
      <c r="AN28" s="118">
        <v>1045.5</v>
      </c>
      <c r="AO28" s="117">
        <v>3</v>
      </c>
      <c r="AP28" s="117">
        <v>3.0000000000000001E-6</v>
      </c>
      <c r="AQ28" s="117">
        <v>0.03</v>
      </c>
      <c r="AR28" s="117">
        <v>2</v>
      </c>
      <c r="AS28" s="119">
        <v>1</v>
      </c>
      <c r="AT28" s="55" t="str">
        <f t="shared" si="5"/>
        <v>6,9</v>
      </c>
      <c r="AU28" s="52">
        <v>22</v>
      </c>
      <c r="AV28" s="52">
        <v>22</v>
      </c>
      <c r="AW28" s="53">
        <v>8</v>
      </c>
      <c r="AX28" s="53">
        <v>21</v>
      </c>
      <c r="AY28" s="53"/>
      <c r="AZ28" s="53"/>
      <c r="BA28" s="53"/>
      <c r="BB28" s="110">
        <v>23</v>
      </c>
      <c r="BC28" s="110">
        <v>0.20000999999999999</v>
      </c>
      <c r="BD28" s="110"/>
      <c r="BE28" s="105" t="s">
        <v>17</v>
      </c>
      <c r="BF28" s="116" t="s">
        <v>174</v>
      </c>
      <c r="BG28" s="45"/>
      <c r="BH28" s="112">
        <v>23</v>
      </c>
      <c r="BI28" s="112">
        <v>6657600</v>
      </c>
      <c r="BJ28" s="113">
        <v>185</v>
      </c>
      <c r="BK28" s="113">
        <v>1016.022788</v>
      </c>
      <c r="BL28" s="113">
        <v>224.7754903</v>
      </c>
      <c r="BM28" s="113">
        <v>6.2050226410000002</v>
      </c>
      <c r="BN28" s="113">
        <v>-1016.022788</v>
      </c>
      <c r="BO28" s="113">
        <v>-196.4339095</v>
      </c>
      <c r="BP28" s="113">
        <v>-207.1365582</v>
      </c>
      <c r="BQ28" s="115">
        <f t="shared" si="2"/>
        <v>77.055555555555557</v>
      </c>
      <c r="BR28" s="45"/>
      <c r="BS28" s="45"/>
      <c r="BT28" s="112">
        <v>23</v>
      </c>
      <c r="BU28" s="112">
        <v>6657600</v>
      </c>
      <c r="BV28" s="113">
        <v>1041.2513449999999</v>
      </c>
      <c r="BW28" s="113">
        <v>1001.4104610000001</v>
      </c>
      <c r="BX28" s="113">
        <v>-32.626332120000001</v>
      </c>
      <c r="BY28" s="113">
        <v>31.227061469999999</v>
      </c>
      <c r="BZ28" s="113">
        <v>-186.3863187</v>
      </c>
      <c r="CA28" s="113">
        <v>175.90949670000001</v>
      </c>
      <c r="CB28" s="45"/>
      <c r="CC28" s="45"/>
      <c r="CD28" s="45"/>
      <c r="CE28" s="45"/>
    </row>
    <row r="29" spans="1:83" ht="9.9499999999999993" customHeight="1" x14ac:dyDescent="0.25">
      <c r="A29" s="45">
        <f t="shared" si="7"/>
        <v>24</v>
      </c>
      <c r="B29" s="29"/>
      <c r="C29" s="131">
        <v>1069.1199999999899</v>
      </c>
      <c r="D29" s="131">
        <v>1070.6600000000001</v>
      </c>
      <c r="E29" s="131">
        <v>1070.2</v>
      </c>
      <c r="F29" s="131">
        <v>1067.04999999999</v>
      </c>
      <c r="G29" s="131">
        <v>1065.48</v>
      </c>
      <c r="H29" s="131">
        <v>1063.6500000000001</v>
      </c>
      <c r="I29" s="131">
        <v>1063.8800000000001</v>
      </c>
      <c r="J29" s="131">
        <v>1065.9100000000001</v>
      </c>
      <c r="K29" s="131">
        <v>1066.0599999999899</v>
      </c>
      <c r="L29" s="131">
        <v>6999</v>
      </c>
      <c r="M29" s="29"/>
      <c r="N29" s="117">
        <v>23</v>
      </c>
      <c r="O29" s="107">
        <v>0</v>
      </c>
      <c r="P29" s="107">
        <v>3</v>
      </c>
      <c r="Q29" s="107">
        <v>8</v>
      </c>
      <c r="R29" s="117">
        <v>23</v>
      </c>
      <c r="S29" s="99" t="s">
        <v>175</v>
      </c>
      <c r="T29" s="117">
        <v>1</v>
      </c>
      <c r="U29" s="117">
        <v>123</v>
      </c>
      <c r="V29" s="117">
        <v>0.1</v>
      </c>
      <c r="W29" s="118">
        <v>9.9999999999999995E-7</v>
      </c>
      <c r="X29" s="117">
        <v>0.2</v>
      </c>
      <c r="Y29" s="117">
        <v>0.3</v>
      </c>
      <c r="Z29" s="117">
        <v>0.21</v>
      </c>
      <c r="AA29" s="117">
        <v>3.5</v>
      </c>
      <c r="AB29" s="119" t="s">
        <v>67</v>
      </c>
      <c r="AC29" s="55" t="str">
        <f t="shared" si="3"/>
        <v>9,4</v>
      </c>
      <c r="AD29" s="55" t="str">
        <f t="shared" si="4"/>
        <v/>
      </c>
      <c r="AE29" s="99">
        <v>23</v>
      </c>
      <c r="AF29" s="107">
        <v>0</v>
      </c>
      <c r="AG29" s="107">
        <v>11</v>
      </c>
      <c r="AH29" s="107">
        <v>6</v>
      </c>
      <c r="AI29" s="99">
        <v>23</v>
      </c>
      <c r="AJ29" s="99" t="s">
        <v>176</v>
      </c>
      <c r="AK29" s="117">
        <v>5000</v>
      </c>
      <c r="AL29" s="117">
        <v>12</v>
      </c>
      <c r="AM29" s="117">
        <v>1.4285999999999999E-3</v>
      </c>
      <c r="AN29" s="118">
        <v>1036.4290000000001</v>
      </c>
      <c r="AO29" s="117">
        <v>3</v>
      </c>
      <c r="AP29" s="117">
        <v>2.9999999999999999E-7</v>
      </c>
      <c r="AQ29" s="117">
        <v>0.03</v>
      </c>
      <c r="AR29" s="117">
        <v>1</v>
      </c>
      <c r="AS29" s="119">
        <v>1</v>
      </c>
      <c r="AT29" s="55" t="str">
        <f t="shared" si="5"/>
        <v>7,12</v>
      </c>
      <c r="AU29" s="52">
        <v>23</v>
      </c>
      <c r="AV29" s="52">
        <v>23</v>
      </c>
      <c r="AW29" s="53">
        <v>-24</v>
      </c>
      <c r="AX29" s="53"/>
      <c r="AY29" s="53"/>
      <c r="AZ29" s="53"/>
      <c r="BA29" s="53"/>
      <c r="BB29" s="110">
        <v>24</v>
      </c>
      <c r="BC29" s="110">
        <v>0.20000999999999999</v>
      </c>
      <c r="BD29" s="110"/>
      <c r="BE29" s="105" t="s">
        <v>17</v>
      </c>
      <c r="BF29" s="116" t="s">
        <v>177</v>
      </c>
      <c r="BG29" s="45"/>
      <c r="BH29" s="112">
        <v>24</v>
      </c>
      <c r="BI29" s="112">
        <v>6832800</v>
      </c>
      <c r="BJ29" s="113">
        <v>185</v>
      </c>
      <c r="BK29" s="113">
        <v>1016.016477</v>
      </c>
      <c r="BL29" s="113">
        <v>224.77093239999999</v>
      </c>
      <c r="BM29" s="113">
        <v>6.2093958709999999</v>
      </c>
      <c r="BN29" s="113">
        <v>-1016.016477</v>
      </c>
      <c r="BO29" s="113">
        <v>-196.4252315</v>
      </c>
      <c r="BP29" s="113">
        <v>-207.13630499999999</v>
      </c>
      <c r="BQ29" s="115">
        <f t="shared" si="2"/>
        <v>79.083333333333329</v>
      </c>
      <c r="BR29" s="45"/>
      <c r="BS29" s="45"/>
      <c r="BT29" s="112">
        <v>24</v>
      </c>
      <c r="BU29" s="112">
        <v>6832800</v>
      </c>
      <c r="BV29" s="113">
        <v>1041.251338</v>
      </c>
      <c r="BW29" s="113">
        <v>1001.410456</v>
      </c>
      <c r="BX29" s="113">
        <v>-32.626009400000001</v>
      </c>
      <c r="BY29" s="113">
        <v>31.227061469999999</v>
      </c>
      <c r="BZ29" s="113">
        <v>-186.3851061</v>
      </c>
      <c r="CA29" s="113">
        <v>175.9092435</v>
      </c>
      <c r="CB29" s="45"/>
      <c r="CC29" s="45"/>
      <c r="CD29" s="45"/>
      <c r="CE29" s="45"/>
    </row>
    <row r="30" spans="1:83" ht="9.9499999999999993" customHeight="1" x14ac:dyDescent="0.25">
      <c r="A30" s="45">
        <f t="shared" si="7"/>
        <v>25</v>
      </c>
      <c r="B30" s="29"/>
      <c r="C30" s="131">
        <v>1064.95</v>
      </c>
      <c r="D30" s="131">
        <v>1063.94</v>
      </c>
      <c r="E30" s="131">
        <v>1062.94</v>
      </c>
      <c r="F30" s="131">
        <v>1061.5</v>
      </c>
      <c r="G30" s="131">
        <v>1060.8299999999899</v>
      </c>
      <c r="H30" s="131">
        <v>1060.78999999999</v>
      </c>
      <c r="I30" s="131">
        <v>1060.23</v>
      </c>
      <c r="J30" s="131">
        <v>1062.02999999999</v>
      </c>
      <c r="K30" s="131">
        <v>1065.68</v>
      </c>
      <c r="L30" s="131">
        <v>1068.1300000000001</v>
      </c>
      <c r="M30" s="29"/>
      <c r="N30" s="117">
        <v>24</v>
      </c>
      <c r="O30" s="107">
        <v>0</v>
      </c>
      <c r="P30" s="107">
        <v>4</v>
      </c>
      <c r="Q30" s="107">
        <v>0</v>
      </c>
      <c r="R30" s="117">
        <v>24</v>
      </c>
      <c r="S30" s="99" t="s">
        <v>178</v>
      </c>
      <c r="T30" s="117">
        <v>1</v>
      </c>
      <c r="U30" s="117">
        <v>124</v>
      </c>
      <c r="V30" s="117">
        <v>0.1</v>
      </c>
      <c r="W30" s="118">
        <v>9.9999999999999995E-7</v>
      </c>
      <c r="X30" s="117">
        <v>0.2</v>
      </c>
      <c r="Y30" s="117">
        <v>0.3</v>
      </c>
      <c r="Z30" s="117">
        <v>0.21</v>
      </c>
      <c r="AA30" s="117">
        <v>3.5</v>
      </c>
      <c r="AB30" s="119" t="s">
        <v>67</v>
      </c>
      <c r="AC30" s="55" t="str">
        <f t="shared" si="3"/>
        <v>1,5</v>
      </c>
      <c r="AD30" s="55" t="str">
        <f t="shared" si="4"/>
        <v/>
      </c>
      <c r="AE30" s="99">
        <v>24</v>
      </c>
      <c r="AF30" s="107">
        <v>0</v>
      </c>
      <c r="AG30" s="107">
        <v>12</v>
      </c>
      <c r="AH30" s="107">
        <v>6</v>
      </c>
      <c r="AI30" s="99">
        <v>24</v>
      </c>
      <c r="AJ30" s="99" t="s">
        <v>179</v>
      </c>
      <c r="AK30" s="117">
        <v>5500</v>
      </c>
      <c r="AL30" s="117">
        <v>12</v>
      </c>
      <c r="AM30" s="117">
        <v>1.4285999999999999E-3</v>
      </c>
      <c r="AN30" s="118">
        <v>1028.9290000000001</v>
      </c>
      <c r="AO30" s="117">
        <v>3</v>
      </c>
      <c r="AP30" s="117">
        <v>2.9999999999999999E-7</v>
      </c>
      <c r="AQ30" s="117">
        <v>0.03</v>
      </c>
      <c r="AR30" s="117">
        <v>2</v>
      </c>
      <c r="AS30" s="119">
        <v>1</v>
      </c>
      <c r="AT30" s="55" t="str">
        <f t="shared" si="5"/>
        <v>7,13</v>
      </c>
      <c r="AU30" s="52">
        <v>24</v>
      </c>
      <c r="AV30" s="52">
        <v>24</v>
      </c>
      <c r="AW30" s="53">
        <v>23</v>
      </c>
      <c r="AX30" s="53">
        <v>-28</v>
      </c>
      <c r="AY30" s="53"/>
      <c r="AZ30" s="53"/>
      <c r="BA30" s="53"/>
      <c r="BB30" s="110">
        <v>25</v>
      </c>
      <c r="BC30" s="110">
        <v>0.20000999999999999</v>
      </c>
      <c r="BD30" s="110"/>
      <c r="BE30" s="105" t="s">
        <v>17</v>
      </c>
      <c r="BF30" s="116" t="s">
        <v>180</v>
      </c>
      <c r="BG30" s="45"/>
      <c r="BH30" s="112">
        <v>25</v>
      </c>
      <c r="BI30" s="112">
        <v>7008000</v>
      </c>
      <c r="BJ30" s="113">
        <v>185</v>
      </c>
      <c r="BK30" s="113">
        <v>1016.010263</v>
      </c>
      <c r="BL30" s="113">
        <v>224.76634390000001</v>
      </c>
      <c r="BM30" s="113">
        <v>6.2135503549999997</v>
      </c>
      <c r="BN30" s="113">
        <v>-1016.010263</v>
      </c>
      <c r="BO30" s="113">
        <v>-196.41678300000001</v>
      </c>
      <c r="BP30" s="113">
        <v>-207.1360105</v>
      </c>
      <c r="BQ30" s="115">
        <f t="shared" si="2"/>
        <v>81.111111111111114</v>
      </c>
      <c r="BR30" s="45"/>
      <c r="BS30" s="45"/>
      <c r="BT30" s="112">
        <v>25</v>
      </c>
      <c r="BU30" s="112">
        <v>7008000</v>
      </c>
      <c r="BV30" s="113">
        <v>1041.2513300000001</v>
      </c>
      <c r="BW30" s="113">
        <v>1001.41045</v>
      </c>
      <c r="BX30" s="113">
        <v>-32.625669000000002</v>
      </c>
      <c r="BY30" s="113">
        <v>31.227061469999999</v>
      </c>
      <c r="BZ30" s="113">
        <v>-186.38378259999999</v>
      </c>
      <c r="CA30" s="113">
        <v>175.90894900000001</v>
      </c>
      <c r="CB30" s="45"/>
      <c r="CC30" s="45"/>
      <c r="CD30" s="45"/>
      <c r="CE30" s="45"/>
    </row>
    <row r="31" spans="1:83" ht="9.9499999999999993" customHeight="1" x14ac:dyDescent="0.25">
      <c r="A31" s="45">
        <f t="shared" si="7"/>
        <v>26</v>
      </c>
      <c r="B31" s="29"/>
      <c r="C31" s="131">
        <v>1059.8199999999899</v>
      </c>
      <c r="D31" s="131">
        <v>1058.3099999999899</v>
      </c>
      <c r="E31" s="131">
        <v>1057.19</v>
      </c>
      <c r="F31" s="131">
        <v>1056.43</v>
      </c>
      <c r="G31" s="131">
        <v>1056.29999999999</v>
      </c>
      <c r="H31" s="131">
        <v>1056.94</v>
      </c>
      <c r="I31" s="131">
        <v>1057.23</v>
      </c>
      <c r="J31" s="131">
        <v>1059.1099999999899</v>
      </c>
      <c r="K31" s="131">
        <v>1061.92</v>
      </c>
      <c r="L31" s="131">
        <v>1065.5799999999899</v>
      </c>
      <c r="M31" s="29"/>
      <c r="N31" s="117">
        <v>25</v>
      </c>
      <c r="O31" s="107">
        <v>0</v>
      </c>
      <c r="P31" s="107">
        <v>4</v>
      </c>
      <c r="Q31" s="107">
        <v>1</v>
      </c>
      <c r="R31" s="117">
        <v>25</v>
      </c>
      <c r="S31" s="99" t="s">
        <v>181</v>
      </c>
      <c r="T31" s="117">
        <v>1</v>
      </c>
      <c r="U31" s="117">
        <v>125</v>
      </c>
      <c r="V31" s="117">
        <v>0.1</v>
      </c>
      <c r="W31" s="118">
        <v>9.9999999999999995E-7</v>
      </c>
      <c r="X31" s="117">
        <v>0.2</v>
      </c>
      <c r="Y31" s="117">
        <v>0.3</v>
      </c>
      <c r="Z31" s="117">
        <v>0.21</v>
      </c>
      <c r="AA31" s="117">
        <v>3.5</v>
      </c>
      <c r="AB31" s="119" t="s">
        <v>67</v>
      </c>
      <c r="AC31" s="55" t="str">
        <f t="shared" si="3"/>
        <v>2,5</v>
      </c>
      <c r="AD31" s="55" t="str">
        <f t="shared" si="4"/>
        <v/>
      </c>
      <c r="AE31" s="99">
        <v>25</v>
      </c>
      <c r="AF31" s="107">
        <v>0</v>
      </c>
      <c r="AG31" s="107">
        <v>13</v>
      </c>
      <c r="AH31" s="107">
        <v>8</v>
      </c>
      <c r="AI31" s="99">
        <v>25</v>
      </c>
      <c r="AJ31" s="99" t="s">
        <v>182</v>
      </c>
      <c r="AK31" s="117">
        <v>5000</v>
      </c>
      <c r="AL31" s="117">
        <v>60</v>
      </c>
      <c r="AM31" s="117">
        <v>6.667E-4</v>
      </c>
      <c r="AN31" s="118">
        <v>1033.3330000000001</v>
      </c>
      <c r="AO31" s="117">
        <v>3</v>
      </c>
      <c r="AP31" s="117">
        <v>6.0000000000000002E-6</v>
      </c>
      <c r="AQ31" s="117">
        <v>0.03</v>
      </c>
      <c r="AR31" s="117">
        <v>1</v>
      </c>
      <c r="AS31" s="119">
        <v>1</v>
      </c>
      <c r="AT31" s="55" t="str">
        <f t="shared" si="5"/>
        <v>9,14</v>
      </c>
      <c r="AU31" s="52">
        <v>25</v>
      </c>
      <c r="AV31" s="52">
        <v>25</v>
      </c>
      <c r="AW31" s="53">
        <v>-26</v>
      </c>
      <c r="AX31" s="53"/>
      <c r="AY31" s="53"/>
      <c r="AZ31" s="53"/>
      <c r="BA31" s="53"/>
      <c r="BB31" s="110">
        <v>26</v>
      </c>
      <c r="BC31" s="110">
        <v>0.20000999999999999</v>
      </c>
      <c r="BD31" s="110"/>
      <c r="BE31" s="105" t="s">
        <v>17</v>
      </c>
      <c r="BF31" s="116" t="s">
        <v>183</v>
      </c>
      <c r="BG31" s="45"/>
      <c r="BH31" s="112">
        <v>26</v>
      </c>
      <c r="BI31" s="112">
        <v>7183200</v>
      </c>
      <c r="BJ31" s="113">
        <v>185</v>
      </c>
      <c r="BK31" s="113">
        <v>1016.004139</v>
      </c>
      <c r="BL31" s="113">
        <v>224.7617266</v>
      </c>
      <c r="BM31" s="113">
        <v>6.2175012409999999</v>
      </c>
      <c r="BN31" s="113">
        <v>-1016.004139</v>
      </c>
      <c r="BO31" s="113">
        <v>-196.4085489</v>
      </c>
      <c r="BP31" s="113">
        <v>-207.13567649999999</v>
      </c>
      <c r="BQ31" s="115">
        <f t="shared" si="2"/>
        <v>83.138888888888886</v>
      </c>
      <c r="BR31" s="45"/>
      <c r="BS31" s="45"/>
      <c r="BT31" s="112">
        <v>26</v>
      </c>
      <c r="BU31" s="112">
        <v>7183200</v>
      </c>
      <c r="BV31" s="113">
        <v>1041.2513220000001</v>
      </c>
      <c r="BW31" s="113">
        <v>1001.410443</v>
      </c>
      <c r="BX31" s="113">
        <v>-32.625312119999997</v>
      </c>
      <c r="BY31" s="113">
        <v>31.227061469999999</v>
      </c>
      <c r="BZ31" s="113">
        <v>-186.3823553</v>
      </c>
      <c r="CA31" s="113">
        <v>175.908615</v>
      </c>
      <c r="CB31" s="45"/>
      <c r="CC31" s="45"/>
      <c r="CD31" s="45"/>
      <c r="CE31" s="45"/>
    </row>
    <row r="32" spans="1:83" ht="9.9499999999999993" customHeight="1" x14ac:dyDescent="0.25">
      <c r="A32" s="45">
        <f t="shared" si="7"/>
        <v>27</v>
      </c>
      <c r="B32" s="29"/>
      <c r="C32" s="131">
        <v>1056.0799999999899</v>
      </c>
      <c r="D32" s="131">
        <v>1052.96</v>
      </c>
      <c r="E32" s="131">
        <v>1051.74</v>
      </c>
      <c r="F32" s="131">
        <v>1051.2</v>
      </c>
      <c r="G32" s="131">
        <v>1051.26999999999</v>
      </c>
      <c r="H32" s="131">
        <v>1051.8800000000001</v>
      </c>
      <c r="I32" s="131">
        <v>1053.22</v>
      </c>
      <c r="J32" s="131">
        <v>1055.48</v>
      </c>
      <c r="K32" s="131">
        <v>1056.49</v>
      </c>
      <c r="L32" s="131">
        <v>6999</v>
      </c>
      <c r="M32" s="29"/>
      <c r="N32" s="117">
        <v>26</v>
      </c>
      <c r="O32" s="107">
        <v>0</v>
      </c>
      <c r="P32" s="107">
        <v>4</v>
      </c>
      <c r="Q32" s="107">
        <v>2</v>
      </c>
      <c r="R32" s="117">
        <v>26</v>
      </c>
      <c r="S32" s="99" t="s">
        <v>184</v>
      </c>
      <c r="T32" s="117">
        <v>1</v>
      </c>
      <c r="U32" s="117">
        <v>126</v>
      </c>
      <c r="V32" s="117">
        <v>0.1</v>
      </c>
      <c r="W32" s="118">
        <v>9.9999999999999995E-7</v>
      </c>
      <c r="X32" s="117">
        <v>0.2</v>
      </c>
      <c r="Y32" s="117">
        <v>0.3</v>
      </c>
      <c r="Z32" s="117">
        <v>0.21</v>
      </c>
      <c r="AA32" s="117">
        <v>3.5</v>
      </c>
      <c r="AB32" s="119" t="s">
        <v>67</v>
      </c>
      <c r="AC32" s="55" t="str">
        <f t="shared" si="3"/>
        <v>3,5</v>
      </c>
      <c r="AD32" s="55" t="str">
        <f t="shared" si="4"/>
        <v/>
      </c>
      <c r="AE32" s="99">
        <v>26</v>
      </c>
      <c r="AF32" s="107">
        <v>0</v>
      </c>
      <c r="AG32" s="107">
        <v>12</v>
      </c>
      <c r="AH32" s="107">
        <v>7</v>
      </c>
      <c r="AI32" s="99">
        <v>26</v>
      </c>
      <c r="AJ32" s="99" t="s">
        <v>185</v>
      </c>
      <c r="AK32" s="117">
        <v>5000</v>
      </c>
      <c r="AL32" s="117">
        <v>60</v>
      </c>
      <c r="AM32" s="117">
        <v>6.667E-4</v>
      </c>
      <c r="AN32" s="118">
        <v>1030</v>
      </c>
      <c r="AO32" s="117">
        <v>3</v>
      </c>
      <c r="AP32" s="117">
        <v>6.0000000000000002E-6</v>
      </c>
      <c r="AQ32" s="117">
        <v>0.03</v>
      </c>
      <c r="AR32" s="117">
        <v>2</v>
      </c>
      <c r="AS32" s="119">
        <v>1</v>
      </c>
      <c r="AT32" s="55" t="str">
        <f t="shared" si="5"/>
        <v>8,13</v>
      </c>
      <c r="AU32" s="52">
        <v>26</v>
      </c>
      <c r="AV32" s="52">
        <v>26</v>
      </c>
      <c r="AW32" s="53">
        <v>25</v>
      </c>
      <c r="AX32" s="53">
        <v>-27</v>
      </c>
      <c r="AY32" s="53"/>
      <c r="AZ32" s="53"/>
      <c r="BA32" s="53"/>
      <c r="BB32" s="110">
        <v>27</v>
      </c>
      <c r="BC32" s="110">
        <v>0.100005</v>
      </c>
      <c r="BD32" s="110"/>
      <c r="BE32" s="105" t="s">
        <v>17</v>
      </c>
      <c r="BF32" s="116" t="s">
        <v>186</v>
      </c>
      <c r="BG32" s="45"/>
      <c r="BH32" s="112">
        <v>27</v>
      </c>
      <c r="BI32" s="112">
        <v>7358400</v>
      </c>
      <c r="BJ32" s="113">
        <v>185</v>
      </c>
      <c r="BK32" s="113">
        <v>1015.9981</v>
      </c>
      <c r="BL32" s="113">
        <v>224.75708259999999</v>
      </c>
      <c r="BM32" s="113">
        <v>6.221261675</v>
      </c>
      <c r="BN32" s="113">
        <v>-1015.9981</v>
      </c>
      <c r="BO32" s="113">
        <v>-196.4005161</v>
      </c>
      <c r="BP32" s="113">
        <v>-207.1353048</v>
      </c>
      <c r="BQ32" s="115">
        <f t="shared" si="2"/>
        <v>85.166666666666671</v>
      </c>
      <c r="BR32" s="45"/>
      <c r="BS32" s="45"/>
      <c r="BT32" s="112">
        <v>27</v>
      </c>
      <c r="BU32" s="112">
        <v>7358400</v>
      </c>
      <c r="BV32" s="113">
        <v>1041.251313</v>
      </c>
      <c r="BW32" s="113">
        <v>1001.410436</v>
      </c>
      <c r="BX32" s="113">
        <v>-32.624939879999999</v>
      </c>
      <c r="BY32" s="113">
        <v>31.227061469999999</v>
      </c>
      <c r="BZ32" s="113">
        <v>-186.380831</v>
      </c>
      <c r="CA32" s="113">
        <v>175.90824330000001</v>
      </c>
      <c r="CB32" s="45"/>
      <c r="CC32" s="45"/>
      <c r="CD32" s="45"/>
      <c r="CE32" s="45"/>
    </row>
    <row r="33" spans="1:83" ht="9.9499999999999993" customHeight="1" x14ac:dyDescent="0.25">
      <c r="A33" s="45">
        <f t="shared" si="7"/>
        <v>28</v>
      </c>
      <c r="B33" s="29"/>
      <c r="C33" s="131">
        <v>6999</v>
      </c>
      <c r="D33" s="131">
        <v>1046.29999999999</v>
      </c>
      <c r="E33" s="131">
        <v>1045.75</v>
      </c>
      <c r="F33" s="131">
        <v>1045.54999999999</v>
      </c>
      <c r="G33" s="131">
        <v>1045.75999999999</v>
      </c>
      <c r="H33" s="131">
        <v>1046.46</v>
      </c>
      <c r="I33" s="131">
        <v>1047.8199999999899</v>
      </c>
      <c r="J33" s="131">
        <v>1049.8499999999899</v>
      </c>
      <c r="K33" s="131">
        <v>1050.4000000000001</v>
      </c>
      <c r="L33" s="131">
        <v>6999</v>
      </c>
      <c r="M33" s="29"/>
      <c r="N33" s="117">
        <v>27</v>
      </c>
      <c r="O33" s="107">
        <v>0</v>
      </c>
      <c r="P33" s="107">
        <v>4</v>
      </c>
      <c r="Q33" s="107">
        <v>3</v>
      </c>
      <c r="R33" s="117">
        <v>27</v>
      </c>
      <c r="S33" s="99" t="s">
        <v>187</v>
      </c>
      <c r="T33" s="117">
        <v>1</v>
      </c>
      <c r="U33" s="117">
        <v>127</v>
      </c>
      <c r="V33" s="117">
        <v>0.1</v>
      </c>
      <c r="W33" s="118">
        <v>9.9999999999999995E-7</v>
      </c>
      <c r="X33" s="117">
        <v>0.1</v>
      </c>
      <c r="Y33" s="117">
        <v>0.3</v>
      </c>
      <c r="Z33" s="117">
        <v>0.11</v>
      </c>
      <c r="AA33" s="117">
        <v>3.5</v>
      </c>
      <c r="AB33" s="119" t="s">
        <v>67</v>
      </c>
      <c r="AC33" s="55" t="str">
        <f t="shared" si="3"/>
        <v>4,5</v>
      </c>
      <c r="AD33" s="55" t="str">
        <f t="shared" si="4"/>
        <v/>
      </c>
      <c r="AE33" s="99">
        <v>27</v>
      </c>
      <c r="AF33" s="107">
        <v>0</v>
      </c>
      <c r="AG33" s="107">
        <v>12</v>
      </c>
      <c r="AH33" s="107">
        <v>6</v>
      </c>
      <c r="AI33" s="99">
        <v>27</v>
      </c>
      <c r="AJ33" s="99" t="s">
        <v>179</v>
      </c>
      <c r="AK33" s="117">
        <v>5000</v>
      </c>
      <c r="AL33" s="117">
        <v>60</v>
      </c>
      <c r="AM33" s="117">
        <v>6.667E-4</v>
      </c>
      <c r="AN33" s="118">
        <v>1026.6669999999999</v>
      </c>
      <c r="AO33" s="117">
        <v>3</v>
      </c>
      <c r="AP33" s="117">
        <v>6.0000000000000002E-6</v>
      </c>
      <c r="AQ33" s="117">
        <v>0.03</v>
      </c>
      <c r="AR33" s="117">
        <v>2</v>
      </c>
      <c r="AS33" s="119">
        <v>1</v>
      </c>
      <c r="AT33" s="55" t="str">
        <f t="shared" si="5"/>
        <v>7,13</v>
      </c>
      <c r="AU33" s="52">
        <v>27</v>
      </c>
      <c r="AV33" s="52">
        <v>27</v>
      </c>
      <c r="AW33" s="53">
        <v>26</v>
      </c>
      <c r="AX33" s="53">
        <v>-28</v>
      </c>
      <c r="AY33" s="53"/>
      <c r="AZ33" s="53"/>
      <c r="BA33" s="53"/>
      <c r="BB33" s="110">
        <v>28</v>
      </c>
      <c r="BC33" s="110">
        <v>0.100005</v>
      </c>
      <c r="BD33" s="110"/>
      <c r="BE33" s="105" t="s">
        <v>17</v>
      </c>
      <c r="BF33" s="116" t="s">
        <v>188</v>
      </c>
      <c r="BG33" s="45"/>
      <c r="BH33" s="112">
        <v>28</v>
      </c>
      <c r="BI33" s="112">
        <v>7533600</v>
      </c>
      <c r="BJ33" s="113">
        <v>185</v>
      </c>
      <c r="BK33" s="113">
        <v>1015.9921409999999</v>
      </c>
      <c r="BL33" s="113">
        <v>224.75241339999999</v>
      </c>
      <c r="BM33" s="113">
        <v>6.2248444110000003</v>
      </c>
      <c r="BN33" s="113">
        <v>-1015.9921409999999</v>
      </c>
      <c r="BO33" s="113">
        <v>-196.392672</v>
      </c>
      <c r="BP33" s="113">
        <v>-207.13489709999999</v>
      </c>
      <c r="BQ33" s="115">
        <f t="shared" si="2"/>
        <v>87.194444444444443</v>
      </c>
      <c r="BR33" s="45"/>
      <c r="BS33" s="45"/>
      <c r="BT33" s="112">
        <v>28</v>
      </c>
      <c r="BU33" s="112">
        <v>7533600</v>
      </c>
      <c r="BV33" s="113">
        <v>1041.2513039999999</v>
      </c>
      <c r="BW33" s="113">
        <v>1001.410429</v>
      </c>
      <c r="BX33" s="113">
        <v>-32.624553280000001</v>
      </c>
      <c r="BY33" s="113">
        <v>31.227061469999999</v>
      </c>
      <c r="BZ33" s="113">
        <v>-186.37921589999999</v>
      </c>
      <c r="CA33" s="113">
        <v>175.9078356</v>
      </c>
      <c r="CB33" s="45"/>
      <c r="CC33" s="45"/>
      <c r="CD33" s="45"/>
      <c r="CE33" s="45"/>
    </row>
    <row r="34" spans="1:83" ht="9.9499999999999993" customHeight="1" x14ac:dyDescent="0.25">
      <c r="A34" s="45">
        <f t="shared" si="7"/>
        <v>29</v>
      </c>
      <c r="B34" s="29"/>
      <c r="C34" s="131">
        <v>6999</v>
      </c>
      <c r="D34" s="131">
        <v>1039.0599999999899</v>
      </c>
      <c r="E34" s="131">
        <v>1039.1300000000001</v>
      </c>
      <c r="F34" s="131">
        <v>1039.49</v>
      </c>
      <c r="G34" s="131">
        <v>1040.03999999999</v>
      </c>
      <c r="H34" s="131">
        <v>1041.04999999999</v>
      </c>
      <c r="I34" s="131">
        <v>1041.6400000000001</v>
      </c>
      <c r="J34" s="131">
        <v>1042.8599999999899</v>
      </c>
      <c r="K34" s="131">
        <v>1044.04999999999</v>
      </c>
      <c r="L34" s="131">
        <v>6999</v>
      </c>
      <c r="M34" s="29"/>
      <c r="N34" s="117">
        <v>28</v>
      </c>
      <c r="O34" s="107">
        <v>0</v>
      </c>
      <c r="P34" s="107">
        <v>4</v>
      </c>
      <c r="Q34" s="107">
        <v>4</v>
      </c>
      <c r="R34" s="117">
        <v>28</v>
      </c>
      <c r="S34" s="99" t="s">
        <v>189</v>
      </c>
      <c r="T34" s="117">
        <v>1</v>
      </c>
      <c r="U34" s="117">
        <v>128</v>
      </c>
      <c r="V34" s="117">
        <v>0.1</v>
      </c>
      <c r="W34" s="118">
        <v>9.9999999999999995E-7</v>
      </c>
      <c r="X34" s="117">
        <v>0.1</v>
      </c>
      <c r="Y34" s="117">
        <v>0.3</v>
      </c>
      <c r="Z34" s="117">
        <v>0.11</v>
      </c>
      <c r="AA34" s="117">
        <v>3.5</v>
      </c>
      <c r="AB34" s="119" t="s">
        <v>67</v>
      </c>
      <c r="AC34" s="55" t="str">
        <f t="shared" si="3"/>
        <v>5,5</v>
      </c>
      <c r="AD34" s="55" t="str">
        <f t="shared" si="4"/>
        <v/>
      </c>
      <c r="AE34" s="99">
        <v>28</v>
      </c>
      <c r="AF34" s="107">
        <v>0</v>
      </c>
      <c r="AG34" s="107">
        <v>12</v>
      </c>
      <c r="AH34" s="107">
        <v>5</v>
      </c>
      <c r="AI34" s="99">
        <v>28</v>
      </c>
      <c r="AJ34" s="99" t="s">
        <v>190</v>
      </c>
      <c r="AK34" s="117">
        <v>5000</v>
      </c>
      <c r="AL34" s="117">
        <v>60</v>
      </c>
      <c r="AM34" s="117">
        <v>4.7999999999999996E-3</v>
      </c>
      <c r="AN34" s="118">
        <v>1013</v>
      </c>
      <c r="AO34" s="117">
        <v>3</v>
      </c>
      <c r="AP34" s="117">
        <v>6.0000000000000002E-6</v>
      </c>
      <c r="AQ34" s="117">
        <v>0.03</v>
      </c>
      <c r="AR34" s="117">
        <v>2</v>
      </c>
      <c r="AS34" s="119">
        <v>1</v>
      </c>
      <c r="AT34" s="55" t="str">
        <f t="shared" si="5"/>
        <v>6,13</v>
      </c>
      <c r="AU34" s="52">
        <v>28</v>
      </c>
      <c r="AV34" s="52">
        <v>28</v>
      </c>
      <c r="AW34" s="53">
        <v>24</v>
      </c>
      <c r="AX34" s="53">
        <v>27</v>
      </c>
      <c r="AY34" s="53"/>
      <c r="AZ34" s="53"/>
      <c r="BA34" s="53"/>
      <c r="BB34" s="110">
        <v>29</v>
      </c>
      <c r="BC34" s="110">
        <v>0.100005</v>
      </c>
      <c r="BD34" s="110"/>
      <c r="BE34" s="105" t="s">
        <v>17</v>
      </c>
      <c r="BF34" s="116" t="s">
        <v>191</v>
      </c>
      <c r="BG34" s="45"/>
      <c r="BH34" s="112">
        <v>29</v>
      </c>
      <c r="BI34" s="112">
        <v>7708800</v>
      </c>
      <c r="BJ34" s="113">
        <v>185</v>
      </c>
      <c r="BK34" s="113">
        <v>1015.986257</v>
      </c>
      <c r="BL34" s="113">
        <v>224.74772039999999</v>
      </c>
      <c r="BM34" s="113">
        <v>6.228261388</v>
      </c>
      <c r="BN34" s="113">
        <v>-1015.986257</v>
      </c>
      <c r="BO34" s="113">
        <v>-196.38500400000001</v>
      </c>
      <c r="BP34" s="113">
        <v>-207.134455</v>
      </c>
      <c r="BQ34" s="115">
        <f t="shared" si="2"/>
        <v>89.222222222222229</v>
      </c>
      <c r="BR34" s="45"/>
      <c r="BS34" s="45"/>
      <c r="BT34" s="112">
        <v>29</v>
      </c>
      <c r="BU34" s="112">
        <v>7708800</v>
      </c>
      <c r="BV34" s="113">
        <v>1041.251295</v>
      </c>
      <c r="BW34" s="113">
        <v>1001.410421</v>
      </c>
      <c r="BX34" s="113">
        <v>-32.624153280000002</v>
      </c>
      <c r="BY34" s="113">
        <v>31.227061469999999</v>
      </c>
      <c r="BZ34" s="113">
        <v>-186.3775157</v>
      </c>
      <c r="CA34" s="113">
        <v>175.90739350000001</v>
      </c>
      <c r="CB34" s="45"/>
      <c r="CC34" s="45"/>
      <c r="CD34" s="45"/>
      <c r="CE34" s="45"/>
    </row>
    <row r="35" spans="1:83" ht="9.9499999999999993" customHeight="1" x14ac:dyDescent="0.25">
      <c r="A35" s="45">
        <f t="shared" si="7"/>
        <v>30</v>
      </c>
      <c r="B35" s="29"/>
      <c r="C35" s="131">
        <v>6999</v>
      </c>
      <c r="D35" s="131">
        <v>1031.0899999999899</v>
      </c>
      <c r="E35" s="131">
        <v>1031.78999999999</v>
      </c>
      <c r="F35" s="131">
        <v>1033.25999999999</v>
      </c>
      <c r="G35" s="131">
        <v>1034.3199999999899</v>
      </c>
      <c r="H35" s="131">
        <v>1035.44</v>
      </c>
      <c r="I35" s="131">
        <v>1036.50999999999</v>
      </c>
      <c r="J35" s="131">
        <v>1037.6199999999899</v>
      </c>
      <c r="K35" s="131">
        <v>1039.3199999999899</v>
      </c>
      <c r="L35" s="131">
        <v>1041.5899999999899</v>
      </c>
      <c r="M35" s="29"/>
      <c r="N35" s="117">
        <v>29</v>
      </c>
      <c r="O35" s="107">
        <v>0</v>
      </c>
      <c r="P35" s="107">
        <v>4</v>
      </c>
      <c r="Q35" s="107">
        <v>5</v>
      </c>
      <c r="R35" s="117">
        <v>29</v>
      </c>
      <c r="S35" s="99" t="s">
        <v>121</v>
      </c>
      <c r="T35" s="117">
        <v>1</v>
      </c>
      <c r="U35" s="117">
        <v>129</v>
      </c>
      <c r="V35" s="117">
        <v>0.1</v>
      </c>
      <c r="W35" s="118">
        <v>9.9999999999999995E-7</v>
      </c>
      <c r="X35" s="117">
        <v>0.1</v>
      </c>
      <c r="Y35" s="117">
        <v>0.3</v>
      </c>
      <c r="Z35" s="117">
        <v>0.11</v>
      </c>
      <c r="AA35" s="117">
        <v>3.5</v>
      </c>
      <c r="AB35" s="119" t="s">
        <v>67</v>
      </c>
      <c r="AC35" s="55" t="str">
        <f t="shared" si="3"/>
        <v>6,5</v>
      </c>
      <c r="AD35" s="55" t="str">
        <f t="shared" si="4"/>
        <v/>
      </c>
      <c r="AE35" s="99">
        <v>29</v>
      </c>
      <c r="AF35" s="107">
        <v>0</v>
      </c>
      <c r="AG35" s="107">
        <v>12</v>
      </c>
      <c r="AH35" s="107">
        <v>1</v>
      </c>
      <c r="AI35" s="99">
        <v>29</v>
      </c>
      <c r="AJ35" s="99" t="s">
        <v>192</v>
      </c>
      <c r="AK35" s="117">
        <v>5000</v>
      </c>
      <c r="AL35" s="117">
        <v>60</v>
      </c>
      <c r="AM35" s="117">
        <v>1.25E-3</v>
      </c>
      <c r="AN35" s="118">
        <v>996.875</v>
      </c>
      <c r="AO35" s="117">
        <v>3</v>
      </c>
      <c r="AP35" s="117">
        <v>6.0000000000000002E-6</v>
      </c>
      <c r="AQ35" s="117">
        <v>0.03</v>
      </c>
      <c r="AR35" s="117">
        <v>1</v>
      </c>
      <c r="AS35" s="119">
        <v>1</v>
      </c>
      <c r="AT35" s="55" t="str">
        <f t="shared" si="5"/>
        <v>2,13</v>
      </c>
      <c r="AU35" s="52">
        <v>29</v>
      </c>
      <c r="AV35" s="52">
        <v>29</v>
      </c>
      <c r="AW35" s="53">
        <v>-30</v>
      </c>
      <c r="AX35" s="53"/>
      <c r="AY35" s="53"/>
      <c r="AZ35" s="53"/>
      <c r="BA35" s="53"/>
      <c r="BB35" s="110">
        <v>30</v>
      </c>
      <c r="BC35" s="110">
        <v>0.100005</v>
      </c>
      <c r="BD35" s="110"/>
      <c r="BE35" s="105" t="s">
        <v>17</v>
      </c>
      <c r="BF35" s="116" t="s">
        <v>193</v>
      </c>
      <c r="BG35" s="45"/>
      <c r="BH35" s="112">
        <v>30</v>
      </c>
      <c r="BI35" s="112">
        <v>7884000</v>
      </c>
      <c r="BJ35" s="113">
        <v>185</v>
      </c>
      <c r="BK35" s="113">
        <v>1015.980444</v>
      </c>
      <c r="BL35" s="113">
        <v>224.74300460000001</v>
      </c>
      <c r="BM35" s="113">
        <v>6.2315237899999998</v>
      </c>
      <c r="BN35" s="113">
        <v>-1015.980444</v>
      </c>
      <c r="BO35" s="113">
        <v>-196.3775009</v>
      </c>
      <c r="BP35" s="113">
        <v>-207.13398000000001</v>
      </c>
      <c r="BQ35" s="115">
        <f t="shared" si="2"/>
        <v>91.25</v>
      </c>
      <c r="BR35" s="45"/>
      <c r="BS35" s="45"/>
      <c r="BT35" s="112">
        <v>30</v>
      </c>
      <c r="BU35" s="112">
        <v>7884000</v>
      </c>
      <c r="BV35" s="113">
        <v>1041.2512859999999</v>
      </c>
      <c r="BW35" s="113">
        <v>1001.4104129999999</v>
      </c>
      <c r="BX35" s="113">
        <v>-32.623740759999997</v>
      </c>
      <c r="BY35" s="113">
        <v>31.227061469999999</v>
      </c>
      <c r="BZ35" s="113">
        <v>-186.37573570000001</v>
      </c>
      <c r="CA35" s="113">
        <v>175.90691849999999</v>
      </c>
      <c r="CB35" s="45"/>
      <c r="CC35" s="45"/>
      <c r="CD35" s="45"/>
      <c r="CE35" s="45"/>
    </row>
    <row r="36" spans="1:83" ht="9.9499999999999993" customHeight="1" x14ac:dyDescent="0.25">
      <c r="A36" s="45">
        <f t="shared" si="7"/>
        <v>31</v>
      </c>
      <c r="B36" s="29"/>
      <c r="C36" s="131">
        <v>6999</v>
      </c>
      <c r="D36" s="131">
        <v>1021.4299999999899</v>
      </c>
      <c r="E36" s="131">
        <v>1023.1</v>
      </c>
      <c r="F36" s="131">
        <v>1026.8399999999899</v>
      </c>
      <c r="G36" s="131">
        <v>1028.7</v>
      </c>
      <c r="H36" s="131">
        <v>1030.49</v>
      </c>
      <c r="I36" s="131">
        <v>1032.0899999999899</v>
      </c>
      <c r="J36" s="131">
        <v>1033.5599999999899</v>
      </c>
      <c r="K36" s="131">
        <v>1035.71</v>
      </c>
      <c r="L36" s="131">
        <v>6999</v>
      </c>
      <c r="M36" s="29"/>
      <c r="N36" s="117">
        <v>30</v>
      </c>
      <c r="O36" s="107">
        <v>0</v>
      </c>
      <c r="P36" s="107">
        <v>4</v>
      </c>
      <c r="Q36" s="107">
        <v>6</v>
      </c>
      <c r="R36" s="117">
        <v>30</v>
      </c>
      <c r="S36" s="99" t="s">
        <v>194</v>
      </c>
      <c r="T36" s="117">
        <v>1</v>
      </c>
      <c r="U36" s="117">
        <v>130</v>
      </c>
      <c r="V36" s="117">
        <v>0.1</v>
      </c>
      <c r="W36" s="118">
        <v>9.9999999999999995E-7</v>
      </c>
      <c r="X36" s="117">
        <v>0.1</v>
      </c>
      <c r="Y36" s="117">
        <v>0.3</v>
      </c>
      <c r="Z36" s="117">
        <v>0.11</v>
      </c>
      <c r="AA36" s="117">
        <v>3.5</v>
      </c>
      <c r="AB36" s="119" t="s">
        <v>67</v>
      </c>
      <c r="AC36" s="55" t="str">
        <f t="shared" si="3"/>
        <v>7,5</v>
      </c>
      <c r="AD36" s="55" t="str">
        <f t="shared" si="4"/>
        <v/>
      </c>
      <c r="AE36" s="99">
        <v>30</v>
      </c>
      <c r="AF36" s="107">
        <v>0</v>
      </c>
      <c r="AG36" s="107">
        <v>12</v>
      </c>
      <c r="AH36" s="107">
        <v>0</v>
      </c>
      <c r="AI36" s="99">
        <v>30</v>
      </c>
      <c r="AJ36" s="99" t="s">
        <v>195</v>
      </c>
      <c r="AK36" s="117">
        <v>3000</v>
      </c>
      <c r="AL36" s="117">
        <v>60</v>
      </c>
      <c r="AM36" s="117">
        <v>1.25E-3</v>
      </c>
      <c r="AN36" s="118">
        <v>991.875</v>
      </c>
      <c r="AO36" s="117">
        <v>3</v>
      </c>
      <c r="AP36" s="117">
        <v>6.0000000000000002E-6</v>
      </c>
      <c r="AQ36" s="117">
        <v>0.03</v>
      </c>
      <c r="AR36" s="117">
        <v>1</v>
      </c>
      <c r="AS36" s="119">
        <v>1</v>
      </c>
      <c r="AT36" s="55" t="str">
        <f t="shared" si="5"/>
        <v>1,13</v>
      </c>
      <c r="AU36" s="52">
        <v>30</v>
      </c>
      <c r="AV36" s="52">
        <v>30</v>
      </c>
      <c r="AW36" s="53">
        <v>29</v>
      </c>
      <c r="AX36" s="53"/>
      <c r="AY36" s="53"/>
      <c r="AZ36" s="53"/>
      <c r="BA36" s="53"/>
      <c r="BB36" s="110">
        <v>31</v>
      </c>
      <c r="BC36" s="110">
        <v>0.100005</v>
      </c>
      <c r="BD36" s="110"/>
      <c r="BE36" s="105" t="s">
        <v>17</v>
      </c>
      <c r="BF36" s="116" t="s">
        <v>196</v>
      </c>
      <c r="BG36" s="45"/>
      <c r="BH36" s="112">
        <v>31</v>
      </c>
      <c r="BI36" s="112">
        <v>8059200</v>
      </c>
      <c r="BJ36" s="113">
        <v>185</v>
      </c>
      <c r="BK36" s="113">
        <v>1015.974696</v>
      </c>
      <c r="BL36" s="113">
        <v>224.98866659999999</v>
      </c>
      <c r="BM36" s="113">
        <v>6.235042505</v>
      </c>
      <c r="BN36" s="113">
        <v>-1015.974696</v>
      </c>
      <c r="BO36" s="113">
        <v>-196.62015059999999</v>
      </c>
      <c r="BP36" s="113">
        <v>-207.13347350000001</v>
      </c>
      <c r="BQ36" s="115">
        <f t="shared" si="2"/>
        <v>93.277777777777771</v>
      </c>
      <c r="BR36" s="45"/>
      <c r="BS36" s="45"/>
      <c r="BT36" s="112">
        <v>31</v>
      </c>
      <c r="BU36" s="112">
        <v>8059200</v>
      </c>
      <c r="BV36" s="113">
        <v>1041.251276</v>
      </c>
      <c r="BW36" s="113">
        <v>1001.410405</v>
      </c>
      <c r="BX36" s="113">
        <v>-32.623316520000003</v>
      </c>
      <c r="BY36" s="113">
        <v>31.227061469999999</v>
      </c>
      <c r="BZ36" s="113">
        <v>-186.37388060000001</v>
      </c>
      <c r="CA36" s="113">
        <v>175.90641199999999</v>
      </c>
      <c r="CB36" s="45"/>
      <c r="CC36" s="45"/>
      <c r="CD36" s="45"/>
      <c r="CE36" s="45"/>
    </row>
    <row r="37" spans="1:83" ht="9.9499999999999993" customHeight="1" x14ac:dyDescent="0.25">
      <c r="A37" s="45">
        <f t="shared" si="7"/>
        <v>32</v>
      </c>
      <c r="B37" s="29"/>
      <c r="C37" s="131">
        <v>1001.16999999999</v>
      </c>
      <c r="D37" s="131">
        <v>1009.24</v>
      </c>
      <c r="E37" s="131">
        <v>1014.50999999999</v>
      </c>
      <c r="F37" s="131">
        <v>1019.62</v>
      </c>
      <c r="G37" s="131">
        <v>1023.13999999999</v>
      </c>
      <c r="H37" s="131">
        <v>1026.18</v>
      </c>
      <c r="I37" s="131">
        <v>1028.5699999999899</v>
      </c>
      <c r="J37" s="131">
        <v>1030.3699999999899</v>
      </c>
      <c r="K37" s="131">
        <v>1034.28999999999</v>
      </c>
      <c r="L37" s="131">
        <v>6999</v>
      </c>
      <c r="M37" s="29"/>
      <c r="N37" s="117">
        <v>31</v>
      </c>
      <c r="O37" s="107">
        <v>0</v>
      </c>
      <c r="P37" s="107">
        <v>4</v>
      </c>
      <c r="Q37" s="107">
        <v>7</v>
      </c>
      <c r="R37" s="117">
        <v>31</v>
      </c>
      <c r="S37" s="99" t="s">
        <v>140</v>
      </c>
      <c r="T37" s="117">
        <v>1</v>
      </c>
      <c r="U37" s="117">
        <v>131</v>
      </c>
      <c r="V37" s="117">
        <v>0.1</v>
      </c>
      <c r="W37" s="118">
        <v>9.9999999999999995E-7</v>
      </c>
      <c r="X37" s="117">
        <v>0.1</v>
      </c>
      <c r="Y37" s="117">
        <v>0.3</v>
      </c>
      <c r="Z37" s="117">
        <v>0.11</v>
      </c>
      <c r="AA37" s="117">
        <v>3.5</v>
      </c>
      <c r="AB37" s="119" t="s">
        <v>67</v>
      </c>
      <c r="AC37" s="55" t="str">
        <f t="shared" si="3"/>
        <v>8,5</v>
      </c>
      <c r="AD37" s="55" t="str">
        <f t="shared" si="4"/>
        <v/>
      </c>
      <c r="AE37" s="63"/>
      <c r="AF37" s="63"/>
      <c r="AG37" s="63"/>
      <c r="AH37" s="63"/>
      <c r="AI37" s="63"/>
      <c r="AJ37" s="63"/>
      <c r="AK37" s="63"/>
      <c r="AL37" s="63"/>
      <c r="AM37" s="63"/>
      <c r="AN37" s="132" t="s">
        <v>197</v>
      </c>
      <c r="AO37" s="133"/>
      <c r="AP37" s="132" t="s">
        <v>69</v>
      </c>
      <c r="AQ37" s="133"/>
      <c r="AR37" s="133"/>
      <c r="AS37" s="133"/>
      <c r="AT37" s="133"/>
      <c r="AU37" s="63"/>
      <c r="AV37" s="132" t="s">
        <v>198</v>
      </c>
      <c r="AW37" s="132"/>
      <c r="AX37" s="132"/>
      <c r="AY37" s="132"/>
      <c r="AZ37" s="132"/>
      <c r="BA37" s="132"/>
      <c r="BB37" s="110">
        <v>32</v>
      </c>
      <c r="BC37" s="110">
        <v>0.100005</v>
      </c>
      <c r="BD37" s="110"/>
      <c r="BE37" s="105" t="s">
        <v>17</v>
      </c>
      <c r="BF37" s="116" t="s">
        <v>199</v>
      </c>
      <c r="BG37" s="45"/>
      <c r="BH37" s="112">
        <v>32</v>
      </c>
      <c r="BI37" s="112">
        <v>8234400</v>
      </c>
      <c r="BJ37" s="113">
        <v>185</v>
      </c>
      <c r="BK37" s="113">
        <v>1015.969009</v>
      </c>
      <c r="BL37" s="113">
        <v>224.9839082</v>
      </c>
      <c r="BM37" s="113">
        <v>6.238026252</v>
      </c>
      <c r="BN37" s="113">
        <v>-1015.969009</v>
      </c>
      <c r="BO37" s="113">
        <v>-196.61294480000001</v>
      </c>
      <c r="BP37" s="113">
        <v>-207.13293709999999</v>
      </c>
      <c r="BQ37" s="115">
        <f t="shared" si="2"/>
        <v>95.305555555555557</v>
      </c>
      <c r="BR37" s="45"/>
      <c r="BS37" s="45"/>
      <c r="BT37" s="112">
        <v>32</v>
      </c>
      <c r="BU37" s="112">
        <v>8234400</v>
      </c>
      <c r="BV37" s="113">
        <v>1041.251266</v>
      </c>
      <c r="BW37" s="113">
        <v>1001.410396</v>
      </c>
      <c r="BX37" s="113">
        <v>-32.622881319999998</v>
      </c>
      <c r="BY37" s="113">
        <v>31.227061469999999</v>
      </c>
      <c r="BZ37" s="113">
        <v>-186.37195510000001</v>
      </c>
      <c r="CA37" s="113">
        <v>175.9058756</v>
      </c>
      <c r="CB37" s="45"/>
      <c r="CC37" s="45"/>
      <c r="CD37" s="45"/>
      <c r="CE37" s="45"/>
    </row>
    <row r="38" spans="1:83" ht="9.9499999999999993" customHeight="1" x14ac:dyDescent="0.25">
      <c r="A38" s="45">
        <f t="shared" si="7"/>
        <v>33</v>
      </c>
      <c r="B38" s="29"/>
      <c r="C38" s="131">
        <v>994.52999999999895</v>
      </c>
      <c r="D38" s="131">
        <v>999.96</v>
      </c>
      <c r="E38" s="131">
        <v>1006.65999999999</v>
      </c>
      <c r="F38" s="131">
        <v>1012.87999999999</v>
      </c>
      <c r="G38" s="131">
        <v>1018.7</v>
      </c>
      <c r="H38" s="131">
        <v>1024.26999999999</v>
      </c>
      <c r="I38" s="131">
        <v>1029.0899999999899</v>
      </c>
      <c r="J38" s="131">
        <v>1034.0999999999899</v>
      </c>
      <c r="K38" s="131">
        <v>1036.1300000000001</v>
      </c>
      <c r="L38" s="131">
        <v>6999</v>
      </c>
      <c r="M38" s="29"/>
      <c r="N38" s="117">
        <v>32</v>
      </c>
      <c r="O38" s="107">
        <v>0</v>
      </c>
      <c r="P38" s="107">
        <v>4</v>
      </c>
      <c r="Q38" s="107">
        <v>8</v>
      </c>
      <c r="R38" s="117">
        <v>32</v>
      </c>
      <c r="S38" s="99" t="s">
        <v>152</v>
      </c>
      <c r="T38" s="117">
        <v>1</v>
      </c>
      <c r="U38" s="117">
        <v>132</v>
      </c>
      <c r="V38" s="117">
        <v>0.1</v>
      </c>
      <c r="W38" s="118">
        <v>9.9999999999999995E-7</v>
      </c>
      <c r="X38" s="117">
        <v>0.1</v>
      </c>
      <c r="Y38" s="117">
        <v>0.3</v>
      </c>
      <c r="Z38" s="117">
        <v>0.11</v>
      </c>
      <c r="AA38" s="117">
        <v>3.5</v>
      </c>
      <c r="AB38" s="119" t="s">
        <v>67</v>
      </c>
      <c r="AC38" s="55" t="str">
        <f t="shared" si="3"/>
        <v>9,5</v>
      </c>
      <c r="AD38" s="55" t="str">
        <f t="shared" si="4"/>
        <v/>
      </c>
      <c r="AE38" s="134">
        <f t="array" ref="AE38:AU38">TRANSPOSE(AZ39:AZ55)</f>
        <v>0</v>
      </c>
      <c r="AF38" s="134">
        <v>1</v>
      </c>
      <c r="AG38" s="134">
        <v>2</v>
      </c>
      <c r="AH38" s="134">
        <v>3</v>
      </c>
      <c r="AI38" s="134">
        <v>4</v>
      </c>
      <c r="AJ38" s="134">
        <v>5</v>
      </c>
      <c r="AK38" s="134">
        <v>6</v>
      </c>
      <c r="AL38" s="134">
        <v>7</v>
      </c>
      <c r="AM38" s="134">
        <v>8</v>
      </c>
      <c r="AN38" s="134">
        <v>9</v>
      </c>
      <c r="AO38" s="134">
        <v>10</v>
      </c>
      <c r="AP38" s="134">
        <v>11</v>
      </c>
      <c r="AQ38" s="134">
        <v>12</v>
      </c>
      <c r="AR38" s="134">
        <v>13</v>
      </c>
      <c r="AS38" s="134">
        <v>14</v>
      </c>
      <c r="AT38" s="134">
        <v>15</v>
      </c>
      <c r="AU38" s="134">
        <v>16</v>
      </c>
      <c r="AV38" s="132" t="s">
        <v>200</v>
      </c>
      <c r="AW38" s="135"/>
      <c r="AX38" s="135"/>
      <c r="AY38" s="135"/>
      <c r="AZ38" s="135"/>
      <c r="BA38" s="133"/>
      <c r="BB38" s="110">
        <v>33</v>
      </c>
      <c r="BC38" s="110">
        <v>0.100005</v>
      </c>
      <c r="BD38" s="110"/>
      <c r="BE38" s="105" t="s">
        <v>17</v>
      </c>
      <c r="BF38" s="116" t="s">
        <v>201</v>
      </c>
      <c r="BG38" s="45"/>
      <c r="BH38" s="112">
        <v>33</v>
      </c>
      <c r="BI38" s="112">
        <v>8409600</v>
      </c>
      <c r="BJ38" s="113">
        <v>185</v>
      </c>
      <c r="BK38" s="113">
        <v>1015.963379</v>
      </c>
      <c r="BL38" s="113">
        <v>224.97912969999999</v>
      </c>
      <c r="BM38" s="113">
        <v>6.2408842529999999</v>
      </c>
      <c r="BN38" s="113">
        <v>-1015.963379</v>
      </c>
      <c r="BO38" s="113">
        <v>-196.6058731</v>
      </c>
      <c r="BP38" s="113">
        <v>-207.13237240000001</v>
      </c>
      <c r="BQ38" s="115">
        <f t="shared" si="2"/>
        <v>97.333333333333329</v>
      </c>
      <c r="BR38" s="45"/>
      <c r="BS38" s="45"/>
      <c r="BT38" s="112">
        <v>33</v>
      </c>
      <c r="BU38" s="112">
        <v>8409600</v>
      </c>
      <c r="BV38" s="113">
        <v>1041.251256</v>
      </c>
      <c r="BW38" s="113">
        <v>1001.410387</v>
      </c>
      <c r="BX38" s="113">
        <v>-32.622435850000002</v>
      </c>
      <c r="BY38" s="113">
        <v>31.227061469999999</v>
      </c>
      <c r="BZ38" s="113">
        <v>-186.3699632</v>
      </c>
      <c r="CA38" s="113">
        <v>175.90531089999999</v>
      </c>
      <c r="CB38" s="45"/>
      <c r="CC38" s="45"/>
      <c r="CD38" s="45"/>
      <c r="CE38" s="45"/>
    </row>
    <row r="39" spans="1:83" ht="9.9499999999999993" customHeight="1" x14ac:dyDescent="0.25">
      <c r="A39" s="45">
        <f t="shared" si="7"/>
        <v>34</v>
      </c>
      <c r="B39" s="29"/>
      <c r="C39" s="131">
        <v>6999</v>
      </c>
      <c r="D39" s="131">
        <v>1004.00999999999</v>
      </c>
      <c r="E39" s="131">
        <v>1008.95</v>
      </c>
      <c r="F39" s="131">
        <v>1013.7</v>
      </c>
      <c r="G39" s="131">
        <v>1018.88999999999</v>
      </c>
      <c r="H39" s="131">
        <v>1024.02999999999</v>
      </c>
      <c r="I39" s="131">
        <v>1029.48</v>
      </c>
      <c r="J39" s="131">
        <v>1035.0899999999899</v>
      </c>
      <c r="K39" s="131">
        <v>1039.3399999999899</v>
      </c>
      <c r="L39" s="131">
        <v>6999</v>
      </c>
      <c r="M39" s="29"/>
      <c r="N39" s="117">
        <v>33</v>
      </c>
      <c r="O39" s="107">
        <v>0</v>
      </c>
      <c r="P39" s="107">
        <v>4</v>
      </c>
      <c r="Q39" s="107">
        <v>9</v>
      </c>
      <c r="R39" s="117">
        <v>33</v>
      </c>
      <c r="S39" s="99" t="s">
        <v>146</v>
      </c>
      <c r="T39" s="117">
        <v>1</v>
      </c>
      <c r="U39" s="117">
        <v>133</v>
      </c>
      <c r="V39" s="117">
        <v>0.1</v>
      </c>
      <c r="W39" s="118">
        <v>9.9999999999999995E-7</v>
      </c>
      <c r="X39" s="117">
        <v>0.1</v>
      </c>
      <c r="Y39" s="117">
        <v>0.3</v>
      </c>
      <c r="Z39" s="117">
        <v>0.11</v>
      </c>
      <c r="AA39" s="117">
        <v>3.5</v>
      </c>
      <c r="AB39" s="119" t="s">
        <v>67</v>
      </c>
      <c r="AC39" s="55" t="str">
        <f t="shared" si="3"/>
        <v>10,5</v>
      </c>
      <c r="AD39" s="55" t="str">
        <f t="shared" si="4"/>
        <v/>
      </c>
      <c r="AE39" s="136"/>
      <c r="AF39" s="136" t="s">
        <v>22</v>
      </c>
      <c r="AG39" s="136" t="s">
        <v>202</v>
      </c>
      <c r="AH39" s="136" t="s">
        <v>203</v>
      </c>
      <c r="AI39" s="136" t="s">
        <v>204</v>
      </c>
      <c r="AJ39" s="136" t="s">
        <v>205</v>
      </c>
      <c r="AK39" s="136" t="s">
        <v>206</v>
      </c>
      <c r="AL39" s="136" t="s">
        <v>207</v>
      </c>
      <c r="AM39" s="136" t="s">
        <v>208</v>
      </c>
      <c r="AN39" s="136" t="s">
        <v>209</v>
      </c>
      <c r="AO39" s="136" t="s">
        <v>210</v>
      </c>
      <c r="AP39" s="136" t="s">
        <v>211</v>
      </c>
      <c r="AQ39" s="136" t="s">
        <v>212</v>
      </c>
      <c r="AR39" s="136" t="s">
        <v>213</v>
      </c>
      <c r="AS39" s="136" t="s">
        <v>214</v>
      </c>
      <c r="AT39" s="136" t="s">
        <v>215</v>
      </c>
      <c r="AU39" s="136" t="s">
        <v>216</v>
      </c>
      <c r="AV39" s="137">
        <f t="array" ref="AV39:AV55">TRANSPOSE(AE39:AU39)</f>
        <v>0</v>
      </c>
      <c r="AW39" s="137"/>
      <c r="AX39" s="137"/>
      <c r="AY39" s="137"/>
      <c r="AZ39" s="134">
        <v>0</v>
      </c>
      <c r="BA39" s="136"/>
      <c r="BB39" s="110">
        <v>34</v>
      </c>
      <c r="BC39" s="110">
        <v>0.20000999999999999</v>
      </c>
      <c r="BD39" s="110"/>
      <c r="BE39" s="105" t="s">
        <v>17</v>
      </c>
      <c r="BF39" s="116" t="s">
        <v>217</v>
      </c>
      <c r="BG39" s="45"/>
      <c r="BH39" s="112">
        <v>34</v>
      </c>
      <c r="BI39" s="112">
        <v>8584800</v>
      </c>
      <c r="BJ39" s="113">
        <v>185</v>
      </c>
      <c r="BK39" s="113">
        <v>1015.957803</v>
      </c>
      <c r="BL39" s="113">
        <v>224.974332</v>
      </c>
      <c r="BM39" s="113">
        <v>6.2436249850000003</v>
      </c>
      <c r="BN39" s="113">
        <v>-1015.957803</v>
      </c>
      <c r="BO39" s="113">
        <v>-196.5989265</v>
      </c>
      <c r="BP39" s="113">
        <v>-207.13178060000001</v>
      </c>
      <c r="BQ39" s="115">
        <f t="shared" si="2"/>
        <v>99.361111111111114</v>
      </c>
      <c r="BR39" s="45"/>
      <c r="BS39" s="45"/>
      <c r="BT39" s="112">
        <v>34</v>
      </c>
      <c r="BU39" s="112">
        <v>8584800</v>
      </c>
      <c r="BV39" s="113">
        <v>1041.2512449999999</v>
      </c>
      <c r="BW39" s="113">
        <v>1001.410378</v>
      </c>
      <c r="BX39" s="113">
        <v>-32.621980749999999</v>
      </c>
      <c r="BY39" s="113">
        <v>31.227061469999999</v>
      </c>
      <c r="BZ39" s="113">
        <v>-186.3679089</v>
      </c>
      <c r="CA39" s="113">
        <v>175.90471909999999</v>
      </c>
      <c r="CB39" s="45"/>
      <c r="CC39" s="45"/>
      <c r="CD39" s="45"/>
      <c r="CE39" s="45"/>
    </row>
    <row r="40" spans="1:83" ht="9.9499999999999993" customHeight="1" x14ac:dyDescent="0.25">
      <c r="A40" s="45">
        <f t="shared" si="7"/>
        <v>35</v>
      </c>
      <c r="B40" s="29"/>
      <c r="C40" s="131">
        <v>6999</v>
      </c>
      <c r="D40" s="131">
        <v>6999</v>
      </c>
      <c r="E40" s="131">
        <v>1011.91999999999</v>
      </c>
      <c r="F40" s="131">
        <v>1015.1</v>
      </c>
      <c r="G40" s="131">
        <v>1019.12999999999</v>
      </c>
      <c r="H40" s="131">
        <v>1022.38999999999</v>
      </c>
      <c r="I40" s="131">
        <v>6999</v>
      </c>
      <c r="J40" s="131">
        <v>6999</v>
      </c>
      <c r="K40" s="131">
        <v>6999</v>
      </c>
      <c r="L40" s="131">
        <v>6999</v>
      </c>
      <c r="M40" s="29"/>
      <c r="N40" s="117">
        <v>34</v>
      </c>
      <c r="O40" s="107">
        <v>0</v>
      </c>
      <c r="P40" s="107">
        <v>5</v>
      </c>
      <c r="Q40" s="107">
        <v>0</v>
      </c>
      <c r="R40" s="117">
        <v>34</v>
      </c>
      <c r="S40" s="99" t="s">
        <v>218</v>
      </c>
      <c r="T40" s="117">
        <v>1</v>
      </c>
      <c r="U40" s="117">
        <v>134</v>
      </c>
      <c r="V40" s="117">
        <v>0.1</v>
      </c>
      <c r="W40" s="118">
        <v>9.9999999999999995E-7</v>
      </c>
      <c r="X40" s="117">
        <v>0.2</v>
      </c>
      <c r="Y40" s="117">
        <v>0.3</v>
      </c>
      <c r="Z40" s="117">
        <v>0.21</v>
      </c>
      <c r="AA40" s="117">
        <v>3.5</v>
      </c>
      <c r="AB40" s="119" t="s">
        <v>67</v>
      </c>
      <c r="AC40" s="55" t="str">
        <f t="shared" si="3"/>
        <v>1,6</v>
      </c>
      <c r="AD40" s="55" t="str">
        <f t="shared" si="4"/>
        <v/>
      </c>
      <c r="AE40" s="63">
        <v>0</v>
      </c>
      <c r="AF40" s="63">
        <v>2628000</v>
      </c>
      <c r="AG40" s="63">
        <v>4.1750000000000002E-2</v>
      </c>
      <c r="AH40" s="63">
        <v>0</v>
      </c>
      <c r="AI40" s="63">
        <v>0.20999999999999699</v>
      </c>
      <c r="AJ40" s="63">
        <v>0.21</v>
      </c>
      <c r="AK40" s="63">
        <v>4.1750000000000002E-2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30.4166666666666</v>
      </c>
      <c r="AV40" s="137" t="str">
        <v>time</v>
      </c>
      <c r="AW40" s="137"/>
      <c r="AX40" s="137"/>
      <c r="AY40" s="137"/>
      <c r="AZ40" s="134">
        <f>AZ39+1</f>
        <v>1</v>
      </c>
      <c r="BA40" s="136"/>
      <c r="BB40" s="110">
        <v>35</v>
      </c>
      <c r="BC40" s="110">
        <v>0.20000999999999999</v>
      </c>
      <c r="BD40" s="110"/>
      <c r="BE40" s="105" t="s">
        <v>17</v>
      </c>
      <c r="BF40" s="116" t="s">
        <v>219</v>
      </c>
      <c r="BG40" s="45"/>
      <c r="BH40" s="112">
        <v>35</v>
      </c>
      <c r="BI40" s="112">
        <v>8760000</v>
      </c>
      <c r="BJ40" s="113">
        <v>185</v>
      </c>
      <c r="BK40" s="113">
        <v>1015.952277</v>
      </c>
      <c r="BL40" s="113">
        <v>224.9695165</v>
      </c>
      <c r="BM40" s="113">
        <v>6.2462550480000001</v>
      </c>
      <c r="BN40" s="113">
        <v>-1015.952277</v>
      </c>
      <c r="BO40" s="113">
        <v>-196.5920988</v>
      </c>
      <c r="BP40" s="113">
        <v>-207.13116260000001</v>
      </c>
      <c r="BQ40" s="115">
        <f t="shared" si="2"/>
        <v>101.38888888888889</v>
      </c>
      <c r="BR40" s="45"/>
      <c r="BS40" s="45"/>
      <c r="BT40" s="112">
        <v>35</v>
      </c>
      <c r="BU40" s="112">
        <v>8760000</v>
      </c>
      <c r="BV40" s="113">
        <v>1041.2512340000001</v>
      </c>
      <c r="BW40" s="113">
        <v>1001.4103679999999</v>
      </c>
      <c r="BX40" s="113">
        <v>-32.621516630000002</v>
      </c>
      <c r="BY40" s="113">
        <v>31.227061469999999</v>
      </c>
      <c r="BZ40" s="113">
        <v>-186.36579570000001</v>
      </c>
      <c r="CA40" s="113">
        <v>175.90410109999999</v>
      </c>
      <c r="CB40" s="45"/>
      <c r="CC40" s="45"/>
      <c r="CD40" s="45"/>
      <c r="CE40" s="45"/>
    </row>
    <row r="41" spans="1:83" ht="9.9499999999999993" customHeight="1" x14ac:dyDescent="0.25">
      <c r="A41" s="1"/>
      <c r="B41" s="83"/>
      <c r="C41" s="61" t="str">
        <f>IF(ISNUMBER(#REF!),INDEX(#REF!,#REF!,1),"")</f>
        <v/>
      </c>
      <c r="D41" s="61" t="str">
        <f>IF(ISNUMBER(#REF!),INDEX(#REF!,#REF!,1),"")</f>
        <v/>
      </c>
      <c r="E41" s="61" t="str">
        <f>IF(ISNUMBER(#REF!),INDEX(#REF!,#REF!,1),"")</f>
        <v/>
      </c>
      <c r="F41" s="61" t="str">
        <f>IF(ISNUMBER(#REF!),INDEX(#REF!,#REF!,1),"")</f>
        <v/>
      </c>
      <c r="G41" s="61" t="str">
        <f>IF(ISNUMBER(#REF!),INDEX(#REF!,#REF!,1),"")</f>
        <v/>
      </c>
      <c r="H41" s="61" t="str">
        <f>IF(ISNUMBER(#REF!),INDEX(#REF!,#REF!,1),"")</f>
        <v/>
      </c>
      <c r="I41" s="61" t="str">
        <f>IF(ISNUMBER(#REF!),INDEX(#REF!,#REF!,1),"")</f>
        <v/>
      </c>
      <c r="J41" s="61" t="str">
        <f>IF(ISNUMBER(#REF!),INDEX(#REF!,#REF!,1),"")</f>
        <v/>
      </c>
      <c r="K41" s="61"/>
      <c r="L41" s="85"/>
      <c r="M41" s="85"/>
      <c r="N41" s="117">
        <v>35</v>
      </c>
      <c r="O41" s="107">
        <v>0</v>
      </c>
      <c r="P41" s="107">
        <v>5</v>
      </c>
      <c r="Q41" s="107">
        <v>1</v>
      </c>
      <c r="R41" s="117">
        <v>35</v>
      </c>
      <c r="S41" s="99" t="s">
        <v>220</v>
      </c>
      <c r="T41" s="117">
        <v>1</v>
      </c>
      <c r="U41" s="117">
        <v>135</v>
      </c>
      <c r="V41" s="117">
        <v>0.1</v>
      </c>
      <c r="W41" s="118">
        <v>9.9999999999999995E-7</v>
      </c>
      <c r="X41" s="117">
        <v>0.2</v>
      </c>
      <c r="Y41" s="117">
        <v>0.3</v>
      </c>
      <c r="Z41" s="117">
        <v>0.21</v>
      </c>
      <c r="AA41" s="117">
        <v>3.5</v>
      </c>
      <c r="AB41" s="119" t="s">
        <v>67</v>
      </c>
      <c r="AC41" s="55" t="str">
        <f t="shared" si="3"/>
        <v>2,6</v>
      </c>
      <c r="AD41" s="55" t="str">
        <f t="shared" si="4"/>
        <v/>
      </c>
      <c r="AE41" s="63">
        <v>1</v>
      </c>
      <c r="AF41" s="63">
        <v>2803200</v>
      </c>
      <c r="AG41" s="63">
        <v>5</v>
      </c>
      <c r="AH41" s="63">
        <v>0</v>
      </c>
      <c r="AI41" s="63">
        <v>0.20999999999999699</v>
      </c>
      <c r="AJ41" s="63">
        <v>0.21</v>
      </c>
      <c r="AK41" s="63">
        <v>0</v>
      </c>
      <c r="AL41" s="63">
        <v>6.1476593825518502E-3</v>
      </c>
      <c r="AM41" s="63">
        <v>0</v>
      </c>
      <c r="AN41" s="63">
        <v>0</v>
      </c>
      <c r="AO41" s="63">
        <v>-0.249999999999996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32.4444444444444</v>
      </c>
      <c r="AV41" s="137" t="str">
        <v>ID26_INFIL</v>
      </c>
      <c r="AW41" s="137"/>
      <c r="AX41" s="137"/>
      <c r="AY41" s="137"/>
      <c r="AZ41" s="134">
        <f>AZ40+1</f>
        <v>2</v>
      </c>
      <c r="BA41" s="136">
        <v>1</v>
      </c>
      <c r="BB41" s="110">
        <v>36</v>
      </c>
      <c r="BC41" s="110">
        <v>0.20000999999999999</v>
      </c>
      <c r="BD41" s="110"/>
      <c r="BE41" s="105" t="s">
        <v>17</v>
      </c>
      <c r="BF41" s="116" t="s">
        <v>221</v>
      </c>
      <c r="BG41" s="1"/>
      <c r="BH41" s="112">
        <v>36</v>
      </c>
      <c r="BI41" s="112">
        <v>8935200</v>
      </c>
      <c r="BJ41" s="113">
        <v>185</v>
      </c>
      <c r="BK41" s="113">
        <v>1015.9512089999999</v>
      </c>
      <c r="BL41" s="113">
        <v>224.96687069999999</v>
      </c>
      <c r="BM41" s="113">
        <v>6.2443870219999997</v>
      </c>
      <c r="BN41" s="113">
        <v>-1015.9512089999999</v>
      </c>
      <c r="BO41" s="113">
        <v>-196.5919638</v>
      </c>
      <c r="BP41" s="113">
        <v>-207.1305199</v>
      </c>
      <c r="BQ41" s="115">
        <f t="shared" si="2"/>
        <v>103.41666666666667</v>
      </c>
      <c r="BR41" s="97"/>
      <c r="BS41" s="1"/>
      <c r="BT41" s="112">
        <v>36</v>
      </c>
      <c r="BU41" s="112">
        <v>8935200</v>
      </c>
      <c r="BV41" s="113">
        <v>1041.2512240000001</v>
      </c>
      <c r="BW41" s="113">
        <v>1001.410358</v>
      </c>
      <c r="BX41" s="113">
        <v>-32.621044179999998</v>
      </c>
      <c r="BY41" s="113">
        <v>31.227061469999999</v>
      </c>
      <c r="BZ41" s="113">
        <v>-186.3636344</v>
      </c>
      <c r="CA41" s="113">
        <v>175.90345840000001</v>
      </c>
      <c r="CB41" s="1"/>
      <c r="CC41" s="1"/>
      <c r="CD41" s="1"/>
      <c r="CE41" s="1"/>
    </row>
    <row r="42" spans="1:83" ht="9.9499999999999993" customHeight="1" x14ac:dyDescent="0.25">
      <c r="A42" s="1"/>
      <c r="B42" s="83"/>
      <c r="C42" s="64">
        <f t="shared" ref="C42:L56" si="8">IF(OR(C59=$AW$56,C59=$AW$57,C59=$AW$58,C59=$AW$59),$BA$59,C59)</f>
        <v>1</v>
      </c>
      <c r="D42" s="64">
        <f t="shared" si="8"/>
        <v>2</v>
      </c>
      <c r="E42" s="64">
        <f t="shared" si="8"/>
        <v>3</v>
      </c>
      <c r="F42" s="64">
        <f t="shared" si="8"/>
        <v>4</v>
      </c>
      <c r="G42" s="64">
        <f t="shared" si="8"/>
        <v>5</v>
      </c>
      <c r="H42" s="64">
        <f t="shared" si="8"/>
        <v>6</v>
      </c>
      <c r="I42" s="64">
        <f t="shared" si="8"/>
        <v>7</v>
      </c>
      <c r="J42" s="64">
        <f t="shared" si="8"/>
        <v>8</v>
      </c>
      <c r="K42" s="64">
        <f t="shared" si="8"/>
        <v>9</v>
      </c>
      <c r="L42" s="64">
        <f t="shared" si="8"/>
        <v>10</v>
      </c>
      <c r="M42" s="85"/>
      <c r="N42" s="117">
        <v>36</v>
      </c>
      <c r="O42" s="107">
        <v>0</v>
      </c>
      <c r="P42" s="107">
        <v>5</v>
      </c>
      <c r="Q42" s="107">
        <v>2</v>
      </c>
      <c r="R42" s="117">
        <v>36</v>
      </c>
      <c r="S42" s="99" t="s">
        <v>222</v>
      </c>
      <c r="T42" s="117">
        <v>1</v>
      </c>
      <c r="U42" s="117">
        <v>136</v>
      </c>
      <c r="V42" s="117">
        <v>0.1</v>
      </c>
      <c r="W42" s="118">
        <v>9.9999999999999995E-7</v>
      </c>
      <c r="X42" s="117">
        <v>0.2</v>
      </c>
      <c r="Y42" s="117">
        <v>0.3</v>
      </c>
      <c r="Z42" s="117">
        <v>0.21</v>
      </c>
      <c r="AA42" s="117">
        <v>3.5</v>
      </c>
      <c r="AB42" s="119" t="s">
        <v>67</v>
      </c>
      <c r="AC42" s="55" t="str">
        <f t="shared" si="3"/>
        <v>3,6</v>
      </c>
      <c r="AD42" s="55" t="str">
        <f t="shared" si="4"/>
        <v/>
      </c>
      <c r="AE42" s="63">
        <v>2</v>
      </c>
      <c r="AF42" s="63">
        <v>2978400</v>
      </c>
      <c r="AG42" s="63">
        <v>5</v>
      </c>
      <c r="AH42" s="63">
        <v>0</v>
      </c>
      <c r="AI42" s="63">
        <v>0.20999999999999699</v>
      </c>
      <c r="AJ42" s="63">
        <v>0.21</v>
      </c>
      <c r="AK42" s="63">
        <v>0</v>
      </c>
      <c r="AL42" s="63">
        <v>6.1523978175032096E-3</v>
      </c>
      <c r="AM42" s="63">
        <v>0</v>
      </c>
      <c r="AN42" s="63">
        <v>0</v>
      </c>
      <c r="AO42" s="63">
        <v>-0.249999999999996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34.4722222222222</v>
      </c>
      <c r="AV42" s="137" t="str">
        <v>ID126_INFIL</v>
      </c>
      <c r="AW42" s="137"/>
      <c r="AX42" s="137"/>
      <c r="AY42" s="137"/>
      <c r="AZ42" s="134">
        <f>AZ41+1</f>
        <v>3</v>
      </c>
      <c r="BA42" s="136">
        <v>1</v>
      </c>
      <c r="BB42" s="110">
        <v>37</v>
      </c>
      <c r="BC42" s="110">
        <v>0.100005</v>
      </c>
      <c r="BD42" s="110"/>
      <c r="BE42" s="105" t="s">
        <v>17</v>
      </c>
      <c r="BF42" s="116" t="s">
        <v>223</v>
      </c>
      <c r="BG42" s="1"/>
      <c r="BH42" s="112">
        <v>37</v>
      </c>
      <c r="BI42" s="112">
        <v>9110400</v>
      </c>
      <c r="BJ42" s="113">
        <v>185</v>
      </c>
      <c r="BK42" s="113">
        <v>1015.952574</v>
      </c>
      <c r="BL42" s="113">
        <v>224.9654208</v>
      </c>
      <c r="BM42" s="113">
        <v>6.240050557</v>
      </c>
      <c r="BN42" s="113">
        <v>-1015.952574</v>
      </c>
      <c r="BO42" s="113">
        <v>-196.5955166</v>
      </c>
      <c r="BP42" s="113">
        <v>-207.12985370000001</v>
      </c>
      <c r="BQ42" s="115">
        <f t="shared" si="2"/>
        <v>105.44444444444444</v>
      </c>
      <c r="BR42" s="97"/>
      <c r="BS42" s="1"/>
      <c r="BT42" s="112">
        <v>37</v>
      </c>
      <c r="BU42" s="112">
        <v>9110400</v>
      </c>
      <c r="BV42" s="113">
        <v>1041.2512119999999</v>
      </c>
      <c r="BW42" s="113">
        <v>1001.410348</v>
      </c>
      <c r="BX42" s="113">
        <v>-32.620564039999998</v>
      </c>
      <c r="BY42" s="113">
        <v>31.227061469999999</v>
      </c>
      <c r="BZ42" s="113">
        <v>-186.3614326</v>
      </c>
      <c r="CA42" s="113">
        <v>175.90279219999999</v>
      </c>
      <c r="CB42" s="1"/>
      <c r="CC42" s="1"/>
      <c r="CD42" s="1"/>
      <c r="CE42" s="1"/>
    </row>
    <row r="43" spans="1:83" ht="9.9499999999999993" customHeight="1" x14ac:dyDescent="0.25">
      <c r="A43" s="1"/>
      <c r="B43" s="83"/>
      <c r="C43" s="64">
        <f t="shared" si="8"/>
        <v>11</v>
      </c>
      <c r="D43" s="64">
        <f t="shared" si="8"/>
        <v>12</v>
      </c>
      <c r="E43" s="64">
        <f t="shared" si="8"/>
        <v>13</v>
      </c>
      <c r="F43" s="64">
        <f t="shared" si="8"/>
        <v>14</v>
      </c>
      <c r="G43" s="64">
        <f t="shared" si="8"/>
        <v>15</v>
      </c>
      <c r="H43" s="64">
        <f t="shared" si="8"/>
        <v>16</v>
      </c>
      <c r="I43" s="64">
        <f t="shared" si="8"/>
        <v>17</v>
      </c>
      <c r="J43" s="64">
        <f t="shared" si="8"/>
        <v>18</v>
      </c>
      <c r="K43" s="64">
        <f t="shared" si="8"/>
        <v>19</v>
      </c>
      <c r="L43" s="64" t="str">
        <f t="shared" si="8"/>
        <v>c3</v>
      </c>
      <c r="M43" s="85"/>
      <c r="N43" s="117">
        <v>37</v>
      </c>
      <c r="O43" s="107">
        <v>0</v>
      </c>
      <c r="P43" s="107">
        <v>5</v>
      </c>
      <c r="Q43" s="107">
        <v>3</v>
      </c>
      <c r="R43" s="117">
        <v>37</v>
      </c>
      <c r="S43" s="99" t="s">
        <v>224</v>
      </c>
      <c r="T43" s="117">
        <v>1</v>
      </c>
      <c r="U43" s="117">
        <v>137</v>
      </c>
      <c r="V43" s="117">
        <v>0.1</v>
      </c>
      <c r="W43" s="118">
        <v>9.9999999999999995E-7</v>
      </c>
      <c r="X43" s="117">
        <v>0.1</v>
      </c>
      <c r="Y43" s="117">
        <v>0.3</v>
      </c>
      <c r="Z43" s="117">
        <v>0.11</v>
      </c>
      <c r="AA43" s="117">
        <v>3.5</v>
      </c>
      <c r="AB43" s="119" t="s">
        <v>73</v>
      </c>
      <c r="AC43" s="55" t="str">
        <f t="shared" si="3"/>
        <v/>
      </c>
      <c r="AD43" s="55" t="str">
        <f t="shared" si="4"/>
        <v>4,6</v>
      </c>
      <c r="AE43" s="63">
        <v>3</v>
      </c>
      <c r="AF43" s="63">
        <v>3153600</v>
      </c>
      <c r="AG43" s="63">
        <v>5</v>
      </c>
      <c r="AH43" s="63">
        <v>0</v>
      </c>
      <c r="AI43" s="63">
        <v>0.20999999999999699</v>
      </c>
      <c r="AJ43" s="63">
        <v>0.21</v>
      </c>
      <c r="AK43" s="63">
        <v>0</v>
      </c>
      <c r="AL43" s="63">
        <v>6.1520924166641403E-3</v>
      </c>
      <c r="AM43" s="63">
        <v>0</v>
      </c>
      <c r="AN43" s="63">
        <v>0</v>
      </c>
      <c r="AO43" s="63">
        <v>-0.249999999999996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36.5</v>
      </c>
      <c r="AV43" s="137" t="str">
        <v>ID26_DPTH=20</v>
      </c>
      <c r="AW43" s="137"/>
      <c r="AX43" s="137"/>
      <c r="AY43" s="137"/>
      <c r="AZ43" s="134">
        <f t="shared" ref="AZ43:AZ55" si="9">AZ42+1</f>
        <v>4</v>
      </c>
      <c r="BA43" s="136">
        <f>BA41+1</f>
        <v>2</v>
      </c>
      <c r="BB43" s="110">
        <v>38</v>
      </c>
      <c r="BC43" s="110">
        <v>0.100005</v>
      </c>
      <c r="BD43" s="110"/>
      <c r="BE43" s="105" t="s">
        <v>17</v>
      </c>
      <c r="BF43" s="116" t="s">
        <v>225</v>
      </c>
      <c r="BG43" s="1"/>
      <c r="BH43" s="112">
        <v>38</v>
      </c>
      <c r="BI43" s="112">
        <v>9285600</v>
      </c>
      <c r="BJ43" s="113">
        <v>185</v>
      </c>
      <c r="BK43" s="113">
        <v>1015.953569</v>
      </c>
      <c r="BL43" s="113">
        <v>224.9637716</v>
      </c>
      <c r="BM43" s="113">
        <v>6.2360463179999996</v>
      </c>
      <c r="BN43" s="113">
        <v>-1015.953569</v>
      </c>
      <c r="BO43" s="113">
        <v>-196.5985603</v>
      </c>
      <c r="BP43" s="113">
        <v>-207.12916490000001</v>
      </c>
      <c r="BQ43" s="115">
        <f t="shared" si="2"/>
        <v>107.47222222222223</v>
      </c>
      <c r="BR43" s="97"/>
      <c r="BS43" s="1"/>
      <c r="BT43" s="112">
        <v>38</v>
      </c>
      <c r="BU43" s="112">
        <v>9285600</v>
      </c>
      <c r="BV43" s="113">
        <v>1041.251201</v>
      </c>
      <c r="BW43" s="113">
        <v>1001.410338</v>
      </c>
      <c r="BX43" s="113">
        <v>-32.62007672</v>
      </c>
      <c r="BY43" s="113">
        <v>31.227061469999999</v>
      </c>
      <c r="BZ43" s="113">
        <v>-186.35919240000001</v>
      </c>
      <c r="CA43" s="113">
        <v>175.90210339999999</v>
      </c>
      <c r="CB43" s="1"/>
      <c r="CC43" s="1"/>
      <c r="CD43" s="1"/>
      <c r="CE43" s="1"/>
    </row>
    <row r="44" spans="1:83" ht="9.9499999999999993" customHeight="1" x14ac:dyDescent="0.25">
      <c r="A44" s="1"/>
      <c r="B44" s="83"/>
      <c r="C44" s="64">
        <f t="shared" si="8"/>
        <v>21</v>
      </c>
      <c r="D44" s="64">
        <f t="shared" si="8"/>
        <v>22</v>
      </c>
      <c r="E44" s="64">
        <f t="shared" si="8"/>
        <v>23</v>
      </c>
      <c r="F44" s="64">
        <f t="shared" si="8"/>
        <v>24</v>
      </c>
      <c r="G44" s="64">
        <f t="shared" si="8"/>
        <v>25</v>
      </c>
      <c r="H44" s="64" t="str">
        <f t="shared" si="8"/>
        <v>c3</v>
      </c>
      <c r="I44" s="64">
        <f t="shared" si="8"/>
        <v>27</v>
      </c>
      <c r="J44" s="64">
        <f t="shared" si="8"/>
        <v>28</v>
      </c>
      <c r="K44" s="64">
        <f t="shared" si="8"/>
        <v>29</v>
      </c>
      <c r="L44" s="64">
        <f t="shared" si="8"/>
        <v>30</v>
      </c>
      <c r="M44" s="85"/>
      <c r="N44" s="117">
        <v>38</v>
      </c>
      <c r="O44" s="107">
        <v>0</v>
      </c>
      <c r="P44" s="107">
        <v>5</v>
      </c>
      <c r="Q44" s="107">
        <v>4</v>
      </c>
      <c r="R44" s="117">
        <v>38</v>
      </c>
      <c r="S44" s="99" t="s">
        <v>226</v>
      </c>
      <c r="T44" s="117">
        <v>1</v>
      </c>
      <c r="U44" s="117">
        <v>138</v>
      </c>
      <c r="V44" s="117">
        <v>0.1</v>
      </c>
      <c r="W44" s="118">
        <v>9.9999999999999995E-7</v>
      </c>
      <c r="X44" s="117">
        <v>0.1</v>
      </c>
      <c r="Y44" s="117">
        <v>0.3</v>
      </c>
      <c r="Z44" s="117">
        <v>0.11</v>
      </c>
      <c r="AA44" s="117">
        <v>3.5</v>
      </c>
      <c r="AB44" s="119" t="s">
        <v>73</v>
      </c>
      <c r="AC44" s="55" t="str">
        <f t="shared" si="3"/>
        <v/>
      </c>
      <c r="AD44" s="55" t="str">
        <f t="shared" si="4"/>
        <v>5,6</v>
      </c>
      <c r="AE44" s="63">
        <v>4</v>
      </c>
      <c r="AF44" s="63">
        <v>3328800</v>
      </c>
      <c r="AG44" s="63">
        <v>5</v>
      </c>
      <c r="AH44" s="63">
        <v>0</v>
      </c>
      <c r="AI44" s="63">
        <v>0.20999999999999699</v>
      </c>
      <c r="AJ44" s="63">
        <v>0.21</v>
      </c>
      <c r="AK44" s="63">
        <v>0</v>
      </c>
      <c r="AL44" s="63">
        <v>6.1504193930165697E-3</v>
      </c>
      <c r="AM44" s="63">
        <v>0</v>
      </c>
      <c r="AN44" s="63">
        <v>0</v>
      </c>
      <c r="AO44" s="63">
        <v>-0.249999999999996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38.5277777777777</v>
      </c>
      <c r="AV44" s="137" t="str">
        <v>ID126_DPTH=51</v>
      </c>
      <c r="AW44" s="137"/>
      <c r="AX44" s="137"/>
      <c r="AY44" s="137"/>
      <c r="AZ44" s="134">
        <f t="shared" si="9"/>
        <v>5</v>
      </c>
      <c r="BA44" s="136">
        <f t="shared" ref="BA44:BA54" si="10">BA42+1</f>
        <v>2</v>
      </c>
      <c r="BB44" s="110">
        <v>39</v>
      </c>
      <c r="BC44" s="110">
        <v>0.100005</v>
      </c>
      <c r="BD44" s="110"/>
      <c r="BE44" s="105" t="s">
        <v>17</v>
      </c>
      <c r="BF44" s="116" t="s">
        <v>227</v>
      </c>
      <c r="BG44" s="1"/>
      <c r="BH44" s="112">
        <v>39</v>
      </c>
      <c r="BI44" s="112">
        <v>9460800</v>
      </c>
      <c r="BJ44" s="113">
        <v>185</v>
      </c>
      <c r="BK44" s="113">
        <v>1015.95421</v>
      </c>
      <c r="BL44" s="113">
        <v>224.96192310000001</v>
      </c>
      <c r="BM44" s="113">
        <v>6.2323589190000002</v>
      </c>
      <c r="BN44" s="113">
        <v>-1015.95421</v>
      </c>
      <c r="BO44" s="113">
        <v>-196.60110979999999</v>
      </c>
      <c r="BP44" s="113">
        <v>-207.12845440000001</v>
      </c>
      <c r="BQ44" s="115">
        <f t="shared" si="2"/>
        <v>109.5</v>
      </c>
      <c r="BR44" s="97"/>
      <c r="BS44" s="1"/>
      <c r="BT44" s="112">
        <v>39</v>
      </c>
      <c r="BU44" s="112">
        <v>9460800</v>
      </c>
      <c r="BV44" s="113">
        <v>1041.25119</v>
      </c>
      <c r="BW44" s="113">
        <v>1001.410328</v>
      </c>
      <c r="BX44" s="113">
        <v>-32.619582659999999</v>
      </c>
      <c r="BY44" s="113">
        <v>31.227061469999999</v>
      </c>
      <c r="BZ44" s="113">
        <v>-186.3569152</v>
      </c>
      <c r="CA44" s="113">
        <v>175.90139289999999</v>
      </c>
      <c r="CB44" s="1"/>
      <c r="CC44" s="1"/>
      <c r="CD44" s="1"/>
      <c r="CE44" s="1"/>
    </row>
    <row r="45" spans="1:83" ht="9.9499999999999993" customHeight="1" x14ac:dyDescent="0.25">
      <c r="A45" s="1"/>
      <c r="B45" s="83"/>
      <c r="C45" s="64">
        <f t="shared" si="8"/>
        <v>31</v>
      </c>
      <c r="D45" s="64">
        <f t="shared" si="8"/>
        <v>32</v>
      </c>
      <c r="E45" s="64">
        <f t="shared" si="8"/>
        <v>33</v>
      </c>
      <c r="F45" s="64">
        <f t="shared" si="8"/>
        <v>34</v>
      </c>
      <c r="G45" s="64">
        <f t="shared" si="8"/>
        <v>35</v>
      </c>
      <c r="H45" s="64">
        <f t="shared" si="8"/>
        <v>36</v>
      </c>
      <c r="I45" s="64">
        <f t="shared" si="8"/>
        <v>37</v>
      </c>
      <c r="J45" s="64">
        <f t="shared" si="8"/>
        <v>38</v>
      </c>
      <c r="K45" s="64">
        <f t="shared" si="8"/>
        <v>39</v>
      </c>
      <c r="L45" s="64">
        <f t="shared" si="8"/>
        <v>40</v>
      </c>
      <c r="M45" s="85"/>
      <c r="N45" s="117">
        <v>39</v>
      </c>
      <c r="O45" s="107">
        <v>0</v>
      </c>
      <c r="P45" s="107">
        <v>5</v>
      </c>
      <c r="Q45" s="107">
        <v>5</v>
      </c>
      <c r="R45" s="117">
        <v>39</v>
      </c>
      <c r="S45" s="99" t="s">
        <v>124</v>
      </c>
      <c r="T45" s="117">
        <v>1</v>
      </c>
      <c r="U45" s="117">
        <v>139</v>
      </c>
      <c r="V45" s="117">
        <v>0.1</v>
      </c>
      <c r="W45" s="118">
        <v>9.9999999999999995E-7</v>
      </c>
      <c r="X45" s="117">
        <v>0.1</v>
      </c>
      <c r="Y45" s="117">
        <v>0.3</v>
      </c>
      <c r="Z45" s="117">
        <v>0.11</v>
      </c>
      <c r="AA45" s="117">
        <v>3.5</v>
      </c>
      <c r="AB45" s="119" t="s">
        <v>67</v>
      </c>
      <c r="AC45" s="55" t="str">
        <f t="shared" si="3"/>
        <v>6,6</v>
      </c>
      <c r="AD45" s="55" t="str">
        <f t="shared" si="4"/>
        <v/>
      </c>
      <c r="AE45" s="63">
        <v>5</v>
      </c>
      <c r="AF45" s="63">
        <v>3504000</v>
      </c>
      <c r="AG45" s="63">
        <v>5</v>
      </c>
      <c r="AH45" s="63">
        <v>0</v>
      </c>
      <c r="AI45" s="63">
        <v>0.20999999999999699</v>
      </c>
      <c r="AJ45" s="63">
        <v>0.21</v>
      </c>
      <c r="AK45" s="63">
        <v>0</v>
      </c>
      <c r="AL45" s="63">
        <v>6.1492660582170098E-3</v>
      </c>
      <c r="AM45" s="63">
        <v>0</v>
      </c>
      <c r="AN45" s="63">
        <v>0</v>
      </c>
      <c r="AO45" s="63">
        <v>-0.249999999999996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40.5555555555555</v>
      </c>
      <c r="AV45" s="137" t="str">
        <v>ID26_RCH</v>
      </c>
      <c r="AW45" s="137"/>
      <c r="AX45" s="137"/>
      <c r="AY45" s="137"/>
      <c r="AZ45" s="134">
        <f t="shared" si="9"/>
        <v>6</v>
      </c>
      <c r="BA45" s="136">
        <f t="shared" si="10"/>
        <v>3</v>
      </c>
      <c r="BB45" s="110">
        <v>40</v>
      </c>
      <c r="BC45" s="110">
        <v>0.100005</v>
      </c>
      <c r="BD45" s="110"/>
      <c r="BE45" s="105" t="s">
        <v>17</v>
      </c>
      <c r="BF45" s="116" t="s">
        <v>228</v>
      </c>
      <c r="BG45" s="1"/>
      <c r="BH45" s="112">
        <v>40</v>
      </c>
      <c r="BI45" s="112">
        <v>9636000</v>
      </c>
      <c r="BJ45" s="113">
        <v>185</v>
      </c>
      <c r="BK45" s="113">
        <v>1015.95452</v>
      </c>
      <c r="BL45" s="113">
        <v>224.9598858</v>
      </c>
      <c r="BM45" s="113">
        <v>6.2289687840000001</v>
      </c>
      <c r="BN45" s="113">
        <v>-1015.95452</v>
      </c>
      <c r="BO45" s="113">
        <v>-196.6031941</v>
      </c>
      <c r="BP45" s="113">
        <v>-207.12772290000001</v>
      </c>
      <c r="BQ45" s="115">
        <f t="shared" si="2"/>
        <v>111.52777777777777</v>
      </c>
      <c r="BR45" s="97"/>
      <c r="BS45" s="1"/>
      <c r="BT45" s="112">
        <v>40</v>
      </c>
      <c r="BU45" s="112">
        <v>9636000</v>
      </c>
      <c r="BV45" s="113">
        <v>1041.251178</v>
      </c>
      <c r="BW45" s="113">
        <v>1001.410317</v>
      </c>
      <c r="BX45" s="113">
        <v>-32.619082259999999</v>
      </c>
      <c r="BY45" s="113">
        <v>31.227061469999999</v>
      </c>
      <c r="BZ45" s="113">
        <v>-186.35460219999999</v>
      </c>
      <c r="CA45" s="113">
        <v>175.90066139999999</v>
      </c>
      <c r="CB45" s="1"/>
      <c r="CC45" s="1"/>
      <c r="CD45" s="1"/>
      <c r="CE45" s="1"/>
    </row>
    <row r="46" spans="1:83" ht="9.9499999999999993" customHeight="1" x14ac:dyDescent="0.25">
      <c r="A46" s="1"/>
      <c r="B46" s="83"/>
      <c r="C46" s="64">
        <f t="shared" si="8"/>
        <v>41</v>
      </c>
      <c r="D46" s="64">
        <f t="shared" si="8"/>
        <v>42</v>
      </c>
      <c r="E46" s="64">
        <f t="shared" si="8"/>
        <v>43</v>
      </c>
      <c r="F46" s="64">
        <f t="shared" si="8"/>
        <v>44</v>
      </c>
      <c r="G46" s="64">
        <f t="shared" si="8"/>
        <v>45</v>
      </c>
      <c r="H46" s="64">
        <f t="shared" si="8"/>
        <v>46</v>
      </c>
      <c r="I46" s="64">
        <f t="shared" si="8"/>
        <v>47</v>
      </c>
      <c r="J46" s="64">
        <f t="shared" si="8"/>
        <v>48</v>
      </c>
      <c r="K46" s="64">
        <f t="shared" si="8"/>
        <v>49</v>
      </c>
      <c r="L46" s="64">
        <f t="shared" si="8"/>
        <v>50</v>
      </c>
      <c r="M46" s="85"/>
      <c r="N46" s="117">
        <v>40</v>
      </c>
      <c r="O46" s="107">
        <v>0</v>
      </c>
      <c r="P46" s="107">
        <v>5</v>
      </c>
      <c r="Q46" s="107">
        <v>6</v>
      </c>
      <c r="R46" s="117">
        <v>40</v>
      </c>
      <c r="S46" s="99" t="s">
        <v>229</v>
      </c>
      <c r="T46" s="117">
        <v>1</v>
      </c>
      <c r="U46" s="117">
        <v>140</v>
      </c>
      <c r="V46" s="117">
        <v>0.1</v>
      </c>
      <c r="W46" s="118">
        <v>9.9999999999999995E-7</v>
      </c>
      <c r="X46" s="117">
        <v>0.1</v>
      </c>
      <c r="Y46" s="117">
        <v>0.3</v>
      </c>
      <c r="Z46" s="117">
        <v>0.11</v>
      </c>
      <c r="AA46" s="117">
        <v>3.5</v>
      </c>
      <c r="AB46" s="119" t="s">
        <v>67</v>
      </c>
      <c r="AC46" s="55" t="str">
        <f t="shared" si="3"/>
        <v>7,6</v>
      </c>
      <c r="AD46" s="55" t="str">
        <f t="shared" si="4"/>
        <v/>
      </c>
      <c r="AE46" s="63">
        <v>6</v>
      </c>
      <c r="AF46" s="63">
        <v>3679200</v>
      </c>
      <c r="AG46" s="63">
        <v>5</v>
      </c>
      <c r="AH46" s="63">
        <v>0</v>
      </c>
      <c r="AI46" s="63">
        <v>0.20999999999999699</v>
      </c>
      <c r="AJ46" s="63">
        <v>0.21</v>
      </c>
      <c r="AK46" s="63">
        <v>0</v>
      </c>
      <c r="AL46" s="63">
        <v>6.1494976176056197E-3</v>
      </c>
      <c r="AM46" s="63">
        <v>0</v>
      </c>
      <c r="AN46" s="63">
        <v>0</v>
      </c>
      <c r="AO46" s="63">
        <v>-0.24999999999997999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42.5833333333333</v>
      </c>
      <c r="AV46" s="137" t="str">
        <v>ID126_RCH</v>
      </c>
      <c r="AW46" s="137"/>
      <c r="AX46" s="137"/>
      <c r="AY46" s="137"/>
      <c r="AZ46" s="134">
        <f t="shared" si="9"/>
        <v>7</v>
      </c>
      <c r="BA46" s="136">
        <f t="shared" si="10"/>
        <v>3</v>
      </c>
      <c r="BB46" s="110">
        <v>41</v>
      </c>
      <c r="BC46" s="110">
        <v>0.100005</v>
      </c>
      <c r="BD46" s="110"/>
      <c r="BE46" s="105" t="s">
        <v>17</v>
      </c>
      <c r="BF46" s="116" t="s">
        <v>230</v>
      </c>
      <c r="BG46" s="1"/>
      <c r="BH46" s="112">
        <v>41</v>
      </c>
      <c r="BI46" s="112">
        <v>9811200</v>
      </c>
      <c r="BJ46" s="113">
        <v>185</v>
      </c>
      <c r="BK46" s="113">
        <v>1015.954519</v>
      </c>
      <c r="BL46" s="113">
        <v>224.95766990000001</v>
      </c>
      <c r="BM46" s="113">
        <v>6.2258575939999998</v>
      </c>
      <c r="BN46" s="113">
        <v>-1015.954519</v>
      </c>
      <c r="BO46" s="113">
        <v>-196.60484109999999</v>
      </c>
      <c r="BP46" s="113">
        <v>-207.12697120000001</v>
      </c>
      <c r="BQ46" s="115">
        <f t="shared" si="2"/>
        <v>113.55555555555556</v>
      </c>
      <c r="BR46" s="97"/>
      <c r="BS46" s="1"/>
      <c r="BT46" s="112">
        <v>41</v>
      </c>
      <c r="BU46" s="112">
        <v>9811200</v>
      </c>
      <c r="BV46" s="113">
        <v>1041.2511669999999</v>
      </c>
      <c r="BW46" s="113">
        <v>1001.410307</v>
      </c>
      <c r="BX46" s="113">
        <v>-32.618575900000003</v>
      </c>
      <c r="BY46" s="113">
        <v>31.227061469999999</v>
      </c>
      <c r="BZ46" s="113">
        <v>-186.3522548</v>
      </c>
      <c r="CA46" s="113">
        <v>175.89990969999999</v>
      </c>
      <c r="CB46" s="1"/>
      <c r="CC46" s="1"/>
      <c r="CD46" s="1"/>
      <c r="CE46" s="1"/>
    </row>
    <row r="47" spans="1:83" ht="9.9499999999999993" customHeight="1" x14ac:dyDescent="0.25">
      <c r="A47" s="1"/>
      <c r="B47" s="83"/>
      <c r="C47" s="64" t="str">
        <f t="shared" si="8"/>
        <v>c3</v>
      </c>
      <c r="D47" s="64">
        <f t="shared" si="8"/>
        <v>52</v>
      </c>
      <c r="E47" s="64">
        <f t="shared" si="8"/>
        <v>53</v>
      </c>
      <c r="F47" s="64">
        <f t="shared" si="8"/>
        <v>54</v>
      </c>
      <c r="G47" s="64">
        <f t="shared" si="8"/>
        <v>55</v>
      </c>
      <c r="H47" s="64">
        <f t="shared" si="8"/>
        <v>56</v>
      </c>
      <c r="I47" s="64">
        <f t="shared" si="8"/>
        <v>57</v>
      </c>
      <c r="J47" s="64">
        <f t="shared" si="8"/>
        <v>58</v>
      </c>
      <c r="K47" s="64">
        <f t="shared" si="8"/>
        <v>59</v>
      </c>
      <c r="L47" s="64">
        <f t="shared" si="8"/>
        <v>60</v>
      </c>
      <c r="M47" s="85"/>
      <c r="N47" s="117">
        <v>41</v>
      </c>
      <c r="O47" s="107">
        <v>0</v>
      </c>
      <c r="P47" s="107">
        <v>5</v>
      </c>
      <c r="Q47" s="107">
        <v>7</v>
      </c>
      <c r="R47" s="117">
        <v>41</v>
      </c>
      <c r="S47" s="99" t="s">
        <v>143</v>
      </c>
      <c r="T47" s="117">
        <v>1</v>
      </c>
      <c r="U47" s="117">
        <v>141</v>
      </c>
      <c r="V47" s="117">
        <v>0.1</v>
      </c>
      <c r="W47" s="118">
        <v>9.9999999999999995E-7</v>
      </c>
      <c r="X47" s="117">
        <v>0.1</v>
      </c>
      <c r="Y47" s="117">
        <v>0.3</v>
      </c>
      <c r="Z47" s="117">
        <v>0.11</v>
      </c>
      <c r="AA47" s="117">
        <v>3.5</v>
      </c>
      <c r="AB47" s="119" t="s">
        <v>67</v>
      </c>
      <c r="AC47" s="55" t="str">
        <f t="shared" si="3"/>
        <v>8,6</v>
      </c>
      <c r="AD47" s="55" t="str">
        <f t="shared" si="4"/>
        <v/>
      </c>
      <c r="AE47" s="63">
        <v>7</v>
      </c>
      <c r="AF47" s="63">
        <v>3854400</v>
      </c>
      <c r="AG47" s="63">
        <v>5</v>
      </c>
      <c r="AH47" s="63">
        <v>0</v>
      </c>
      <c r="AI47" s="63">
        <v>0.20999999999999699</v>
      </c>
      <c r="AJ47" s="63">
        <v>0.21</v>
      </c>
      <c r="AK47" s="63">
        <v>0</v>
      </c>
      <c r="AL47" s="63">
        <v>6.1514135058958501E-3</v>
      </c>
      <c r="AM47" s="63">
        <v>0</v>
      </c>
      <c r="AN47" s="63">
        <v>0</v>
      </c>
      <c r="AO47" s="63">
        <v>-0.24999999999997999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44.6111111111111</v>
      </c>
      <c r="AV47" s="137" t="str">
        <v>ID26_GWET</v>
      </c>
      <c r="AW47" s="137"/>
      <c r="AX47" s="137"/>
      <c r="AY47" s="137"/>
      <c r="AZ47" s="134">
        <f t="shared" si="9"/>
        <v>8</v>
      </c>
      <c r="BA47" s="136">
        <f t="shared" si="10"/>
        <v>4</v>
      </c>
      <c r="BB47" s="110">
        <v>42</v>
      </c>
      <c r="BC47" s="110">
        <v>0.20000999999999999</v>
      </c>
      <c r="BD47" s="110"/>
      <c r="BE47" s="105" t="s">
        <v>17</v>
      </c>
      <c r="BF47" s="116" t="s">
        <v>231</v>
      </c>
      <c r="BG47" s="1"/>
      <c r="BH47" s="112">
        <v>42</v>
      </c>
      <c r="BI47" s="112">
        <v>9986400</v>
      </c>
      <c r="BJ47" s="113">
        <v>185</v>
      </c>
      <c r="BK47" s="113">
        <v>1015.954224</v>
      </c>
      <c r="BL47" s="113">
        <v>224.9552855</v>
      </c>
      <c r="BM47" s="113">
        <v>6.2230081999999998</v>
      </c>
      <c r="BN47" s="113">
        <v>-1015.954224</v>
      </c>
      <c r="BO47" s="113">
        <v>-196.6060774</v>
      </c>
      <c r="BP47" s="113">
        <v>-207.12619979999999</v>
      </c>
      <c r="BQ47" s="115">
        <f t="shared" si="2"/>
        <v>115.58333333333333</v>
      </c>
      <c r="BR47" s="97"/>
      <c r="BS47" s="1"/>
      <c r="BT47" s="112">
        <v>42</v>
      </c>
      <c r="BU47" s="112">
        <v>9986400</v>
      </c>
      <c r="BV47" s="113">
        <v>1041.2511549999999</v>
      </c>
      <c r="BW47" s="113">
        <v>1001.410296</v>
      </c>
      <c r="BX47" s="113">
        <v>-32.618063929999998</v>
      </c>
      <c r="BY47" s="113">
        <v>31.227061469999999</v>
      </c>
      <c r="BZ47" s="113">
        <v>-186.349874</v>
      </c>
      <c r="CA47" s="113">
        <v>175.8991383</v>
      </c>
      <c r="CB47" s="1"/>
      <c r="CC47" s="1"/>
      <c r="CD47" s="1"/>
      <c r="CE47" s="1"/>
    </row>
    <row r="48" spans="1:83" ht="9.9499999999999993" customHeight="1" x14ac:dyDescent="0.25">
      <c r="A48" s="1"/>
      <c r="B48" s="83"/>
      <c r="C48" s="64">
        <f t="shared" si="8"/>
        <v>61</v>
      </c>
      <c r="D48" s="64">
        <f t="shared" si="8"/>
        <v>62</v>
      </c>
      <c r="E48" s="64">
        <f t="shared" si="8"/>
        <v>63</v>
      </c>
      <c r="F48" s="64">
        <f t="shared" si="8"/>
        <v>64</v>
      </c>
      <c r="G48" s="64">
        <f t="shared" si="8"/>
        <v>65</v>
      </c>
      <c r="H48" s="64">
        <f t="shared" si="8"/>
        <v>66</v>
      </c>
      <c r="I48" s="64">
        <f t="shared" si="8"/>
        <v>67</v>
      </c>
      <c r="J48" s="64">
        <f t="shared" si="8"/>
        <v>68</v>
      </c>
      <c r="K48" s="64">
        <f t="shared" si="8"/>
        <v>69</v>
      </c>
      <c r="L48" s="64">
        <f t="shared" si="8"/>
        <v>70</v>
      </c>
      <c r="M48" s="85"/>
      <c r="N48" s="117">
        <v>42</v>
      </c>
      <c r="O48" s="107">
        <v>0</v>
      </c>
      <c r="P48" s="107">
        <v>5</v>
      </c>
      <c r="Q48" s="107">
        <v>8</v>
      </c>
      <c r="R48" s="117">
        <v>42</v>
      </c>
      <c r="S48" s="99" t="s">
        <v>232</v>
      </c>
      <c r="T48" s="117">
        <v>1</v>
      </c>
      <c r="U48" s="117">
        <v>142</v>
      </c>
      <c r="V48" s="117">
        <v>0.1</v>
      </c>
      <c r="W48" s="118">
        <v>9.9999999999999995E-7</v>
      </c>
      <c r="X48" s="117">
        <v>0.2</v>
      </c>
      <c r="Y48" s="117">
        <v>0.3</v>
      </c>
      <c r="Z48" s="117">
        <v>0.21</v>
      </c>
      <c r="AA48" s="117">
        <v>3.5</v>
      </c>
      <c r="AB48" s="119" t="s">
        <v>67</v>
      </c>
      <c r="AC48" s="55" t="str">
        <f t="shared" si="3"/>
        <v>9,6</v>
      </c>
      <c r="AD48" s="55" t="str">
        <f t="shared" si="4"/>
        <v/>
      </c>
      <c r="AE48" s="63">
        <v>8</v>
      </c>
      <c r="AF48" s="63">
        <v>4029600</v>
      </c>
      <c r="AG48" s="63">
        <v>5</v>
      </c>
      <c r="AH48" s="63">
        <v>0</v>
      </c>
      <c r="AI48" s="63">
        <v>0.20999999999999699</v>
      </c>
      <c r="AJ48" s="63">
        <v>0.21</v>
      </c>
      <c r="AK48" s="63">
        <v>0</v>
      </c>
      <c r="AL48" s="63">
        <v>6.1550190391802704E-3</v>
      </c>
      <c r="AM48" s="63">
        <v>0</v>
      </c>
      <c r="AN48" s="63">
        <v>0</v>
      </c>
      <c r="AO48" s="63">
        <v>-0.24999999999997999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46.6388888888888</v>
      </c>
      <c r="AV48" s="137" t="str">
        <v>ID126_GWET</v>
      </c>
      <c r="AW48" s="137"/>
      <c r="AX48" s="137"/>
      <c r="AY48" s="137"/>
      <c r="AZ48" s="134">
        <f t="shared" si="9"/>
        <v>9</v>
      </c>
      <c r="BA48" s="136">
        <f t="shared" si="10"/>
        <v>4</v>
      </c>
      <c r="BB48" s="110">
        <v>43</v>
      </c>
      <c r="BC48" s="110">
        <v>0.20000999999999999</v>
      </c>
      <c r="BD48" s="110"/>
      <c r="BE48" s="105" t="s">
        <v>17</v>
      </c>
      <c r="BF48" s="116" t="s">
        <v>233</v>
      </c>
      <c r="BG48" s="1"/>
      <c r="BH48" s="112">
        <v>43</v>
      </c>
      <c r="BI48" s="112">
        <v>10161600</v>
      </c>
      <c r="BJ48" s="113">
        <v>185</v>
      </c>
      <c r="BK48" s="113">
        <v>1015.953655</v>
      </c>
      <c r="BL48" s="113">
        <v>224.95274180000001</v>
      </c>
      <c r="BM48" s="113">
        <v>6.220404534</v>
      </c>
      <c r="BN48" s="113">
        <v>-1015.953655</v>
      </c>
      <c r="BO48" s="113">
        <v>-196.6069277</v>
      </c>
      <c r="BP48" s="113">
        <v>-207.12540960000001</v>
      </c>
      <c r="BQ48" s="115">
        <f t="shared" si="2"/>
        <v>117.61111111111111</v>
      </c>
      <c r="BR48" s="97"/>
      <c r="BS48" s="1"/>
      <c r="BT48" s="112">
        <v>43</v>
      </c>
      <c r="BU48" s="112">
        <v>10161600</v>
      </c>
      <c r="BV48" s="113">
        <v>1041.251143</v>
      </c>
      <c r="BW48" s="113">
        <v>1001.410285</v>
      </c>
      <c r="BX48" s="113">
        <v>-32.617546679999997</v>
      </c>
      <c r="BY48" s="113">
        <v>31.227061469999999</v>
      </c>
      <c r="BZ48" s="113">
        <v>-186.34746089999999</v>
      </c>
      <c r="CA48" s="113">
        <v>175.89834809999999</v>
      </c>
      <c r="CB48" s="1"/>
      <c r="CC48" s="1"/>
      <c r="CD48" s="1"/>
      <c r="CE48" s="1"/>
    </row>
    <row r="49" spans="1:83" ht="9.9499999999999993" customHeight="1" x14ac:dyDescent="0.25">
      <c r="A49" s="1"/>
      <c r="B49" s="83"/>
      <c r="C49" s="64">
        <f t="shared" si="8"/>
        <v>71</v>
      </c>
      <c r="D49" s="64">
        <f t="shared" si="8"/>
        <v>72</v>
      </c>
      <c r="E49" s="64">
        <f t="shared" si="8"/>
        <v>73</v>
      </c>
      <c r="F49" s="64">
        <f t="shared" si="8"/>
        <v>74</v>
      </c>
      <c r="G49" s="64">
        <f t="shared" si="8"/>
        <v>75</v>
      </c>
      <c r="H49" s="64">
        <f t="shared" si="8"/>
        <v>76</v>
      </c>
      <c r="I49" s="64">
        <f t="shared" si="8"/>
        <v>77</v>
      </c>
      <c r="J49" s="64">
        <f t="shared" si="8"/>
        <v>78</v>
      </c>
      <c r="K49" s="64">
        <f t="shared" si="8"/>
        <v>79</v>
      </c>
      <c r="L49" s="64">
        <f t="shared" si="8"/>
        <v>80</v>
      </c>
      <c r="M49" s="85"/>
      <c r="N49" s="117">
        <v>43</v>
      </c>
      <c r="O49" s="107">
        <v>0</v>
      </c>
      <c r="P49" s="107">
        <v>5</v>
      </c>
      <c r="Q49" s="107">
        <v>9</v>
      </c>
      <c r="R49" s="117">
        <v>43</v>
      </c>
      <c r="S49" s="99" t="s">
        <v>234</v>
      </c>
      <c r="T49" s="117">
        <v>1</v>
      </c>
      <c r="U49" s="117">
        <v>143</v>
      </c>
      <c r="V49" s="117">
        <v>0.1</v>
      </c>
      <c r="W49" s="118">
        <v>9.9999999999999995E-7</v>
      </c>
      <c r="X49" s="117">
        <v>0.2</v>
      </c>
      <c r="Y49" s="117">
        <v>0.3</v>
      </c>
      <c r="Z49" s="117">
        <v>0.21</v>
      </c>
      <c r="AA49" s="117">
        <v>3.5</v>
      </c>
      <c r="AB49" s="119" t="s">
        <v>67</v>
      </c>
      <c r="AC49" s="55" t="str">
        <f t="shared" si="3"/>
        <v>10,6</v>
      </c>
      <c r="AD49" s="55" t="str">
        <f t="shared" si="4"/>
        <v/>
      </c>
      <c r="AE49" s="63">
        <v>9</v>
      </c>
      <c r="AF49" s="63">
        <v>4204800</v>
      </c>
      <c r="AG49" s="63">
        <v>5</v>
      </c>
      <c r="AH49" s="63">
        <v>0</v>
      </c>
      <c r="AI49" s="63">
        <v>0.20999999999999699</v>
      </c>
      <c r="AJ49" s="63">
        <v>0.21</v>
      </c>
      <c r="AK49" s="63">
        <v>0</v>
      </c>
      <c r="AL49" s="63">
        <v>6.1601661997268504E-3</v>
      </c>
      <c r="AM49" s="63">
        <v>0</v>
      </c>
      <c r="AN49" s="63">
        <v>0</v>
      </c>
      <c r="AO49" s="63">
        <v>-0.24999999999997999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48.6666666666666</v>
      </c>
      <c r="AV49" s="137" t="str">
        <v>ID26_UZET</v>
      </c>
      <c r="AW49" s="137"/>
      <c r="AX49" s="137"/>
      <c r="AY49" s="137"/>
      <c r="AZ49" s="134">
        <f t="shared" si="9"/>
        <v>10</v>
      </c>
      <c r="BA49" s="136">
        <f t="shared" si="10"/>
        <v>5</v>
      </c>
      <c r="BB49" s="110">
        <v>44</v>
      </c>
      <c r="BC49" s="110">
        <v>0.20000999999999999</v>
      </c>
      <c r="BD49" s="110"/>
      <c r="BE49" s="105" t="s">
        <v>17</v>
      </c>
      <c r="BF49" s="116" t="s">
        <v>235</v>
      </c>
      <c r="BG49" s="1"/>
      <c r="BH49" s="112">
        <v>44</v>
      </c>
      <c r="BI49" s="112">
        <v>10336800</v>
      </c>
      <c r="BJ49" s="113">
        <v>185</v>
      </c>
      <c r="BK49" s="113">
        <v>1015.952828</v>
      </c>
      <c r="BL49" s="113">
        <v>224.95004890000001</v>
      </c>
      <c r="BM49" s="113">
        <v>6.2180295709999998</v>
      </c>
      <c r="BN49" s="113">
        <v>-1015.952828</v>
      </c>
      <c r="BO49" s="113">
        <v>-196.60741830000001</v>
      </c>
      <c r="BP49" s="113">
        <v>-207.12460100000001</v>
      </c>
      <c r="BQ49" s="115">
        <f t="shared" si="2"/>
        <v>119.63888888888889</v>
      </c>
      <c r="BR49" s="97"/>
      <c r="BS49" s="1"/>
      <c r="BT49" s="112">
        <v>44</v>
      </c>
      <c r="BU49" s="112">
        <v>10336800</v>
      </c>
      <c r="BV49" s="113">
        <v>1041.251131</v>
      </c>
      <c r="BW49" s="113">
        <v>1001.410274</v>
      </c>
      <c r="BX49" s="113">
        <v>-32.617024430000001</v>
      </c>
      <c r="BY49" s="113">
        <v>31.227061469999999</v>
      </c>
      <c r="BZ49" s="113">
        <v>-186.3450168</v>
      </c>
      <c r="CA49" s="113">
        <v>175.89753949999999</v>
      </c>
      <c r="CB49" s="1"/>
      <c r="CC49" s="1"/>
      <c r="CD49" s="1"/>
      <c r="CE49" s="1"/>
    </row>
    <row r="50" spans="1:83" ht="9.9499999999999993" customHeight="1" x14ac:dyDescent="0.25">
      <c r="A50" s="1"/>
      <c r="B50" s="83"/>
      <c r="C50" s="64">
        <f t="shared" si="8"/>
        <v>81</v>
      </c>
      <c r="D50" s="64">
        <f t="shared" si="8"/>
        <v>82</v>
      </c>
      <c r="E50" s="64">
        <f t="shared" si="8"/>
        <v>83</v>
      </c>
      <c r="F50" s="64">
        <f t="shared" si="8"/>
        <v>84</v>
      </c>
      <c r="G50" s="64">
        <f t="shared" si="8"/>
        <v>85</v>
      </c>
      <c r="H50" s="64">
        <f t="shared" si="8"/>
        <v>86</v>
      </c>
      <c r="I50" s="64">
        <f t="shared" si="8"/>
        <v>87</v>
      </c>
      <c r="J50" s="64">
        <f t="shared" si="8"/>
        <v>88</v>
      </c>
      <c r="K50" s="64">
        <f t="shared" si="8"/>
        <v>89</v>
      </c>
      <c r="L50" s="64">
        <f t="shared" si="8"/>
        <v>90</v>
      </c>
      <c r="M50" s="85"/>
      <c r="N50" s="117">
        <v>44</v>
      </c>
      <c r="O50" s="107">
        <v>0</v>
      </c>
      <c r="P50" s="107">
        <v>6</v>
      </c>
      <c r="Q50" s="107">
        <v>0</v>
      </c>
      <c r="R50" s="117">
        <v>44</v>
      </c>
      <c r="S50" s="99" t="s">
        <v>236</v>
      </c>
      <c r="T50" s="117">
        <v>1</v>
      </c>
      <c r="U50" s="117">
        <v>144</v>
      </c>
      <c r="V50" s="117">
        <v>0.1</v>
      </c>
      <c r="W50" s="118">
        <v>9.9999999999999995E-7</v>
      </c>
      <c r="X50" s="117">
        <v>0.2</v>
      </c>
      <c r="Y50" s="117">
        <v>0.3</v>
      </c>
      <c r="Z50" s="117">
        <v>0.21</v>
      </c>
      <c r="AA50" s="117">
        <v>3.5</v>
      </c>
      <c r="AB50" s="119" t="s">
        <v>67</v>
      </c>
      <c r="AC50" s="55" t="str">
        <f t="shared" si="3"/>
        <v>1,7</v>
      </c>
      <c r="AD50" s="55" t="str">
        <f t="shared" si="4"/>
        <v/>
      </c>
      <c r="AE50" s="63">
        <v>10</v>
      </c>
      <c r="AF50" s="63">
        <v>4380000</v>
      </c>
      <c r="AG50" s="63">
        <v>5</v>
      </c>
      <c r="AH50" s="63">
        <v>0</v>
      </c>
      <c r="AI50" s="63">
        <v>0.20999999999999699</v>
      </c>
      <c r="AJ50" s="63">
        <v>0.21</v>
      </c>
      <c r="AK50" s="63">
        <v>0</v>
      </c>
      <c r="AL50" s="63">
        <v>6.1666429473075197E-3</v>
      </c>
      <c r="AM50" s="63">
        <v>0</v>
      </c>
      <c r="AN50" s="63">
        <v>0</v>
      </c>
      <c r="AO50" s="63">
        <v>-0.24999999999997999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50.6944444444444</v>
      </c>
      <c r="AV50" s="137" t="str">
        <v>ID126_UZET</v>
      </c>
      <c r="AW50" s="137"/>
      <c r="AX50" s="137"/>
      <c r="AY50" s="137"/>
      <c r="AZ50" s="134">
        <f t="shared" si="9"/>
        <v>11</v>
      </c>
      <c r="BA50" s="136">
        <f t="shared" si="10"/>
        <v>5</v>
      </c>
      <c r="BB50" s="110">
        <v>45</v>
      </c>
      <c r="BC50" s="110">
        <v>0.20000999999999999</v>
      </c>
      <c r="BD50" s="110"/>
      <c r="BE50" s="105" t="s">
        <v>17</v>
      </c>
      <c r="BF50" s="116" t="s">
        <v>237</v>
      </c>
      <c r="BG50" s="1"/>
      <c r="BH50" s="112">
        <v>45</v>
      </c>
      <c r="BI50" s="112">
        <v>10512000</v>
      </c>
      <c r="BJ50" s="113">
        <v>185</v>
      </c>
      <c r="BK50" s="113">
        <v>1015.951757</v>
      </c>
      <c r="BL50" s="113">
        <v>224.94721369999999</v>
      </c>
      <c r="BM50" s="113">
        <v>6.2158714740000001</v>
      </c>
      <c r="BN50" s="113">
        <v>-1015.951757</v>
      </c>
      <c r="BO50" s="113">
        <v>-196.60756760000001</v>
      </c>
      <c r="BP50" s="113">
        <v>-207.12377470000001</v>
      </c>
      <c r="BQ50" s="115">
        <f t="shared" si="2"/>
        <v>121.66666666666667</v>
      </c>
      <c r="BR50" s="97"/>
      <c r="BS50" s="1"/>
      <c r="BT50" s="112">
        <v>45</v>
      </c>
      <c r="BU50" s="112">
        <v>10512000</v>
      </c>
      <c r="BV50" s="113">
        <v>1041.251119</v>
      </c>
      <c r="BW50" s="113">
        <v>1001.410263</v>
      </c>
      <c r="BX50" s="113">
        <v>-32.61649748</v>
      </c>
      <c r="BY50" s="113">
        <v>31.227061469999999</v>
      </c>
      <c r="BZ50" s="113">
        <v>-186.34254250000001</v>
      </c>
      <c r="CA50" s="113">
        <v>175.89671319999999</v>
      </c>
      <c r="CB50" s="1"/>
      <c r="CC50" s="1"/>
      <c r="CD50" s="1"/>
      <c r="CE50" s="1"/>
    </row>
    <row r="51" spans="1:83" ht="9.9499999999999993" customHeight="1" x14ac:dyDescent="0.25">
      <c r="A51" s="1"/>
      <c r="B51" s="83"/>
      <c r="C51" s="64">
        <f t="shared" si="8"/>
        <v>91</v>
      </c>
      <c r="D51" s="64">
        <f t="shared" si="8"/>
        <v>92</v>
      </c>
      <c r="E51" s="64">
        <f t="shared" si="8"/>
        <v>93</v>
      </c>
      <c r="F51" s="64">
        <f t="shared" si="8"/>
        <v>94</v>
      </c>
      <c r="G51" s="64">
        <f t="shared" si="8"/>
        <v>95</v>
      </c>
      <c r="H51" s="64">
        <f t="shared" si="8"/>
        <v>96</v>
      </c>
      <c r="I51" s="64">
        <f t="shared" si="8"/>
        <v>97</v>
      </c>
      <c r="J51" s="64">
        <f t="shared" si="8"/>
        <v>98</v>
      </c>
      <c r="K51" s="64">
        <f t="shared" si="8"/>
        <v>99</v>
      </c>
      <c r="L51" s="64">
        <f t="shared" si="8"/>
        <v>100</v>
      </c>
      <c r="M51" s="85"/>
      <c r="N51" s="117">
        <v>45</v>
      </c>
      <c r="O51" s="107">
        <v>0</v>
      </c>
      <c r="P51" s="107">
        <v>6</v>
      </c>
      <c r="Q51" s="107">
        <v>1</v>
      </c>
      <c r="R51" s="117">
        <v>45</v>
      </c>
      <c r="S51" s="99" t="s">
        <v>238</v>
      </c>
      <c r="T51" s="117">
        <v>1</v>
      </c>
      <c r="U51" s="117">
        <v>145</v>
      </c>
      <c r="V51" s="117">
        <v>0.1</v>
      </c>
      <c r="W51" s="118">
        <v>9.9999999999999995E-7</v>
      </c>
      <c r="X51" s="117">
        <v>0.2</v>
      </c>
      <c r="Y51" s="117">
        <v>0.3</v>
      </c>
      <c r="Z51" s="117">
        <v>0.21</v>
      </c>
      <c r="AA51" s="117">
        <v>3.5</v>
      </c>
      <c r="AB51" s="119" t="s">
        <v>67</v>
      </c>
      <c r="AC51" s="55" t="str">
        <f t="shared" si="3"/>
        <v>2,7</v>
      </c>
      <c r="AD51" s="55" t="str">
        <f t="shared" si="4"/>
        <v/>
      </c>
      <c r="AE51" s="63">
        <v>11</v>
      </c>
      <c r="AF51" s="63">
        <v>4555200</v>
      </c>
      <c r="AG51" s="63">
        <v>5</v>
      </c>
      <c r="AH51" s="63">
        <v>0</v>
      </c>
      <c r="AI51" s="63">
        <v>0.20999999999999699</v>
      </c>
      <c r="AJ51" s="63">
        <v>0.21</v>
      </c>
      <c r="AK51" s="63">
        <v>0</v>
      </c>
      <c r="AL51" s="63">
        <v>6.1742230592287204E-3</v>
      </c>
      <c r="AM51" s="63">
        <v>0</v>
      </c>
      <c r="AN51" s="63">
        <v>0</v>
      </c>
      <c r="AO51" s="63">
        <v>-0.249999999999964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52.7222222222222</v>
      </c>
      <c r="AV51" s="137" t="str">
        <v>ID26_GWD2MVR</v>
      </c>
      <c r="AW51" s="137"/>
      <c r="AX51" s="137"/>
      <c r="AY51" s="137"/>
      <c r="AZ51" s="134">
        <f t="shared" si="9"/>
        <v>12</v>
      </c>
      <c r="BA51" s="136">
        <f t="shared" si="10"/>
        <v>6</v>
      </c>
      <c r="BB51" s="110">
        <v>46</v>
      </c>
      <c r="BC51" s="110">
        <v>0.20000999999999999</v>
      </c>
      <c r="BD51" s="110"/>
      <c r="BE51" s="105" t="s">
        <v>17</v>
      </c>
      <c r="BF51" s="116" t="s">
        <v>239</v>
      </c>
      <c r="BG51" s="1"/>
      <c r="BH51" s="112">
        <v>46</v>
      </c>
      <c r="BI51" s="112">
        <v>10687200</v>
      </c>
      <c r="BJ51" s="113">
        <v>185</v>
      </c>
      <c r="BK51" s="113">
        <v>1015.95026</v>
      </c>
      <c r="BL51" s="113">
        <v>225.06893640000001</v>
      </c>
      <c r="BM51" s="113">
        <v>6.2141364059999997</v>
      </c>
      <c r="BN51" s="113">
        <v>-1015.95026</v>
      </c>
      <c r="BO51" s="113">
        <v>-196.73190389999999</v>
      </c>
      <c r="BP51" s="113">
        <v>-207.12289609999999</v>
      </c>
      <c r="BQ51" s="115">
        <f t="shared" si="2"/>
        <v>123.69444444444444</v>
      </c>
      <c r="BR51" s="97"/>
      <c r="BS51" s="1"/>
      <c r="BT51" s="112">
        <v>46</v>
      </c>
      <c r="BU51" s="112">
        <v>10687200</v>
      </c>
      <c r="BV51" s="113">
        <v>1041.2511059999999</v>
      </c>
      <c r="BW51" s="113">
        <v>1001.410251</v>
      </c>
      <c r="BX51" s="113">
        <v>-32.615939959999999</v>
      </c>
      <c r="BY51" s="113">
        <v>31.227061469999999</v>
      </c>
      <c r="BZ51" s="113">
        <v>-186.33990470000001</v>
      </c>
      <c r="CA51" s="113">
        <v>175.8958346</v>
      </c>
      <c r="CB51" s="1"/>
      <c r="CC51" s="1"/>
      <c r="CD51" s="1"/>
      <c r="CE51" s="1"/>
    </row>
    <row r="52" spans="1:83" ht="9.9499999999999993" customHeight="1" x14ac:dyDescent="0.25">
      <c r="A52" s="1"/>
      <c r="B52" s="83"/>
      <c r="C52" s="64">
        <f t="shared" si="8"/>
        <v>101</v>
      </c>
      <c r="D52" s="64">
        <f t="shared" si="8"/>
        <v>102</v>
      </c>
      <c r="E52" s="64">
        <f t="shared" si="8"/>
        <v>103</v>
      </c>
      <c r="F52" s="64">
        <f t="shared" si="8"/>
        <v>104</v>
      </c>
      <c r="G52" s="64">
        <f t="shared" si="8"/>
        <v>105</v>
      </c>
      <c r="H52" s="64">
        <f t="shared" si="8"/>
        <v>106</v>
      </c>
      <c r="I52" s="64">
        <f t="shared" si="8"/>
        <v>107</v>
      </c>
      <c r="J52" s="64">
        <f t="shared" si="8"/>
        <v>108</v>
      </c>
      <c r="K52" s="64">
        <f t="shared" si="8"/>
        <v>109</v>
      </c>
      <c r="L52" s="64">
        <f t="shared" si="8"/>
        <v>110</v>
      </c>
      <c r="M52" s="85"/>
      <c r="N52" s="117">
        <v>46</v>
      </c>
      <c r="O52" s="107">
        <v>0</v>
      </c>
      <c r="P52" s="107">
        <v>6</v>
      </c>
      <c r="Q52" s="107">
        <v>2</v>
      </c>
      <c r="R52" s="117">
        <v>46</v>
      </c>
      <c r="S52" s="99" t="s">
        <v>240</v>
      </c>
      <c r="T52" s="117">
        <v>1</v>
      </c>
      <c r="U52" s="117">
        <v>146</v>
      </c>
      <c r="V52" s="117">
        <v>0.1</v>
      </c>
      <c r="W52" s="118">
        <v>9.9999999999999995E-7</v>
      </c>
      <c r="X52" s="117">
        <v>0.2</v>
      </c>
      <c r="Y52" s="117">
        <v>0.3</v>
      </c>
      <c r="Z52" s="117">
        <v>0.21</v>
      </c>
      <c r="AA52" s="117">
        <v>3.5</v>
      </c>
      <c r="AB52" s="119" t="s">
        <v>67</v>
      </c>
      <c r="AC52" s="55" t="str">
        <f t="shared" si="3"/>
        <v>3,7</v>
      </c>
      <c r="AD52" s="55" t="str">
        <f t="shared" si="4"/>
        <v/>
      </c>
      <c r="AE52" s="63">
        <v>12</v>
      </c>
      <c r="AF52" s="63">
        <v>4730400</v>
      </c>
      <c r="AG52" s="63">
        <v>5</v>
      </c>
      <c r="AH52" s="63">
        <v>0</v>
      </c>
      <c r="AI52" s="63">
        <v>0.20999999999994201</v>
      </c>
      <c r="AJ52" s="63">
        <v>0.21</v>
      </c>
      <c r="AK52" s="63">
        <v>0</v>
      </c>
      <c r="AL52" s="63">
        <v>6.1826922693817904E-3</v>
      </c>
      <c r="AM52" s="63">
        <v>0</v>
      </c>
      <c r="AN52" s="63">
        <v>0</v>
      </c>
      <c r="AO52" s="63">
        <v>-0.24999999999997999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54.75</v>
      </c>
      <c r="AV52" s="137" t="str">
        <v>ID126_GWD2MVR</v>
      </c>
      <c r="AW52" s="137"/>
      <c r="AX52" s="137"/>
      <c r="AY52" s="137"/>
      <c r="AZ52" s="134">
        <f t="shared" si="9"/>
        <v>13</v>
      </c>
      <c r="BA52" s="136">
        <f t="shared" si="10"/>
        <v>6</v>
      </c>
      <c r="BB52" s="110">
        <v>47</v>
      </c>
      <c r="BC52" s="110">
        <v>0.100005</v>
      </c>
      <c r="BD52" s="110"/>
      <c r="BE52" s="105" t="s">
        <v>17</v>
      </c>
      <c r="BF52" s="116" t="s">
        <v>241</v>
      </c>
      <c r="BG52" s="1"/>
      <c r="BH52" s="112">
        <v>47</v>
      </c>
      <c r="BI52" s="112">
        <v>10862400</v>
      </c>
      <c r="BJ52" s="113">
        <v>185</v>
      </c>
      <c r="BK52" s="113">
        <v>1015.948335</v>
      </c>
      <c r="BL52" s="113">
        <v>225.065046</v>
      </c>
      <c r="BM52" s="113">
        <v>6.2124159069999996</v>
      </c>
      <c r="BN52" s="113">
        <v>-1015.948335</v>
      </c>
      <c r="BO52" s="113">
        <v>-196.73066800000001</v>
      </c>
      <c r="BP52" s="113">
        <v>-207.12196209999999</v>
      </c>
      <c r="BQ52" s="115">
        <f t="shared" si="2"/>
        <v>125.72222222222223</v>
      </c>
      <c r="BR52" s="97"/>
      <c r="BS52" s="1"/>
      <c r="BT52" s="112">
        <v>47</v>
      </c>
      <c r="BU52" s="112">
        <v>10862400</v>
      </c>
      <c r="BV52" s="113">
        <v>1041.2510930000001</v>
      </c>
      <c r="BW52" s="113">
        <v>1001.410238</v>
      </c>
      <c r="BX52" s="113">
        <v>-32.61535018</v>
      </c>
      <c r="BY52" s="113">
        <v>31.227061469999999</v>
      </c>
      <c r="BZ52" s="113">
        <v>-186.33709540000001</v>
      </c>
      <c r="CA52" s="113">
        <v>175.8949006</v>
      </c>
      <c r="CB52" s="1"/>
      <c r="CC52" s="1"/>
      <c r="CD52" s="1"/>
      <c r="CE52" s="1"/>
    </row>
    <row r="53" spans="1:83" ht="9.9499999999999993" customHeight="1" x14ac:dyDescent="0.25">
      <c r="A53" s="1"/>
      <c r="B53" s="83"/>
      <c r="C53" s="64">
        <f t="shared" si="8"/>
        <v>111</v>
      </c>
      <c r="D53" s="64">
        <f t="shared" si="8"/>
        <v>112</v>
      </c>
      <c r="E53" s="64">
        <f t="shared" si="8"/>
        <v>113</v>
      </c>
      <c r="F53" s="64">
        <f t="shared" si="8"/>
        <v>114</v>
      </c>
      <c r="G53" s="64">
        <f t="shared" si="8"/>
        <v>115</v>
      </c>
      <c r="H53" s="64">
        <f t="shared" si="8"/>
        <v>116</v>
      </c>
      <c r="I53" s="64">
        <f t="shared" si="8"/>
        <v>117</v>
      </c>
      <c r="J53" s="64">
        <f t="shared" si="8"/>
        <v>118</v>
      </c>
      <c r="K53" s="64">
        <f t="shared" si="8"/>
        <v>119</v>
      </c>
      <c r="L53" s="64">
        <f t="shared" si="8"/>
        <v>120</v>
      </c>
      <c r="M53" s="85"/>
      <c r="N53" s="117">
        <v>47</v>
      </c>
      <c r="O53" s="107">
        <v>0</v>
      </c>
      <c r="P53" s="107">
        <v>6</v>
      </c>
      <c r="Q53" s="107">
        <v>3</v>
      </c>
      <c r="R53" s="117">
        <v>47</v>
      </c>
      <c r="S53" s="99" t="s">
        <v>242</v>
      </c>
      <c r="T53" s="117">
        <v>1</v>
      </c>
      <c r="U53" s="117">
        <v>147</v>
      </c>
      <c r="V53" s="117">
        <v>0.1</v>
      </c>
      <c r="W53" s="118">
        <v>9.9999999999999995E-7</v>
      </c>
      <c r="X53" s="117">
        <v>0.1</v>
      </c>
      <c r="Y53" s="117">
        <v>0.3</v>
      </c>
      <c r="Z53" s="117">
        <v>0.11</v>
      </c>
      <c r="AA53" s="117">
        <v>3.5</v>
      </c>
      <c r="AB53" s="119" t="s">
        <v>73</v>
      </c>
      <c r="AC53" s="55" t="str">
        <f t="shared" si="3"/>
        <v/>
      </c>
      <c r="AD53" s="55" t="str">
        <f t="shared" si="4"/>
        <v>4,7</v>
      </c>
      <c r="AE53" s="63">
        <v>13</v>
      </c>
      <c r="AF53" s="63">
        <v>4905600</v>
      </c>
      <c r="AG53" s="63">
        <v>5</v>
      </c>
      <c r="AH53" s="63">
        <v>0</v>
      </c>
      <c r="AI53" s="63">
        <v>0.20999999999999699</v>
      </c>
      <c r="AJ53" s="63">
        <v>0.21</v>
      </c>
      <c r="AK53" s="63">
        <v>0</v>
      </c>
      <c r="AL53" s="63">
        <v>6.1918597620017196E-3</v>
      </c>
      <c r="AM53" s="63">
        <v>0</v>
      </c>
      <c r="AN53" s="63">
        <v>0</v>
      </c>
      <c r="AO53" s="63">
        <v>-0.24999999999997999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56.7777777777777</v>
      </c>
      <c r="AV53" s="137" t="str">
        <v>ID26_REJINF</v>
      </c>
      <c r="AW53" s="137"/>
      <c r="AX53" s="137"/>
      <c r="AY53" s="137"/>
      <c r="AZ53" s="134">
        <f t="shared" si="9"/>
        <v>14</v>
      </c>
      <c r="BA53" s="136">
        <f t="shared" si="10"/>
        <v>7</v>
      </c>
      <c r="BB53" s="110">
        <v>48</v>
      </c>
      <c r="BC53" s="110">
        <v>0.100005</v>
      </c>
      <c r="BD53" s="110"/>
      <c r="BE53" s="105" t="s">
        <v>17</v>
      </c>
      <c r="BF53" s="116" t="s">
        <v>243</v>
      </c>
      <c r="BG53" s="1"/>
      <c r="BH53" s="112">
        <v>48</v>
      </c>
      <c r="BI53" s="112">
        <v>11037600</v>
      </c>
      <c r="BJ53" s="113">
        <v>185</v>
      </c>
      <c r="BK53" s="113">
        <v>1015.946006</v>
      </c>
      <c r="BL53" s="113">
        <v>225.0608292</v>
      </c>
      <c r="BM53" s="113">
        <v>6.2108989689999996</v>
      </c>
      <c r="BN53" s="113">
        <v>-1015.946006</v>
      </c>
      <c r="BO53" s="113">
        <v>-196.72895550000001</v>
      </c>
      <c r="BP53" s="113">
        <v>-207.1209747</v>
      </c>
      <c r="BQ53" s="115">
        <f t="shared" si="2"/>
        <v>127.75</v>
      </c>
      <c r="BR53" s="97"/>
      <c r="BS53" s="1"/>
      <c r="BT53" s="112">
        <v>48</v>
      </c>
      <c r="BU53" s="112">
        <v>11037600</v>
      </c>
      <c r="BV53" s="113">
        <v>1041.251078</v>
      </c>
      <c r="BW53" s="113">
        <v>1001.410224</v>
      </c>
      <c r="BX53" s="113">
        <v>-32.61472989</v>
      </c>
      <c r="BY53" s="113">
        <v>31.227061469999999</v>
      </c>
      <c r="BZ53" s="113">
        <v>-186.33412440000001</v>
      </c>
      <c r="CA53" s="113">
        <v>175.89391319999999</v>
      </c>
      <c r="CB53" s="1"/>
      <c r="CC53" s="1"/>
      <c r="CD53" s="1"/>
      <c r="CE53" s="1"/>
    </row>
    <row r="54" spans="1:83" ht="9.9499999999999993" customHeight="1" x14ac:dyDescent="0.25">
      <c r="A54" s="1"/>
      <c r="B54" s="83"/>
      <c r="C54" s="64">
        <f t="shared" si="8"/>
        <v>121</v>
      </c>
      <c r="D54" s="64">
        <f t="shared" si="8"/>
        <v>122</v>
      </c>
      <c r="E54" s="64">
        <f t="shared" si="8"/>
        <v>123</v>
      </c>
      <c r="F54" s="64">
        <f t="shared" si="8"/>
        <v>124</v>
      </c>
      <c r="G54" s="64">
        <f t="shared" si="8"/>
        <v>125</v>
      </c>
      <c r="H54" s="64" t="str">
        <f t="shared" si="8"/>
        <v>c3</v>
      </c>
      <c r="I54" s="64">
        <f t="shared" si="8"/>
        <v>127</v>
      </c>
      <c r="J54" s="64">
        <f t="shared" si="8"/>
        <v>128</v>
      </c>
      <c r="K54" s="64">
        <f t="shared" si="8"/>
        <v>129</v>
      </c>
      <c r="L54" s="64">
        <f t="shared" si="8"/>
        <v>130</v>
      </c>
      <c r="M54" s="85"/>
      <c r="N54" s="117">
        <v>48</v>
      </c>
      <c r="O54" s="107">
        <v>0</v>
      </c>
      <c r="P54" s="107">
        <v>6</v>
      </c>
      <c r="Q54" s="107">
        <v>4</v>
      </c>
      <c r="R54" s="117">
        <v>48</v>
      </c>
      <c r="S54" s="99" t="s">
        <v>244</v>
      </c>
      <c r="T54" s="117">
        <v>1</v>
      </c>
      <c r="U54" s="117">
        <v>148</v>
      </c>
      <c r="V54" s="117">
        <v>0.1</v>
      </c>
      <c r="W54" s="118">
        <v>9.9999999999999995E-7</v>
      </c>
      <c r="X54" s="117">
        <v>0.1</v>
      </c>
      <c r="Y54" s="117">
        <v>0.3</v>
      </c>
      <c r="Z54" s="117">
        <v>0.11</v>
      </c>
      <c r="AA54" s="117">
        <v>3.5</v>
      </c>
      <c r="AB54" s="119" t="s">
        <v>73</v>
      </c>
      <c r="AC54" s="55" t="str">
        <f t="shared" si="3"/>
        <v/>
      </c>
      <c r="AD54" s="55" t="str">
        <f t="shared" si="4"/>
        <v>5,7</v>
      </c>
      <c r="AE54" s="63">
        <v>14</v>
      </c>
      <c r="AF54" s="63">
        <v>5080800</v>
      </c>
      <c r="AG54" s="63">
        <v>5</v>
      </c>
      <c r="AH54" s="63">
        <v>0</v>
      </c>
      <c r="AI54" s="63">
        <v>0.20999999999999699</v>
      </c>
      <c r="AJ54" s="63">
        <v>0.21</v>
      </c>
      <c r="AK54" s="63">
        <v>0</v>
      </c>
      <c r="AL54" s="63">
        <v>6.20156183226002E-3</v>
      </c>
      <c r="AM54" s="63">
        <v>0</v>
      </c>
      <c r="AN54" s="63">
        <v>0</v>
      </c>
      <c r="AO54" s="63">
        <v>-0.249999999999964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58.8055555555555</v>
      </c>
      <c r="AV54" s="137" t="str">
        <v>ID126_REJINF</v>
      </c>
      <c r="AW54" s="137"/>
      <c r="AX54" s="137"/>
      <c r="AY54" s="137"/>
      <c r="AZ54" s="134">
        <f t="shared" si="9"/>
        <v>15</v>
      </c>
      <c r="BA54" s="136">
        <f t="shared" si="10"/>
        <v>7</v>
      </c>
      <c r="BB54" s="110">
        <v>49</v>
      </c>
      <c r="BC54" s="110">
        <v>0.100005</v>
      </c>
      <c r="BD54" s="110"/>
      <c r="BE54" s="105" t="s">
        <v>17</v>
      </c>
      <c r="BF54" s="116" t="s">
        <v>245</v>
      </c>
      <c r="BG54" s="1"/>
      <c r="BH54" s="112">
        <v>49</v>
      </c>
      <c r="BI54" s="112">
        <v>11212800</v>
      </c>
      <c r="BJ54" s="113">
        <v>185</v>
      </c>
      <c r="BK54" s="113">
        <v>1015.944892</v>
      </c>
      <c r="BL54" s="113">
        <v>225.0571118</v>
      </c>
      <c r="BM54" s="113">
        <v>6.2079867450000004</v>
      </c>
      <c r="BN54" s="113">
        <v>-1015.944892</v>
      </c>
      <c r="BO54" s="113">
        <v>-196.7291888</v>
      </c>
      <c r="BP54" s="113">
        <v>-207.11993630000001</v>
      </c>
      <c r="BQ54" s="115">
        <f t="shared" si="2"/>
        <v>129.77777777777777</v>
      </c>
      <c r="BR54" s="97"/>
      <c r="BS54" s="1"/>
      <c r="BT54" s="112">
        <v>49</v>
      </c>
      <c r="BU54" s="112">
        <v>11212800</v>
      </c>
      <c r="BV54" s="113">
        <v>1041.2510629999999</v>
      </c>
      <c r="BW54" s="113">
        <v>1001.41021</v>
      </c>
      <c r="BX54" s="113">
        <v>-32.614081089999999</v>
      </c>
      <c r="BY54" s="113">
        <v>31.227061469999999</v>
      </c>
      <c r="BZ54" s="113">
        <v>-186.3310056</v>
      </c>
      <c r="CA54" s="113">
        <v>175.89287490000001</v>
      </c>
      <c r="CB54" s="1"/>
      <c r="CC54" s="1"/>
      <c r="CD54" s="1"/>
      <c r="CE54" s="1"/>
    </row>
    <row r="55" spans="1:83" ht="9.9499999999999993" customHeight="1" x14ac:dyDescent="0.25">
      <c r="A55" s="1"/>
      <c r="B55" s="83"/>
      <c r="C55" s="64">
        <f t="shared" si="8"/>
        <v>131</v>
      </c>
      <c r="D55" s="64">
        <f t="shared" si="8"/>
        <v>132</v>
      </c>
      <c r="E55" s="64">
        <f t="shared" si="8"/>
        <v>133</v>
      </c>
      <c r="F55" s="64">
        <f t="shared" si="8"/>
        <v>134</v>
      </c>
      <c r="G55" s="64">
        <f t="shared" si="8"/>
        <v>135</v>
      </c>
      <c r="H55" s="64">
        <f t="shared" si="8"/>
        <v>136</v>
      </c>
      <c r="I55" s="64">
        <f t="shared" si="8"/>
        <v>137</v>
      </c>
      <c r="J55" s="64">
        <f t="shared" si="8"/>
        <v>138</v>
      </c>
      <c r="K55" s="64">
        <f t="shared" si="8"/>
        <v>139</v>
      </c>
      <c r="L55" s="64">
        <f t="shared" si="8"/>
        <v>140</v>
      </c>
      <c r="M55" s="85"/>
      <c r="N55" s="117">
        <v>49</v>
      </c>
      <c r="O55" s="107">
        <v>0</v>
      </c>
      <c r="P55" s="107">
        <v>6</v>
      </c>
      <c r="Q55" s="107">
        <v>5</v>
      </c>
      <c r="R55" s="117">
        <v>49</v>
      </c>
      <c r="S55" s="99" t="s">
        <v>127</v>
      </c>
      <c r="T55" s="117">
        <v>1</v>
      </c>
      <c r="U55" s="117">
        <v>149</v>
      </c>
      <c r="V55" s="117">
        <v>0.1</v>
      </c>
      <c r="W55" s="118">
        <v>9.9999999999999995E-7</v>
      </c>
      <c r="X55" s="117">
        <v>0.1</v>
      </c>
      <c r="Y55" s="117">
        <v>0.3</v>
      </c>
      <c r="Z55" s="117">
        <v>0.11</v>
      </c>
      <c r="AA55" s="117">
        <v>3.5</v>
      </c>
      <c r="AB55" s="119" t="s">
        <v>67</v>
      </c>
      <c r="AC55" s="55" t="str">
        <f t="shared" si="3"/>
        <v>6,7</v>
      </c>
      <c r="AD55" s="55" t="str">
        <f t="shared" si="4"/>
        <v/>
      </c>
      <c r="AE55" s="63">
        <v>15</v>
      </c>
      <c r="AF55" s="63">
        <v>5256000</v>
      </c>
      <c r="AG55" s="63">
        <v>5</v>
      </c>
      <c r="AH55" s="63">
        <v>0</v>
      </c>
      <c r="AI55" s="63">
        <v>0.20999999999999699</v>
      </c>
      <c r="AJ55" s="63">
        <v>0.21</v>
      </c>
      <c r="AK55" s="63">
        <v>0</v>
      </c>
      <c r="AL55" s="63">
        <v>6.2116612754899896E-3</v>
      </c>
      <c r="AM55" s="63">
        <v>0</v>
      </c>
      <c r="AN55" s="63">
        <v>0</v>
      </c>
      <c r="AO55" s="63">
        <v>-0.24999999999997999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60.8333333333333</v>
      </c>
      <c r="AV55" s="137" t="str">
        <v>time_days</v>
      </c>
      <c r="AW55" s="137"/>
      <c r="AX55" s="137"/>
      <c r="AY55" s="137"/>
      <c r="AZ55" s="134">
        <f t="shared" si="9"/>
        <v>16</v>
      </c>
      <c r="BA55" s="136"/>
      <c r="BB55" s="110">
        <v>50</v>
      </c>
      <c r="BC55" s="110">
        <v>0.100005</v>
      </c>
      <c r="BD55" s="110"/>
      <c r="BE55" s="105" t="s">
        <v>17</v>
      </c>
      <c r="BF55" s="116" t="s">
        <v>246</v>
      </c>
      <c r="BG55" s="1"/>
      <c r="BH55" s="112">
        <v>50</v>
      </c>
      <c r="BI55" s="112">
        <v>11388000</v>
      </c>
      <c r="BJ55" s="113">
        <v>185</v>
      </c>
      <c r="BK55" s="113">
        <v>1015.945516</v>
      </c>
      <c r="BL55" s="113">
        <v>225.05416959999999</v>
      </c>
      <c r="BM55" s="113">
        <v>6.2031749810000001</v>
      </c>
      <c r="BN55" s="113">
        <v>-1015.945516</v>
      </c>
      <c r="BO55" s="113">
        <v>-196.732145</v>
      </c>
      <c r="BP55" s="113">
        <v>-207.1188496</v>
      </c>
      <c r="BQ55" s="115">
        <f t="shared" si="2"/>
        <v>131.80555555555554</v>
      </c>
      <c r="BR55" s="97"/>
      <c r="BS55" s="1"/>
      <c r="BT55" s="112">
        <v>50</v>
      </c>
      <c r="BU55" s="112">
        <v>11388000</v>
      </c>
      <c r="BV55" s="113">
        <v>1041.2510480000001</v>
      </c>
      <c r="BW55" s="113">
        <v>1001.410195</v>
      </c>
      <c r="BX55" s="113">
        <v>-32.61340577</v>
      </c>
      <c r="BY55" s="113">
        <v>31.227061469999999</v>
      </c>
      <c r="BZ55" s="113">
        <v>-186.327753</v>
      </c>
      <c r="CA55" s="113">
        <v>175.89178820000001</v>
      </c>
      <c r="CB55" s="1"/>
      <c r="CC55" s="1"/>
      <c r="CD55" s="1"/>
      <c r="CE55" s="1"/>
    </row>
    <row r="56" spans="1:83" ht="9.9499999999999993" customHeight="1" x14ac:dyDescent="0.25">
      <c r="A56" s="1"/>
      <c r="B56" s="83"/>
      <c r="C56" s="64">
        <f t="shared" si="8"/>
        <v>141</v>
      </c>
      <c r="D56" s="64">
        <f t="shared" si="8"/>
        <v>142</v>
      </c>
      <c r="E56" s="64">
        <f t="shared" si="8"/>
        <v>143</v>
      </c>
      <c r="F56" s="64">
        <f t="shared" si="8"/>
        <v>144</v>
      </c>
      <c r="G56" s="64">
        <f t="shared" si="8"/>
        <v>145</v>
      </c>
      <c r="H56" s="64">
        <f t="shared" si="8"/>
        <v>146</v>
      </c>
      <c r="I56" s="64">
        <f t="shared" si="8"/>
        <v>147</v>
      </c>
      <c r="J56" s="64">
        <f t="shared" si="8"/>
        <v>148</v>
      </c>
      <c r="K56" s="64">
        <f t="shared" si="8"/>
        <v>149</v>
      </c>
      <c r="L56" s="64">
        <f t="shared" si="8"/>
        <v>150</v>
      </c>
      <c r="M56" s="85"/>
      <c r="N56" s="117">
        <v>50</v>
      </c>
      <c r="O56" s="107">
        <v>0</v>
      </c>
      <c r="P56" s="107">
        <v>6</v>
      </c>
      <c r="Q56" s="107">
        <v>6</v>
      </c>
      <c r="R56" s="117">
        <v>50</v>
      </c>
      <c r="S56" s="99" t="s">
        <v>166</v>
      </c>
      <c r="T56" s="117">
        <v>1</v>
      </c>
      <c r="U56" s="117">
        <v>150</v>
      </c>
      <c r="V56" s="117">
        <v>0.1</v>
      </c>
      <c r="W56" s="118">
        <v>9.9999999999999995E-7</v>
      </c>
      <c r="X56" s="117">
        <v>0.1</v>
      </c>
      <c r="Y56" s="117">
        <v>0.3</v>
      </c>
      <c r="Z56" s="117">
        <v>0.11</v>
      </c>
      <c r="AA56" s="117">
        <v>3.5</v>
      </c>
      <c r="AB56" s="119" t="s">
        <v>67</v>
      </c>
      <c r="AC56" s="55" t="str">
        <f t="shared" si="3"/>
        <v>7,7</v>
      </c>
      <c r="AD56" s="55" t="str">
        <f t="shared" si="4"/>
        <v/>
      </c>
      <c r="AE56" s="63">
        <v>16</v>
      </c>
      <c r="AF56" s="63">
        <v>5431200</v>
      </c>
      <c r="AG56" s="63">
        <v>1.25</v>
      </c>
      <c r="AH56" s="63">
        <v>0</v>
      </c>
      <c r="AI56" s="63">
        <v>0.21000000000005301</v>
      </c>
      <c r="AJ56" s="63">
        <v>0.21</v>
      </c>
      <c r="AK56" s="63">
        <v>0</v>
      </c>
      <c r="AL56" s="63">
        <v>6.1831629306188197E-3</v>
      </c>
      <c r="AM56" s="63">
        <v>0</v>
      </c>
      <c r="AN56" s="63">
        <v>0</v>
      </c>
      <c r="AO56" s="63">
        <v>-0.24999999586368701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62.8611111111111</v>
      </c>
      <c r="AV56" s="138" t="s">
        <v>17</v>
      </c>
      <c r="AW56" s="138">
        <v>26</v>
      </c>
      <c r="AX56" s="139"/>
      <c r="AY56" s="139"/>
      <c r="AZ56" s="139"/>
      <c r="BA56" s="139"/>
      <c r="BB56" s="110">
        <v>51</v>
      </c>
      <c r="BC56" s="110">
        <v>0.100005</v>
      </c>
      <c r="BD56" s="110"/>
      <c r="BE56" s="105" t="s">
        <v>17</v>
      </c>
      <c r="BF56" s="116" t="s">
        <v>247</v>
      </c>
      <c r="BG56" s="1"/>
      <c r="BH56" s="112">
        <v>51</v>
      </c>
      <c r="BI56" s="112">
        <v>11563200</v>
      </c>
      <c r="BJ56" s="113">
        <v>185</v>
      </c>
      <c r="BK56" s="113">
        <v>1015.945572</v>
      </c>
      <c r="BL56" s="113">
        <v>225.05086660000001</v>
      </c>
      <c r="BM56" s="113">
        <v>6.1987768000000001</v>
      </c>
      <c r="BN56" s="113">
        <v>-1015.945572</v>
      </c>
      <c r="BO56" s="113">
        <v>-196.73437300000001</v>
      </c>
      <c r="BP56" s="113">
        <v>-207.11771680000001</v>
      </c>
      <c r="BQ56" s="115">
        <f t="shared" si="2"/>
        <v>133.83333333333334</v>
      </c>
      <c r="BR56" s="97"/>
      <c r="BS56" s="1"/>
      <c r="BT56" s="112">
        <v>51</v>
      </c>
      <c r="BU56" s="112">
        <v>11563200</v>
      </c>
      <c r="BV56" s="113">
        <v>1041.2510319999999</v>
      </c>
      <c r="BW56" s="113">
        <v>1001.41018</v>
      </c>
      <c r="BX56" s="113">
        <v>-32.612705679999998</v>
      </c>
      <c r="BY56" s="113">
        <v>31.227061469999999</v>
      </c>
      <c r="BZ56" s="113">
        <v>-186.32437580000001</v>
      </c>
      <c r="CA56" s="113">
        <v>175.89065529999999</v>
      </c>
      <c r="CB56" s="1"/>
      <c r="CC56" s="1"/>
      <c r="CD56" s="1"/>
      <c r="CE56" s="1"/>
    </row>
    <row r="57" spans="1:83" ht="9.9499999999999993" customHeight="1" x14ac:dyDescent="0.25">
      <c r="A57" s="1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5"/>
      <c r="N57" s="117">
        <v>51</v>
      </c>
      <c r="O57" s="107">
        <v>0</v>
      </c>
      <c r="P57" s="107">
        <v>6</v>
      </c>
      <c r="Q57" s="107">
        <v>7</v>
      </c>
      <c r="R57" s="117">
        <v>51</v>
      </c>
      <c r="S57" s="99" t="s">
        <v>248</v>
      </c>
      <c r="T57" s="117">
        <v>1</v>
      </c>
      <c r="U57" s="117">
        <v>151</v>
      </c>
      <c r="V57" s="117">
        <v>0.1</v>
      </c>
      <c r="W57" s="118">
        <v>9.9999999999999995E-7</v>
      </c>
      <c r="X57" s="117">
        <v>0.1</v>
      </c>
      <c r="Y57" s="117">
        <v>0.3</v>
      </c>
      <c r="Z57" s="117">
        <v>0.11</v>
      </c>
      <c r="AA57" s="117">
        <v>3.5</v>
      </c>
      <c r="AB57" s="119" t="s">
        <v>67</v>
      </c>
      <c r="AC57" s="55" t="str">
        <f t="shared" si="3"/>
        <v>8,7</v>
      </c>
      <c r="AD57" s="55" t="str">
        <f t="shared" si="4"/>
        <v/>
      </c>
      <c r="AE57" s="63">
        <v>17</v>
      </c>
      <c r="AF57" s="63">
        <v>5606400</v>
      </c>
      <c r="AG57" s="63">
        <v>1.25</v>
      </c>
      <c r="AH57" s="63">
        <v>0</v>
      </c>
      <c r="AI57" s="63">
        <v>0.21000000000005301</v>
      </c>
      <c r="AJ57" s="63">
        <v>0.21</v>
      </c>
      <c r="AK57" s="63">
        <v>0</v>
      </c>
      <c r="AL57" s="63">
        <v>6.1072147824323304E-3</v>
      </c>
      <c r="AM57" s="63">
        <v>0</v>
      </c>
      <c r="AN57" s="63">
        <v>0</v>
      </c>
      <c r="AO57" s="63">
        <v>-0.249999999999933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64.8888888888888</v>
      </c>
      <c r="AV57" s="138" t="s">
        <v>17</v>
      </c>
      <c r="AW57" s="138">
        <v>126</v>
      </c>
      <c r="AX57" s="139"/>
      <c r="AY57" s="139"/>
      <c r="AZ57" s="139"/>
      <c r="BA57" s="139" t="s">
        <v>249</v>
      </c>
      <c r="BB57" s="110">
        <v>52</v>
      </c>
      <c r="BC57" s="110">
        <v>0.20000999999999999</v>
      </c>
      <c r="BD57" s="110"/>
      <c r="BE57" s="105" t="s">
        <v>17</v>
      </c>
      <c r="BF57" s="116" t="s">
        <v>250</v>
      </c>
      <c r="BG57" s="1"/>
      <c r="BH57" s="112">
        <v>52</v>
      </c>
      <c r="BI57" s="112">
        <v>11738400</v>
      </c>
      <c r="BJ57" s="113">
        <v>185</v>
      </c>
      <c r="BK57" s="113">
        <v>1015.945092</v>
      </c>
      <c r="BL57" s="113">
        <v>225.04721610000001</v>
      </c>
      <c r="BM57" s="113">
        <v>6.1947723190000001</v>
      </c>
      <c r="BN57" s="113">
        <v>-1015.945092</v>
      </c>
      <c r="BO57" s="113">
        <v>-196.7359041</v>
      </c>
      <c r="BP57" s="113">
        <v>-207.1165397</v>
      </c>
      <c r="BQ57" s="115">
        <f t="shared" si="2"/>
        <v>135.86111111111111</v>
      </c>
      <c r="BR57" s="97"/>
      <c r="BS57" s="1"/>
      <c r="BT57" s="112">
        <v>52</v>
      </c>
      <c r="BU57" s="112">
        <v>11738400</v>
      </c>
      <c r="BV57" s="113">
        <v>1041.2510150000001</v>
      </c>
      <c r="BW57" s="113">
        <v>1001.410164</v>
      </c>
      <c r="BX57" s="113">
        <v>-32.61198246</v>
      </c>
      <c r="BY57" s="113">
        <v>31.227061469999999</v>
      </c>
      <c r="BZ57" s="113">
        <v>-186.3208817</v>
      </c>
      <c r="CA57" s="113">
        <v>175.88947830000001</v>
      </c>
      <c r="CB57" s="1"/>
      <c r="CC57" s="1"/>
      <c r="CD57" s="1"/>
      <c r="CE57" s="1"/>
    </row>
    <row r="58" spans="1:83" ht="9.9499999999999993" customHeight="1" x14ac:dyDescent="0.25">
      <c r="A58" s="1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5"/>
      <c r="N58" s="117">
        <v>52</v>
      </c>
      <c r="O58" s="107">
        <v>0</v>
      </c>
      <c r="P58" s="107">
        <v>6</v>
      </c>
      <c r="Q58" s="107">
        <v>8</v>
      </c>
      <c r="R58" s="117">
        <v>52</v>
      </c>
      <c r="S58" s="99" t="s">
        <v>251</v>
      </c>
      <c r="T58" s="117">
        <v>1</v>
      </c>
      <c r="U58" s="117">
        <v>152</v>
      </c>
      <c r="V58" s="117">
        <v>0.1</v>
      </c>
      <c r="W58" s="118">
        <v>9.9999999999999995E-7</v>
      </c>
      <c r="X58" s="117">
        <v>0.2</v>
      </c>
      <c r="Y58" s="117">
        <v>0.3</v>
      </c>
      <c r="Z58" s="117">
        <v>0.21</v>
      </c>
      <c r="AA58" s="117">
        <v>3.5</v>
      </c>
      <c r="AB58" s="119" t="s">
        <v>67</v>
      </c>
      <c r="AC58" s="55" t="str">
        <f t="shared" si="3"/>
        <v>9,7</v>
      </c>
      <c r="AD58" s="55" t="str">
        <f t="shared" si="4"/>
        <v/>
      </c>
      <c r="AE58" s="63">
        <v>18</v>
      </c>
      <c r="AF58" s="63">
        <v>5781600</v>
      </c>
      <c r="AG58" s="63">
        <v>1.25</v>
      </c>
      <c r="AH58" s="63">
        <v>0</v>
      </c>
      <c r="AI58" s="63">
        <v>0.20999999999999699</v>
      </c>
      <c r="AJ58" s="63">
        <v>0.21</v>
      </c>
      <c r="AK58" s="63">
        <v>0</v>
      </c>
      <c r="AL58" s="63">
        <v>5.9886479782442796E-3</v>
      </c>
      <c r="AM58" s="63">
        <v>0</v>
      </c>
      <c r="AN58" s="63">
        <v>0</v>
      </c>
      <c r="AO58" s="63">
        <v>-0.249999999999964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66.9166666666666</v>
      </c>
      <c r="AV58" s="138" t="s">
        <v>17</v>
      </c>
      <c r="AW58" s="138">
        <v>20</v>
      </c>
      <c r="AX58" s="139"/>
      <c r="AY58" s="139"/>
      <c r="AZ58" s="139"/>
      <c r="BA58" s="139"/>
      <c r="BB58" s="110">
        <v>53</v>
      </c>
      <c r="BC58" s="110">
        <v>0.20000999999999999</v>
      </c>
      <c r="BD58" s="110"/>
      <c r="BE58" s="105" t="s">
        <v>17</v>
      </c>
      <c r="BF58" s="116" t="s">
        <v>252</v>
      </c>
      <c r="BG58" s="1"/>
      <c r="BH58" s="112">
        <v>53</v>
      </c>
      <c r="BI58" s="112">
        <v>11913600</v>
      </c>
      <c r="BJ58" s="113">
        <v>185</v>
      </c>
      <c r="BK58" s="113">
        <v>1015.944109</v>
      </c>
      <c r="BL58" s="113">
        <v>225.0432386</v>
      </c>
      <c r="BM58" s="113">
        <v>6.1911371710000003</v>
      </c>
      <c r="BN58" s="113">
        <v>-1015.944109</v>
      </c>
      <c r="BO58" s="113">
        <v>-196.73678100000001</v>
      </c>
      <c r="BP58" s="113">
        <v>-207.1153204</v>
      </c>
      <c r="BQ58" s="115">
        <f t="shared" si="2"/>
        <v>137.88888888888889</v>
      </c>
      <c r="BR58" s="97"/>
      <c r="BS58" s="1"/>
      <c r="BT58" s="112">
        <v>53</v>
      </c>
      <c r="BU58" s="112">
        <v>11913600</v>
      </c>
      <c r="BV58" s="113">
        <v>1041.250998</v>
      </c>
      <c r="BW58" s="113">
        <v>1001.410148</v>
      </c>
      <c r="BX58" s="113">
        <v>-32.611237610000003</v>
      </c>
      <c r="BY58" s="113">
        <v>31.227061469999999</v>
      </c>
      <c r="BZ58" s="113">
        <v>-186.31727789999999</v>
      </c>
      <c r="CA58" s="113">
        <v>175.88825890000001</v>
      </c>
      <c r="CB58" s="1"/>
      <c r="CC58" s="1"/>
      <c r="CD58" s="1"/>
      <c r="CE58" s="1"/>
    </row>
    <row r="59" spans="1:83" ht="9.9499999999999993" customHeight="1" x14ac:dyDescent="0.25">
      <c r="A59" s="1"/>
      <c r="B59" s="83"/>
      <c r="C59" s="64">
        <f>B42+1+IF(B42=0,MAX($C41:$L41),0)</f>
        <v>1</v>
      </c>
      <c r="D59" s="64">
        <f t="shared" ref="D59:L59" si="11">C59+1+IF(C59=0,MAX($C41:$L41),0)</f>
        <v>2</v>
      </c>
      <c r="E59" s="64">
        <f t="shared" si="11"/>
        <v>3</v>
      </c>
      <c r="F59" s="64">
        <f t="shared" si="11"/>
        <v>4</v>
      </c>
      <c r="G59" s="64">
        <f t="shared" si="11"/>
        <v>5</v>
      </c>
      <c r="H59" s="64">
        <f t="shared" si="11"/>
        <v>6</v>
      </c>
      <c r="I59" s="64">
        <f t="shared" si="11"/>
        <v>7</v>
      </c>
      <c r="J59" s="64">
        <f t="shared" si="11"/>
        <v>8</v>
      </c>
      <c r="K59" s="64">
        <f t="shared" si="11"/>
        <v>9</v>
      </c>
      <c r="L59" s="64">
        <f t="shared" si="11"/>
        <v>10</v>
      </c>
      <c r="M59" s="85"/>
      <c r="N59" s="117">
        <v>53</v>
      </c>
      <c r="O59" s="107">
        <v>0</v>
      </c>
      <c r="P59" s="107">
        <v>7</v>
      </c>
      <c r="Q59" s="107">
        <v>1</v>
      </c>
      <c r="R59" s="117">
        <v>53</v>
      </c>
      <c r="S59" s="99" t="s">
        <v>253</v>
      </c>
      <c r="T59" s="117">
        <v>1</v>
      </c>
      <c r="U59" s="117">
        <v>153</v>
      </c>
      <c r="V59" s="117">
        <v>0.1</v>
      </c>
      <c r="W59" s="118">
        <v>9.9999999999999995E-7</v>
      </c>
      <c r="X59" s="117">
        <v>0.2</v>
      </c>
      <c r="Y59" s="117">
        <v>0.3</v>
      </c>
      <c r="Z59" s="117">
        <v>0.21</v>
      </c>
      <c r="AA59" s="117">
        <v>3.5</v>
      </c>
      <c r="AB59" s="119" t="s">
        <v>67</v>
      </c>
      <c r="AC59" s="55" t="str">
        <f t="shared" si="3"/>
        <v>2,8</v>
      </c>
      <c r="AD59" s="55" t="str">
        <f t="shared" si="4"/>
        <v/>
      </c>
      <c r="AE59" s="63">
        <v>19</v>
      </c>
      <c r="AF59" s="63">
        <v>5956800</v>
      </c>
      <c r="AG59" s="63">
        <v>1.25</v>
      </c>
      <c r="AH59" s="63">
        <v>0</v>
      </c>
      <c r="AI59" s="63">
        <v>0.20999999999999699</v>
      </c>
      <c r="AJ59" s="63">
        <v>0.21</v>
      </c>
      <c r="AK59" s="63">
        <v>0</v>
      </c>
      <c r="AL59" s="63">
        <v>5.8374603917961503E-3</v>
      </c>
      <c r="AM59" s="63">
        <v>0</v>
      </c>
      <c r="AN59" s="63">
        <v>0</v>
      </c>
      <c r="AO59" s="63">
        <v>-0.249999999999933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68.9444444444444</v>
      </c>
      <c r="AV59" s="138" t="s">
        <v>17</v>
      </c>
      <c r="AW59" s="138">
        <v>51</v>
      </c>
      <c r="AX59" s="139"/>
      <c r="AY59" s="139"/>
      <c r="AZ59" s="139"/>
      <c r="BA59" s="139" t="s">
        <v>254</v>
      </c>
      <c r="BB59" s="110">
        <v>54</v>
      </c>
      <c r="BC59" s="110">
        <v>0.20000999999999999</v>
      </c>
      <c r="BD59" s="110"/>
      <c r="BE59" s="105" t="s">
        <v>17</v>
      </c>
      <c r="BF59" s="116" t="s">
        <v>255</v>
      </c>
      <c r="BG59" s="1"/>
      <c r="BH59" s="112">
        <v>54</v>
      </c>
      <c r="BI59" s="112">
        <v>12088800</v>
      </c>
      <c r="BJ59" s="113">
        <v>185</v>
      </c>
      <c r="BK59" s="113">
        <v>1015.9426549999999</v>
      </c>
      <c r="BL59" s="113">
        <v>225.0389533</v>
      </c>
      <c r="BM59" s="113">
        <v>6.1878486390000003</v>
      </c>
      <c r="BN59" s="113">
        <v>-1015.9426549999999</v>
      </c>
      <c r="BO59" s="113">
        <v>-196.73704409999999</v>
      </c>
      <c r="BP59" s="113">
        <v>-207.11406059999999</v>
      </c>
      <c r="BQ59" s="115">
        <f t="shared" si="2"/>
        <v>139.91666666666666</v>
      </c>
      <c r="BR59" s="97"/>
      <c r="BS59" s="1"/>
      <c r="BT59" s="112">
        <v>54</v>
      </c>
      <c r="BU59" s="112">
        <v>12088800</v>
      </c>
      <c r="BV59" s="113">
        <v>1041.25098</v>
      </c>
      <c r="BW59" s="113">
        <v>1001.410131</v>
      </c>
      <c r="BX59" s="113">
        <v>-32.610472520000002</v>
      </c>
      <c r="BY59" s="113">
        <v>31.227061469999999</v>
      </c>
      <c r="BZ59" s="113">
        <v>-186.31357070000001</v>
      </c>
      <c r="CA59" s="113">
        <v>175.8869991</v>
      </c>
      <c r="CB59" s="1"/>
      <c r="CC59" s="1"/>
      <c r="CD59" s="1"/>
      <c r="CE59" s="1"/>
    </row>
    <row r="60" spans="1:83" ht="9.9499999999999993" customHeight="1" x14ac:dyDescent="0.25">
      <c r="A60" s="1"/>
      <c r="B60" s="83"/>
      <c r="C60" s="64">
        <f t="shared" ref="C60:C73" si="12">B43+1+IF(B43=0,MAX($C59:$L59),0)</f>
        <v>11</v>
      </c>
      <c r="D60" s="64">
        <f t="shared" ref="D60:L73" si="13">C60+1+IF(C60=0,MAX($C59:$L59),0)</f>
        <v>12</v>
      </c>
      <c r="E60" s="64">
        <f t="shared" si="13"/>
        <v>13</v>
      </c>
      <c r="F60" s="64">
        <f t="shared" si="13"/>
        <v>14</v>
      </c>
      <c r="G60" s="64">
        <f t="shared" si="13"/>
        <v>15</v>
      </c>
      <c r="H60" s="64">
        <f t="shared" si="13"/>
        <v>16</v>
      </c>
      <c r="I60" s="64">
        <f t="shared" si="13"/>
        <v>17</v>
      </c>
      <c r="J60" s="64">
        <f t="shared" si="13"/>
        <v>18</v>
      </c>
      <c r="K60" s="64">
        <f t="shared" si="13"/>
        <v>19</v>
      </c>
      <c r="L60" s="64">
        <f t="shared" si="13"/>
        <v>20</v>
      </c>
      <c r="M60" s="85"/>
      <c r="N60" s="117">
        <v>54</v>
      </c>
      <c r="O60" s="107">
        <v>0</v>
      </c>
      <c r="P60" s="107">
        <v>7</v>
      </c>
      <c r="Q60" s="107">
        <v>2</v>
      </c>
      <c r="R60" s="117">
        <v>54</v>
      </c>
      <c r="S60" s="99" t="s">
        <v>256</v>
      </c>
      <c r="T60" s="117">
        <v>1</v>
      </c>
      <c r="U60" s="117">
        <v>154</v>
      </c>
      <c r="V60" s="117">
        <v>0.1</v>
      </c>
      <c r="W60" s="118">
        <v>9.9999999999999995E-7</v>
      </c>
      <c r="X60" s="117">
        <v>0.2</v>
      </c>
      <c r="Y60" s="117">
        <v>0.3</v>
      </c>
      <c r="Z60" s="117">
        <v>0.21</v>
      </c>
      <c r="AA60" s="117">
        <v>3.5</v>
      </c>
      <c r="AB60" s="119" t="s">
        <v>67</v>
      </c>
      <c r="AC60" s="55" t="str">
        <f t="shared" si="3"/>
        <v>3,8</v>
      </c>
      <c r="AD60" s="55" t="str">
        <f t="shared" si="4"/>
        <v/>
      </c>
      <c r="AE60" s="63">
        <v>20</v>
      </c>
      <c r="AF60" s="63">
        <v>6132000</v>
      </c>
      <c r="AG60" s="63">
        <v>1.25</v>
      </c>
      <c r="AH60" s="63">
        <v>0</v>
      </c>
      <c r="AI60" s="63">
        <v>0.21000000000005301</v>
      </c>
      <c r="AJ60" s="63">
        <v>0.21</v>
      </c>
      <c r="AK60" s="63">
        <v>0</v>
      </c>
      <c r="AL60" s="63">
        <v>5.6645098840605E-3</v>
      </c>
      <c r="AM60" s="63">
        <v>0</v>
      </c>
      <c r="AN60" s="63">
        <v>0</v>
      </c>
      <c r="AO60" s="63">
        <v>-0.249999999999996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70.9722222222222</v>
      </c>
      <c r="AV60" s="140"/>
      <c r="AW60" s="140"/>
      <c r="AX60" s="140"/>
      <c r="AY60" s="140"/>
      <c r="AZ60" s="140"/>
      <c r="BA60" s="140"/>
      <c r="BB60" s="110">
        <v>55</v>
      </c>
      <c r="BC60" s="110">
        <v>0.100005</v>
      </c>
      <c r="BD60" s="110"/>
      <c r="BE60" s="105" t="s">
        <v>17</v>
      </c>
      <c r="BF60" s="116" t="s">
        <v>257</v>
      </c>
      <c r="BG60" s="1"/>
      <c r="BH60" s="112">
        <v>55</v>
      </c>
      <c r="BI60" s="112">
        <v>12264000</v>
      </c>
      <c r="BJ60" s="113">
        <v>185</v>
      </c>
      <c r="BK60" s="113">
        <v>1015.940761</v>
      </c>
      <c r="BL60" s="113">
        <v>225.0343786</v>
      </c>
      <c r="BM60" s="113">
        <v>6.1848854370000002</v>
      </c>
      <c r="BN60" s="113">
        <v>-1015.940761</v>
      </c>
      <c r="BO60" s="113">
        <v>-196.7367314</v>
      </c>
      <c r="BP60" s="113">
        <v>-207.11276179999999</v>
      </c>
      <c r="BQ60" s="115">
        <f t="shared" si="2"/>
        <v>141.94444444444446</v>
      </c>
      <c r="BR60" s="97"/>
      <c r="BS60" s="1"/>
      <c r="BT60" s="112">
        <v>55</v>
      </c>
      <c r="BU60" s="112">
        <v>12264000</v>
      </c>
      <c r="BV60" s="113">
        <v>1041.2509620000001</v>
      </c>
      <c r="BW60" s="113">
        <v>1001.410114</v>
      </c>
      <c r="BX60" s="113">
        <v>-32.609688490000003</v>
      </c>
      <c r="BY60" s="113">
        <v>31.227061469999999</v>
      </c>
      <c r="BZ60" s="113">
        <v>-186.30976609999999</v>
      </c>
      <c r="CA60" s="113">
        <v>175.8857003</v>
      </c>
      <c r="CB60" s="1"/>
      <c r="CC60" s="1"/>
      <c r="CD60" s="1"/>
      <c r="CE60" s="1"/>
    </row>
    <row r="61" spans="1:83" ht="9.9499999999999993" customHeight="1" x14ac:dyDescent="0.25">
      <c r="A61" s="1"/>
      <c r="B61" s="83"/>
      <c r="C61" s="64">
        <f t="shared" si="12"/>
        <v>21</v>
      </c>
      <c r="D61" s="64">
        <f t="shared" si="13"/>
        <v>22</v>
      </c>
      <c r="E61" s="64">
        <f t="shared" si="13"/>
        <v>23</v>
      </c>
      <c r="F61" s="64">
        <f t="shared" si="13"/>
        <v>24</v>
      </c>
      <c r="G61" s="64">
        <f t="shared" si="13"/>
        <v>25</v>
      </c>
      <c r="H61" s="64">
        <f t="shared" si="13"/>
        <v>26</v>
      </c>
      <c r="I61" s="64">
        <f t="shared" si="13"/>
        <v>27</v>
      </c>
      <c r="J61" s="64">
        <f t="shared" si="13"/>
        <v>28</v>
      </c>
      <c r="K61" s="64">
        <f t="shared" si="13"/>
        <v>29</v>
      </c>
      <c r="L61" s="64">
        <f t="shared" si="13"/>
        <v>30</v>
      </c>
      <c r="M61" s="85"/>
      <c r="N61" s="117">
        <v>55</v>
      </c>
      <c r="O61" s="107">
        <v>0</v>
      </c>
      <c r="P61" s="107">
        <v>7</v>
      </c>
      <c r="Q61" s="107">
        <v>3</v>
      </c>
      <c r="R61" s="117">
        <v>55</v>
      </c>
      <c r="S61" s="99" t="s">
        <v>258</v>
      </c>
      <c r="T61" s="117">
        <v>1</v>
      </c>
      <c r="U61" s="117">
        <v>155</v>
      </c>
      <c r="V61" s="117">
        <v>0.1</v>
      </c>
      <c r="W61" s="118">
        <v>9.9999999999999995E-7</v>
      </c>
      <c r="X61" s="117">
        <v>0.1</v>
      </c>
      <c r="Y61" s="117">
        <v>0.3</v>
      </c>
      <c r="Z61" s="117">
        <v>0.11</v>
      </c>
      <c r="AA61" s="117">
        <v>3.5</v>
      </c>
      <c r="AB61" s="119" t="s">
        <v>73</v>
      </c>
      <c r="AC61" s="55" t="str">
        <f t="shared" si="3"/>
        <v/>
      </c>
      <c r="AD61" s="55" t="str">
        <f t="shared" si="4"/>
        <v>4,8</v>
      </c>
      <c r="AE61" s="63">
        <v>21</v>
      </c>
      <c r="AF61" s="63">
        <v>6307200</v>
      </c>
      <c r="AG61" s="63">
        <v>1.25</v>
      </c>
      <c r="AH61" s="63">
        <v>0</v>
      </c>
      <c r="AI61" s="63">
        <v>0.20999999999999699</v>
      </c>
      <c r="AJ61" s="63">
        <v>0.21</v>
      </c>
      <c r="AK61" s="63">
        <v>0</v>
      </c>
      <c r="AL61" s="63">
        <v>5.4792702593861797E-3</v>
      </c>
      <c r="AM61" s="63">
        <v>0</v>
      </c>
      <c r="AN61" s="63">
        <v>0</v>
      </c>
      <c r="AO61" s="63">
        <v>-0.249999999999964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73</v>
      </c>
      <c r="AV61" s="140"/>
      <c r="AW61" s="140"/>
      <c r="AX61" s="140"/>
      <c r="AY61" s="140"/>
      <c r="AZ61" s="140"/>
      <c r="BA61" s="140"/>
      <c r="BB61" s="110">
        <v>56</v>
      </c>
      <c r="BC61" s="110">
        <v>0.100005</v>
      </c>
      <c r="BD61" s="110"/>
      <c r="BE61" s="105" t="s">
        <v>17</v>
      </c>
      <c r="BF61" s="116" t="s">
        <v>259</v>
      </c>
      <c r="BG61" s="1"/>
      <c r="BH61" s="112">
        <v>56</v>
      </c>
      <c r="BI61" s="112">
        <v>12439200</v>
      </c>
      <c r="BJ61" s="113">
        <v>185</v>
      </c>
      <c r="BK61" s="113">
        <v>1015.938452</v>
      </c>
      <c r="BL61" s="113">
        <v>225.02953149999999</v>
      </c>
      <c r="BM61" s="113">
        <v>6.1822276819999997</v>
      </c>
      <c r="BN61" s="113">
        <v>-1015.938452</v>
      </c>
      <c r="BO61" s="113">
        <v>-196.73587810000001</v>
      </c>
      <c r="BP61" s="113">
        <v>-207.11142570000001</v>
      </c>
      <c r="BQ61" s="115">
        <f t="shared" si="2"/>
        <v>143.97222222222223</v>
      </c>
      <c r="BR61" s="97"/>
      <c r="BS61" s="1"/>
      <c r="BT61" s="112">
        <v>56</v>
      </c>
      <c r="BU61" s="112">
        <v>12439200</v>
      </c>
      <c r="BV61" s="113">
        <v>1041.2509439999999</v>
      </c>
      <c r="BW61" s="113">
        <v>1001.410096</v>
      </c>
      <c r="BX61" s="113">
        <v>-32.608886699999999</v>
      </c>
      <c r="BY61" s="113">
        <v>31.227061469999999</v>
      </c>
      <c r="BZ61" s="113">
        <v>-186.30586940000001</v>
      </c>
      <c r="CA61" s="113">
        <v>175.88436419999999</v>
      </c>
      <c r="CB61" s="1"/>
      <c r="CC61" s="1"/>
      <c r="CD61" s="1"/>
      <c r="CE61" s="1"/>
    </row>
    <row r="62" spans="1:83" ht="9.9499999999999993" customHeight="1" x14ac:dyDescent="0.25">
      <c r="A62" s="1"/>
      <c r="B62" s="83"/>
      <c r="C62" s="64">
        <f t="shared" si="12"/>
        <v>31</v>
      </c>
      <c r="D62" s="64">
        <f t="shared" si="13"/>
        <v>32</v>
      </c>
      <c r="E62" s="64">
        <f t="shared" si="13"/>
        <v>33</v>
      </c>
      <c r="F62" s="64">
        <f t="shared" si="13"/>
        <v>34</v>
      </c>
      <c r="G62" s="64">
        <f t="shared" si="13"/>
        <v>35</v>
      </c>
      <c r="H62" s="64">
        <f t="shared" si="13"/>
        <v>36</v>
      </c>
      <c r="I62" s="64">
        <f t="shared" si="13"/>
        <v>37</v>
      </c>
      <c r="J62" s="64">
        <f t="shared" si="13"/>
        <v>38</v>
      </c>
      <c r="K62" s="64">
        <f t="shared" si="13"/>
        <v>39</v>
      </c>
      <c r="L62" s="64">
        <f t="shared" si="13"/>
        <v>40</v>
      </c>
      <c r="M62" s="85"/>
      <c r="N62" s="117">
        <v>56</v>
      </c>
      <c r="O62" s="107">
        <v>0</v>
      </c>
      <c r="P62" s="107">
        <v>7</v>
      </c>
      <c r="Q62" s="107">
        <v>4</v>
      </c>
      <c r="R62" s="117">
        <v>56</v>
      </c>
      <c r="S62" s="99" t="s">
        <v>260</v>
      </c>
      <c r="T62" s="117">
        <v>1</v>
      </c>
      <c r="U62" s="117">
        <v>156</v>
      </c>
      <c r="V62" s="117">
        <v>0.1</v>
      </c>
      <c r="W62" s="118">
        <v>9.9999999999999995E-7</v>
      </c>
      <c r="X62" s="117">
        <v>0.1</v>
      </c>
      <c r="Y62" s="117">
        <v>0.3</v>
      </c>
      <c r="Z62" s="117">
        <v>0.11</v>
      </c>
      <c r="AA62" s="117">
        <v>3.5</v>
      </c>
      <c r="AB62" s="119" t="s">
        <v>73</v>
      </c>
      <c r="AC62" s="55" t="str">
        <f t="shared" si="3"/>
        <v/>
      </c>
      <c r="AD62" s="55" t="str">
        <f t="shared" si="4"/>
        <v>5,8</v>
      </c>
      <c r="AE62" s="63">
        <v>22</v>
      </c>
      <c r="AF62" s="63">
        <v>6482400</v>
      </c>
      <c r="AG62" s="63">
        <v>1.25</v>
      </c>
      <c r="AH62" s="63">
        <v>0</v>
      </c>
      <c r="AI62" s="63">
        <v>0.20999999999999699</v>
      </c>
      <c r="AJ62" s="63">
        <v>0.21</v>
      </c>
      <c r="AK62" s="63">
        <v>0</v>
      </c>
      <c r="AL62" s="63">
        <v>5.2893007249755304E-3</v>
      </c>
      <c r="AM62" s="63">
        <v>0</v>
      </c>
      <c r="AN62" s="63">
        <v>0</v>
      </c>
      <c r="AO62" s="63">
        <v>-0.249999999999964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75.0277777777777</v>
      </c>
      <c r="AV62" s="140"/>
      <c r="AW62" s="140"/>
      <c r="AX62" s="140"/>
      <c r="AY62" s="140"/>
      <c r="AZ62" s="140"/>
      <c r="BA62" s="140"/>
      <c r="BB62" s="110">
        <v>57</v>
      </c>
      <c r="BC62" s="110">
        <v>0.100005</v>
      </c>
      <c r="BD62" s="110"/>
      <c r="BE62" s="105" t="s">
        <v>17</v>
      </c>
      <c r="BF62" s="116" t="s">
        <v>261</v>
      </c>
      <c r="BG62" s="1"/>
      <c r="BH62" s="112">
        <v>57</v>
      </c>
      <c r="BI62" s="112">
        <v>12614400</v>
      </c>
      <c r="BJ62" s="113">
        <v>185</v>
      </c>
      <c r="BK62" s="113">
        <v>1015.935754</v>
      </c>
      <c r="BL62" s="113">
        <v>225.0244275</v>
      </c>
      <c r="BM62" s="113">
        <v>6.1798568149999999</v>
      </c>
      <c r="BN62" s="113">
        <v>-1015.935754</v>
      </c>
      <c r="BO62" s="113">
        <v>-196.73451710000001</v>
      </c>
      <c r="BP62" s="113">
        <v>-207.11005349999999</v>
      </c>
      <c r="BQ62" s="115">
        <f t="shared" si="2"/>
        <v>146</v>
      </c>
      <c r="BR62" s="97"/>
      <c r="BS62" s="1"/>
      <c r="BT62" s="112">
        <v>57</v>
      </c>
      <c r="BU62" s="112">
        <v>12614400</v>
      </c>
      <c r="BV62" s="113">
        <v>1041.2509250000001</v>
      </c>
      <c r="BW62" s="113">
        <v>1001.410078</v>
      </c>
      <c r="BX62" s="113">
        <v>-32.608068260000003</v>
      </c>
      <c r="BY62" s="113">
        <v>31.227061469999999</v>
      </c>
      <c r="BZ62" s="113">
        <v>-186.30188580000001</v>
      </c>
      <c r="CA62" s="113">
        <v>175.8829921</v>
      </c>
      <c r="CB62" s="1"/>
      <c r="CC62" s="1"/>
      <c r="CD62" s="1"/>
      <c r="CE62" s="1"/>
    </row>
    <row r="63" spans="1:83" ht="9.9499999999999993" customHeight="1" x14ac:dyDescent="0.25">
      <c r="A63" s="1"/>
      <c r="B63" s="83"/>
      <c r="C63" s="64">
        <f t="shared" si="12"/>
        <v>41</v>
      </c>
      <c r="D63" s="64">
        <f t="shared" si="13"/>
        <v>42</v>
      </c>
      <c r="E63" s="64">
        <f t="shared" si="13"/>
        <v>43</v>
      </c>
      <c r="F63" s="64">
        <f t="shared" si="13"/>
        <v>44</v>
      </c>
      <c r="G63" s="64">
        <f t="shared" si="13"/>
        <v>45</v>
      </c>
      <c r="H63" s="64">
        <f t="shared" si="13"/>
        <v>46</v>
      </c>
      <c r="I63" s="64">
        <f t="shared" si="13"/>
        <v>47</v>
      </c>
      <c r="J63" s="64">
        <f t="shared" si="13"/>
        <v>48</v>
      </c>
      <c r="K63" s="64">
        <f t="shared" si="13"/>
        <v>49</v>
      </c>
      <c r="L63" s="64">
        <f t="shared" si="13"/>
        <v>50</v>
      </c>
      <c r="M63" s="85"/>
      <c r="N63" s="117">
        <v>57</v>
      </c>
      <c r="O63" s="107">
        <v>0</v>
      </c>
      <c r="P63" s="107">
        <v>7</v>
      </c>
      <c r="Q63" s="107">
        <v>5</v>
      </c>
      <c r="R63" s="117">
        <v>57</v>
      </c>
      <c r="S63" s="99" t="s">
        <v>130</v>
      </c>
      <c r="T63" s="117">
        <v>1</v>
      </c>
      <c r="U63" s="117">
        <v>157</v>
      </c>
      <c r="V63" s="117">
        <v>0.1</v>
      </c>
      <c r="W63" s="118">
        <v>9.9999999999999995E-7</v>
      </c>
      <c r="X63" s="117">
        <v>0.1</v>
      </c>
      <c r="Y63" s="117">
        <v>0.3</v>
      </c>
      <c r="Z63" s="117">
        <v>0.11</v>
      </c>
      <c r="AA63" s="117">
        <v>3.5</v>
      </c>
      <c r="AB63" s="119" t="s">
        <v>67</v>
      </c>
      <c r="AC63" s="55" t="str">
        <f t="shared" si="3"/>
        <v>6,8</v>
      </c>
      <c r="AD63" s="55" t="str">
        <f t="shared" si="4"/>
        <v/>
      </c>
      <c r="AE63" s="63">
        <v>23</v>
      </c>
      <c r="AF63" s="63">
        <v>6657600</v>
      </c>
      <c r="AG63" s="63">
        <v>1.25</v>
      </c>
      <c r="AH63" s="63">
        <v>0</v>
      </c>
      <c r="AI63" s="63">
        <v>0.20999999999999699</v>
      </c>
      <c r="AJ63" s="63">
        <v>0.21</v>
      </c>
      <c r="AK63" s="63">
        <v>0</v>
      </c>
      <c r="AL63" s="63">
        <v>5.1006948411474896E-3</v>
      </c>
      <c r="AM63" s="63">
        <v>0</v>
      </c>
      <c r="AN63" s="63">
        <v>0</v>
      </c>
      <c r="AO63" s="63">
        <v>-0.249999999999964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77.0555555555555</v>
      </c>
      <c r="AV63" s="140"/>
      <c r="AW63" s="140"/>
      <c r="AX63" s="140"/>
      <c r="AY63" s="140"/>
      <c r="AZ63" s="140"/>
      <c r="BA63" s="140"/>
      <c r="BB63" s="110">
        <v>58</v>
      </c>
      <c r="BC63" s="110">
        <v>0.100005</v>
      </c>
      <c r="BD63" s="110"/>
      <c r="BE63" s="105" t="s">
        <v>17</v>
      </c>
      <c r="BF63" s="116" t="s">
        <v>262</v>
      </c>
      <c r="BG63" s="1"/>
      <c r="BH63" s="112">
        <v>58</v>
      </c>
      <c r="BI63" s="112">
        <v>12789600</v>
      </c>
      <c r="BJ63" s="113">
        <v>185</v>
      </c>
      <c r="BK63" s="113">
        <v>1015.932692</v>
      </c>
      <c r="BL63" s="113">
        <v>225.01908159999999</v>
      </c>
      <c r="BM63" s="113">
        <v>6.1777554429999997</v>
      </c>
      <c r="BN63" s="113">
        <v>-1015.932692</v>
      </c>
      <c r="BO63" s="113">
        <v>-196.73267939999999</v>
      </c>
      <c r="BP63" s="113">
        <v>-207.1086468</v>
      </c>
      <c r="BQ63" s="115">
        <f t="shared" si="2"/>
        <v>148.02777777777777</v>
      </c>
      <c r="BR63" s="97"/>
      <c r="BS63" s="1"/>
      <c r="BT63" s="112">
        <v>58</v>
      </c>
      <c r="BU63" s="112">
        <v>12789600</v>
      </c>
      <c r="BV63" s="113">
        <v>1041.250906</v>
      </c>
      <c r="BW63" s="113">
        <v>1001.41006</v>
      </c>
      <c r="BX63" s="113">
        <v>-32.60723419</v>
      </c>
      <c r="BY63" s="113">
        <v>31.227061469999999</v>
      </c>
      <c r="BZ63" s="113">
        <v>-186.2978196</v>
      </c>
      <c r="CA63" s="113">
        <v>175.88158530000001</v>
      </c>
      <c r="CB63" s="1"/>
      <c r="CC63" s="1"/>
      <c r="CD63" s="1"/>
      <c r="CE63" s="1"/>
    </row>
    <row r="64" spans="1:83" ht="9.9499999999999993" customHeight="1" x14ac:dyDescent="0.25">
      <c r="A64" s="1"/>
      <c r="B64" s="83"/>
      <c r="C64" s="64">
        <f t="shared" si="12"/>
        <v>51</v>
      </c>
      <c r="D64" s="64">
        <f t="shared" si="13"/>
        <v>52</v>
      </c>
      <c r="E64" s="64">
        <f t="shared" si="13"/>
        <v>53</v>
      </c>
      <c r="F64" s="64">
        <f t="shared" si="13"/>
        <v>54</v>
      </c>
      <c r="G64" s="64">
        <f t="shared" si="13"/>
        <v>55</v>
      </c>
      <c r="H64" s="64">
        <f t="shared" si="13"/>
        <v>56</v>
      </c>
      <c r="I64" s="64">
        <f t="shared" si="13"/>
        <v>57</v>
      </c>
      <c r="J64" s="64">
        <f t="shared" si="13"/>
        <v>58</v>
      </c>
      <c r="K64" s="64">
        <f t="shared" si="13"/>
        <v>59</v>
      </c>
      <c r="L64" s="64">
        <f t="shared" si="13"/>
        <v>60</v>
      </c>
      <c r="M64" s="85"/>
      <c r="N64" s="117">
        <v>58</v>
      </c>
      <c r="O64" s="107">
        <v>0</v>
      </c>
      <c r="P64" s="107">
        <v>7</v>
      </c>
      <c r="Q64" s="107">
        <v>6</v>
      </c>
      <c r="R64" s="117">
        <v>58</v>
      </c>
      <c r="S64" s="99" t="s">
        <v>169</v>
      </c>
      <c r="T64" s="117">
        <v>1</v>
      </c>
      <c r="U64" s="117">
        <v>158</v>
      </c>
      <c r="V64" s="117">
        <v>0.1</v>
      </c>
      <c r="W64" s="118">
        <v>9.9999999999999995E-7</v>
      </c>
      <c r="X64" s="117">
        <v>0.1</v>
      </c>
      <c r="Y64" s="117">
        <v>0.3</v>
      </c>
      <c r="Z64" s="117">
        <v>0.11</v>
      </c>
      <c r="AA64" s="117">
        <v>3.5</v>
      </c>
      <c r="AB64" s="119" t="s">
        <v>67</v>
      </c>
      <c r="AC64" s="55" t="str">
        <f t="shared" si="3"/>
        <v>7,8</v>
      </c>
      <c r="AD64" s="55" t="str">
        <f t="shared" si="4"/>
        <v/>
      </c>
      <c r="AE64" s="63">
        <v>24</v>
      </c>
      <c r="AF64" s="63">
        <v>6832800</v>
      </c>
      <c r="AG64" s="63">
        <v>1.25</v>
      </c>
      <c r="AH64" s="63">
        <v>0</v>
      </c>
      <c r="AI64" s="63">
        <v>0.20999999999999699</v>
      </c>
      <c r="AJ64" s="63">
        <v>0.21</v>
      </c>
      <c r="AK64" s="63">
        <v>0</v>
      </c>
      <c r="AL64" s="63">
        <v>4.9172206095408197E-3</v>
      </c>
      <c r="AM64" s="63">
        <v>0</v>
      </c>
      <c r="AN64" s="63">
        <v>0</v>
      </c>
      <c r="AO64" s="63">
        <v>-0.249999999999964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79.0833333333333</v>
      </c>
      <c r="AV64" s="140"/>
      <c r="AW64" s="140"/>
      <c r="AX64" s="140"/>
      <c r="AY64" s="140"/>
      <c r="AZ64" s="140"/>
      <c r="BA64" s="140"/>
      <c r="BB64" s="110">
        <v>59</v>
      </c>
      <c r="BC64" s="110">
        <v>0.20000999999999999</v>
      </c>
      <c r="BD64" s="110"/>
      <c r="BE64" s="105" t="s">
        <v>17</v>
      </c>
      <c r="BF64" s="116" t="s">
        <v>263</v>
      </c>
      <c r="BG64" s="1"/>
      <c r="BH64" s="112">
        <v>59</v>
      </c>
      <c r="BI64" s="112">
        <v>12964800</v>
      </c>
      <c r="BJ64" s="113">
        <v>185</v>
      </c>
      <c r="BK64" s="113">
        <v>1015.929287</v>
      </c>
      <c r="BL64" s="113">
        <v>225.01350740000001</v>
      </c>
      <c r="BM64" s="113">
        <v>6.1759073210000004</v>
      </c>
      <c r="BN64" s="113">
        <v>-1015.929287</v>
      </c>
      <c r="BO64" s="113">
        <v>-196.73039349999999</v>
      </c>
      <c r="BP64" s="113">
        <v>-207.10720660000001</v>
      </c>
      <c r="BQ64" s="115">
        <f t="shared" si="2"/>
        <v>150.05555555555554</v>
      </c>
      <c r="BR64" s="97"/>
      <c r="BS64" s="1"/>
      <c r="BT64" s="112">
        <v>59</v>
      </c>
      <c r="BU64" s="112">
        <v>12964800</v>
      </c>
      <c r="BV64" s="113">
        <v>1041.250886</v>
      </c>
      <c r="BW64" s="113">
        <v>1001.410041</v>
      </c>
      <c r="BX64" s="113">
        <v>-32.606385430000003</v>
      </c>
      <c r="BY64" s="113">
        <v>31.227061469999999</v>
      </c>
      <c r="BZ64" s="113">
        <v>-186.29367529999999</v>
      </c>
      <c r="CA64" s="113">
        <v>175.88014509999999</v>
      </c>
      <c r="CB64" s="1"/>
      <c r="CC64" s="1"/>
      <c r="CD64" s="1"/>
      <c r="CE64" s="1"/>
    </row>
    <row r="65" spans="1:83" ht="9.9499999999999993" customHeight="1" x14ac:dyDescent="0.25">
      <c r="A65" s="1"/>
      <c r="B65" s="83"/>
      <c r="C65" s="64">
        <f t="shared" si="12"/>
        <v>61</v>
      </c>
      <c r="D65" s="64">
        <f t="shared" si="13"/>
        <v>62</v>
      </c>
      <c r="E65" s="64">
        <f t="shared" si="13"/>
        <v>63</v>
      </c>
      <c r="F65" s="64">
        <f t="shared" si="13"/>
        <v>64</v>
      </c>
      <c r="G65" s="64">
        <f t="shared" si="13"/>
        <v>65</v>
      </c>
      <c r="H65" s="64">
        <f t="shared" si="13"/>
        <v>66</v>
      </c>
      <c r="I65" s="64">
        <f t="shared" si="13"/>
        <v>67</v>
      </c>
      <c r="J65" s="64">
        <f t="shared" si="13"/>
        <v>68</v>
      </c>
      <c r="K65" s="64">
        <f t="shared" si="13"/>
        <v>69</v>
      </c>
      <c r="L65" s="64">
        <f t="shared" si="13"/>
        <v>70</v>
      </c>
      <c r="M65" s="85"/>
      <c r="N65" s="117">
        <v>59</v>
      </c>
      <c r="O65" s="107">
        <v>0</v>
      </c>
      <c r="P65" s="107">
        <v>7</v>
      </c>
      <c r="Q65" s="107">
        <v>7</v>
      </c>
      <c r="R65" s="117">
        <v>59</v>
      </c>
      <c r="S65" s="99" t="s">
        <v>264</v>
      </c>
      <c r="T65" s="117">
        <v>1</v>
      </c>
      <c r="U65" s="117">
        <v>159</v>
      </c>
      <c r="V65" s="117">
        <v>0.1</v>
      </c>
      <c r="W65" s="118">
        <v>9.9999999999999995E-7</v>
      </c>
      <c r="X65" s="117">
        <v>0.2</v>
      </c>
      <c r="Y65" s="117">
        <v>0.3</v>
      </c>
      <c r="Z65" s="117">
        <v>0.21</v>
      </c>
      <c r="AA65" s="117">
        <v>3.5</v>
      </c>
      <c r="AB65" s="119" t="s">
        <v>67</v>
      </c>
      <c r="AC65" s="55" t="str">
        <f t="shared" si="3"/>
        <v>8,8</v>
      </c>
      <c r="AD65" s="55" t="str">
        <f t="shared" si="4"/>
        <v/>
      </c>
      <c r="AE65" s="63">
        <v>25</v>
      </c>
      <c r="AF65" s="63">
        <v>7008000</v>
      </c>
      <c r="AG65" s="63">
        <v>1.25</v>
      </c>
      <c r="AH65" s="63">
        <v>0</v>
      </c>
      <c r="AI65" s="63">
        <v>0.21000000000005301</v>
      </c>
      <c r="AJ65" s="63">
        <v>0.21</v>
      </c>
      <c r="AK65" s="63">
        <v>0</v>
      </c>
      <c r="AL65" s="63">
        <v>4.7414066567584004E-3</v>
      </c>
      <c r="AM65" s="63">
        <v>0</v>
      </c>
      <c r="AN65" s="63">
        <v>0</v>
      </c>
      <c r="AO65" s="63">
        <v>-0.249999999999996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81.1111111111111</v>
      </c>
      <c r="AV65" s="140"/>
      <c r="AW65" s="140"/>
      <c r="AX65" s="140"/>
      <c r="AY65" s="140"/>
      <c r="AZ65" s="140"/>
      <c r="BA65" s="140"/>
      <c r="BB65" s="110">
        <v>60</v>
      </c>
      <c r="BC65" s="110">
        <v>0.20000999999999999</v>
      </c>
      <c r="BD65" s="110"/>
      <c r="BE65" s="105" t="s">
        <v>17</v>
      </c>
      <c r="BF65" s="116" t="s">
        <v>265</v>
      </c>
      <c r="BG65" s="1"/>
      <c r="BH65" s="112">
        <v>60</v>
      </c>
      <c r="BI65" s="112">
        <v>13140000</v>
      </c>
      <c r="BJ65" s="113">
        <v>185</v>
      </c>
      <c r="BK65" s="113">
        <v>1015.925561</v>
      </c>
      <c r="BL65" s="113">
        <v>225.00771810000001</v>
      </c>
      <c r="BM65" s="113">
        <v>6.1742963529999999</v>
      </c>
      <c r="BN65" s="113">
        <v>-1015.925561</v>
      </c>
      <c r="BO65" s="113">
        <v>-196.7276876</v>
      </c>
      <c r="BP65" s="113">
        <v>-207.1057342</v>
      </c>
      <c r="BQ65" s="115">
        <f t="shared" si="2"/>
        <v>152.08333333333334</v>
      </c>
      <c r="BR65" s="97"/>
      <c r="BS65" s="1"/>
      <c r="BT65" s="112">
        <v>60</v>
      </c>
      <c r="BU65" s="112">
        <v>13140000</v>
      </c>
      <c r="BV65" s="113">
        <v>1041.2508660000001</v>
      </c>
      <c r="BW65" s="113">
        <v>1001.410022</v>
      </c>
      <c r="BX65" s="113">
        <v>-32.605522860000001</v>
      </c>
      <c r="BY65" s="113">
        <v>31.227061469999999</v>
      </c>
      <c r="BZ65" s="113">
        <v>-186.28945659999999</v>
      </c>
      <c r="CA65" s="113">
        <v>175.87867270000001</v>
      </c>
      <c r="CB65" s="1"/>
      <c r="CC65" s="1"/>
      <c r="CD65" s="1"/>
      <c r="CE65" s="1"/>
    </row>
    <row r="66" spans="1:83" ht="9.9499999999999993" customHeight="1" x14ac:dyDescent="0.25">
      <c r="A66" s="1"/>
      <c r="B66" s="83"/>
      <c r="C66" s="64">
        <f t="shared" si="12"/>
        <v>71</v>
      </c>
      <c r="D66" s="64">
        <f t="shared" si="13"/>
        <v>72</v>
      </c>
      <c r="E66" s="64">
        <f t="shared" si="13"/>
        <v>73</v>
      </c>
      <c r="F66" s="64">
        <f t="shared" si="13"/>
        <v>74</v>
      </c>
      <c r="G66" s="64">
        <f t="shared" si="13"/>
        <v>75</v>
      </c>
      <c r="H66" s="64">
        <f t="shared" si="13"/>
        <v>76</v>
      </c>
      <c r="I66" s="64">
        <f t="shared" si="13"/>
        <v>77</v>
      </c>
      <c r="J66" s="64">
        <f t="shared" si="13"/>
        <v>78</v>
      </c>
      <c r="K66" s="64">
        <f t="shared" si="13"/>
        <v>79</v>
      </c>
      <c r="L66" s="64">
        <f t="shared" si="13"/>
        <v>80</v>
      </c>
      <c r="M66" s="85"/>
      <c r="N66" s="117">
        <v>60</v>
      </c>
      <c r="O66" s="107">
        <v>0</v>
      </c>
      <c r="P66" s="107">
        <v>7</v>
      </c>
      <c r="Q66" s="107">
        <v>8</v>
      </c>
      <c r="R66" s="117">
        <v>60</v>
      </c>
      <c r="S66" s="99" t="s">
        <v>266</v>
      </c>
      <c r="T66" s="117">
        <v>1</v>
      </c>
      <c r="U66" s="117">
        <v>160</v>
      </c>
      <c r="V66" s="117">
        <v>0.1</v>
      </c>
      <c r="W66" s="118">
        <v>9.9999999999999995E-7</v>
      </c>
      <c r="X66" s="117">
        <v>0.2</v>
      </c>
      <c r="Y66" s="117">
        <v>0.3</v>
      </c>
      <c r="Z66" s="117">
        <v>0.21</v>
      </c>
      <c r="AA66" s="117">
        <v>3.5</v>
      </c>
      <c r="AB66" s="119" t="s">
        <v>67</v>
      </c>
      <c r="AC66" s="55" t="str">
        <f t="shared" si="3"/>
        <v>9,8</v>
      </c>
      <c r="AD66" s="55" t="str">
        <f t="shared" si="4"/>
        <v/>
      </c>
      <c r="AE66" s="63">
        <v>26</v>
      </c>
      <c r="AF66" s="63">
        <v>7183200</v>
      </c>
      <c r="AG66" s="63">
        <v>1.25</v>
      </c>
      <c r="AH66" s="63">
        <v>0</v>
      </c>
      <c r="AI66" s="63">
        <v>0.20999999999999699</v>
      </c>
      <c r="AJ66" s="63">
        <v>0.21</v>
      </c>
      <c r="AK66" s="63">
        <v>0</v>
      </c>
      <c r="AL66" s="63">
        <v>4.5748162816158398E-3</v>
      </c>
      <c r="AM66" s="63">
        <v>0</v>
      </c>
      <c r="AN66" s="63">
        <v>0</v>
      </c>
      <c r="AO66" s="63">
        <v>-0.249999999999996</v>
      </c>
      <c r="AP66" s="63">
        <v>0</v>
      </c>
      <c r="AQ66" s="63">
        <v>0</v>
      </c>
      <c r="AR66" s="63">
        <v>0</v>
      </c>
      <c r="AS66" s="63">
        <v>0</v>
      </c>
      <c r="AT66" s="63">
        <v>0</v>
      </c>
      <c r="AU66" s="63">
        <v>83.1388888888888</v>
      </c>
      <c r="AV66" s="140"/>
      <c r="AW66" s="140"/>
      <c r="AX66" s="140"/>
      <c r="AY66" s="140"/>
      <c r="AZ66" s="140"/>
      <c r="BA66" s="140"/>
      <c r="BB66" s="110">
        <v>61</v>
      </c>
      <c r="BC66" s="110">
        <v>0.20000999999999999</v>
      </c>
      <c r="BD66" s="110"/>
      <c r="BE66" s="105" t="s">
        <v>17</v>
      </c>
      <c r="BF66" s="116" t="s">
        <v>267</v>
      </c>
      <c r="BG66" s="1"/>
      <c r="BH66" s="112">
        <v>61</v>
      </c>
      <c r="BI66" s="112">
        <v>13315200</v>
      </c>
      <c r="BJ66" s="113">
        <v>185</v>
      </c>
      <c r="BK66" s="113">
        <v>1015.921935</v>
      </c>
      <c r="BL66" s="113">
        <v>225.3783559</v>
      </c>
      <c r="BM66" s="113">
        <v>6.1734691350000004</v>
      </c>
      <c r="BN66" s="113">
        <v>-1015.921935</v>
      </c>
      <c r="BO66" s="113">
        <v>-197.10058470000001</v>
      </c>
      <c r="BP66" s="113">
        <v>-207.10430210000001</v>
      </c>
      <c r="BQ66" s="115">
        <f t="shared" si="2"/>
        <v>154.11111111111111</v>
      </c>
      <c r="BR66" s="97"/>
      <c r="BS66" s="1"/>
      <c r="BT66" s="112">
        <v>61</v>
      </c>
      <c r="BU66" s="112">
        <v>13315200</v>
      </c>
      <c r="BV66" s="113">
        <v>1041.250847</v>
      </c>
      <c r="BW66" s="113">
        <v>1001.410003</v>
      </c>
      <c r="BX66" s="113">
        <v>-32.604700469999997</v>
      </c>
      <c r="BY66" s="113">
        <v>31.227061469999999</v>
      </c>
      <c r="BZ66" s="113">
        <v>-186.28544070000001</v>
      </c>
      <c r="CA66" s="113">
        <v>175.87724059999999</v>
      </c>
      <c r="CB66" s="1"/>
      <c r="CC66" s="1"/>
      <c r="CD66" s="1"/>
      <c r="CE66" s="1"/>
    </row>
    <row r="67" spans="1:83" ht="9.9499999999999993" customHeight="1" x14ac:dyDescent="0.25">
      <c r="A67" s="1"/>
      <c r="B67" s="83"/>
      <c r="C67" s="64">
        <f t="shared" si="12"/>
        <v>81</v>
      </c>
      <c r="D67" s="64">
        <f t="shared" si="13"/>
        <v>82</v>
      </c>
      <c r="E67" s="64">
        <f t="shared" si="13"/>
        <v>83</v>
      </c>
      <c r="F67" s="64">
        <f t="shared" si="13"/>
        <v>84</v>
      </c>
      <c r="G67" s="64">
        <f t="shared" si="13"/>
        <v>85</v>
      </c>
      <c r="H67" s="64">
        <f t="shared" si="13"/>
        <v>86</v>
      </c>
      <c r="I67" s="64">
        <f t="shared" si="13"/>
        <v>87</v>
      </c>
      <c r="J67" s="64">
        <f t="shared" si="13"/>
        <v>88</v>
      </c>
      <c r="K67" s="64">
        <f t="shared" si="13"/>
        <v>89</v>
      </c>
      <c r="L67" s="64">
        <f t="shared" si="13"/>
        <v>90</v>
      </c>
      <c r="M67" s="85"/>
      <c r="N67" s="117">
        <v>61</v>
      </c>
      <c r="O67" s="107">
        <v>0</v>
      </c>
      <c r="P67" s="107">
        <v>8</v>
      </c>
      <c r="Q67" s="107">
        <v>1</v>
      </c>
      <c r="R67" s="117">
        <v>61</v>
      </c>
      <c r="S67" s="99" t="s">
        <v>268</v>
      </c>
      <c r="T67" s="117">
        <v>1</v>
      </c>
      <c r="U67" s="117">
        <v>161</v>
      </c>
      <c r="V67" s="117">
        <v>0.1</v>
      </c>
      <c r="W67" s="118">
        <v>9.9999999999999995E-7</v>
      </c>
      <c r="X67" s="117">
        <v>0.2</v>
      </c>
      <c r="Y67" s="117">
        <v>0.3</v>
      </c>
      <c r="Z67" s="117">
        <v>0.21</v>
      </c>
      <c r="AA67" s="117">
        <v>3.5</v>
      </c>
      <c r="AB67" s="119" t="s">
        <v>67</v>
      </c>
      <c r="AC67" s="55" t="str">
        <f t="shared" si="3"/>
        <v>2,9</v>
      </c>
      <c r="AD67" s="55" t="str">
        <f t="shared" si="4"/>
        <v/>
      </c>
      <c r="AE67" s="63">
        <v>27</v>
      </c>
      <c r="AF67" s="63">
        <v>7358400</v>
      </c>
      <c r="AG67" s="63">
        <v>1.25</v>
      </c>
      <c r="AH67" s="63">
        <v>0</v>
      </c>
      <c r="AI67" s="63">
        <v>0.20999999999999699</v>
      </c>
      <c r="AJ67" s="63">
        <v>0.21</v>
      </c>
      <c r="AK67" s="63">
        <v>0</v>
      </c>
      <c r="AL67" s="63">
        <v>4.4182789368246399E-3</v>
      </c>
      <c r="AM67" s="63">
        <v>0</v>
      </c>
      <c r="AN67" s="63">
        <v>0</v>
      </c>
      <c r="AO67" s="63">
        <v>-0.249999999999996</v>
      </c>
      <c r="AP67" s="63">
        <v>0</v>
      </c>
      <c r="AQ67" s="63">
        <v>0</v>
      </c>
      <c r="AR67" s="63">
        <v>0</v>
      </c>
      <c r="AS67" s="63">
        <v>0</v>
      </c>
      <c r="AT67" s="63">
        <v>0</v>
      </c>
      <c r="AU67" s="63">
        <v>85.1666666666666</v>
      </c>
      <c r="AV67" s="140"/>
      <c r="AW67" s="140"/>
      <c r="AX67" s="140"/>
      <c r="AY67" s="140"/>
      <c r="AZ67" s="140"/>
      <c r="BA67" s="140"/>
      <c r="BB67" s="110">
        <v>62</v>
      </c>
      <c r="BC67" s="110">
        <v>0.20000999999999999</v>
      </c>
      <c r="BD67" s="110"/>
      <c r="BE67" s="105" t="s">
        <v>17</v>
      </c>
      <c r="BF67" s="116" t="s">
        <v>269</v>
      </c>
      <c r="BG67" s="1"/>
      <c r="BH67" s="112">
        <v>62</v>
      </c>
      <c r="BI67" s="112">
        <v>13490400</v>
      </c>
      <c r="BJ67" s="113">
        <v>185</v>
      </c>
      <c r="BK67" s="113">
        <v>1015.918455</v>
      </c>
      <c r="BL67" s="113">
        <v>225.37378269999999</v>
      </c>
      <c r="BM67" s="113">
        <v>6.1722044370000004</v>
      </c>
      <c r="BN67" s="113">
        <v>-1015.918455</v>
      </c>
      <c r="BO67" s="113">
        <v>-197.09865980000001</v>
      </c>
      <c r="BP67" s="113">
        <v>-207.10291849999999</v>
      </c>
      <c r="BQ67" s="115">
        <f t="shared" si="2"/>
        <v>156.13888888888889</v>
      </c>
      <c r="BR67" s="97"/>
      <c r="BS67" s="1"/>
      <c r="BT67" s="112">
        <v>62</v>
      </c>
      <c r="BU67" s="112">
        <v>13490400</v>
      </c>
      <c r="BV67" s="113">
        <v>1041.25083</v>
      </c>
      <c r="BW67" s="113">
        <v>1001.409986</v>
      </c>
      <c r="BX67" s="113">
        <v>-32.603922769999997</v>
      </c>
      <c r="BY67" s="113">
        <v>31.227061469999999</v>
      </c>
      <c r="BZ67" s="113">
        <v>-186.28164849999999</v>
      </c>
      <c r="CA67" s="113">
        <v>175.875857</v>
      </c>
      <c r="CB67" s="1"/>
      <c r="CC67" s="1"/>
      <c r="CD67" s="1"/>
      <c r="CE67" s="1"/>
    </row>
    <row r="68" spans="1:83" ht="9.9499999999999993" customHeight="1" x14ac:dyDescent="0.25">
      <c r="A68" s="1"/>
      <c r="B68" s="83"/>
      <c r="C68" s="64">
        <f t="shared" si="12"/>
        <v>91</v>
      </c>
      <c r="D68" s="64">
        <f t="shared" si="13"/>
        <v>92</v>
      </c>
      <c r="E68" s="64">
        <f t="shared" si="13"/>
        <v>93</v>
      </c>
      <c r="F68" s="64">
        <f t="shared" si="13"/>
        <v>94</v>
      </c>
      <c r="G68" s="64">
        <f t="shared" si="13"/>
        <v>95</v>
      </c>
      <c r="H68" s="64">
        <f t="shared" si="13"/>
        <v>96</v>
      </c>
      <c r="I68" s="64">
        <f t="shared" si="13"/>
        <v>97</v>
      </c>
      <c r="J68" s="64">
        <f t="shared" si="13"/>
        <v>98</v>
      </c>
      <c r="K68" s="64">
        <f t="shared" si="13"/>
        <v>99</v>
      </c>
      <c r="L68" s="64">
        <f t="shared" si="13"/>
        <v>100</v>
      </c>
      <c r="M68" s="85"/>
      <c r="N68" s="117">
        <v>62</v>
      </c>
      <c r="O68" s="107">
        <v>0</v>
      </c>
      <c r="P68" s="107">
        <v>8</v>
      </c>
      <c r="Q68" s="107">
        <v>2</v>
      </c>
      <c r="R68" s="117">
        <v>62</v>
      </c>
      <c r="S68" s="99" t="s">
        <v>270</v>
      </c>
      <c r="T68" s="117">
        <v>1</v>
      </c>
      <c r="U68" s="117">
        <v>162</v>
      </c>
      <c r="V68" s="117">
        <v>0.1</v>
      </c>
      <c r="W68" s="118">
        <v>9.9999999999999995E-7</v>
      </c>
      <c r="X68" s="117">
        <v>0.2</v>
      </c>
      <c r="Y68" s="117">
        <v>0.3</v>
      </c>
      <c r="Z68" s="117">
        <v>0.21</v>
      </c>
      <c r="AA68" s="117">
        <v>3.5</v>
      </c>
      <c r="AB68" s="119" t="s">
        <v>67</v>
      </c>
      <c r="AC68" s="55" t="str">
        <f t="shared" si="3"/>
        <v>3,9</v>
      </c>
      <c r="AD68" s="55" t="str">
        <f t="shared" si="4"/>
        <v/>
      </c>
      <c r="AE68" s="63">
        <v>28</v>
      </c>
      <c r="AF68" s="63">
        <v>7533600</v>
      </c>
      <c r="AG68" s="63">
        <v>1.25</v>
      </c>
      <c r="AH68" s="63">
        <v>0</v>
      </c>
      <c r="AI68" s="63">
        <v>0.20999999999999699</v>
      </c>
      <c r="AJ68" s="63">
        <v>0.21</v>
      </c>
      <c r="AK68" s="63">
        <v>0</v>
      </c>
      <c r="AL68" s="63">
        <v>4.2720878635340602E-3</v>
      </c>
      <c r="AM68" s="63">
        <v>0</v>
      </c>
      <c r="AN68" s="63">
        <v>0</v>
      </c>
      <c r="AO68" s="63">
        <v>-0.249999999999996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87.1944444444444</v>
      </c>
      <c r="AV68" s="140"/>
      <c r="AW68" s="140"/>
      <c r="AX68" s="140"/>
      <c r="AY68" s="140"/>
      <c r="AZ68" s="140"/>
      <c r="BA68" s="140"/>
      <c r="BB68" s="110">
        <v>63</v>
      </c>
      <c r="BC68" s="110">
        <v>0.100005</v>
      </c>
      <c r="BD68" s="110"/>
      <c r="BE68" s="105" t="s">
        <v>17</v>
      </c>
      <c r="BF68" s="116" t="s">
        <v>271</v>
      </c>
      <c r="BG68" s="1"/>
      <c r="BH68" s="112">
        <v>63</v>
      </c>
      <c r="BI68" s="112">
        <v>13665600</v>
      </c>
      <c r="BJ68" s="113">
        <v>185</v>
      </c>
      <c r="BK68" s="113">
        <v>1015.921511</v>
      </c>
      <c r="BL68" s="113">
        <v>225.37264239999999</v>
      </c>
      <c r="BM68" s="113">
        <v>6.1647135070000001</v>
      </c>
      <c r="BN68" s="113">
        <v>-1015.921511</v>
      </c>
      <c r="BO68" s="113">
        <v>-197.10634719999999</v>
      </c>
      <c r="BP68" s="113">
        <v>-207.1015817</v>
      </c>
      <c r="BQ68" s="115">
        <f t="shared" si="2"/>
        <v>158.16666666666666</v>
      </c>
      <c r="BR68" s="97"/>
      <c r="BS68" s="1"/>
      <c r="BT68" s="112">
        <v>63</v>
      </c>
      <c r="BU68" s="112">
        <v>13665600</v>
      </c>
      <c r="BV68" s="113">
        <v>1041.2508130000001</v>
      </c>
      <c r="BW68" s="113">
        <v>1001.40997</v>
      </c>
      <c r="BX68" s="113">
        <v>-32.603187480000003</v>
      </c>
      <c r="BY68" s="113">
        <v>31.227061469999999</v>
      </c>
      <c r="BZ68" s="113">
        <v>-186.27807490000001</v>
      </c>
      <c r="CA68" s="113">
        <v>175.8745203</v>
      </c>
      <c r="CB68" s="1"/>
      <c r="CC68" s="1"/>
      <c r="CD68" s="1"/>
      <c r="CE68" s="1"/>
    </row>
    <row r="69" spans="1:83" ht="9.9499999999999993" customHeight="1" x14ac:dyDescent="0.25">
      <c r="A69" s="1"/>
      <c r="B69" s="83"/>
      <c r="C69" s="64">
        <f t="shared" si="12"/>
        <v>101</v>
      </c>
      <c r="D69" s="64">
        <f t="shared" si="13"/>
        <v>102</v>
      </c>
      <c r="E69" s="64">
        <f t="shared" si="13"/>
        <v>103</v>
      </c>
      <c r="F69" s="64">
        <f t="shared" si="13"/>
        <v>104</v>
      </c>
      <c r="G69" s="64">
        <f t="shared" si="13"/>
        <v>105</v>
      </c>
      <c r="H69" s="64">
        <f t="shared" si="13"/>
        <v>106</v>
      </c>
      <c r="I69" s="64">
        <f t="shared" si="13"/>
        <v>107</v>
      </c>
      <c r="J69" s="64">
        <f t="shared" si="13"/>
        <v>108</v>
      </c>
      <c r="K69" s="64">
        <f t="shared" si="13"/>
        <v>109</v>
      </c>
      <c r="L69" s="64">
        <f t="shared" si="13"/>
        <v>110</v>
      </c>
      <c r="M69" s="85"/>
      <c r="N69" s="117">
        <v>63</v>
      </c>
      <c r="O69" s="107">
        <v>0</v>
      </c>
      <c r="P69" s="107">
        <v>8</v>
      </c>
      <c r="Q69" s="107">
        <v>3</v>
      </c>
      <c r="R69" s="117">
        <v>63</v>
      </c>
      <c r="S69" s="99" t="s">
        <v>272</v>
      </c>
      <c r="T69" s="117">
        <v>1</v>
      </c>
      <c r="U69" s="117">
        <v>163</v>
      </c>
      <c r="V69" s="117">
        <v>0.1</v>
      </c>
      <c r="W69" s="118">
        <v>9.9999999999999995E-7</v>
      </c>
      <c r="X69" s="117">
        <v>0.1</v>
      </c>
      <c r="Y69" s="117">
        <v>0.3</v>
      </c>
      <c r="Z69" s="117">
        <v>0.11</v>
      </c>
      <c r="AA69" s="117">
        <v>3.5</v>
      </c>
      <c r="AB69" s="119" t="s">
        <v>73</v>
      </c>
      <c r="AC69" s="55" t="str">
        <f t="shared" si="3"/>
        <v/>
      </c>
      <c r="AD69" s="55" t="str">
        <f t="shared" si="4"/>
        <v>4,9</v>
      </c>
      <c r="AE69" s="63">
        <v>29</v>
      </c>
      <c r="AF69" s="63">
        <v>7708800</v>
      </c>
      <c r="AG69" s="63">
        <v>1.25</v>
      </c>
      <c r="AH69" s="63">
        <v>0</v>
      </c>
      <c r="AI69" s="63">
        <v>0.20999999999999699</v>
      </c>
      <c r="AJ69" s="63">
        <v>0.21</v>
      </c>
      <c r="AK69" s="63">
        <v>0</v>
      </c>
      <c r="AL69" s="63">
        <v>4.1361596396468697E-3</v>
      </c>
      <c r="AM69" s="63">
        <v>0</v>
      </c>
      <c r="AN69" s="63">
        <v>0</v>
      </c>
      <c r="AO69" s="63">
        <v>-0.249999999999964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89.2222222222222</v>
      </c>
      <c r="AV69" s="140"/>
      <c r="AW69" s="140"/>
      <c r="AX69" s="140"/>
      <c r="AY69" s="140"/>
      <c r="AZ69" s="140"/>
      <c r="BA69" s="140"/>
      <c r="BB69" s="110">
        <v>64</v>
      </c>
      <c r="BC69" s="110">
        <v>0.100005</v>
      </c>
      <c r="BD69" s="110"/>
      <c r="BE69" s="105" t="s">
        <v>17</v>
      </c>
      <c r="BF69" s="116" t="s">
        <v>273</v>
      </c>
      <c r="BG69" s="1"/>
      <c r="BH69" s="112">
        <v>64</v>
      </c>
      <c r="BI69" s="112">
        <v>13840800</v>
      </c>
      <c r="BJ69" s="113">
        <v>185</v>
      </c>
      <c r="BK69" s="113">
        <v>1015.930117</v>
      </c>
      <c r="BL69" s="113">
        <v>225.37443099999999</v>
      </c>
      <c r="BM69" s="113">
        <v>6.1519681439999996</v>
      </c>
      <c r="BN69" s="113">
        <v>-1015.930117</v>
      </c>
      <c r="BO69" s="113">
        <v>-197.12217340000001</v>
      </c>
      <c r="BP69" s="113">
        <v>-207.1002895</v>
      </c>
      <c r="BQ69" s="115">
        <f t="shared" si="2"/>
        <v>160.19444444444446</v>
      </c>
      <c r="BR69" s="97"/>
      <c r="BS69" s="1"/>
      <c r="BT69" s="112">
        <v>64</v>
      </c>
      <c r="BU69" s="112">
        <v>13840800</v>
      </c>
      <c r="BV69" s="113">
        <v>1041.2507969999999</v>
      </c>
      <c r="BW69" s="113">
        <v>1001.409955</v>
      </c>
      <c r="BX69" s="113">
        <v>-32.602491809999997</v>
      </c>
      <c r="BY69" s="113">
        <v>31.227061469999999</v>
      </c>
      <c r="BZ69" s="113">
        <v>-186.27471170000001</v>
      </c>
      <c r="CA69" s="113">
        <v>175.87322800000001</v>
      </c>
      <c r="CB69" s="1"/>
      <c r="CC69" s="1"/>
      <c r="CD69" s="1"/>
      <c r="CE69" s="1"/>
    </row>
    <row r="70" spans="1:83" ht="9.9499999999999993" customHeight="1" x14ac:dyDescent="0.25">
      <c r="A70" s="1"/>
      <c r="B70" s="83"/>
      <c r="C70" s="64">
        <f t="shared" si="12"/>
        <v>111</v>
      </c>
      <c r="D70" s="64">
        <f t="shared" si="13"/>
        <v>112</v>
      </c>
      <c r="E70" s="64">
        <f t="shared" si="13"/>
        <v>113</v>
      </c>
      <c r="F70" s="64">
        <f t="shared" si="13"/>
        <v>114</v>
      </c>
      <c r="G70" s="64">
        <f t="shared" si="13"/>
        <v>115</v>
      </c>
      <c r="H70" s="64">
        <f t="shared" si="13"/>
        <v>116</v>
      </c>
      <c r="I70" s="64">
        <f t="shared" si="13"/>
        <v>117</v>
      </c>
      <c r="J70" s="64">
        <f t="shared" si="13"/>
        <v>118</v>
      </c>
      <c r="K70" s="64">
        <f t="shared" si="13"/>
        <v>119</v>
      </c>
      <c r="L70" s="64">
        <f t="shared" si="13"/>
        <v>120</v>
      </c>
      <c r="M70" s="85"/>
      <c r="N70" s="117">
        <v>64</v>
      </c>
      <c r="O70" s="107">
        <v>0</v>
      </c>
      <c r="P70" s="107">
        <v>8</v>
      </c>
      <c r="Q70" s="107">
        <v>4</v>
      </c>
      <c r="R70" s="117">
        <v>64</v>
      </c>
      <c r="S70" s="99" t="s">
        <v>274</v>
      </c>
      <c r="T70" s="117">
        <v>1</v>
      </c>
      <c r="U70" s="117">
        <v>164</v>
      </c>
      <c r="V70" s="117">
        <v>0.1</v>
      </c>
      <c r="W70" s="118">
        <v>9.9999999999999995E-7</v>
      </c>
      <c r="X70" s="117">
        <v>0.1</v>
      </c>
      <c r="Y70" s="117">
        <v>0.3</v>
      </c>
      <c r="Z70" s="117">
        <v>0.11</v>
      </c>
      <c r="AA70" s="117">
        <v>3.5</v>
      </c>
      <c r="AB70" s="119" t="s">
        <v>73</v>
      </c>
      <c r="AC70" s="55" t="str">
        <f t="shared" si="3"/>
        <v/>
      </c>
      <c r="AD70" s="55" t="str">
        <f t="shared" si="4"/>
        <v>5,9</v>
      </c>
      <c r="AE70" s="63">
        <v>30</v>
      </c>
      <c r="AF70" s="63">
        <v>7884000</v>
      </c>
      <c r="AG70" s="63">
        <v>1.25</v>
      </c>
      <c r="AH70" s="63">
        <v>0</v>
      </c>
      <c r="AI70" s="63">
        <v>0.21000000000005301</v>
      </c>
      <c r="AJ70" s="63">
        <v>0.21</v>
      </c>
      <c r="AK70" s="63">
        <v>0</v>
      </c>
      <c r="AL70" s="63">
        <v>4.0101580799788601E-3</v>
      </c>
      <c r="AM70" s="63">
        <v>0</v>
      </c>
      <c r="AN70" s="63">
        <v>0</v>
      </c>
      <c r="AO70" s="63">
        <v>-0.249999999999996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91.25</v>
      </c>
      <c r="AV70" s="140"/>
      <c r="AW70" s="140"/>
      <c r="AX70" s="140"/>
      <c r="AY70" s="140"/>
      <c r="AZ70" s="140"/>
      <c r="BA70" s="140"/>
      <c r="BB70" s="110">
        <v>65</v>
      </c>
      <c r="BC70" s="110">
        <v>0.100005</v>
      </c>
      <c r="BD70" s="110"/>
      <c r="BE70" s="105" t="s">
        <v>17</v>
      </c>
      <c r="BF70" s="116" t="s">
        <v>275</v>
      </c>
      <c r="BG70" s="1"/>
      <c r="BH70" s="112">
        <v>65</v>
      </c>
      <c r="BI70" s="112">
        <v>14016000</v>
      </c>
      <c r="BJ70" s="113">
        <v>185</v>
      </c>
      <c r="BK70" s="113">
        <v>1015.937994</v>
      </c>
      <c r="BL70" s="113">
        <v>225.37601720000001</v>
      </c>
      <c r="BM70" s="113">
        <v>6.1402108809999998</v>
      </c>
      <c r="BN70" s="113">
        <v>-1015.937994</v>
      </c>
      <c r="BO70" s="113">
        <v>-197.13676770000001</v>
      </c>
      <c r="BP70" s="113">
        <v>-207.0990386</v>
      </c>
      <c r="BQ70" s="115">
        <f t="shared" ref="BQ70:BQ133" si="14">BI70/$BQ$4</f>
        <v>162.22222222222223</v>
      </c>
      <c r="BR70" s="97"/>
      <c r="BS70" s="1"/>
      <c r="BT70" s="112">
        <v>65</v>
      </c>
      <c r="BU70" s="112">
        <v>14016000</v>
      </c>
      <c r="BV70" s="113">
        <v>1041.2507820000001</v>
      </c>
      <c r="BW70" s="113">
        <v>1001.40994</v>
      </c>
      <c r="BX70" s="113">
        <v>-32.60183292</v>
      </c>
      <c r="BY70" s="113">
        <v>31.227061469999999</v>
      </c>
      <c r="BZ70" s="113">
        <v>-186.27154060000001</v>
      </c>
      <c r="CA70" s="113">
        <v>175.8719772</v>
      </c>
      <c r="CB70" s="1"/>
      <c r="CC70" s="1"/>
      <c r="CD70" s="1"/>
      <c r="CE70" s="1"/>
    </row>
    <row r="71" spans="1:83" ht="9.9499999999999993" customHeight="1" x14ac:dyDescent="0.25">
      <c r="A71" s="1"/>
      <c r="B71" s="83"/>
      <c r="C71" s="64">
        <f t="shared" si="12"/>
        <v>121</v>
      </c>
      <c r="D71" s="64">
        <f t="shared" si="13"/>
        <v>122</v>
      </c>
      <c r="E71" s="64">
        <f t="shared" si="13"/>
        <v>123</v>
      </c>
      <c r="F71" s="64">
        <f t="shared" si="13"/>
        <v>124</v>
      </c>
      <c r="G71" s="64">
        <f t="shared" si="13"/>
        <v>125</v>
      </c>
      <c r="H71" s="64">
        <f t="shared" si="13"/>
        <v>126</v>
      </c>
      <c r="I71" s="64">
        <f t="shared" si="13"/>
        <v>127</v>
      </c>
      <c r="J71" s="64">
        <f t="shared" si="13"/>
        <v>128</v>
      </c>
      <c r="K71" s="64">
        <f t="shared" si="13"/>
        <v>129</v>
      </c>
      <c r="L71" s="64">
        <f t="shared" si="13"/>
        <v>130</v>
      </c>
      <c r="M71" s="85"/>
      <c r="N71" s="117">
        <v>65</v>
      </c>
      <c r="O71" s="107">
        <v>0</v>
      </c>
      <c r="P71" s="107">
        <v>8</v>
      </c>
      <c r="Q71" s="107">
        <v>5</v>
      </c>
      <c r="R71" s="117">
        <v>65</v>
      </c>
      <c r="S71" s="99" t="s">
        <v>173</v>
      </c>
      <c r="T71" s="117">
        <v>1</v>
      </c>
      <c r="U71" s="117">
        <v>165</v>
      </c>
      <c r="V71" s="117">
        <v>0.1</v>
      </c>
      <c r="W71" s="118">
        <v>9.9999999999999995E-7</v>
      </c>
      <c r="X71" s="117">
        <v>0.1</v>
      </c>
      <c r="Y71" s="117">
        <v>0.3</v>
      </c>
      <c r="Z71" s="117">
        <v>0.11</v>
      </c>
      <c r="AA71" s="117">
        <v>3.5</v>
      </c>
      <c r="AB71" s="119" t="s">
        <v>67</v>
      </c>
      <c r="AC71" s="55" t="str">
        <f t="shared" ref="AC71:AC134" si="15">IF(AB71=$AB$3,_xlfn.CONCAT(Q71+1,",",P71+1),"")</f>
        <v>6,9</v>
      </c>
      <c r="AD71" s="55" t="str">
        <f t="shared" ref="AD71:AD134" si="16">IF(AB71=$AB$4,_xlfn.CONCAT(Q71+1,",",P71+1),"")</f>
        <v/>
      </c>
      <c r="AE71" s="63">
        <v>31</v>
      </c>
      <c r="AF71" s="63">
        <v>8059200</v>
      </c>
      <c r="AG71" s="63">
        <v>2.5</v>
      </c>
      <c r="AH71" s="63">
        <v>0</v>
      </c>
      <c r="AI71" s="63">
        <v>0.20999999999999699</v>
      </c>
      <c r="AJ71" s="63">
        <v>0.21</v>
      </c>
      <c r="AK71" s="63">
        <v>0</v>
      </c>
      <c r="AL71" s="63">
        <v>3.8935875697783499E-3</v>
      </c>
      <c r="AM71" s="63">
        <v>0</v>
      </c>
      <c r="AN71" s="63">
        <v>0</v>
      </c>
      <c r="AO71" s="63">
        <v>-0.25000000000006001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93.2777777777777</v>
      </c>
      <c r="AV71" s="140"/>
      <c r="AW71" s="140"/>
      <c r="AX71" s="140"/>
      <c r="AY71" s="140"/>
      <c r="AZ71" s="140"/>
      <c r="BA71" s="140"/>
      <c r="BB71" s="110">
        <v>66</v>
      </c>
      <c r="BC71" s="110">
        <v>0.100005</v>
      </c>
      <c r="BD71" s="110"/>
      <c r="BE71" s="105" t="s">
        <v>17</v>
      </c>
      <c r="BF71" s="116" t="s">
        <v>276</v>
      </c>
      <c r="BG71" s="1"/>
      <c r="BH71" s="112">
        <v>66</v>
      </c>
      <c r="BI71" s="112">
        <v>14191200</v>
      </c>
      <c r="BJ71" s="113">
        <v>185</v>
      </c>
      <c r="BK71" s="113">
        <v>1015.945202</v>
      </c>
      <c r="BL71" s="113">
        <v>225.3773971</v>
      </c>
      <c r="BM71" s="113">
        <v>6.1293595989999998</v>
      </c>
      <c r="BN71" s="113">
        <v>-1015.945202</v>
      </c>
      <c r="BO71" s="113">
        <v>-197.15021100000001</v>
      </c>
      <c r="BP71" s="113">
        <v>-207.0978265</v>
      </c>
      <c r="BQ71" s="115">
        <f t="shared" si="14"/>
        <v>164.25</v>
      </c>
      <c r="BR71" s="97"/>
      <c r="BS71" s="1"/>
      <c r="BT71" s="112">
        <v>66</v>
      </c>
      <c r="BU71" s="112">
        <v>14191200</v>
      </c>
      <c r="BV71" s="113">
        <v>1041.250767</v>
      </c>
      <c r="BW71" s="113">
        <v>1001.409927</v>
      </c>
      <c r="BX71" s="113">
        <v>-32.601208110000002</v>
      </c>
      <c r="BY71" s="113">
        <v>31.227061469999999</v>
      </c>
      <c r="BZ71" s="113">
        <v>-186.2685444</v>
      </c>
      <c r="CA71" s="113">
        <v>175.8707651</v>
      </c>
      <c r="CB71" s="1"/>
      <c r="CC71" s="1"/>
      <c r="CD71" s="1"/>
      <c r="CE71" s="1"/>
    </row>
    <row r="72" spans="1:83" ht="9.9499999999999993" customHeight="1" x14ac:dyDescent="0.25">
      <c r="A72" s="1"/>
      <c r="B72" s="83"/>
      <c r="C72" s="64">
        <f t="shared" si="12"/>
        <v>131</v>
      </c>
      <c r="D72" s="64">
        <f t="shared" si="13"/>
        <v>132</v>
      </c>
      <c r="E72" s="64">
        <f t="shared" si="13"/>
        <v>133</v>
      </c>
      <c r="F72" s="64">
        <f t="shared" si="13"/>
        <v>134</v>
      </c>
      <c r="G72" s="64">
        <f t="shared" si="13"/>
        <v>135</v>
      </c>
      <c r="H72" s="64">
        <f t="shared" si="13"/>
        <v>136</v>
      </c>
      <c r="I72" s="64">
        <f t="shared" si="13"/>
        <v>137</v>
      </c>
      <c r="J72" s="64">
        <f t="shared" si="13"/>
        <v>138</v>
      </c>
      <c r="K72" s="64">
        <f t="shared" si="13"/>
        <v>139</v>
      </c>
      <c r="L72" s="64">
        <f t="shared" si="13"/>
        <v>140</v>
      </c>
      <c r="M72" s="85"/>
      <c r="N72" s="117">
        <v>66</v>
      </c>
      <c r="O72" s="107">
        <v>0</v>
      </c>
      <c r="P72" s="107">
        <v>8</v>
      </c>
      <c r="Q72" s="107">
        <v>6</v>
      </c>
      <c r="R72" s="117">
        <v>66</v>
      </c>
      <c r="S72" s="99" t="s">
        <v>277</v>
      </c>
      <c r="T72" s="117">
        <v>1</v>
      </c>
      <c r="U72" s="117">
        <v>166</v>
      </c>
      <c r="V72" s="117">
        <v>0.1</v>
      </c>
      <c r="W72" s="118">
        <v>9.9999999999999995E-7</v>
      </c>
      <c r="X72" s="117">
        <v>0.1</v>
      </c>
      <c r="Y72" s="117">
        <v>0.3</v>
      </c>
      <c r="Z72" s="117">
        <v>0.11</v>
      </c>
      <c r="AA72" s="117">
        <v>3.5</v>
      </c>
      <c r="AB72" s="119" t="s">
        <v>67</v>
      </c>
      <c r="AC72" s="55" t="str">
        <f t="shared" si="15"/>
        <v>7,9</v>
      </c>
      <c r="AD72" s="55" t="str">
        <f t="shared" si="16"/>
        <v/>
      </c>
      <c r="AE72" s="63">
        <v>32</v>
      </c>
      <c r="AF72" s="63">
        <v>8234400</v>
      </c>
      <c r="AG72" s="63">
        <v>2.5</v>
      </c>
      <c r="AH72" s="63">
        <v>0</v>
      </c>
      <c r="AI72" s="63">
        <v>0.21000000000005301</v>
      </c>
      <c r="AJ72" s="63">
        <v>0.21</v>
      </c>
      <c r="AK72" s="63">
        <v>0</v>
      </c>
      <c r="AL72" s="63">
        <v>3.78586152519436E-3</v>
      </c>
      <c r="AM72" s="63">
        <v>0</v>
      </c>
      <c r="AN72" s="63">
        <v>0</v>
      </c>
      <c r="AO72" s="63">
        <v>-0.25000000000002798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95.3055555555555</v>
      </c>
      <c r="AV72" s="140"/>
      <c r="AW72" s="140"/>
      <c r="AX72" s="140"/>
      <c r="AY72" s="140"/>
      <c r="AZ72" s="140"/>
      <c r="BA72" s="140"/>
      <c r="BB72" s="110">
        <v>67</v>
      </c>
      <c r="BC72" s="110">
        <v>0.20000999999999999</v>
      </c>
      <c r="BD72" s="110"/>
      <c r="BE72" s="105" t="s">
        <v>17</v>
      </c>
      <c r="BF72" s="116" t="s">
        <v>278</v>
      </c>
      <c r="BG72" s="1"/>
      <c r="BH72" s="112">
        <v>67</v>
      </c>
      <c r="BI72" s="112">
        <v>14366400</v>
      </c>
      <c r="BJ72" s="113">
        <v>185</v>
      </c>
      <c r="BK72" s="113">
        <v>1015.951787</v>
      </c>
      <c r="BL72" s="113">
        <v>225.37858080000001</v>
      </c>
      <c r="BM72" s="113">
        <v>6.1193480009999996</v>
      </c>
      <c r="BN72" s="113">
        <v>-1015.951787</v>
      </c>
      <c r="BO72" s="113">
        <v>-197.1625823</v>
      </c>
      <c r="BP72" s="113">
        <v>-207.09665050000001</v>
      </c>
      <c r="BQ72" s="115">
        <f t="shared" si="14"/>
        <v>166.27777777777777</v>
      </c>
      <c r="BR72" s="97"/>
      <c r="BS72" s="1"/>
      <c r="BT72" s="112">
        <v>67</v>
      </c>
      <c r="BU72" s="112">
        <v>14366400</v>
      </c>
      <c r="BV72" s="113">
        <v>1041.250753</v>
      </c>
      <c r="BW72" s="113">
        <v>1001.409914</v>
      </c>
      <c r="BX72" s="113">
        <v>-32.600614890000003</v>
      </c>
      <c r="BY72" s="113">
        <v>31.227061469999999</v>
      </c>
      <c r="BZ72" s="113">
        <v>-186.2657074</v>
      </c>
      <c r="CA72" s="113">
        <v>175.86958899999999</v>
      </c>
      <c r="CB72" s="1"/>
      <c r="CC72" s="1"/>
      <c r="CD72" s="1"/>
      <c r="CE72" s="1"/>
    </row>
    <row r="73" spans="1:83" ht="9.9499999999999993" customHeight="1" x14ac:dyDescent="0.25">
      <c r="A73" s="1"/>
      <c r="B73" s="83"/>
      <c r="C73" s="64">
        <f t="shared" si="12"/>
        <v>141</v>
      </c>
      <c r="D73" s="64">
        <f t="shared" si="13"/>
        <v>142</v>
      </c>
      <c r="E73" s="64">
        <f t="shared" si="13"/>
        <v>143</v>
      </c>
      <c r="F73" s="64">
        <f t="shared" si="13"/>
        <v>144</v>
      </c>
      <c r="G73" s="64">
        <f t="shared" si="13"/>
        <v>145</v>
      </c>
      <c r="H73" s="64">
        <f t="shared" si="13"/>
        <v>146</v>
      </c>
      <c r="I73" s="64">
        <f t="shared" si="13"/>
        <v>147</v>
      </c>
      <c r="J73" s="64">
        <f t="shared" si="13"/>
        <v>148</v>
      </c>
      <c r="K73" s="64">
        <f t="shared" si="13"/>
        <v>149</v>
      </c>
      <c r="L73" s="64">
        <f t="shared" si="13"/>
        <v>150</v>
      </c>
      <c r="M73" s="85"/>
      <c r="N73" s="117">
        <v>67</v>
      </c>
      <c r="O73" s="107">
        <v>0</v>
      </c>
      <c r="P73" s="107">
        <v>8</v>
      </c>
      <c r="Q73" s="107">
        <v>7</v>
      </c>
      <c r="R73" s="117">
        <v>67</v>
      </c>
      <c r="S73" s="99" t="s">
        <v>279</v>
      </c>
      <c r="T73" s="117">
        <v>1</v>
      </c>
      <c r="U73" s="117">
        <v>167</v>
      </c>
      <c r="V73" s="117">
        <v>0.1</v>
      </c>
      <c r="W73" s="118">
        <v>9.9999999999999995E-7</v>
      </c>
      <c r="X73" s="117">
        <v>0.2</v>
      </c>
      <c r="Y73" s="117">
        <v>0.3</v>
      </c>
      <c r="Z73" s="117">
        <v>0.21</v>
      </c>
      <c r="AA73" s="117">
        <v>3.5</v>
      </c>
      <c r="AB73" s="119" t="s">
        <v>67</v>
      </c>
      <c r="AC73" s="55" t="str">
        <f t="shared" si="15"/>
        <v>8,9</v>
      </c>
      <c r="AD73" s="55" t="str">
        <f t="shared" si="16"/>
        <v/>
      </c>
      <c r="AE73" s="63">
        <v>33</v>
      </c>
      <c r="AF73" s="63">
        <v>8409600</v>
      </c>
      <c r="AG73" s="63">
        <v>2.5</v>
      </c>
      <c r="AH73" s="63">
        <v>0</v>
      </c>
      <c r="AI73" s="63">
        <v>0.20999999999999699</v>
      </c>
      <c r="AJ73" s="63">
        <v>0.21</v>
      </c>
      <c r="AK73" s="63">
        <v>0</v>
      </c>
      <c r="AL73" s="63">
        <v>3.6863518861470299E-3</v>
      </c>
      <c r="AM73" s="63">
        <v>0</v>
      </c>
      <c r="AN73" s="63">
        <v>0</v>
      </c>
      <c r="AO73" s="63">
        <v>-0.249999999999996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97.3333333333333</v>
      </c>
      <c r="AV73" s="140"/>
      <c r="AW73" s="140"/>
      <c r="AX73" s="140"/>
      <c r="AY73" s="140"/>
      <c r="AZ73" s="140"/>
      <c r="BA73" s="140"/>
      <c r="BB73" s="110">
        <v>68</v>
      </c>
      <c r="BC73" s="110">
        <v>0.20000999999999999</v>
      </c>
      <c r="BD73" s="110"/>
      <c r="BE73" s="105" t="s">
        <v>17</v>
      </c>
      <c r="BF73" s="116" t="s">
        <v>280</v>
      </c>
      <c r="BG73" s="1"/>
      <c r="BH73" s="112">
        <v>68</v>
      </c>
      <c r="BI73" s="112">
        <v>14541600</v>
      </c>
      <c r="BJ73" s="113">
        <v>185</v>
      </c>
      <c r="BK73" s="113">
        <v>1015.957792</v>
      </c>
      <c r="BL73" s="113">
        <v>225.37958029999999</v>
      </c>
      <c r="BM73" s="113">
        <v>6.1101144999999999</v>
      </c>
      <c r="BN73" s="113">
        <v>-1015.957792</v>
      </c>
      <c r="BO73" s="113">
        <v>-197.1739575</v>
      </c>
      <c r="BP73" s="113">
        <v>-207.09550820000001</v>
      </c>
      <c r="BQ73" s="115">
        <f t="shared" si="14"/>
        <v>168.30555555555554</v>
      </c>
      <c r="BR73" s="97"/>
      <c r="BS73" s="1"/>
      <c r="BT73" s="112">
        <v>68</v>
      </c>
      <c r="BU73" s="112">
        <v>14541600</v>
      </c>
      <c r="BV73" s="113">
        <v>1041.2507410000001</v>
      </c>
      <c r="BW73" s="113">
        <v>1001.409901</v>
      </c>
      <c r="BX73" s="113">
        <v>-32.600050959999997</v>
      </c>
      <c r="BY73" s="113">
        <v>31.227061469999999</v>
      </c>
      <c r="BZ73" s="113">
        <v>-186.26301559999999</v>
      </c>
      <c r="CA73" s="113">
        <v>175.86844679999999</v>
      </c>
      <c r="CB73" s="1"/>
      <c r="CC73" s="1"/>
      <c r="CD73" s="1"/>
      <c r="CE73" s="1"/>
    </row>
    <row r="74" spans="1:83" ht="9.9499999999999993" customHeight="1" x14ac:dyDescent="0.25">
      <c r="A74" s="1"/>
      <c r="B74" s="83"/>
      <c r="C74" s="61"/>
      <c r="D74" s="61"/>
      <c r="E74" s="61"/>
      <c r="F74" s="61"/>
      <c r="G74" s="61"/>
      <c r="H74" s="61"/>
      <c r="I74" s="61"/>
      <c r="J74" s="61"/>
      <c r="K74" s="61"/>
      <c r="L74" s="85"/>
      <c r="M74" s="85"/>
      <c r="N74" s="117">
        <v>68</v>
      </c>
      <c r="O74" s="107">
        <v>0</v>
      </c>
      <c r="P74" s="107">
        <v>8</v>
      </c>
      <c r="Q74" s="107">
        <v>8</v>
      </c>
      <c r="R74" s="117">
        <v>68</v>
      </c>
      <c r="S74" s="99" t="s">
        <v>281</v>
      </c>
      <c r="T74" s="117">
        <v>1</v>
      </c>
      <c r="U74" s="117">
        <v>168</v>
      </c>
      <c r="V74" s="117">
        <v>0.1</v>
      </c>
      <c r="W74" s="118">
        <v>9.9999999999999995E-7</v>
      </c>
      <c r="X74" s="117">
        <v>0.2</v>
      </c>
      <c r="Y74" s="117">
        <v>0.3</v>
      </c>
      <c r="Z74" s="117">
        <v>0.21</v>
      </c>
      <c r="AA74" s="117">
        <v>3.5</v>
      </c>
      <c r="AB74" s="119" t="s">
        <v>67</v>
      </c>
      <c r="AC74" s="55" t="str">
        <f t="shared" si="15"/>
        <v>9,9</v>
      </c>
      <c r="AD74" s="55" t="str">
        <f t="shared" si="16"/>
        <v/>
      </c>
      <c r="AE74" s="63">
        <v>34</v>
      </c>
      <c r="AF74" s="63">
        <v>8584800</v>
      </c>
      <c r="AG74" s="63">
        <v>2.5</v>
      </c>
      <c r="AH74" s="63">
        <v>0</v>
      </c>
      <c r="AI74" s="63">
        <v>0.20999999999999699</v>
      </c>
      <c r="AJ74" s="63">
        <v>0.21</v>
      </c>
      <c r="AK74" s="63">
        <v>0</v>
      </c>
      <c r="AL74" s="63">
        <v>3.5944234895625301E-3</v>
      </c>
      <c r="AM74" s="63">
        <v>0</v>
      </c>
      <c r="AN74" s="63">
        <v>0</v>
      </c>
      <c r="AO74" s="63">
        <v>-0.249999999999964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99.3611111111111</v>
      </c>
      <c r="AV74" s="140"/>
      <c r="AW74" s="140"/>
      <c r="AX74" s="140"/>
      <c r="AY74" s="140"/>
      <c r="AZ74" s="140"/>
      <c r="BA74" s="140"/>
      <c r="BB74" s="110">
        <v>69</v>
      </c>
      <c r="BC74" s="110">
        <v>0.20000999999999999</v>
      </c>
      <c r="BD74" s="110"/>
      <c r="BE74" s="105" t="s">
        <v>17</v>
      </c>
      <c r="BF74" s="116" t="s">
        <v>282</v>
      </c>
      <c r="BG74" s="1"/>
      <c r="BH74" s="112">
        <v>69</v>
      </c>
      <c r="BI74" s="112">
        <v>14716800</v>
      </c>
      <c r="BJ74" s="113">
        <v>185</v>
      </c>
      <c r="BK74" s="113">
        <v>1015.963198</v>
      </c>
      <c r="BL74" s="113">
        <v>225.38037969999999</v>
      </c>
      <c r="BM74" s="113">
        <v>6.1016610880000002</v>
      </c>
      <c r="BN74" s="113">
        <v>-1015.963198</v>
      </c>
      <c r="BO74" s="113">
        <v>-197.1843212</v>
      </c>
      <c r="BP74" s="113">
        <v>-207.09439739999999</v>
      </c>
      <c r="BQ74" s="115">
        <f t="shared" si="14"/>
        <v>170.33333333333334</v>
      </c>
      <c r="BR74" s="97"/>
      <c r="BS74" s="1"/>
      <c r="BT74" s="112">
        <v>69</v>
      </c>
      <c r="BU74" s="112">
        <v>14716800</v>
      </c>
      <c r="BV74" s="113">
        <v>1041.250728</v>
      </c>
      <c r="BW74" s="113">
        <v>1001.40989</v>
      </c>
      <c r="BX74" s="113">
        <v>-32.599514200000002</v>
      </c>
      <c r="BY74" s="113">
        <v>31.227061469999999</v>
      </c>
      <c r="BZ74" s="113">
        <v>-186.26045619999999</v>
      </c>
      <c r="CA74" s="113">
        <v>175.8673359</v>
      </c>
      <c r="CB74" s="1"/>
      <c r="CC74" s="1"/>
      <c r="CD74" s="1"/>
      <c r="CE74" s="1"/>
    </row>
    <row r="75" spans="1:83" ht="9.9499999999999993" customHeight="1" x14ac:dyDescent="0.25">
      <c r="A75" s="1"/>
      <c r="B75" s="83"/>
      <c r="C75" s="61"/>
      <c r="D75" s="61"/>
      <c r="E75" s="61"/>
      <c r="F75" s="61"/>
      <c r="G75" s="61"/>
      <c r="H75" s="61"/>
      <c r="I75" s="61"/>
      <c r="J75" s="61"/>
      <c r="K75" s="61"/>
      <c r="L75" s="85"/>
      <c r="M75" s="85"/>
      <c r="N75" s="117">
        <v>69</v>
      </c>
      <c r="O75" s="107">
        <v>0</v>
      </c>
      <c r="P75" s="107">
        <v>9</v>
      </c>
      <c r="Q75" s="107">
        <v>1</v>
      </c>
      <c r="R75" s="117">
        <v>69</v>
      </c>
      <c r="S75" s="99" t="s">
        <v>283</v>
      </c>
      <c r="T75" s="117">
        <v>1</v>
      </c>
      <c r="U75" s="117">
        <v>169</v>
      </c>
      <c r="V75" s="117">
        <v>0.1</v>
      </c>
      <c r="W75" s="118">
        <v>9.9999999999999995E-7</v>
      </c>
      <c r="X75" s="117">
        <v>0.2</v>
      </c>
      <c r="Y75" s="117">
        <v>0.3</v>
      </c>
      <c r="Z75" s="117">
        <v>0.21</v>
      </c>
      <c r="AA75" s="117">
        <v>3.5</v>
      </c>
      <c r="AB75" s="119" t="s">
        <v>67</v>
      </c>
      <c r="AC75" s="55" t="str">
        <f t="shared" si="15"/>
        <v>2,10</v>
      </c>
      <c r="AD75" s="55" t="str">
        <f t="shared" si="16"/>
        <v/>
      </c>
      <c r="AE75" s="63">
        <v>35</v>
      </c>
      <c r="AF75" s="63">
        <v>8760000</v>
      </c>
      <c r="AG75" s="63">
        <v>2.5</v>
      </c>
      <c r="AH75" s="63">
        <v>0</v>
      </c>
      <c r="AI75" s="63">
        <v>0.20999999999994201</v>
      </c>
      <c r="AJ75" s="63">
        <v>0.21</v>
      </c>
      <c r="AK75" s="63">
        <v>0</v>
      </c>
      <c r="AL75" s="63">
        <v>3.5094555860021902E-3</v>
      </c>
      <c r="AM75" s="63">
        <v>0</v>
      </c>
      <c r="AN75" s="63">
        <v>0</v>
      </c>
      <c r="AO75" s="63">
        <v>-0.249999999999933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101.388888888888</v>
      </c>
      <c r="AV75" s="140"/>
      <c r="AW75" s="140"/>
      <c r="AX75" s="140"/>
      <c r="AY75" s="140"/>
      <c r="AZ75" s="140"/>
      <c r="BA75" s="140"/>
      <c r="BB75" s="110">
        <v>70</v>
      </c>
      <c r="BC75" s="110">
        <v>0.20000999999999999</v>
      </c>
      <c r="BD75" s="110"/>
      <c r="BE75" s="105" t="s">
        <v>17</v>
      </c>
      <c r="BF75" s="116" t="s">
        <v>284</v>
      </c>
      <c r="BG75" s="1"/>
      <c r="BH75" s="112">
        <v>70</v>
      </c>
      <c r="BI75" s="112">
        <v>14892000</v>
      </c>
      <c r="BJ75" s="113">
        <v>185</v>
      </c>
      <c r="BK75" s="113">
        <v>1015.968145</v>
      </c>
      <c r="BL75" s="113">
        <v>225.38103559999999</v>
      </c>
      <c r="BM75" s="113">
        <v>6.0938341869999997</v>
      </c>
      <c r="BN75" s="113">
        <v>-1015.968145</v>
      </c>
      <c r="BO75" s="113">
        <v>-197.19388530000001</v>
      </c>
      <c r="BP75" s="113">
        <v>-207.0933162</v>
      </c>
      <c r="BQ75" s="115">
        <f t="shared" si="14"/>
        <v>172.36111111111111</v>
      </c>
      <c r="BR75" s="97"/>
      <c r="BS75" s="1"/>
      <c r="BT75" s="112">
        <v>70</v>
      </c>
      <c r="BU75" s="112">
        <v>14892000</v>
      </c>
      <c r="BV75" s="113">
        <v>1041.250716</v>
      </c>
      <c r="BW75" s="113">
        <v>1001.409879</v>
      </c>
      <c r="BX75" s="113">
        <v>-32.599002659999996</v>
      </c>
      <c r="BY75" s="113">
        <v>31.227061469999999</v>
      </c>
      <c r="BZ75" s="113">
        <v>-186.25801849999999</v>
      </c>
      <c r="CA75" s="113">
        <v>175.86625470000001</v>
      </c>
      <c r="CB75" s="1"/>
      <c r="CC75" s="1"/>
      <c r="CD75" s="1"/>
      <c r="CE75" s="1"/>
    </row>
    <row r="76" spans="1:83" ht="9.9499999999999993" customHeight="1" x14ac:dyDescent="0.25">
      <c r="A76" s="1"/>
      <c r="B76" s="83"/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85"/>
      <c r="N76" s="117">
        <v>70</v>
      </c>
      <c r="O76" s="107">
        <v>0</v>
      </c>
      <c r="P76" s="107">
        <v>9</v>
      </c>
      <c r="Q76" s="107">
        <v>2</v>
      </c>
      <c r="R76" s="117">
        <v>70</v>
      </c>
      <c r="S76" s="99" t="s">
        <v>285</v>
      </c>
      <c r="T76" s="117">
        <v>1</v>
      </c>
      <c r="U76" s="117">
        <v>170</v>
      </c>
      <c r="V76" s="117">
        <v>0.1</v>
      </c>
      <c r="W76" s="118">
        <v>9.9999999999999995E-7</v>
      </c>
      <c r="X76" s="117">
        <v>0.2</v>
      </c>
      <c r="Y76" s="117">
        <v>0.3</v>
      </c>
      <c r="Z76" s="117">
        <v>0.21</v>
      </c>
      <c r="AA76" s="117">
        <v>3.5</v>
      </c>
      <c r="AB76" s="119" t="s">
        <v>67</v>
      </c>
      <c r="AC76" s="55" t="str">
        <f t="shared" si="15"/>
        <v>3,10</v>
      </c>
      <c r="AD76" s="55" t="str">
        <f t="shared" si="16"/>
        <v/>
      </c>
      <c r="AE76" s="63">
        <v>36</v>
      </c>
      <c r="AF76" s="63">
        <v>8935200</v>
      </c>
      <c r="AG76" s="63">
        <v>2.5</v>
      </c>
      <c r="AH76" s="63">
        <v>0</v>
      </c>
      <c r="AI76" s="63">
        <v>0.24796150898672301</v>
      </c>
      <c r="AJ76" s="63">
        <v>0.21</v>
      </c>
      <c r="AK76" s="63">
        <v>0</v>
      </c>
      <c r="AL76" s="63">
        <v>3.43085620803711E-3</v>
      </c>
      <c r="AM76" s="63">
        <v>0</v>
      </c>
      <c r="AN76" s="63">
        <v>0</v>
      </c>
      <c r="AO76" s="63">
        <v>-0.249999999999964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103.416666666666</v>
      </c>
      <c r="AV76" s="140"/>
      <c r="AW76" s="140"/>
      <c r="AX76" s="140"/>
      <c r="AY76" s="140"/>
      <c r="AZ76" s="140"/>
      <c r="BA76" s="140"/>
      <c r="BB76" s="110">
        <v>71</v>
      </c>
      <c r="BC76" s="110">
        <v>0.100005</v>
      </c>
      <c r="BD76" s="110"/>
      <c r="BE76" s="105" t="s">
        <v>17</v>
      </c>
      <c r="BF76" s="116" t="s">
        <v>286</v>
      </c>
      <c r="BG76" s="1"/>
      <c r="BH76" s="112">
        <v>71</v>
      </c>
      <c r="BI76" s="112">
        <v>15067200</v>
      </c>
      <c r="BJ76" s="113">
        <v>185</v>
      </c>
      <c r="BK76" s="113">
        <v>1015.972628</v>
      </c>
      <c r="BL76" s="113">
        <v>225.3815424</v>
      </c>
      <c r="BM76" s="113">
        <v>6.0866238060000004</v>
      </c>
      <c r="BN76" s="113">
        <v>-1015.972628</v>
      </c>
      <c r="BO76" s="113">
        <v>-197.20265599999999</v>
      </c>
      <c r="BP76" s="113">
        <v>-207.0922626</v>
      </c>
      <c r="BQ76" s="115">
        <f t="shared" si="14"/>
        <v>174.38888888888889</v>
      </c>
      <c r="BR76" s="97"/>
      <c r="BS76" s="1"/>
      <c r="BT76" s="112">
        <v>71</v>
      </c>
      <c r="BU76" s="112">
        <v>15067200</v>
      </c>
      <c r="BV76" s="113">
        <v>1041.2507049999999</v>
      </c>
      <c r="BW76" s="113">
        <v>1001.409868</v>
      </c>
      <c r="BX76" s="113">
        <v>-32.598514549999997</v>
      </c>
      <c r="BY76" s="113">
        <v>31.227061469999999</v>
      </c>
      <c r="BZ76" s="113">
        <v>-186.2556922</v>
      </c>
      <c r="CA76" s="113">
        <v>175.86520110000001</v>
      </c>
      <c r="CB76" s="1"/>
      <c r="CC76" s="1"/>
      <c r="CD76" s="1"/>
      <c r="CE76" s="1"/>
    </row>
    <row r="77" spans="1:83" ht="9.9499999999999993" customHeight="1" x14ac:dyDescent="0.25">
      <c r="A77" s="1"/>
      <c r="B77" s="83"/>
      <c r="C77" s="32">
        <v>0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85"/>
      <c r="N77" s="117">
        <v>71</v>
      </c>
      <c r="O77" s="107">
        <v>0</v>
      </c>
      <c r="P77" s="107">
        <v>9</v>
      </c>
      <c r="Q77" s="107">
        <v>3</v>
      </c>
      <c r="R77" s="117">
        <v>71</v>
      </c>
      <c r="S77" s="99" t="s">
        <v>287</v>
      </c>
      <c r="T77" s="117">
        <v>1</v>
      </c>
      <c r="U77" s="117">
        <v>171</v>
      </c>
      <c r="V77" s="117">
        <v>0.1</v>
      </c>
      <c r="W77" s="118">
        <v>9.9999999999999995E-7</v>
      </c>
      <c r="X77" s="117">
        <v>0.1</v>
      </c>
      <c r="Y77" s="117">
        <v>0.3</v>
      </c>
      <c r="Z77" s="117">
        <v>0.11</v>
      </c>
      <c r="AA77" s="117">
        <v>3.5</v>
      </c>
      <c r="AB77" s="119" t="s">
        <v>73</v>
      </c>
      <c r="AC77" s="55" t="str">
        <f t="shared" si="15"/>
        <v/>
      </c>
      <c r="AD77" s="55" t="str">
        <f t="shared" si="16"/>
        <v>4,10</v>
      </c>
      <c r="AE77" s="63">
        <v>37</v>
      </c>
      <c r="AF77" s="63">
        <v>9110400</v>
      </c>
      <c r="AG77" s="63">
        <v>2.5</v>
      </c>
      <c r="AH77" s="63">
        <v>0</v>
      </c>
      <c r="AI77" s="63">
        <v>0.24442260206899499</v>
      </c>
      <c r="AJ77" s="63">
        <v>0.21</v>
      </c>
      <c r="AK77" s="63">
        <v>0</v>
      </c>
      <c r="AL77" s="63">
        <v>3.3580709775713601E-3</v>
      </c>
      <c r="AM77" s="63">
        <v>0</v>
      </c>
      <c r="AN77" s="63">
        <v>0</v>
      </c>
      <c r="AO77" s="63">
        <v>-0.249999999999964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105.444444444444</v>
      </c>
      <c r="AV77" s="140"/>
      <c r="AW77" s="140"/>
      <c r="AX77" s="140"/>
      <c r="AY77" s="140"/>
      <c r="AZ77" s="140"/>
      <c r="BA77" s="140"/>
      <c r="BB77" s="110">
        <v>72</v>
      </c>
      <c r="BC77" s="110">
        <v>0.100005</v>
      </c>
      <c r="BD77" s="110"/>
      <c r="BE77" s="105" t="s">
        <v>17</v>
      </c>
      <c r="BF77" s="116" t="s">
        <v>288</v>
      </c>
      <c r="BG77" s="1"/>
      <c r="BH77" s="112">
        <v>72</v>
      </c>
      <c r="BI77" s="112">
        <v>15242400</v>
      </c>
      <c r="BJ77" s="113">
        <v>185</v>
      </c>
      <c r="BK77" s="113">
        <v>1015.976681</v>
      </c>
      <c r="BL77" s="113">
        <v>225.38191029999999</v>
      </c>
      <c r="BM77" s="113">
        <v>6.0799846689999999</v>
      </c>
      <c r="BN77" s="113">
        <v>-1015.976681</v>
      </c>
      <c r="BO77" s="113">
        <v>-197.21069069999999</v>
      </c>
      <c r="BP77" s="113">
        <v>-207.09123500000001</v>
      </c>
      <c r="BQ77" s="115">
        <f t="shared" si="14"/>
        <v>176.41666666666666</v>
      </c>
      <c r="BR77" s="97"/>
      <c r="BS77" s="1"/>
      <c r="BT77" s="112">
        <v>72</v>
      </c>
      <c r="BU77" s="112">
        <v>15242400</v>
      </c>
      <c r="BV77" s="113">
        <v>1041.2506940000001</v>
      </c>
      <c r="BW77" s="113">
        <v>1001.409858</v>
      </c>
      <c r="BX77" s="113">
        <v>-32.598048239999997</v>
      </c>
      <c r="BY77" s="113">
        <v>31.227061469999999</v>
      </c>
      <c r="BZ77" s="113">
        <v>-186.2534684</v>
      </c>
      <c r="CA77" s="113">
        <v>175.86417349999999</v>
      </c>
      <c r="CB77" s="1"/>
      <c r="CC77" s="1"/>
      <c r="CD77" s="1"/>
      <c r="CE77" s="1"/>
    </row>
    <row r="78" spans="1:83" ht="9.9499999999999993" customHeight="1" x14ac:dyDescent="0.25">
      <c r="A78" s="1"/>
      <c r="B78" s="83"/>
      <c r="C78" s="32">
        <v>0</v>
      </c>
      <c r="D78" s="32">
        <v>0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85"/>
      <c r="N78" s="117">
        <v>72</v>
      </c>
      <c r="O78" s="107">
        <v>0</v>
      </c>
      <c r="P78" s="107">
        <v>9</v>
      </c>
      <c r="Q78" s="107">
        <v>4</v>
      </c>
      <c r="R78" s="117">
        <v>72</v>
      </c>
      <c r="S78" s="99" t="s">
        <v>289</v>
      </c>
      <c r="T78" s="117">
        <v>1</v>
      </c>
      <c r="U78" s="117">
        <v>172</v>
      </c>
      <c r="V78" s="117">
        <v>0.1</v>
      </c>
      <c r="W78" s="118">
        <v>9.9999999999999995E-7</v>
      </c>
      <c r="X78" s="117">
        <v>0.1</v>
      </c>
      <c r="Y78" s="117">
        <v>0.3</v>
      </c>
      <c r="Z78" s="117">
        <v>0.11</v>
      </c>
      <c r="AA78" s="117">
        <v>3.5</v>
      </c>
      <c r="AB78" s="119" t="s">
        <v>73</v>
      </c>
      <c r="AC78" s="55" t="str">
        <f t="shared" si="15"/>
        <v/>
      </c>
      <c r="AD78" s="55" t="str">
        <f t="shared" si="16"/>
        <v>5,10</v>
      </c>
      <c r="AE78" s="63">
        <v>38</v>
      </c>
      <c r="AF78" s="63">
        <v>9285600</v>
      </c>
      <c r="AG78" s="63">
        <v>2.5</v>
      </c>
      <c r="AH78" s="63">
        <v>0</v>
      </c>
      <c r="AI78" s="63">
        <v>0.24442260206899499</v>
      </c>
      <c r="AJ78" s="63">
        <v>0.21</v>
      </c>
      <c r="AK78" s="63">
        <v>0</v>
      </c>
      <c r="AL78" s="63">
        <v>3.2905875574408502E-3</v>
      </c>
      <c r="AM78" s="63">
        <v>0</v>
      </c>
      <c r="AN78" s="63">
        <v>0</v>
      </c>
      <c r="AO78" s="63">
        <v>-0.249999999999964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107.472222222222</v>
      </c>
      <c r="AV78" s="140"/>
      <c r="AW78" s="140"/>
      <c r="AX78" s="140"/>
      <c r="AY78" s="140"/>
      <c r="AZ78" s="140"/>
      <c r="BA78" s="140"/>
      <c r="BB78" s="110">
        <v>73</v>
      </c>
      <c r="BC78" s="110">
        <v>0.100005</v>
      </c>
      <c r="BD78" s="110"/>
      <c r="BE78" s="105" t="s">
        <v>17</v>
      </c>
      <c r="BF78" s="116" t="s">
        <v>290</v>
      </c>
      <c r="BG78" s="1"/>
      <c r="BH78" s="112">
        <v>73</v>
      </c>
      <c r="BI78" s="112">
        <v>15417600</v>
      </c>
      <c r="BJ78" s="113">
        <v>185</v>
      </c>
      <c r="BK78" s="113">
        <v>1015.9804360000001</v>
      </c>
      <c r="BL78" s="113">
        <v>225.38223880000001</v>
      </c>
      <c r="BM78" s="113">
        <v>6.073791494</v>
      </c>
      <c r="BN78" s="113">
        <v>-1015.9804360000001</v>
      </c>
      <c r="BO78" s="113">
        <v>-197.21820460000001</v>
      </c>
      <c r="BP78" s="113">
        <v>-207.0902427</v>
      </c>
      <c r="BQ78" s="115">
        <f t="shared" si="14"/>
        <v>178.44444444444446</v>
      </c>
      <c r="BR78" s="97"/>
      <c r="BS78" s="1"/>
      <c r="BT78" s="112">
        <v>73</v>
      </c>
      <c r="BU78" s="112">
        <v>15417600</v>
      </c>
      <c r="BV78" s="113">
        <v>1041.2506840000001</v>
      </c>
      <c r="BW78" s="113">
        <v>1001.409849</v>
      </c>
      <c r="BX78" s="113">
        <v>-32.597605719999997</v>
      </c>
      <c r="BY78" s="113">
        <v>31.227061469999999</v>
      </c>
      <c r="BZ78" s="113">
        <v>-186.2513573</v>
      </c>
      <c r="CA78" s="113">
        <v>175.86318120000001</v>
      </c>
      <c r="CB78" s="1"/>
      <c r="CC78" s="1"/>
      <c r="CD78" s="1"/>
      <c r="CE78" s="1"/>
    </row>
    <row r="79" spans="1:83" ht="9.9499999999999993" customHeight="1" x14ac:dyDescent="0.25">
      <c r="A79" s="1"/>
      <c r="B79" s="83"/>
      <c r="C79" s="32">
        <v>0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85"/>
      <c r="N79" s="117">
        <v>73</v>
      </c>
      <c r="O79" s="107">
        <v>0</v>
      </c>
      <c r="P79" s="107">
        <v>9</v>
      </c>
      <c r="Q79" s="107">
        <v>5</v>
      </c>
      <c r="R79" s="117">
        <v>73</v>
      </c>
      <c r="S79" s="99" t="s">
        <v>291</v>
      </c>
      <c r="T79" s="117">
        <v>1</v>
      </c>
      <c r="U79" s="117">
        <v>173</v>
      </c>
      <c r="V79" s="117">
        <v>0.1</v>
      </c>
      <c r="W79" s="118">
        <v>9.9999999999999995E-7</v>
      </c>
      <c r="X79" s="117">
        <v>0.1</v>
      </c>
      <c r="Y79" s="117">
        <v>0.3</v>
      </c>
      <c r="Z79" s="117">
        <v>0.11</v>
      </c>
      <c r="AA79" s="117">
        <v>3.5</v>
      </c>
      <c r="AB79" s="119" t="s">
        <v>67</v>
      </c>
      <c r="AC79" s="55" t="str">
        <f t="shared" si="15"/>
        <v>6,10</v>
      </c>
      <c r="AD79" s="55" t="str">
        <f t="shared" si="16"/>
        <v/>
      </c>
      <c r="AE79" s="63">
        <v>39</v>
      </c>
      <c r="AF79" s="63">
        <v>9460800</v>
      </c>
      <c r="AG79" s="63">
        <v>2.5</v>
      </c>
      <c r="AH79" s="63">
        <v>0</v>
      </c>
      <c r="AI79" s="63">
        <v>0.24430580206899</v>
      </c>
      <c r="AJ79" s="63">
        <v>0.21</v>
      </c>
      <c r="AK79" s="63">
        <v>0</v>
      </c>
      <c r="AL79" s="63">
        <v>3.2279370734722198E-3</v>
      </c>
      <c r="AM79" s="63">
        <v>0</v>
      </c>
      <c r="AN79" s="63">
        <v>0</v>
      </c>
      <c r="AO79" s="63">
        <v>-0.249999999999933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109.5</v>
      </c>
      <c r="AV79" s="140"/>
      <c r="AW79" s="140"/>
      <c r="AX79" s="140"/>
      <c r="AY79" s="140"/>
      <c r="AZ79" s="140"/>
      <c r="BA79" s="140"/>
      <c r="BB79" s="110">
        <v>74</v>
      </c>
      <c r="BC79" s="110">
        <v>0.20000999999999999</v>
      </c>
      <c r="BD79" s="110"/>
      <c r="BE79" s="105" t="s">
        <v>17</v>
      </c>
      <c r="BF79" s="116" t="s">
        <v>292</v>
      </c>
      <c r="BG79" s="1"/>
      <c r="BH79" s="112">
        <v>74</v>
      </c>
      <c r="BI79" s="112">
        <v>15592800</v>
      </c>
      <c r="BJ79" s="113">
        <v>185</v>
      </c>
      <c r="BK79" s="113">
        <v>1015.983989</v>
      </c>
      <c r="BL79" s="113">
        <v>225.3828728</v>
      </c>
      <c r="BM79" s="113">
        <v>6.0680678480000001</v>
      </c>
      <c r="BN79" s="113">
        <v>-1015.983989</v>
      </c>
      <c r="BO79" s="113">
        <v>-197.2254417</v>
      </c>
      <c r="BP79" s="113">
        <v>-207.0893633</v>
      </c>
      <c r="BQ79" s="115">
        <f t="shared" si="14"/>
        <v>180.47222222222223</v>
      </c>
      <c r="BR79" s="97"/>
      <c r="BS79" s="1"/>
      <c r="BT79" s="112">
        <v>74</v>
      </c>
      <c r="BU79" s="112">
        <v>15592800</v>
      </c>
      <c r="BV79" s="113">
        <v>1041.250675</v>
      </c>
      <c r="BW79" s="113">
        <v>1001.40984</v>
      </c>
      <c r="BX79" s="113">
        <v>-32.597211209999998</v>
      </c>
      <c r="BY79" s="113">
        <v>31.227061469999999</v>
      </c>
      <c r="BZ79" s="113">
        <v>-186.24948240000001</v>
      </c>
      <c r="CA79" s="113">
        <v>175.86230180000001</v>
      </c>
      <c r="CB79" s="1"/>
      <c r="CC79" s="1"/>
      <c r="CD79" s="1"/>
      <c r="CE79" s="1"/>
    </row>
    <row r="80" spans="1:83" ht="9.9499999999999993" customHeight="1" x14ac:dyDescent="0.25">
      <c r="A80" s="1"/>
      <c r="B80" s="83"/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85"/>
      <c r="N80" s="117">
        <v>74</v>
      </c>
      <c r="O80" s="107">
        <v>0</v>
      </c>
      <c r="P80" s="107">
        <v>9</v>
      </c>
      <c r="Q80" s="107">
        <v>8</v>
      </c>
      <c r="R80" s="117">
        <v>74</v>
      </c>
      <c r="S80" s="99" t="s">
        <v>293</v>
      </c>
      <c r="T80" s="117">
        <v>1</v>
      </c>
      <c r="U80" s="117">
        <v>174</v>
      </c>
      <c r="V80" s="117">
        <v>0.1</v>
      </c>
      <c r="W80" s="118">
        <v>9.9999999999999995E-7</v>
      </c>
      <c r="X80" s="117">
        <v>0.2</v>
      </c>
      <c r="Y80" s="117">
        <v>0.3</v>
      </c>
      <c r="Z80" s="117">
        <v>0.21</v>
      </c>
      <c r="AA80" s="117">
        <v>3.5</v>
      </c>
      <c r="AB80" s="119" t="s">
        <v>67</v>
      </c>
      <c r="AC80" s="55" t="str">
        <f t="shared" si="15"/>
        <v>9,10</v>
      </c>
      <c r="AD80" s="55" t="str">
        <f t="shared" si="16"/>
        <v/>
      </c>
      <c r="AE80" s="63">
        <v>40</v>
      </c>
      <c r="AF80" s="63">
        <v>9636000</v>
      </c>
      <c r="AG80" s="63">
        <v>2.5</v>
      </c>
      <c r="AH80" s="63">
        <v>0</v>
      </c>
      <c r="AI80" s="63">
        <v>0.244189002068985</v>
      </c>
      <c r="AJ80" s="63">
        <v>0.21</v>
      </c>
      <c r="AK80" s="63">
        <v>0</v>
      </c>
      <c r="AL80" s="63">
        <v>3.1696935066280701E-3</v>
      </c>
      <c r="AM80" s="63">
        <v>0</v>
      </c>
      <c r="AN80" s="63">
        <v>0</v>
      </c>
      <c r="AO80" s="63">
        <v>-0.249999999999964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111.527777777777</v>
      </c>
      <c r="AV80" s="140"/>
      <c r="AW80" s="140"/>
      <c r="AX80" s="140"/>
      <c r="AY80" s="140"/>
      <c r="AZ80" s="140"/>
      <c r="BA80" s="140"/>
      <c r="BB80" s="110">
        <v>75</v>
      </c>
      <c r="BC80" s="110">
        <v>0.20000999999999999</v>
      </c>
      <c r="BD80" s="110"/>
      <c r="BE80" s="105" t="s">
        <v>17</v>
      </c>
      <c r="BF80" s="116" t="s">
        <v>294</v>
      </c>
      <c r="BG80" s="1"/>
      <c r="BH80" s="112">
        <v>75</v>
      </c>
      <c r="BI80" s="112">
        <v>15768000</v>
      </c>
      <c r="BJ80" s="113">
        <v>185</v>
      </c>
      <c r="BK80" s="113">
        <v>1015.98744</v>
      </c>
      <c r="BL80" s="113">
        <v>225.38369399999999</v>
      </c>
      <c r="BM80" s="113">
        <v>6.0627217379999996</v>
      </c>
      <c r="BN80" s="113">
        <v>-1015.98744</v>
      </c>
      <c r="BO80" s="113">
        <v>-197.2323671</v>
      </c>
      <c r="BP80" s="113">
        <v>-207.08860519999999</v>
      </c>
      <c r="BQ80" s="115">
        <f t="shared" si="14"/>
        <v>182.5</v>
      </c>
      <c r="BR80" s="97"/>
      <c r="BS80" s="1"/>
      <c r="BT80" s="112">
        <v>75</v>
      </c>
      <c r="BU80" s="112">
        <v>15768000</v>
      </c>
      <c r="BV80" s="113">
        <v>1041.250667</v>
      </c>
      <c r="BW80" s="113">
        <v>1001.409833</v>
      </c>
      <c r="BX80" s="113">
        <v>-32.596866679999998</v>
      </c>
      <c r="BY80" s="113">
        <v>31.227061469999999</v>
      </c>
      <c r="BZ80" s="113">
        <v>-186.24785539999999</v>
      </c>
      <c r="CA80" s="113">
        <v>175.8615437</v>
      </c>
      <c r="CB80" s="1"/>
      <c r="CC80" s="1"/>
      <c r="CD80" s="1"/>
      <c r="CE80" s="1"/>
    </row>
    <row r="81" spans="1:83" ht="9.9499999999999993" customHeight="1" x14ac:dyDescent="0.25">
      <c r="A81" s="1"/>
      <c r="B81" s="83"/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85"/>
      <c r="N81" s="117">
        <v>75</v>
      </c>
      <c r="O81" s="107">
        <v>0</v>
      </c>
      <c r="P81" s="107">
        <v>9</v>
      </c>
      <c r="Q81" s="107">
        <v>9</v>
      </c>
      <c r="R81" s="117">
        <v>75</v>
      </c>
      <c r="S81" s="99" t="s">
        <v>295</v>
      </c>
      <c r="T81" s="117">
        <v>1</v>
      </c>
      <c r="U81" s="117">
        <v>175</v>
      </c>
      <c r="V81" s="117">
        <v>0.1</v>
      </c>
      <c r="W81" s="118">
        <v>9.9999999999999995E-7</v>
      </c>
      <c r="X81" s="117">
        <v>0.2</v>
      </c>
      <c r="Y81" s="117">
        <v>0.3</v>
      </c>
      <c r="Z81" s="117">
        <v>0.21</v>
      </c>
      <c r="AA81" s="117">
        <v>3.5</v>
      </c>
      <c r="AB81" s="119" t="s">
        <v>67</v>
      </c>
      <c r="AC81" s="55" t="str">
        <f t="shared" si="15"/>
        <v>10,10</v>
      </c>
      <c r="AD81" s="55" t="str">
        <f t="shared" si="16"/>
        <v/>
      </c>
      <c r="AE81" s="63">
        <v>41</v>
      </c>
      <c r="AF81" s="63">
        <v>9811200</v>
      </c>
      <c r="AG81" s="63">
        <v>2.5</v>
      </c>
      <c r="AH81" s="63">
        <v>0</v>
      </c>
      <c r="AI81" s="63">
        <v>0.24407220206892399</v>
      </c>
      <c r="AJ81" s="63">
        <v>0.21</v>
      </c>
      <c r="AK81" s="63">
        <v>0</v>
      </c>
      <c r="AL81" s="63">
        <v>3.1154718193154999E-3</v>
      </c>
      <c r="AM81" s="63">
        <v>0</v>
      </c>
      <c r="AN81" s="63">
        <v>0</v>
      </c>
      <c r="AO81" s="63">
        <v>-0.249999999999964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113.555555555555</v>
      </c>
      <c r="AV81" s="140"/>
      <c r="AW81" s="140"/>
      <c r="AX81" s="140"/>
      <c r="AY81" s="140"/>
      <c r="AZ81" s="140"/>
      <c r="BA81" s="140"/>
      <c r="BB81" s="110">
        <v>76</v>
      </c>
      <c r="BC81" s="110">
        <v>0.20000999999999999</v>
      </c>
      <c r="BD81" s="110"/>
      <c r="BE81" s="105" t="s">
        <v>17</v>
      </c>
      <c r="BF81" s="116" t="s">
        <v>296</v>
      </c>
      <c r="BG81" s="1"/>
      <c r="BH81" s="112">
        <v>76</v>
      </c>
      <c r="BI81" s="112">
        <v>15943200</v>
      </c>
      <c r="BJ81" s="113">
        <v>185</v>
      </c>
      <c r="BK81" s="113">
        <v>1015.9906089999999</v>
      </c>
      <c r="BL81" s="113">
        <v>224.45765170000001</v>
      </c>
      <c r="BM81" s="113">
        <v>6.056257349</v>
      </c>
      <c r="BN81" s="113">
        <v>-1015.9906089999999</v>
      </c>
      <c r="BO81" s="113">
        <v>-196.31346300000001</v>
      </c>
      <c r="BP81" s="113">
        <v>-207.08793130000001</v>
      </c>
      <c r="BQ81" s="115">
        <f t="shared" si="14"/>
        <v>184.52777777777777</v>
      </c>
      <c r="BR81" s="97"/>
      <c r="BS81" s="1"/>
      <c r="BT81" s="112">
        <v>76</v>
      </c>
      <c r="BU81" s="112">
        <v>15943200</v>
      </c>
      <c r="BV81" s="113">
        <v>1041.2506599999999</v>
      </c>
      <c r="BW81" s="113">
        <v>1001.409826</v>
      </c>
      <c r="BX81" s="113">
        <v>-32.596543220000001</v>
      </c>
      <c r="BY81" s="113">
        <v>31.227061469999999</v>
      </c>
      <c r="BZ81" s="113">
        <v>-186.24633040000001</v>
      </c>
      <c r="CA81" s="113">
        <v>175.86086990000001</v>
      </c>
      <c r="CB81" s="1"/>
      <c r="CC81" s="1"/>
      <c r="CD81" s="1"/>
      <c r="CE81" s="1"/>
    </row>
    <row r="82" spans="1:83" ht="9.9499999999999993" customHeight="1" x14ac:dyDescent="0.25">
      <c r="A82" s="1"/>
      <c r="B82" s="83"/>
      <c r="C82" s="32">
        <v>0</v>
      </c>
      <c r="D82" s="32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85"/>
      <c r="N82" s="117">
        <v>76</v>
      </c>
      <c r="O82" s="107">
        <v>0</v>
      </c>
      <c r="P82" s="107">
        <v>10</v>
      </c>
      <c r="Q82" s="107">
        <v>1</v>
      </c>
      <c r="R82" s="117">
        <v>76</v>
      </c>
      <c r="S82" s="99" t="s">
        <v>297</v>
      </c>
      <c r="T82" s="117">
        <v>1</v>
      </c>
      <c r="U82" s="117">
        <v>176</v>
      </c>
      <c r="V82" s="117">
        <v>0.1</v>
      </c>
      <c r="W82" s="118">
        <v>9.9999999999999995E-7</v>
      </c>
      <c r="X82" s="117">
        <v>0.2</v>
      </c>
      <c r="Y82" s="117">
        <v>0.3</v>
      </c>
      <c r="Z82" s="117">
        <v>0.21</v>
      </c>
      <c r="AA82" s="117">
        <v>3.5</v>
      </c>
      <c r="AB82" s="119" t="s">
        <v>67</v>
      </c>
      <c r="AC82" s="55" t="str">
        <f t="shared" si="15"/>
        <v>2,11</v>
      </c>
      <c r="AD82" s="55" t="str">
        <f t="shared" si="16"/>
        <v/>
      </c>
      <c r="AE82" s="63">
        <v>42</v>
      </c>
      <c r="AF82" s="63">
        <v>9986400</v>
      </c>
      <c r="AG82" s="63">
        <v>2.5</v>
      </c>
      <c r="AH82" s="63">
        <v>0</v>
      </c>
      <c r="AI82" s="63">
        <v>0.24026986104916401</v>
      </c>
      <c r="AJ82" s="63">
        <v>0.21</v>
      </c>
      <c r="AK82" s="63">
        <v>0</v>
      </c>
      <c r="AL82" s="63">
        <v>3.0649253260535999E-3</v>
      </c>
      <c r="AM82" s="63">
        <v>0</v>
      </c>
      <c r="AN82" s="63">
        <v>0</v>
      </c>
      <c r="AO82" s="63">
        <v>-0.249999999999964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115.583333333333</v>
      </c>
      <c r="AV82" s="140"/>
      <c r="AW82" s="140"/>
      <c r="AX82" s="140"/>
      <c r="AY82" s="140"/>
      <c r="AZ82" s="140"/>
      <c r="BA82" s="140"/>
      <c r="BB82" s="110">
        <v>77</v>
      </c>
      <c r="BC82" s="110">
        <v>0.100005</v>
      </c>
      <c r="BD82" s="110"/>
      <c r="BE82" s="105" t="s">
        <v>17</v>
      </c>
      <c r="BF82" s="116" t="s">
        <v>298</v>
      </c>
      <c r="BG82" s="1"/>
      <c r="BH82" s="112">
        <v>77</v>
      </c>
      <c r="BI82" s="112">
        <v>16118400</v>
      </c>
      <c r="BJ82" s="113">
        <v>185</v>
      </c>
      <c r="BK82" s="113">
        <v>1015.989797</v>
      </c>
      <c r="BL82" s="113">
        <v>224.45619260000001</v>
      </c>
      <c r="BM82" s="113">
        <v>6.0552873290000004</v>
      </c>
      <c r="BN82" s="113">
        <v>-1015.989797</v>
      </c>
      <c r="BO82" s="113">
        <v>-196.3134828</v>
      </c>
      <c r="BP82" s="113">
        <v>-207.08742240000001</v>
      </c>
      <c r="BQ82" s="115">
        <f t="shared" si="14"/>
        <v>186.55555555555554</v>
      </c>
      <c r="BR82" s="97"/>
      <c r="BS82" s="1"/>
      <c r="BT82" s="112">
        <v>77</v>
      </c>
      <c r="BU82" s="112">
        <v>16118400</v>
      </c>
      <c r="BV82" s="113">
        <v>1041.2506530000001</v>
      </c>
      <c r="BW82" s="113">
        <v>1001.409819</v>
      </c>
      <c r="BX82" s="113">
        <v>-32.596241259999999</v>
      </c>
      <c r="BY82" s="113">
        <v>31.227061469999999</v>
      </c>
      <c r="BZ82" s="113">
        <v>-186.24494569999999</v>
      </c>
      <c r="CA82" s="113">
        <v>175.86036100000001</v>
      </c>
      <c r="CB82" s="1"/>
      <c r="CC82" s="1"/>
      <c r="CD82" s="1"/>
      <c r="CE82" s="1"/>
    </row>
    <row r="83" spans="1:83" ht="9.9499999999999993" customHeight="1" x14ac:dyDescent="0.25">
      <c r="A83" s="1"/>
      <c r="B83" s="83"/>
      <c r="C83" s="32">
        <v>0</v>
      </c>
      <c r="D83" s="32">
        <v>0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85"/>
      <c r="N83" s="117">
        <v>77</v>
      </c>
      <c r="O83" s="107">
        <v>0</v>
      </c>
      <c r="P83" s="107">
        <v>10</v>
      </c>
      <c r="Q83" s="107">
        <v>5</v>
      </c>
      <c r="R83" s="117">
        <v>77</v>
      </c>
      <c r="S83" s="99" t="s">
        <v>299</v>
      </c>
      <c r="T83" s="117">
        <v>1</v>
      </c>
      <c r="U83" s="117">
        <v>177</v>
      </c>
      <c r="V83" s="117">
        <v>0.1</v>
      </c>
      <c r="W83" s="118">
        <v>9.9999999999999995E-7</v>
      </c>
      <c r="X83" s="117">
        <v>0.1</v>
      </c>
      <c r="Y83" s="117">
        <v>0.3</v>
      </c>
      <c r="Z83" s="117">
        <v>0.11</v>
      </c>
      <c r="AA83" s="117">
        <v>3.5</v>
      </c>
      <c r="AB83" s="119" t="s">
        <v>67</v>
      </c>
      <c r="AC83" s="55" t="str">
        <f t="shared" si="15"/>
        <v>6,11</v>
      </c>
      <c r="AD83" s="55" t="str">
        <f t="shared" si="16"/>
        <v/>
      </c>
      <c r="AE83" s="63">
        <v>43</v>
      </c>
      <c r="AF83" s="63">
        <v>10161600</v>
      </c>
      <c r="AG83" s="63">
        <v>2.5</v>
      </c>
      <c r="AH83" s="63">
        <v>0</v>
      </c>
      <c r="AI83" s="63">
        <v>0.24015306104927001</v>
      </c>
      <c r="AJ83" s="63">
        <v>0.21</v>
      </c>
      <c r="AK83" s="63">
        <v>0</v>
      </c>
      <c r="AL83" s="63">
        <v>3.0177426791823799E-3</v>
      </c>
      <c r="AM83" s="63">
        <v>0</v>
      </c>
      <c r="AN83" s="63">
        <v>0</v>
      </c>
      <c r="AO83" s="63">
        <v>-0.249999999999964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117.611111111111</v>
      </c>
      <c r="AV83" s="140"/>
      <c r="AW83" s="140"/>
      <c r="AX83" s="140"/>
      <c r="AY83" s="140"/>
      <c r="AZ83" s="140"/>
      <c r="BA83" s="140"/>
      <c r="BB83" s="110">
        <v>78</v>
      </c>
      <c r="BC83" s="110">
        <v>0.20000999999999999</v>
      </c>
      <c r="BD83" s="110"/>
      <c r="BE83" s="105" t="s">
        <v>17</v>
      </c>
      <c r="BF83" s="116" t="s">
        <v>300</v>
      </c>
      <c r="BG83" s="1"/>
      <c r="BH83" s="112">
        <v>78</v>
      </c>
      <c r="BI83" s="112">
        <v>16293600</v>
      </c>
      <c r="BJ83" s="113">
        <v>185</v>
      </c>
      <c r="BK83" s="113">
        <v>1015.977696</v>
      </c>
      <c r="BL83" s="113">
        <v>224.44950399999999</v>
      </c>
      <c r="BM83" s="113">
        <v>6.0655936669999999</v>
      </c>
      <c r="BN83" s="113">
        <v>-1015.977696</v>
      </c>
      <c r="BO83" s="113">
        <v>-196.296604</v>
      </c>
      <c r="BP83" s="113">
        <v>-207.08730629999999</v>
      </c>
      <c r="BQ83" s="115">
        <f t="shared" si="14"/>
        <v>188.58333333333334</v>
      </c>
      <c r="BR83" s="97"/>
      <c r="BS83" s="1"/>
      <c r="BT83" s="112">
        <v>78</v>
      </c>
      <c r="BU83" s="112">
        <v>16293600</v>
      </c>
      <c r="BV83" s="113">
        <v>1041.2506470000001</v>
      </c>
      <c r="BW83" s="113">
        <v>1001.409814</v>
      </c>
      <c r="BX83" s="113">
        <v>-32.595973239999999</v>
      </c>
      <c r="BY83" s="113">
        <v>31.227061469999999</v>
      </c>
      <c r="BZ83" s="113">
        <v>-186.24385889999999</v>
      </c>
      <c r="CA83" s="113">
        <v>175.8602448</v>
      </c>
      <c r="CB83" s="1"/>
      <c r="CC83" s="1"/>
      <c r="CD83" s="1"/>
      <c r="CE83" s="1"/>
    </row>
    <row r="84" spans="1:83" ht="9.9499999999999993" customHeight="1" x14ac:dyDescent="0.25">
      <c r="A84" s="1"/>
      <c r="B84" s="83"/>
      <c r="C84" s="32">
        <v>0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85"/>
      <c r="N84" s="117">
        <v>78</v>
      </c>
      <c r="O84" s="107">
        <v>0</v>
      </c>
      <c r="P84" s="107">
        <v>10</v>
      </c>
      <c r="Q84" s="107">
        <v>8</v>
      </c>
      <c r="R84" s="117">
        <v>78</v>
      </c>
      <c r="S84" s="99" t="s">
        <v>301</v>
      </c>
      <c r="T84" s="117">
        <v>1</v>
      </c>
      <c r="U84" s="117">
        <v>178</v>
      </c>
      <c r="V84" s="117">
        <v>0.1</v>
      </c>
      <c r="W84" s="118">
        <v>9.9999999999999995E-7</v>
      </c>
      <c r="X84" s="117">
        <v>0.2</v>
      </c>
      <c r="Y84" s="117">
        <v>0.3</v>
      </c>
      <c r="Z84" s="117">
        <v>0.21</v>
      </c>
      <c r="AA84" s="117">
        <v>3.5</v>
      </c>
      <c r="AB84" s="119" t="s">
        <v>67</v>
      </c>
      <c r="AC84" s="55" t="str">
        <f t="shared" si="15"/>
        <v>9,11</v>
      </c>
      <c r="AD84" s="55" t="str">
        <f t="shared" si="16"/>
        <v/>
      </c>
      <c r="AE84" s="63">
        <v>44</v>
      </c>
      <c r="AF84" s="63">
        <v>10336800</v>
      </c>
      <c r="AG84" s="63">
        <v>2.5</v>
      </c>
      <c r="AH84" s="63">
        <v>0</v>
      </c>
      <c r="AI84" s="63">
        <v>0.24015306104921399</v>
      </c>
      <c r="AJ84" s="63">
        <v>0.21</v>
      </c>
      <c r="AK84" s="63">
        <v>0</v>
      </c>
      <c r="AL84" s="63">
        <v>2.9736447106788002E-3</v>
      </c>
      <c r="AM84" s="63">
        <v>0</v>
      </c>
      <c r="AN84" s="63">
        <v>0</v>
      </c>
      <c r="AO84" s="63">
        <v>-0.249999999999901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119.638888888888</v>
      </c>
      <c r="AV84" s="140"/>
      <c r="AW84" s="140"/>
      <c r="AX84" s="140"/>
      <c r="AY84" s="140"/>
      <c r="AZ84" s="140"/>
      <c r="BA84" s="140"/>
      <c r="BB84" s="110">
        <v>79</v>
      </c>
      <c r="BC84" s="110">
        <v>0.20000999999999999</v>
      </c>
      <c r="BD84" s="110"/>
      <c r="BE84" s="105" t="s">
        <v>17</v>
      </c>
      <c r="BF84" s="116" t="s">
        <v>302</v>
      </c>
      <c r="BG84" s="1"/>
      <c r="BH84" s="112">
        <v>79</v>
      </c>
      <c r="BI84" s="112">
        <v>16468800</v>
      </c>
      <c r="BJ84" s="113">
        <v>185</v>
      </c>
      <c r="BK84" s="113">
        <v>1015.962747</v>
      </c>
      <c r="BL84" s="113">
        <v>224.4417679</v>
      </c>
      <c r="BM84" s="113">
        <v>6.0788524879999999</v>
      </c>
      <c r="BN84" s="113">
        <v>-1015.962747</v>
      </c>
      <c r="BO84" s="113">
        <v>-196.27530490000001</v>
      </c>
      <c r="BP84" s="113">
        <v>-207.0876106</v>
      </c>
      <c r="BQ84" s="115">
        <f t="shared" si="14"/>
        <v>190.61111111111111</v>
      </c>
      <c r="BR84" s="97"/>
      <c r="BS84" s="1"/>
      <c r="BT84" s="112">
        <v>79</v>
      </c>
      <c r="BU84" s="112">
        <v>16468800</v>
      </c>
      <c r="BV84" s="113">
        <v>1041.250642</v>
      </c>
      <c r="BW84" s="113">
        <v>1001.409811</v>
      </c>
      <c r="BX84" s="113">
        <v>-32.595752849999997</v>
      </c>
      <c r="BY84" s="113">
        <v>31.227061469999999</v>
      </c>
      <c r="BZ84" s="113">
        <v>-186.2431598</v>
      </c>
      <c r="CA84" s="113">
        <v>175.86054909999999</v>
      </c>
      <c r="CB84" s="1"/>
      <c r="CC84" s="1"/>
      <c r="CD84" s="1"/>
      <c r="CE84" s="1"/>
    </row>
    <row r="85" spans="1:83" ht="9.9499999999999993" customHeight="1" x14ac:dyDescent="0.25">
      <c r="A85" s="1"/>
      <c r="B85" s="83"/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32">
        <v>0</v>
      </c>
      <c r="I85" s="32">
        <v>1</v>
      </c>
      <c r="J85" s="32">
        <v>1</v>
      </c>
      <c r="K85" s="32">
        <v>0</v>
      </c>
      <c r="L85" s="32">
        <v>0</v>
      </c>
      <c r="M85" s="85"/>
      <c r="N85" s="117">
        <v>79</v>
      </c>
      <c r="O85" s="107">
        <v>0</v>
      </c>
      <c r="P85" s="107">
        <v>11</v>
      </c>
      <c r="Q85" s="107">
        <v>0</v>
      </c>
      <c r="R85" s="117">
        <v>79</v>
      </c>
      <c r="S85" s="99" t="s">
        <v>303</v>
      </c>
      <c r="T85" s="117">
        <v>1</v>
      </c>
      <c r="U85" s="117">
        <v>179</v>
      </c>
      <c r="V85" s="117">
        <v>0.1</v>
      </c>
      <c r="W85" s="118">
        <v>9.9999999999999995E-7</v>
      </c>
      <c r="X85" s="117">
        <v>0.2</v>
      </c>
      <c r="Y85" s="117">
        <v>0.3</v>
      </c>
      <c r="Z85" s="117">
        <v>0.21</v>
      </c>
      <c r="AA85" s="117">
        <v>3.5</v>
      </c>
      <c r="AB85" s="119" t="s">
        <v>67</v>
      </c>
      <c r="AC85" s="55" t="str">
        <f t="shared" si="15"/>
        <v>1,12</v>
      </c>
      <c r="AD85" s="55" t="str">
        <f t="shared" si="16"/>
        <v/>
      </c>
      <c r="AE85" s="63">
        <v>45</v>
      </c>
      <c r="AF85" s="63">
        <v>10512000</v>
      </c>
      <c r="AG85" s="63">
        <v>2.5</v>
      </c>
      <c r="AH85" s="63">
        <v>0</v>
      </c>
      <c r="AI85" s="63">
        <v>0.240036261049209</v>
      </c>
      <c r="AJ85" s="63">
        <v>0.21</v>
      </c>
      <c r="AK85" s="63">
        <v>0</v>
      </c>
      <c r="AL85" s="63">
        <v>2.93238130236199E-3</v>
      </c>
      <c r="AM85" s="63">
        <v>0</v>
      </c>
      <c r="AN85" s="63">
        <v>0</v>
      </c>
      <c r="AO85" s="63">
        <v>-0.249999999999964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121.666666666666</v>
      </c>
      <c r="AV85" s="140"/>
      <c r="AW85" s="140"/>
      <c r="AX85" s="140"/>
      <c r="AY85" s="140"/>
      <c r="AZ85" s="140"/>
      <c r="BA85" s="140"/>
      <c r="BB85" s="110">
        <v>80</v>
      </c>
      <c r="BC85" s="110">
        <v>0.20000999999999999</v>
      </c>
      <c r="BD85" s="110"/>
      <c r="BE85" s="105" t="s">
        <v>17</v>
      </c>
      <c r="BF85" s="116" t="s">
        <v>304</v>
      </c>
      <c r="BG85" s="1"/>
      <c r="BH85" s="112">
        <v>80</v>
      </c>
      <c r="BI85" s="112">
        <v>16644000</v>
      </c>
      <c r="BJ85" s="113">
        <v>185</v>
      </c>
      <c r="BK85" s="113">
        <v>1015.947268</v>
      </c>
      <c r="BL85" s="113">
        <v>224.4342274</v>
      </c>
      <c r="BM85" s="113">
        <v>6.0928570090000003</v>
      </c>
      <c r="BN85" s="113">
        <v>-1015.947268</v>
      </c>
      <c r="BO85" s="113">
        <v>-196.25300329999999</v>
      </c>
      <c r="BP85" s="113">
        <v>-207.08836719999999</v>
      </c>
      <c r="BQ85" s="115">
        <f t="shared" si="14"/>
        <v>192.63888888888889</v>
      </c>
      <c r="BR85" s="97"/>
      <c r="BS85" s="1"/>
      <c r="BT85" s="112">
        <v>80</v>
      </c>
      <c r="BU85" s="112">
        <v>16644000</v>
      </c>
      <c r="BV85" s="113">
        <v>1041.250638</v>
      </c>
      <c r="BW85" s="113">
        <v>1001.40981</v>
      </c>
      <c r="BX85" s="113">
        <v>-32.595595019999998</v>
      </c>
      <c r="BY85" s="113">
        <v>31.227061469999999</v>
      </c>
      <c r="BZ85" s="113">
        <v>-186.24294140000001</v>
      </c>
      <c r="CA85" s="113">
        <v>175.8613057</v>
      </c>
      <c r="CB85" s="1"/>
      <c r="CC85" s="1"/>
      <c r="CD85" s="1"/>
      <c r="CE85" s="1"/>
    </row>
    <row r="86" spans="1:83" ht="9.9499999999999993" customHeight="1" x14ac:dyDescent="0.25">
      <c r="A86" s="1"/>
      <c r="B86" s="83"/>
      <c r="C86" s="32">
        <v>0</v>
      </c>
      <c r="D86" s="32">
        <v>0</v>
      </c>
      <c r="E86" s="32">
        <v>2</v>
      </c>
      <c r="F86" s="32">
        <v>2</v>
      </c>
      <c r="G86" s="32">
        <v>2</v>
      </c>
      <c r="H86" s="32">
        <v>0</v>
      </c>
      <c r="I86" s="32">
        <v>1</v>
      </c>
      <c r="J86" s="32">
        <v>1</v>
      </c>
      <c r="K86" s="32">
        <v>0</v>
      </c>
      <c r="L86" s="32">
        <v>0</v>
      </c>
      <c r="M86" s="85"/>
      <c r="N86" s="117">
        <v>80</v>
      </c>
      <c r="O86" s="107">
        <v>0</v>
      </c>
      <c r="P86" s="107">
        <v>11</v>
      </c>
      <c r="Q86" s="107">
        <v>1</v>
      </c>
      <c r="R86" s="117">
        <v>80</v>
      </c>
      <c r="S86" s="99" t="s">
        <v>305</v>
      </c>
      <c r="T86" s="117">
        <v>1</v>
      </c>
      <c r="U86" s="117">
        <v>180</v>
      </c>
      <c r="V86" s="117">
        <v>0.1</v>
      </c>
      <c r="W86" s="118">
        <v>9.9999999999999995E-7</v>
      </c>
      <c r="X86" s="117">
        <v>0.2</v>
      </c>
      <c r="Y86" s="117">
        <v>0.3</v>
      </c>
      <c r="Z86" s="117">
        <v>0.21</v>
      </c>
      <c r="AA86" s="117">
        <v>3.5</v>
      </c>
      <c r="AB86" s="119" t="s">
        <v>67</v>
      </c>
      <c r="AC86" s="55" t="str">
        <f t="shared" si="15"/>
        <v>2,12</v>
      </c>
      <c r="AD86" s="55" t="str">
        <f t="shared" si="16"/>
        <v/>
      </c>
      <c r="AE86" s="63">
        <v>46</v>
      </c>
      <c r="AF86" s="63">
        <v>10687200</v>
      </c>
      <c r="AG86" s="63">
        <v>3.125</v>
      </c>
      <c r="AH86" s="63">
        <v>0</v>
      </c>
      <c r="AI86" s="63">
        <v>0.23991946104914899</v>
      </c>
      <c r="AJ86" s="63">
        <v>0.21</v>
      </c>
      <c r="AK86" s="63">
        <v>0</v>
      </c>
      <c r="AL86" s="63">
        <v>2.8562472615956298E-3</v>
      </c>
      <c r="AM86" s="63">
        <v>0</v>
      </c>
      <c r="AN86" s="63">
        <v>0</v>
      </c>
      <c r="AO86" s="63">
        <v>-0.249999999999964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123.694444444444</v>
      </c>
      <c r="AV86" s="140"/>
      <c r="AW86" s="140"/>
      <c r="AX86" s="140"/>
      <c r="AY86" s="140"/>
      <c r="AZ86" s="140"/>
      <c r="BA86" s="140"/>
      <c r="BB86" s="110">
        <v>81</v>
      </c>
      <c r="BC86" s="110">
        <v>0.100005</v>
      </c>
      <c r="BD86" s="110"/>
      <c r="BE86" s="105" t="s">
        <v>17</v>
      </c>
      <c r="BF86" s="116" t="s">
        <v>306</v>
      </c>
      <c r="BG86" s="1"/>
      <c r="BH86" s="112">
        <v>81</v>
      </c>
      <c r="BI86" s="112">
        <v>16819200</v>
      </c>
      <c r="BJ86" s="113">
        <v>185</v>
      </c>
      <c r="BK86" s="113">
        <v>1015.93314</v>
      </c>
      <c r="BL86" s="113">
        <v>224.42812860000001</v>
      </c>
      <c r="BM86" s="113">
        <v>6.1056963910000004</v>
      </c>
      <c r="BN86" s="113">
        <v>-1015.93314</v>
      </c>
      <c r="BO86" s="113">
        <v>-196.23255370000001</v>
      </c>
      <c r="BP86" s="113">
        <v>-207.0898785</v>
      </c>
      <c r="BQ86" s="115">
        <f t="shared" si="14"/>
        <v>194.66666666666666</v>
      </c>
      <c r="BR86" s="97"/>
      <c r="BS86" s="1"/>
      <c r="BT86" s="112">
        <v>81</v>
      </c>
      <c r="BU86" s="112">
        <v>16819200</v>
      </c>
      <c r="BV86" s="113">
        <v>1041.250636</v>
      </c>
      <c r="BW86" s="113">
        <v>1001.409812</v>
      </c>
      <c r="BX86" s="113">
        <v>-32.595515380000002</v>
      </c>
      <c r="BY86" s="113">
        <v>31.227061469999999</v>
      </c>
      <c r="BZ86" s="113">
        <v>-186.24342659999999</v>
      </c>
      <c r="CA86" s="113">
        <v>175.8628171</v>
      </c>
      <c r="CB86" s="1"/>
      <c r="CC86" s="1"/>
      <c r="CD86" s="1"/>
      <c r="CE86" s="1"/>
    </row>
    <row r="87" spans="1:83" ht="9.9499999999999993" customHeight="1" x14ac:dyDescent="0.25">
      <c r="A87" s="1"/>
      <c r="B87" s="83"/>
      <c r="C87" s="32">
        <v>0</v>
      </c>
      <c r="D87" s="32">
        <v>0</v>
      </c>
      <c r="E87" s="32">
        <v>2</v>
      </c>
      <c r="F87" s="32">
        <v>2</v>
      </c>
      <c r="G87" s="32">
        <v>2</v>
      </c>
      <c r="H87" s="32">
        <v>0</v>
      </c>
      <c r="I87" s="32">
        <v>0</v>
      </c>
      <c r="J87" s="32">
        <v>0</v>
      </c>
      <c r="K87" s="32">
        <v>0</v>
      </c>
      <c r="L87" s="32">
        <v>0</v>
      </c>
      <c r="M87" s="85"/>
      <c r="N87" s="117">
        <v>81</v>
      </c>
      <c r="O87" s="107">
        <v>0</v>
      </c>
      <c r="P87" s="107">
        <v>11</v>
      </c>
      <c r="Q87" s="107">
        <v>5</v>
      </c>
      <c r="R87" s="117">
        <v>81</v>
      </c>
      <c r="S87" s="99" t="s">
        <v>307</v>
      </c>
      <c r="T87" s="117">
        <v>1</v>
      </c>
      <c r="U87" s="117">
        <v>181</v>
      </c>
      <c r="V87" s="117">
        <v>0.1</v>
      </c>
      <c r="W87" s="118">
        <v>9.9999999999999995E-7</v>
      </c>
      <c r="X87" s="117">
        <v>0.1</v>
      </c>
      <c r="Y87" s="117">
        <v>0.3</v>
      </c>
      <c r="Z87" s="117">
        <v>0.11</v>
      </c>
      <c r="AA87" s="117">
        <v>3.5</v>
      </c>
      <c r="AB87" s="119" t="s">
        <v>67</v>
      </c>
      <c r="AC87" s="55" t="str">
        <f t="shared" si="15"/>
        <v>6,12</v>
      </c>
      <c r="AD87" s="55" t="str">
        <f t="shared" si="16"/>
        <v/>
      </c>
      <c r="AE87" s="63">
        <v>47</v>
      </c>
      <c r="AF87" s="63">
        <v>10862400</v>
      </c>
      <c r="AG87" s="63">
        <v>3.125</v>
      </c>
      <c r="AH87" s="63">
        <v>0</v>
      </c>
      <c r="AI87" s="63">
        <v>0.239919462049238</v>
      </c>
      <c r="AJ87" s="63">
        <v>0.21</v>
      </c>
      <c r="AK87" s="63">
        <v>0</v>
      </c>
      <c r="AL87" s="63">
        <v>2.73747631491066E-3</v>
      </c>
      <c r="AM87" s="63">
        <v>0</v>
      </c>
      <c r="AN87" s="63">
        <v>0</v>
      </c>
      <c r="AO87" s="63">
        <v>-0.249999999999901</v>
      </c>
      <c r="AP87" s="63">
        <v>0</v>
      </c>
      <c r="AQ87" s="63">
        <v>0</v>
      </c>
      <c r="AR87" s="63">
        <v>0</v>
      </c>
      <c r="AS87" s="63">
        <v>0</v>
      </c>
      <c r="AT87" s="63">
        <v>0</v>
      </c>
      <c r="AU87" s="63">
        <v>125.722222222222</v>
      </c>
      <c r="AV87" s="140"/>
      <c r="AW87" s="140"/>
      <c r="AX87" s="140"/>
      <c r="AY87" s="140"/>
      <c r="AZ87" s="140"/>
      <c r="BA87" s="140"/>
      <c r="BB87" s="110">
        <v>82</v>
      </c>
      <c r="BC87" s="110">
        <v>0.100005</v>
      </c>
      <c r="BD87" s="110"/>
      <c r="BE87" s="105" t="s">
        <v>17</v>
      </c>
      <c r="BF87" s="116" t="s">
        <v>308</v>
      </c>
      <c r="BG87" s="1"/>
      <c r="BH87" s="112">
        <v>82</v>
      </c>
      <c r="BI87" s="112">
        <v>16994400</v>
      </c>
      <c r="BJ87" s="113">
        <v>185</v>
      </c>
      <c r="BK87" s="113">
        <v>1015.91997</v>
      </c>
      <c r="BL87" s="113">
        <v>224.4230724</v>
      </c>
      <c r="BM87" s="113">
        <v>6.1178088390000003</v>
      </c>
      <c r="BN87" s="113">
        <v>-1015.91997</v>
      </c>
      <c r="BO87" s="113">
        <v>-196.21311159999999</v>
      </c>
      <c r="BP87" s="113">
        <v>-207.0921519</v>
      </c>
      <c r="BQ87" s="115">
        <f t="shared" si="14"/>
        <v>196.69444444444446</v>
      </c>
      <c r="BR87" s="97"/>
      <c r="BS87" s="1"/>
      <c r="BT87" s="112">
        <v>82</v>
      </c>
      <c r="BU87" s="112">
        <v>16994400</v>
      </c>
      <c r="BV87" s="113">
        <v>1041.250636</v>
      </c>
      <c r="BW87" s="113">
        <v>1001.409818</v>
      </c>
      <c r="BX87" s="113">
        <v>-32.595514790000003</v>
      </c>
      <c r="BY87" s="113">
        <v>31.227061469999999</v>
      </c>
      <c r="BZ87" s="113">
        <v>-186.24466760000001</v>
      </c>
      <c r="CA87" s="113">
        <v>175.86509050000001</v>
      </c>
      <c r="CB87" s="1"/>
      <c r="CC87" s="1"/>
      <c r="CD87" s="1"/>
      <c r="CE87" s="1"/>
    </row>
    <row r="88" spans="1:83" ht="9.9499999999999993" customHeight="1" x14ac:dyDescent="0.25">
      <c r="A88" s="1"/>
      <c r="B88" s="83"/>
      <c r="C88" s="32">
        <v>0</v>
      </c>
      <c r="D88" s="32">
        <v>0</v>
      </c>
      <c r="E88" s="32">
        <v>2</v>
      </c>
      <c r="F88" s="32">
        <v>2</v>
      </c>
      <c r="G88" s="32">
        <v>2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85"/>
      <c r="N88" s="117">
        <v>82</v>
      </c>
      <c r="O88" s="107">
        <v>0</v>
      </c>
      <c r="P88" s="107">
        <v>11</v>
      </c>
      <c r="Q88" s="107">
        <v>6</v>
      </c>
      <c r="R88" s="117">
        <v>82</v>
      </c>
      <c r="S88" s="99" t="s">
        <v>176</v>
      </c>
      <c r="T88" s="117">
        <v>1</v>
      </c>
      <c r="U88" s="117">
        <v>182</v>
      </c>
      <c r="V88" s="117">
        <v>0.1</v>
      </c>
      <c r="W88" s="118">
        <v>9.9999999999999995E-7</v>
      </c>
      <c r="X88" s="117">
        <v>0.1</v>
      </c>
      <c r="Y88" s="117">
        <v>0.3</v>
      </c>
      <c r="Z88" s="117">
        <v>0.11</v>
      </c>
      <c r="AA88" s="117">
        <v>3.5</v>
      </c>
      <c r="AB88" s="119" t="s">
        <v>67</v>
      </c>
      <c r="AC88" s="55" t="str">
        <f t="shared" si="15"/>
        <v>7,12</v>
      </c>
      <c r="AD88" s="55" t="str">
        <f t="shared" si="16"/>
        <v/>
      </c>
      <c r="AE88" s="63">
        <v>48</v>
      </c>
      <c r="AF88" s="63">
        <v>11037600</v>
      </c>
      <c r="AG88" s="63">
        <v>3.125</v>
      </c>
      <c r="AH88" s="63">
        <v>0</v>
      </c>
      <c r="AI88" s="63">
        <v>0.23991946204918199</v>
      </c>
      <c r="AJ88" s="63">
        <v>0.21</v>
      </c>
      <c r="AK88" s="63">
        <v>0</v>
      </c>
      <c r="AL88" s="63">
        <v>2.58062278817328E-3</v>
      </c>
      <c r="AM88" s="63">
        <v>0</v>
      </c>
      <c r="AN88" s="63">
        <v>0</v>
      </c>
      <c r="AO88" s="63">
        <v>-0.249999999999933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127.75</v>
      </c>
      <c r="AV88" s="140"/>
      <c r="AW88" s="140"/>
      <c r="AX88" s="140"/>
      <c r="AY88" s="140"/>
      <c r="AZ88" s="140"/>
      <c r="BA88" s="140"/>
      <c r="BB88" s="110">
        <v>83</v>
      </c>
      <c r="BC88" s="110">
        <v>0.20000999999999999</v>
      </c>
      <c r="BD88" s="110"/>
      <c r="BE88" s="105" t="s">
        <v>17</v>
      </c>
      <c r="BF88" s="116" t="s">
        <v>309</v>
      </c>
      <c r="BG88" s="1"/>
      <c r="BH88" s="112">
        <v>83</v>
      </c>
      <c r="BI88" s="112">
        <v>17169600</v>
      </c>
      <c r="BJ88" s="113">
        <v>185</v>
      </c>
      <c r="BK88" s="113">
        <v>1015.9083879999999</v>
      </c>
      <c r="BL88" s="113">
        <v>224.4192803</v>
      </c>
      <c r="BM88" s="113">
        <v>6.1286013349999999</v>
      </c>
      <c r="BN88" s="113">
        <v>-1015.9083879999999</v>
      </c>
      <c r="BO88" s="113">
        <v>-196.19552709999999</v>
      </c>
      <c r="BP88" s="113">
        <v>-207.0951518</v>
      </c>
      <c r="BQ88" s="115">
        <f t="shared" si="14"/>
        <v>198.72222222222223</v>
      </c>
      <c r="BR88" s="97"/>
      <c r="BS88" s="1"/>
      <c r="BT88" s="112">
        <v>83</v>
      </c>
      <c r="BU88" s="112">
        <v>17169600</v>
      </c>
      <c r="BV88" s="113">
        <v>1041.250638</v>
      </c>
      <c r="BW88" s="113">
        <v>1001.409827</v>
      </c>
      <c r="BX88" s="113">
        <v>-32.595589850000003</v>
      </c>
      <c r="BY88" s="113">
        <v>31.227061469999999</v>
      </c>
      <c r="BZ88" s="113">
        <v>-186.24667310000001</v>
      </c>
      <c r="CA88" s="113">
        <v>175.86809030000001</v>
      </c>
      <c r="CB88" s="1"/>
      <c r="CC88" s="1"/>
      <c r="CD88" s="1"/>
      <c r="CE88" s="1"/>
    </row>
    <row r="89" spans="1:83" ht="9.9499999999999993" customHeight="1" x14ac:dyDescent="0.25">
      <c r="A89" s="1">
        <v>1</v>
      </c>
      <c r="B89" s="83"/>
      <c r="C89" s="32">
        <v>0</v>
      </c>
      <c r="D89" s="32">
        <v>0</v>
      </c>
      <c r="E89" s="32">
        <v>2</v>
      </c>
      <c r="F89" s="32">
        <v>2</v>
      </c>
      <c r="G89" s="32">
        <v>2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85"/>
      <c r="N89" s="117">
        <v>83</v>
      </c>
      <c r="O89" s="107">
        <v>0</v>
      </c>
      <c r="P89" s="107">
        <v>11</v>
      </c>
      <c r="Q89" s="107">
        <v>7</v>
      </c>
      <c r="R89" s="117">
        <v>83</v>
      </c>
      <c r="S89" s="99" t="s">
        <v>310</v>
      </c>
      <c r="T89" s="117">
        <v>1</v>
      </c>
      <c r="U89" s="117">
        <v>183</v>
      </c>
      <c r="V89" s="117">
        <v>0.1</v>
      </c>
      <c r="W89" s="118">
        <v>9.9999999999999995E-7</v>
      </c>
      <c r="X89" s="117">
        <v>0.2</v>
      </c>
      <c r="Y89" s="117">
        <v>0.3</v>
      </c>
      <c r="Z89" s="117">
        <v>0.21</v>
      </c>
      <c r="AA89" s="117">
        <v>3.5</v>
      </c>
      <c r="AB89" s="119" t="s">
        <v>67</v>
      </c>
      <c r="AC89" s="55" t="str">
        <f t="shared" si="15"/>
        <v>8,12</v>
      </c>
      <c r="AD89" s="55" t="str">
        <f t="shared" si="16"/>
        <v/>
      </c>
      <c r="AE89" s="63">
        <v>49</v>
      </c>
      <c r="AF89" s="63">
        <v>11212800</v>
      </c>
      <c r="AG89" s="63">
        <v>3.125</v>
      </c>
      <c r="AH89" s="63">
        <v>0</v>
      </c>
      <c r="AI89" s="63">
        <v>0.239919462049238</v>
      </c>
      <c r="AJ89" s="63">
        <v>0.21</v>
      </c>
      <c r="AK89" s="63">
        <v>0</v>
      </c>
      <c r="AL89" s="63">
        <v>2.3936250137493701E-3</v>
      </c>
      <c r="AM89" s="63">
        <v>0</v>
      </c>
      <c r="AN89" s="63">
        <v>0</v>
      </c>
      <c r="AO89" s="63">
        <v>-0.249999999999933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129.777777777777</v>
      </c>
      <c r="AV89" s="140"/>
      <c r="AW89" s="140"/>
      <c r="AX89" s="140"/>
      <c r="AY89" s="140"/>
      <c r="AZ89" s="140"/>
      <c r="BA89" s="140"/>
      <c r="BB89" s="110">
        <v>84</v>
      </c>
      <c r="BC89" s="110">
        <v>0.20000999999999999</v>
      </c>
      <c r="BD89" s="110"/>
      <c r="BE89" s="105" t="s">
        <v>17</v>
      </c>
      <c r="BF89" s="116" t="s">
        <v>311</v>
      </c>
      <c r="BG89" s="1"/>
      <c r="BH89" s="112">
        <v>84</v>
      </c>
      <c r="BI89" s="112">
        <v>17344800</v>
      </c>
      <c r="BJ89" s="113">
        <v>185</v>
      </c>
      <c r="BK89" s="113">
        <v>1015.898696</v>
      </c>
      <c r="BL89" s="113">
        <v>224.4184419</v>
      </c>
      <c r="BM89" s="113">
        <v>6.1379164749999999</v>
      </c>
      <c r="BN89" s="113">
        <v>-1015.898696</v>
      </c>
      <c r="BO89" s="113">
        <v>-196.18168170000001</v>
      </c>
      <c r="BP89" s="113">
        <v>-207.0988437</v>
      </c>
      <c r="BQ89" s="115">
        <f t="shared" si="14"/>
        <v>200.75</v>
      </c>
      <c r="BR89" s="97"/>
      <c r="BS89" s="1"/>
      <c r="BT89" s="112">
        <v>84</v>
      </c>
      <c r="BU89" s="112">
        <v>17344800</v>
      </c>
      <c r="BV89" s="113">
        <v>1041.2506410000001</v>
      </c>
      <c r="BW89" s="113">
        <v>1001.40984</v>
      </c>
      <c r="BX89" s="113">
        <v>-32.59573846</v>
      </c>
      <c r="BY89" s="113">
        <v>31.227061469999999</v>
      </c>
      <c r="BZ89" s="113">
        <v>-186.24955990000001</v>
      </c>
      <c r="CA89" s="113">
        <v>175.87178220000001</v>
      </c>
      <c r="CB89" s="1"/>
      <c r="CC89" s="1"/>
      <c r="CD89" s="1"/>
      <c r="CE89" s="1"/>
    </row>
    <row r="90" spans="1:83" ht="9.9499999999999993" customHeight="1" x14ac:dyDescent="0.25">
      <c r="A90" s="1"/>
      <c r="B90" s="83"/>
      <c r="C90" s="32">
        <v>0</v>
      </c>
      <c r="D90" s="32">
        <v>0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32">
        <v>0</v>
      </c>
      <c r="M90" s="85"/>
      <c r="N90" s="117">
        <v>84</v>
      </c>
      <c r="O90" s="107">
        <v>0</v>
      </c>
      <c r="P90" s="107">
        <v>11</v>
      </c>
      <c r="Q90" s="107">
        <v>8</v>
      </c>
      <c r="R90" s="117">
        <v>84</v>
      </c>
      <c r="S90" s="99" t="s">
        <v>312</v>
      </c>
      <c r="T90" s="117">
        <v>1</v>
      </c>
      <c r="U90" s="117">
        <v>184</v>
      </c>
      <c r="V90" s="117">
        <v>0.1</v>
      </c>
      <c r="W90" s="118">
        <v>9.9999999999999995E-7</v>
      </c>
      <c r="X90" s="117">
        <v>0.2</v>
      </c>
      <c r="Y90" s="117">
        <v>0.3</v>
      </c>
      <c r="Z90" s="117">
        <v>0.21</v>
      </c>
      <c r="AA90" s="117">
        <v>3.5</v>
      </c>
      <c r="AB90" s="119" t="s">
        <v>67</v>
      </c>
      <c r="AC90" s="55" t="str">
        <f t="shared" si="15"/>
        <v>9,12</v>
      </c>
      <c r="AD90" s="55" t="str">
        <f t="shared" si="16"/>
        <v/>
      </c>
      <c r="AE90" s="63">
        <v>50</v>
      </c>
      <c r="AF90" s="63">
        <v>11388000</v>
      </c>
      <c r="AG90" s="63">
        <v>3.125</v>
      </c>
      <c r="AH90" s="63">
        <v>0</v>
      </c>
      <c r="AI90" s="63">
        <v>0.239919462049238</v>
      </c>
      <c r="AJ90" s="63">
        <v>0.21</v>
      </c>
      <c r="AK90" s="63">
        <v>0</v>
      </c>
      <c r="AL90" s="63">
        <v>2.1876993812824999E-3</v>
      </c>
      <c r="AM90" s="63">
        <v>0</v>
      </c>
      <c r="AN90" s="63">
        <v>0</v>
      </c>
      <c r="AO90" s="63">
        <v>-0.24999999999986899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131.805555555555</v>
      </c>
      <c r="AV90" s="140"/>
      <c r="AW90" s="140"/>
      <c r="AX90" s="140"/>
      <c r="AY90" s="140"/>
      <c r="AZ90" s="140"/>
      <c r="BA90" s="140"/>
      <c r="BB90" s="110">
        <v>85</v>
      </c>
      <c r="BC90" s="110">
        <v>0.100005</v>
      </c>
      <c r="BD90" s="110"/>
      <c r="BE90" s="105" t="s">
        <v>17</v>
      </c>
      <c r="BF90" s="116" t="s">
        <v>313</v>
      </c>
      <c r="BG90" s="1"/>
      <c r="BH90" s="112">
        <v>85</v>
      </c>
      <c r="BI90" s="112">
        <v>17520000</v>
      </c>
      <c r="BJ90" s="113">
        <v>185</v>
      </c>
      <c r="BK90" s="113">
        <v>1015.89107</v>
      </c>
      <c r="BL90" s="113">
        <v>224.4203416</v>
      </c>
      <c r="BM90" s="113">
        <v>6.1456832270000001</v>
      </c>
      <c r="BN90" s="113">
        <v>-1015.89107</v>
      </c>
      <c r="BO90" s="113">
        <v>-196.17146750000001</v>
      </c>
      <c r="BP90" s="113">
        <v>-207.10319079999999</v>
      </c>
      <c r="BQ90" s="115">
        <f t="shared" si="14"/>
        <v>202.77777777777777</v>
      </c>
      <c r="BR90" s="97"/>
      <c r="BS90" s="1"/>
      <c r="BT90" s="112">
        <v>85</v>
      </c>
      <c r="BU90" s="112">
        <v>17520000</v>
      </c>
      <c r="BV90" s="113">
        <v>1041.250646</v>
      </c>
      <c r="BW90" s="113">
        <v>1001.409858</v>
      </c>
      <c r="BX90" s="113">
        <v>-32.595958320000001</v>
      </c>
      <c r="BY90" s="113">
        <v>31.227061469999999</v>
      </c>
      <c r="BZ90" s="113">
        <v>-186.2534015</v>
      </c>
      <c r="CA90" s="113">
        <v>175.8761294</v>
      </c>
      <c r="CB90" s="1"/>
      <c r="CC90" s="1"/>
      <c r="CD90" s="1"/>
      <c r="CE90" s="1"/>
    </row>
    <row r="91" spans="1:83" ht="9.9499999999999993" customHeight="1" x14ac:dyDescent="0.25">
      <c r="A91" s="1"/>
      <c r="B91" s="83"/>
      <c r="C91" s="61"/>
      <c r="D91" s="61"/>
      <c r="E91" s="61"/>
      <c r="F91" s="61"/>
      <c r="G91" s="61"/>
      <c r="H91" s="61"/>
      <c r="I91" s="61"/>
      <c r="J91" s="61"/>
      <c r="K91" s="61"/>
      <c r="L91" s="85"/>
      <c r="M91" s="85"/>
      <c r="N91" s="117">
        <v>85</v>
      </c>
      <c r="O91" s="107">
        <v>0</v>
      </c>
      <c r="P91" s="107">
        <v>12</v>
      </c>
      <c r="Q91" s="107">
        <v>0</v>
      </c>
      <c r="R91" s="117">
        <v>85</v>
      </c>
      <c r="S91" s="99" t="s">
        <v>195</v>
      </c>
      <c r="T91" s="117">
        <v>1</v>
      </c>
      <c r="U91" s="117">
        <v>185</v>
      </c>
      <c r="V91" s="117">
        <v>0.1</v>
      </c>
      <c r="W91" s="118">
        <v>9.9999999999999995E-7</v>
      </c>
      <c r="X91" s="117">
        <v>0.1</v>
      </c>
      <c r="Y91" s="117">
        <v>0.3</v>
      </c>
      <c r="Z91" s="117">
        <v>0.11</v>
      </c>
      <c r="AA91" s="117">
        <v>3.5</v>
      </c>
      <c r="AB91" s="119" t="s">
        <v>67</v>
      </c>
      <c r="AC91" s="55" t="str">
        <f t="shared" si="15"/>
        <v>1,13</v>
      </c>
      <c r="AD91" s="55" t="str">
        <f t="shared" si="16"/>
        <v/>
      </c>
      <c r="AE91" s="63">
        <v>51</v>
      </c>
      <c r="AF91" s="63">
        <v>11563200</v>
      </c>
      <c r="AG91" s="63">
        <v>3.125</v>
      </c>
      <c r="AH91" s="63">
        <v>0</v>
      </c>
      <c r="AI91" s="63">
        <v>0.239919462049238</v>
      </c>
      <c r="AJ91" s="63">
        <v>0.21</v>
      </c>
      <c r="AK91" s="63">
        <v>0</v>
      </c>
      <c r="AL91" s="63">
        <v>1.97198705453975E-3</v>
      </c>
      <c r="AM91" s="63">
        <v>0</v>
      </c>
      <c r="AN91" s="63">
        <v>0</v>
      </c>
      <c r="AO91" s="63">
        <v>-0.249999999999933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133.833333333333</v>
      </c>
      <c r="AV91" s="140"/>
      <c r="AW91" s="140"/>
      <c r="AX91" s="140"/>
      <c r="AY91" s="140"/>
      <c r="AZ91" s="140"/>
      <c r="BA91" s="140"/>
      <c r="BB91" s="110">
        <v>86</v>
      </c>
      <c r="BC91" s="110">
        <v>0.100005</v>
      </c>
      <c r="BD91" s="110"/>
      <c r="BE91" s="105" t="s">
        <v>17</v>
      </c>
      <c r="BF91" s="116" t="s">
        <v>314</v>
      </c>
      <c r="BG91" s="1"/>
      <c r="BH91" s="112">
        <v>86</v>
      </c>
      <c r="BI91" s="112">
        <v>17695200</v>
      </c>
      <c r="BJ91" s="113">
        <v>185</v>
      </c>
      <c r="BK91" s="113">
        <v>1015.885416</v>
      </c>
      <c r="BL91" s="113">
        <v>224.42384580000001</v>
      </c>
      <c r="BM91" s="113">
        <v>6.1520640740000001</v>
      </c>
      <c r="BN91" s="113">
        <v>-1015.885416</v>
      </c>
      <c r="BO91" s="113">
        <v>-196.16370180000001</v>
      </c>
      <c r="BP91" s="113">
        <v>-207.10807990000001</v>
      </c>
      <c r="BQ91" s="115">
        <f t="shared" si="14"/>
        <v>204.80555555555554</v>
      </c>
      <c r="BR91" s="97"/>
      <c r="BS91" s="1"/>
      <c r="BT91" s="112">
        <v>86</v>
      </c>
      <c r="BU91" s="112">
        <v>17695200</v>
      </c>
      <c r="BV91" s="113">
        <v>1041.2506530000001</v>
      </c>
      <c r="BW91" s="113">
        <v>1001.409879</v>
      </c>
      <c r="BX91" s="113">
        <v>-32.59624548</v>
      </c>
      <c r="BY91" s="113">
        <v>31.227061469999999</v>
      </c>
      <c r="BZ91" s="113">
        <v>-186.25816660000001</v>
      </c>
      <c r="CA91" s="113">
        <v>175.88101850000001</v>
      </c>
      <c r="CB91" s="1"/>
      <c r="CC91" s="1"/>
      <c r="CD91" s="1"/>
      <c r="CE91" s="1"/>
    </row>
    <row r="92" spans="1:83" ht="9.9499999999999993" customHeight="1" x14ac:dyDescent="0.25">
      <c r="A92" s="1"/>
      <c r="B92" s="83"/>
      <c r="C92" s="61"/>
      <c r="D92" s="61"/>
      <c r="E92" s="61"/>
      <c r="F92" s="61"/>
      <c r="G92" s="61"/>
      <c r="H92" s="61"/>
      <c r="I92" s="61"/>
      <c r="J92" s="61"/>
      <c r="K92" s="61"/>
      <c r="L92" s="85"/>
      <c r="M92" s="85"/>
      <c r="N92" s="117">
        <v>86</v>
      </c>
      <c r="O92" s="107">
        <v>0</v>
      </c>
      <c r="P92" s="107">
        <v>12</v>
      </c>
      <c r="Q92" s="107">
        <v>1</v>
      </c>
      <c r="R92" s="117">
        <v>86</v>
      </c>
      <c r="S92" s="99" t="s">
        <v>192</v>
      </c>
      <c r="T92" s="117">
        <v>1</v>
      </c>
      <c r="U92" s="117">
        <v>186</v>
      </c>
      <c r="V92" s="117">
        <v>0.1</v>
      </c>
      <c r="W92" s="118">
        <v>9.9999999999999995E-7</v>
      </c>
      <c r="X92" s="117">
        <v>0.1</v>
      </c>
      <c r="Y92" s="117">
        <v>0.3</v>
      </c>
      <c r="Z92" s="117">
        <v>0.11</v>
      </c>
      <c r="AA92" s="117">
        <v>3.5</v>
      </c>
      <c r="AB92" s="119" t="s">
        <v>67</v>
      </c>
      <c r="AC92" s="55" t="str">
        <f t="shared" si="15"/>
        <v>2,13</v>
      </c>
      <c r="AD92" s="55" t="str">
        <f t="shared" si="16"/>
        <v/>
      </c>
      <c r="AE92" s="63">
        <v>52</v>
      </c>
      <c r="AF92" s="63">
        <v>11738400</v>
      </c>
      <c r="AG92" s="63">
        <v>3.125</v>
      </c>
      <c r="AH92" s="63">
        <v>0</v>
      </c>
      <c r="AI92" s="63">
        <v>0.239919462049238</v>
      </c>
      <c r="AJ92" s="63">
        <v>0.21</v>
      </c>
      <c r="AK92" s="63">
        <v>0</v>
      </c>
      <c r="AL92" s="63">
        <v>1.75300249810532E-3</v>
      </c>
      <c r="AM92" s="63">
        <v>0</v>
      </c>
      <c r="AN92" s="63">
        <v>0</v>
      </c>
      <c r="AO92" s="63">
        <v>-0.249999999999964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135.861111111111</v>
      </c>
      <c r="AV92" s="140"/>
      <c r="AW92" s="140"/>
      <c r="AX92" s="140"/>
      <c r="AY92" s="140"/>
      <c r="AZ92" s="140"/>
      <c r="BA92" s="140"/>
      <c r="BB92" s="110">
        <v>87</v>
      </c>
      <c r="BC92" s="110">
        <v>0.100005</v>
      </c>
      <c r="BD92" s="110"/>
      <c r="BE92" s="105" t="s">
        <v>17</v>
      </c>
      <c r="BF92" s="116" t="s">
        <v>315</v>
      </c>
      <c r="BG92" s="1"/>
      <c r="BH92" s="112">
        <v>87</v>
      </c>
      <c r="BI92" s="112">
        <v>17870400</v>
      </c>
      <c r="BJ92" s="113">
        <v>185</v>
      </c>
      <c r="BK92" s="113">
        <v>1015.881629</v>
      </c>
      <c r="BL92" s="113">
        <v>224.4287392</v>
      </c>
      <c r="BM92" s="113">
        <v>6.1571591870000004</v>
      </c>
      <c r="BN92" s="113">
        <v>-1015.881629</v>
      </c>
      <c r="BO92" s="113">
        <v>-196.1581213</v>
      </c>
      <c r="BP92" s="113">
        <v>-207.1134586</v>
      </c>
      <c r="BQ92" s="115">
        <f t="shared" si="14"/>
        <v>206.83333333333334</v>
      </c>
      <c r="BR92" s="97"/>
      <c r="BS92" s="1"/>
      <c r="BT92" s="112">
        <v>87</v>
      </c>
      <c r="BU92" s="112">
        <v>17870400</v>
      </c>
      <c r="BV92" s="113">
        <v>1041.250661</v>
      </c>
      <c r="BW92" s="113">
        <v>1001.409905</v>
      </c>
      <c r="BX92" s="113">
        <v>-32.596595639999997</v>
      </c>
      <c r="BY92" s="113">
        <v>31.227061469999999</v>
      </c>
      <c r="BZ92" s="113">
        <v>-186.26381029999999</v>
      </c>
      <c r="CA92" s="113">
        <v>175.8863972</v>
      </c>
      <c r="CB92" s="1"/>
      <c r="CC92" s="1"/>
      <c r="CD92" s="1"/>
      <c r="CE92" s="1"/>
    </row>
    <row r="93" spans="1:83" ht="9.9499999999999993" customHeight="1" x14ac:dyDescent="0.25">
      <c r="A93" s="1"/>
      <c r="B93" s="83"/>
      <c r="C93" s="61"/>
      <c r="D93" s="61"/>
      <c r="E93" s="61"/>
      <c r="F93" s="61"/>
      <c r="G93" s="61"/>
      <c r="H93" s="61"/>
      <c r="I93" s="61"/>
      <c r="J93" s="61"/>
      <c r="K93" s="61"/>
      <c r="L93" s="85"/>
      <c r="M93" s="85"/>
      <c r="N93" s="117">
        <v>87</v>
      </c>
      <c r="O93" s="107">
        <v>0</v>
      </c>
      <c r="P93" s="107">
        <v>12</v>
      </c>
      <c r="Q93" s="107">
        <v>5</v>
      </c>
      <c r="R93" s="117">
        <v>87</v>
      </c>
      <c r="S93" s="99" t="s">
        <v>190</v>
      </c>
      <c r="T93" s="117">
        <v>1</v>
      </c>
      <c r="U93" s="117">
        <v>187</v>
      </c>
      <c r="V93" s="117">
        <v>0.1</v>
      </c>
      <c r="W93" s="118">
        <v>9.9999999999999995E-7</v>
      </c>
      <c r="X93" s="117">
        <v>0.1</v>
      </c>
      <c r="Y93" s="117">
        <v>0.3</v>
      </c>
      <c r="Z93" s="117">
        <v>0.11</v>
      </c>
      <c r="AA93" s="117">
        <v>3.5</v>
      </c>
      <c r="AB93" s="119" t="s">
        <v>67</v>
      </c>
      <c r="AC93" s="55" t="str">
        <f t="shared" si="15"/>
        <v>6,13</v>
      </c>
      <c r="AD93" s="55" t="str">
        <f t="shared" si="16"/>
        <v/>
      </c>
      <c r="AE93" s="63">
        <v>53</v>
      </c>
      <c r="AF93" s="63">
        <v>11913600</v>
      </c>
      <c r="AG93" s="63">
        <v>3.125</v>
      </c>
      <c r="AH93" s="63">
        <v>0</v>
      </c>
      <c r="AI93" s="63">
        <v>0.25027634679227101</v>
      </c>
      <c r="AJ93" s="63">
        <v>0.21</v>
      </c>
      <c r="AK93" s="63">
        <v>0</v>
      </c>
      <c r="AL93" s="63">
        <v>1.53578272396379E-3</v>
      </c>
      <c r="AM93" s="63">
        <v>0</v>
      </c>
      <c r="AN93" s="63">
        <v>0</v>
      </c>
      <c r="AO93" s="63">
        <v>-0.249999999999964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137.888888888888</v>
      </c>
      <c r="AV93" s="140"/>
      <c r="AW93" s="140"/>
      <c r="AX93" s="140"/>
      <c r="AY93" s="140"/>
      <c r="AZ93" s="140"/>
      <c r="BA93" s="140"/>
      <c r="BB93" s="110">
        <v>88</v>
      </c>
      <c r="BC93" s="110">
        <v>0.100005</v>
      </c>
      <c r="BD93" s="110"/>
      <c r="BE93" s="105" t="s">
        <v>17</v>
      </c>
      <c r="BF93" s="116" t="s">
        <v>316</v>
      </c>
      <c r="BG93" s="1"/>
      <c r="BH93" s="112">
        <v>88</v>
      </c>
      <c r="BI93" s="112">
        <v>18045600</v>
      </c>
      <c r="BJ93" s="113">
        <v>185</v>
      </c>
      <c r="BK93" s="113">
        <v>1015.8796149999999</v>
      </c>
      <c r="BL93" s="113">
        <v>224.4349412</v>
      </c>
      <c r="BM93" s="113">
        <v>6.1609574550000001</v>
      </c>
      <c r="BN93" s="113">
        <v>-1015.8796149999999</v>
      </c>
      <c r="BO93" s="113">
        <v>-196.1546013</v>
      </c>
      <c r="BP93" s="113">
        <v>-207.1193825</v>
      </c>
      <c r="BQ93" s="115">
        <f t="shared" si="14"/>
        <v>208.86111111111111</v>
      </c>
      <c r="BR93" s="97"/>
      <c r="BS93" s="1"/>
      <c r="BT93" s="112">
        <v>88</v>
      </c>
      <c r="BU93" s="112">
        <v>18045600</v>
      </c>
      <c r="BV93" s="113">
        <v>1041.2506699999999</v>
      </c>
      <c r="BW93" s="113">
        <v>1001.409935</v>
      </c>
      <c r="BX93" s="113">
        <v>-32.59700453</v>
      </c>
      <c r="BY93" s="113">
        <v>31.227061469999999</v>
      </c>
      <c r="BZ93" s="113">
        <v>-186.27029669999999</v>
      </c>
      <c r="CA93" s="113">
        <v>175.89232100000001</v>
      </c>
      <c r="CB93" s="1"/>
      <c r="CC93" s="1"/>
      <c r="CD93" s="1"/>
      <c r="CE93" s="1"/>
    </row>
    <row r="94" spans="1:83" ht="9.9499999999999993" customHeight="1" x14ac:dyDescent="0.25">
      <c r="A94" s="1"/>
      <c r="B94" s="83"/>
      <c r="C94" s="61"/>
      <c r="D94" s="61"/>
      <c r="E94" s="61"/>
      <c r="F94" s="61"/>
      <c r="G94" s="61"/>
      <c r="H94" s="61"/>
      <c r="I94" s="61"/>
      <c r="J94" s="61"/>
      <c r="K94" s="61"/>
      <c r="L94" s="85"/>
      <c r="M94" s="85"/>
      <c r="N94" s="117">
        <v>88</v>
      </c>
      <c r="O94" s="107">
        <v>0</v>
      </c>
      <c r="P94" s="107">
        <v>12</v>
      </c>
      <c r="Q94" s="107">
        <v>6</v>
      </c>
      <c r="R94" s="117">
        <v>88</v>
      </c>
      <c r="S94" s="99" t="s">
        <v>179</v>
      </c>
      <c r="T94" s="117">
        <v>1</v>
      </c>
      <c r="U94" s="117">
        <v>188</v>
      </c>
      <c r="V94" s="117">
        <v>0.1</v>
      </c>
      <c r="W94" s="118">
        <v>9.9999999999999995E-7</v>
      </c>
      <c r="X94" s="117">
        <v>0.1</v>
      </c>
      <c r="Y94" s="117">
        <v>0.3</v>
      </c>
      <c r="Z94" s="117">
        <v>0.11</v>
      </c>
      <c r="AA94" s="117">
        <v>3.5</v>
      </c>
      <c r="AB94" s="119" t="s">
        <v>67</v>
      </c>
      <c r="AC94" s="55" t="str">
        <f t="shared" si="15"/>
        <v>7,13</v>
      </c>
      <c r="AD94" s="55" t="str">
        <f t="shared" si="16"/>
        <v/>
      </c>
      <c r="AE94" s="63">
        <v>54</v>
      </c>
      <c r="AF94" s="63">
        <v>12088800</v>
      </c>
      <c r="AG94" s="63">
        <v>3.125</v>
      </c>
      <c r="AH94" s="63">
        <v>0</v>
      </c>
      <c r="AI94" s="63">
        <v>0.25027634679227101</v>
      </c>
      <c r="AJ94" s="63">
        <v>0.21</v>
      </c>
      <c r="AK94" s="63">
        <v>0</v>
      </c>
      <c r="AL94" s="63">
        <v>1.32403685571704E-3</v>
      </c>
      <c r="AM94" s="63">
        <v>0</v>
      </c>
      <c r="AN94" s="63">
        <v>0</v>
      </c>
      <c r="AO94" s="63">
        <v>-0.249999999999933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139.916666666666</v>
      </c>
      <c r="AV94" s="140"/>
      <c r="AW94" s="140"/>
      <c r="AX94" s="140"/>
      <c r="AY94" s="140"/>
      <c r="AZ94" s="140"/>
      <c r="BA94" s="140"/>
      <c r="BB94" s="110">
        <v>89</v>
      </c>
      <c r="BC94" s="110">
        <v>0.100005</v>
      </c>
      <c r="BD94" s="110"/>
      <c r="BE94" s="105" t="s">
        <v>17</v>
      </c>
      <c r="BF94" s="116" t="s">
        <v>317</v>
      </c>
      <c r="BG94" s="1"/>
      <c r="BH94" s="112">
        <v>89</v>
      </c>
      <c r="BI94" s="112">
        <v>18220800</v>
      </c>
      <c r="BJ94" s="113">
        <v>185</v>
      </c>
      <c r="BK94" s="113">
        <v>1015.8792570000001</v>
      </c>
      <c r="BL94" s="113">
        <v>224.4423286</v>
      </c>
      <c r="BM94" s="113">
        <v>6.1635520320000001</v>
      </c>
      <c r="BN94" s="113">
        <v>-1015.8792570000001</v>
      </c>
      <c r="BO94" s="113">
        <v>-196.15297860000001</v>
      </c>
      <c r="BP94" s="113">
        <v>-207.125798</v>
      </c>
      <c r="BQ94" s="115">
        <f t="shared" si="14"/>
        <v>210.88888888888889</v>
      </c>
      <c r="BR94" s="97"/>
      <c r="BS94" s="1"/>
      <c r="BT94" s="112">
        <v>89</v>
      </c>
      <c r="BU94" s="112">
        <v>18220800</v>
      </c>
      <c r="BV94" s="113">
        <v>1041.250681</v>
      </c>
      <c r="BW94" s="113">
        <v>1001.409968</v>
      </c>
      <c r="BX94" s="113">
        <v>-32.597464760000001</v>
      </c>
      <c r="BY94" s="113">
        <v>31.227061469999999</v>
      </c>
      <c r="BZ94" s="113">
        <v>-186.27757099999999</v>
      </c>
      <c r="CA94" s="113">
        <v>175.89873650000001</v>
      </c>
      <c r="CB94" s="1"/>
      <c r="CC94" s="1"/>
      <c r="CD94" s="1"/>
      <c r="CE94" s="1"/>
    </row>
    <row r="95" spans="1:83" ht="9.9499999999999993" customHeight="1" x14ac:dyDescent="0.25">
      <c r="A95" s="1"/>
      <c r="B95" s="83"/>
      <c r="C95" s="61"/>
      <c r="D95" s="61"/>
      <c r="E95" s="61"/>
      <c r="F95" s="61"/>
      <c r="G95" s="61"/>
      <c r="H95" s="61"/>
      <c r="I95" s="61"/>
      <c r="J95" s="61"/>
      <c r="K95" s="61"/>
      <c r="L95" s="85"/>
      <c r="M95" s="85"/>
      <c r="N95" s="117">
        <v>89</v>
      </c>
      <c r="O95" s="107">
        <v>0</v>
      </c>
      <c r="P95" s="107">
        <v>12</v>
      </c>
      <c r="Q95" s="107">
        <v>7</v>
      </c>
      <c r="R95" s="117">
        <v>89</v>
      </c>
      <c r="S95" s="99" t="s">
        <v>185</v>
      </c>
      <c r="T95" s="117">
        <v>1</v>
      </c>
      <c r="U95" s="117">
        <v>189</v>
      </c>
      <c r="V95" s="117">
        <v>0.1</v>
      </c>
      <c r="W95" s="118">
        <v>9.9999999999999995E-7</v>
      </c>
      <c r="X95" s="117">
        <v>0.1</v>
      </c>
      <c r="Y95" s="117">
        <v>0.3</v>
      </c>
      <c r="Z95" s="117">
        <v>0.11</v>
      </c>
      <c r="AA95" s="117">
        <v>3.5</v>
      </c>
      <c r="AB95" s="119" t="s">
        <v>67</v>
      </c>
      <c r="AC95" s="55" t="str">
        <f t="shared" si="15"/>
        <v>8,13</v>
      </c>
      <c r="AD95" s="55" t="str">
        <f t="shared" si="16"/>
        <v/>
      </c>
      <c r="AE95" s="63">
        <v>55</v>
      </c>
      <c r="AF95" s="63">
        <v>12264000</v>
      </c>
      <c r="AG95" s="63">
        <v>3.125</v>
      </c>
      <c r="AH95" s="63">
        <v>0</v>
      </c>
      <c r="AI95" s="63">
        <v>0.25027634679238198</v>
      </c>
      <c r="AJ95" s="63">
        <v>0.21</v>
      </c>
      <c r="AK95" s="63">
        <v>0</v>
      </c>
      <c r="AL95" s="63">
        <v>1.1203234562040701E-3</v>
      </c>
      <c r="AM95" s="63">
        <v>0</v>
      </c>
      <c r="AN95" s="63">
        <v>0</v>
      </c>
      <c r="AO95" s="63">
        <v>-0.249999999999933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141.944444444444</v>
      </c>
      <c r="AV95" s="140"/>
      <c r="AW95" s="140"/>
      <c r="AX95" s="140"/>
      <c r="AY95" s="140"/>
      <c r="AZ95" s="140"/>
      <c r="BA95" s="140"/>
      <c r="BB95" s="110">
        <v>90</v>
      </c>
      <c r="BC95" s="110">
        <v>0.100005</v>
      </c>
      <c r="BD95" s="110"/>
      <c r="BE95" s="105" t="s">
        <v>17</v>
      </c>
      <c r="BF95" s="116" t="s">
        <v>318</v>
      </c>
      <c r="BG95" s="1"/>
      <c r="BH95" s="112">
        <v>90</v>
      </c>
      <c r="BI95" s="112">
        <v>18396000</v>
      </c>
      <c r="BJ95" s="113">
        <v>185</v>
      </c>
      <c r="BK95" s="113">
        <v>1015.8803820000001</v>
      </c>
      <c r="BL95" s="113">
        <v>224.45067510000001</v>
      </c>
      <c r="BM95" s="113">
        <v>6.165086498</v>
      </c>
      <c r="BN95" s="113">
        <v>-1015.8803820000001</v>
      </c>
      <c r="BO95" s="113">
        <v>-196.1529931</v>
      </c>
      <c r="BP95" s="113">
        <v>-207.13259550000001</v>
      </c>
      <c r="BQ95" s="115">
        <f t="shared" si="14"/>
        <v>212.91666666666666</v>
      </c>
      <c r="BR95" s="97"/>
      <c r="BS95" s="1"/>
      <c r="BT95" s="112">
        <v>90</v>
      </c>
      <c r="BU95" s="112">
        <v>18396000</v>
      </c>
      <c r="BV95" s="113">
        <v>1041.2506920000001</v>
      </c>
      <c r="BW95" s="113">
        <v>1001.410004</v>
      </c>
      <c r="BX95" s="113">
        <v>-32.597963350000001</v>
      </c>
      <c r="BY95" s="113">
        <v>31.227061469999999</v>
      </c>
      <c r="BZ95" s="113">
        <v>-186.28553239999999</v>
      </c>
      <c r="CA95" s="113">
        <v>175.90553399999999</v>
      </c>
      <c r="CB95" s="1"/>
      <c r="CC95" s="1"/>
      <c r="CD95" s="1"/>
      <c r="CE95" s="1"/>
    </row>
    <row r="96" spans="1:83" ht="9.9499999999999993" customHeight="1" x14ac:dyDescent="0.25">
      <c r="A96" s="1"/>
      <c r="B96" s="83"/>
      <c r="C96" s="61"/>
      <c r="D96" s="61"/>
      <c r="E96" s="61"/>
      <c r="F96" s="61"/>
      <c r="G96" s="61"/>
      <c r="H96" s="61"/>
      <c r="I96" s="61"/>
      <c r="J96" s="61"/>
      <c r="K96" s="61"/>
      <c r="L96" s="85"/>
      <c r="M96" s="85"/>
      <c r="N96" s="117">
        <v>90</v>
      </c>
      <c r="O96" s="107">
        <v>0</v>
      </c>
      <c r="P96" s="107">
        <v>12</v>
      </c>
      <c r="Q96" s="107">
        <v>8</v>
      </c>
      <c r="R96" s="117">
        <v>90</v>
      </c>
      <c r="S96" s="99" t="s">
        <v>319</v>
      </c>
      <c r="T96" s="117">
        <v>1</v>
      </c>
      <c r="U96" s="117">
        <v>190</v>
      </c>
      <c r="V96" s="117">
        <v>0.1</v>
      </c>
      <c r="W96" s="118">
        <v>9.9999999999999995E-7</v>
      </c>
      <c r="X96" s="117">
        <v>0.1</v>
      </c>
      <c r="Y96" s="117">
        <v>0.3</v>
      </c>
      <c r="Z96" s="117">
        <v>0.11</v>
      </c>
      <c r="AA96" s="117">
        <v>3.5</v>
      </c>
      <c r="AB96" s="119" t="s">
        <v>67</v>
      </c>
      <c r="AC96" s="55" t="str">
        <f t="shared" si="15"/>
        <v>9,13</v>
      </c>
      <c r="AD96" s="55" t="str">
        <f t="shared" si="16"/>
        <v/>
      </c>
      <c r="AE96" s="63">
        <v>56</v>
      </c>
      <c r="AF96" s="63">
        <v>12439200</v>
      </c>
      <c r="AG96" s="63">
        <v>3.125</v>
      </c>
      <c r="AH96" s="63">
        <v>0</v>
      </c>
      <c r="AI96" s="63">
        <v>0.25027634679238198</v>
      </c>
      <c r="AJ96" s="63">
        <v>0.21</v>
      </c>
      <c r="AK96" s="63">
        <v>0</v>
      </c>
      <c r="AL96" s="63">
        <v>9.26269395590616E-4</v>
      </c>
      <c r="AM96" s="63">
        <v>0</v>
      </c>
      <c r="AN96" s="63">
        <v>0</v>
      </c>
      <c r="AO96" s="63">
        <v>-0.249999999999964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143.972222222222</v>
      </c>
      <c r="AV96" s="140"/>
      <c r="AW96" s="140"/>
      <c r="AX96" s="140"/>
      <c r="AY96" s="140"/>
      <c r="AZ96" s="140"/>
      <c r="BA96" s="140"/>
      <c r="BB96" s="110">
        <v>91</v>
      </c>
      <c r="BC96" s="110">
        <v>0.20000999999999999</v>
      </c>
      <c r="BD96" s="110"/>
      <c r="BE96" s="105" t="s">
        <v>17</v>
      </c>
      <c r="BF96" s="116" t="s">
        <v>320</v>
      </c>
      <c r="BG96" s="1"/>
      <c r="BH96" s="112">
        <v>91</v>
      </c>
      <c r="BI96" s="112">
        <v>18571200</v>
      </c>
      <c r="BJ96" s="113">
        <v>185</v>
      </c>
      <c r="BK96" s="113">
        <v>1015.882981</v>
      </c>
      <c r="BL96" s="113">
        <v>224.5103474</v>
      </c>
      <c r="BM96" s="113">
        <v>6.1658291719999996</v>
      </c>
      <c r="BN96" s="113">
        <v>-1015.882981</v>
      </c>
      <c r="BO96" s="113">
        <v>-196.20487929999999</v>
      </c>
      <c r="BP96" s="113">
        <v>-207.13963889999999</v>
      </c>
      <c r="BQ96" s="115">
        <f t="shared" si="14"/>
        <v>214.94444444444446</v>
      </c>
      <c r="BR96" s="97"/>
      <c r="BS96" s="1"/>
      <c r="BT96" s="112">
        <v>91</v>
      </c>
      <c r="BU96" s="112">
        <v>18571200</v>
      </c>
      <c r="BV96" s="113">
        <v>1041.2507049999999</v>
      </c>
      <c r="BW96" s="113">
        <v>1001.410043</v>
      </c>
      <c r="BX96" s="113">
        <v>-32.598513230000002</v>
      </c>
      <c r="BY96" s="113">
        <v>31.227061469999999</v>
      </c>
      <c r="BZ96" s="113">
        <v>-186.29418459999999</v>
      </c>
      <c r="CA96" s="113">
        <v>175.9125774</v>
      </c>
      <c r="CB96" s="1"/>
      <c r="CC96" s="1"/>
      <c r="CD96" s="1"/>
      <c r="CE96" s="1"/>
    </row>
    <row r="97" spans="1:83" ht="9.9499999999999993" customHeight="1" x14ac:dyDescent="0.25">
      <c r="A97" s="1"/>
      <c r="B97" s="83"/>
      <c r="C97" s="61"/>
      <c r="D97" s="61"/>
      <c r="E97" s="61"/>
      <c r="F97" s="61"/>
      <c r="G97" s="61"/>
      <c r="H97" s="61"/>
      <c r="I97" s="61"/>
      <c r="J97" s="61"/>
      <c r="K97" s="61"/>
      <c r="L97" s="85"/>
      <c r="M97" s="85"/>
      <c r="N97" s="117">
        <v>91</v>
      </c>
      <c r="O97" s="107">
        <v>0</v>
      </c>
      <c r="P97" s="107">
        <v>13</v>
      </c>
      <c r="Q97" s="107">
        <v>1</v>
      </c>
      <c r="R97" s="117">
        <v>91</v>
      </c>
      <c r="S97" s="99" t="s">
        <v>321</v>
      </c>
      <c r="T97" s="117">
        <v>1</v>
      </c>
      <c r="U97" s="117">
        <v>191</v>
      </c>
      <c r="V97" s="117">
        <v>0.1</v>
      </c>
      <c r="W97" s="118">
        <v>9.9999999999999995E-7</v>
      </c>
      <c r="X97" s="117">
        <v>0.2</v>
      </c>
      <c r="Y97" s="117">
        <v>0.3</v>
      </c>
      <c r="Z97" s="117">
        <v>0.21</v>
      </c>
      <c r="AA97" s="117">
        <v>3.5</v>
      </c>
      <c r="AB97" s="119" t="s">
        <v>67</v>
      </c>
      <c r="AC97" s="55" t="str">
        <f t="shared" si="15"/>
        <v>2,14</v>
      </c>
      <c r="AD97" s="55" t="str">
        <f t="shared" si="16"/>
        <v/>
      </c>
      <c r="AE97" s="63">
        <v>57</v>
      </c>
      <c r="AF97" s="63">
        <v>12614400</v>
      </c>
      <c r="AG97" s="63">
        <v>3.125</v>
      </c>
      <c r="AH97" s="63">
        <v>0</v>
      </c>
      <c r="AI97" s="63">
        <v>0.25027634679227101</v>
      </c>
      <c r="AJ97" s="63">
        <v>0.21</v>
      </c>
      <c r="AK97" s="63">
        <v>0</v>
      </c>
      <c r="AL97" s="63">
        <v>7.4279081393749402E-4</v>
      </c>
      <c r="AM97" s="63">
        <v>0</v>
      </c>
      <c r="AN97" s="63">
        <v>0</v>
      </c>
      <c r="AO97" s="63">
        <v>-0.249999999999933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146</v>
      </c>
      <c r="AV97" s="140"/>
      <c r="AW97" s="140"/>
      <c r="AX97" s="140"/>
      <c r="AY97" s="140"/>
      <c r="AZ97" s="140"/>
      <c r="BA97" s="140"/>
      <c r="BB97" s="110">
        <v>92</v>
      </c>
      <c r="BC97" s="110">
        <v>0.20000999999999999</v>
      </c>
      <c r="BD97" s="110"/>
      <c r="BE97" s="105" t="s">
        <v>17</v>
      </c>
      <c r="BF97" s="116" t="s">
        <v>322</v>
      </c>
      <c r="BG97" s="1"/>
      <c r="BH97" s="112">
        <v>92</v>
      </c>
      <c r="BI97" s="112">
        <v>18746400</v>
      </c>
      <c r="BJ97" s="113">
        <v>185</v>
      </c>
      <c r="BK97" s="113">
        <v>1015.886895</v>
      </c>
      <c r="BL97" s="113">
        <v>224.5208499</v>
      </c>
      <c r="BM97" s="113">
        <v>6.1657678210000002</v>
      </c>
      <c r="BN97" s="113">
        <v>-1015.886895</v>
      </c>
      <c r="BO97" s="113">
        <v>-196.2082691</v>
      </c>
      <c r="BP97" s="113">
        <v>-207.14681289999999</v>
      </c>
      <c r="BQ97" s="115">
        <f t="shared" si="14"/>
        <v>216.97222222222223</v>
      </c>
      <c r="BR97" s="97"/>
      <c r="BS97" s="1"/>
      <c r="BT97" s="112">
        <v>92</v>
      </c>
      <c r="BU97" s="112">
        <v>18746400</v>
      </c>
      <c r="BV97" s="113">
        <v>1041.2507189999999</v>
      </c>
      <c r="BW97" s="113">
        <v>1001.410085</v>
      </c>
      <c r="BX97" s="113">
        <v>-32.599106620000001</v>
      </c>
      <c r="BY97" s="113">
        <v>31.227061469999999</v>
      </c>
      <c r="BZ97" s="113">
        <v>-186.30342680000001</v>
      </c>
      <c r="CA97" s="113">
        <v>175.91975149999999</v>
      </c>
      <c r="CB97" s="1"/>
      <c r="CC97" s="1"/>
      <c r="CD97" s="1"/>
      <c r="CE97" s="1"/>
    </row>
    <row r="98" spans="1:83" ht="9.9499999999999993" customHeight="1" x14ac:dyDescent="0.25">
      <c r="A98" s="1"/>
      <c r="B98" s="83"/>
      <c r="C98" s="61"/>
      <c r="D98" s="61"/>
      <c r="E98" s="61"/>
      <c r="F98" s="61"/>
      <c r="G98" s="61"/>
      <c r="H98" s="61"/>
      <c r="I98" s="61"/>
      <c r="J98" s="61"/>
      <c r="K98" s="61"/>
      <c r="L98" s="85"/>
      <c r="M98" s="85"/>
      <c r="N98" s="117">
        <v>92</v>
      </c>
      <c r="O98" s="107">
        <v>0</v>
      </c>
      <c r="P98" s="107">
        <v>13</v>
      </c>
      <c r="Q98" s="107">
        <v>5</v>
      </c>
      <c r="R98" s="117">
        <v>92</v>
      </c>
      <c r="S98" s="99" t="s">
        <v>323</v>
      </c>
      <c r="T98" s="117">
        <v>1</v>
      </c>
      <c r="U98" s="117">
        <v>192</v>
      </c>
      <c r="V98" s="117">
        <v>0.1</v>
      </c>
      <c r="W98" s="118">
        <v>9.9999999999999995E-7</v>
      </c>
      <c r="X98" s="117">
        <v>0.2</v>
      </c>
      <c r="Y98" s="117">
        <v>0.3</v>
      </c>
      <c r="Z98" s="117">
        <v>0.21</v>
      </c>
      <c r="AA98" s="117">
        <v>3.5</v>
      </c>
      <c r="AB98" s="119" t="s">
        <v>67</v>
      </c>
      <c r="AC98" s="55" t="str">
        <f t="shared" si="15"/>
        <v>6,14</v>
      </c>
      <c r="AD98" s="55" t="str">
        <f t="shared" si="16"/>
        <v/>
      </c>
      <c r="AE98" s="63">
        <v>58</v>
      </c>
      <c r="AF98" s="63">
        <v>12789600</v>
      </c>
      <c r="AG98" s="63">
        <v>3.125</v>
      </c>
      <c r="AH98" s="63">
        <v>0</v>
      </c>
      <c r="AI98" s="63">
        <v>0.25027634679227101</v>
      </c>
      <c r="AJ98" s="63">
        <v>0.21</v>
      </c>
      <c r="AK98" s="63">
        <v>0</v>
      </c>
      <c r="AL98" s="63">
        <v>5.6963975892139398E-4</v>
      </c>
      <c r="AM98" s="63">
        <v>0</v>
      </c>
      <c r="AN98" s="63">
        <v>0</v>
      </c>
      <c r="AO98" s="63">
        <v>-0.249999999999933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148.027777777777</v>
      </c>
      <c r="AV98" s="140"/>
      <c r="AW98" s="140"/>
      <c r="AX98" s="140"/>
      <c r="AY98" s="140"/>
      <c r="AZ98" s="140"/>
      <c r="BA98" s="140"/>
      <c r="BB98" s="110">
        <v>93</v>
      </c>
      <c r="BC98" s="110">
        <v>0.20000999999999999</v>
      </c>
      <c r="BD98" s="110"/>
      <c r="BE98" s="105" t="s">
        <v>17</v>
      </c>
      <c r="BF98" s="116" t="s">
        <v>324</v>
      </c>
      <c r="BG98" s="1"/>
      <c r="BH98" s="112">
        <v>93</v>
      </c>
      <c r="BI98" s="112">
        <v>18921600</v>
      </c>
      <c r="BJ98" s="113">
        <v>185</v>
      </c>
      <c r="BK98" s="113">
        <v>1015.891912</v>
      </c>
      <c r="BL98" s="113">
        <v>224.53190849999999</v>
      </c>
      <c r="BM98" s="113">
        <v>6.1651352299999997</v>
      </c>
      <c r="BN98" s="113">
        <v>-1015.891912</v>
      </c>
      <c r="BO98" s="113">
        <v>-196.21276499999999</v>
      </c>
      <c r="BP98" s="113">
        <v>-207.15400819999999</v>
      </c>
      <c r="BQ98" s="115">
        <f t="shared" si="14"/>
        <v>219</v>
      </c>
      <c r="BR98" s="97"/>
      <c r="BS98" s="1"/>
      <c r="BT98" s="112">
        <v>93</v>
      </c>
      <c r="BU98" s="112">
        <v>18921600</v>
      </c>
      <c r="BV98" s="113">
        <v>1041.2507330000001</v>
      </c>
      <c r="BW98" s="113">
        <v>1001.410129</v>
      </c>
      <c r="BX98" s="113">
        <v>-32.599731319999997</v>
      </c>
      <c r="BY98" s="113">
        <v>31.227061469999999</v>
      </c>
      <c r="BZ98" s="113">
        <v>-186.31312679999999</v>
      </c>
      <c r="CA98" s="113">
        <v>175.9269468</v>
      </c>
      <c r="CB98" s="1"/>
      <c r="CC98" s="1"/>
      <c r="CD98" s="1"/>
      <c r="CE98" s="1"/>
    </row>
    <row r="99" spans="1:83" ht="9.9499999999999993" customHeight="1" x14ac:dyDescent="0.25">
      <c r="A99" s="1"/>
      <c r="B99" s="83"/>
      <c r="C99" s="61"/>
      <c r="D99" s="61"/>
      <c r="E99" s="61"/>
      <c r="F99" s="61"/>
      <c r="G99" s="61"/>
      <c r="H99" s="61"/>
      <c r="I99" s="61"/>
      <c r="J99" s="61"/>
      <c r="K99" s="61"/>
      <c r="L99" s="85"/>
      <c r="M99" s="85"/>
      <c r="N99" s="117">
        <v>93</v>
      </c>
      <c r="O99" s="107">
        <v>0</v>
      </c>
      <c r="P99" s="107">
        <v>13</v>
      </c>
      <c r="Q99" s="107">
        <v>6</v>
      </c>
      <c r="R99" s="117">
        <v>93</v>
      </c>
      <c r="S99" s="99" t="s">
        <v>325</v>
      </c>
      <c r="T99" s="117">
        <v>1</v>
      </c>
      <c r="U99" s="117">
        <v>193</v>
      </c>
      <c r="V99" s="117">
        <v>0.1</v>
      </c>
      <c r="W99" s="118">
        <v>9.9999999999999995E-7</v>
      </c>
      <c r="X99" s="117">
        <v>0.2</v>
      </c>
      <c r="Y99" s="117">
        <v>0.3</v>
      </c>
      <c r="Z99" s="117">
        <v>0.21</v>
      </c>
      <c r="AA99" s="117">
        <v>3.5</v>
      </c>
      <c r="AB99" s="119" t="s">
        <v>67</v>
      </c>
      <c r="AC99" s="55" t="str">
        <f t="shared" si="15"/>
        <v>7,14</v>
      </c>
      <c r="AD99" s="55" t="str">
        <f t="shared" si="16"/>
        <v/>
      </c>
      <c r="AE99" s="63">
        <v>59</v>
      </c>
      <c r="AF99" s="63">
        <v>12964800</v>
      </c>
      <c r="AG99" s="63">
        <v>3.125</v>
      </c>
      <c r="AH99" s="63">
        <v>0</v>
      </c>
      <c r="AI99" s="63">
        <v>0.25027634679238198</v>
      </c>
      <c r="AJ99" s="63">
        <v>0.21</v>
      </c>
      <c r="AK99" s="63">
        <v>0</v>
      </c>
      <c r="AL99" s="63">
        <v>4.0709686539810698E-4</v>
      </c>
      <c r="AM99" s="63">
        <v>0</v>
      </c>
      <c r="AN99" s="63">
        <v>0</v>
      </c>
      <c r="AO99" s="63">
        <v>-0.249999999999996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150.055555555555</v>
      </c>
      <c r="AV99" s="140"/>
      <c r="AW99" s="140"/>
      <c r="AX99" s="140"/>
      <c r="AY99" s="140"/>
      <c r="AZ99" s="140"/>
      <c r="BA99" s="140"/>
      <c r="BB99" s="110">
        <v>94</v>
      </c>
      <c r="BC99" s="110">
        <v>0.20000999999999999</v>
      </c>
      <c r="BD99" s="110"/>
      <c r="BE99" s="105" t="s">
        <v>17</v>
      </c>
      <c r="BF99" s="116" t="s">
        <v>326</v>
      </c>
      <c r="BG99" s="1"/>
      <c r="BH99" s="112">
        <v>94</v>
      </c>
      <c r="BI99" s="112">
        <v>19096800</v>
      </c>
      <c r="BJ99" s="113">
        <v>185</v>
      </c>
      <c r="BK99" s="113">
        <v>1015.89783</v>
      </c>
      <c r="BL99" s="113">
        <v>224.54324930000001</v>
      </c>
      <c r="BM99" s="113">
        <v>6.1640557649999996</v>
      </c>
      <c r="BN99" s="113">
        <v>-1015.89783</v>
      </c>
      <c r="BO99" s="113">
        <v>-196.21802919999999</v>
      </c>
      <c r="BP99" s="113">
        <v>-207.16116439999999</v>
      </c>
      <c r="BQ99" s="115">
        <f t="shared" si="14"/>
        <v>221.02777777777777</v>
      </c>
      <c r="BR99" s="97"/>
      <c r="BS99" s="1"/>
      <c r="BT99" s="112">
        <v>94</v>
      </c>
      <c r="BU99" s="112">
        <v>19096800</v>
      </c>
      <c r="BV99" s="113">
        <v>1041.2507479999999</v>
      </c>
      <c r="BW99" s="113">
        <v>1001.410175</v>
      </c>
      <c r="BX99" s="113">
        <v>-32.600378939999999</v>
      </c>
      <c r="BY99" s="113">
        <v>31.227061469999999</v>
      </c>
      <c r="BZ99" s="113">
        <v>-186.3231715</v>
      </c>
      <c r="CA99" s="113">
        <v>175.9341029</v>
      </c>
      <c r="CB99" s="1"/>
      <c r="CC99" s="1"/>
      <c r="CD99" s="1"/>
      <c r="CE99" s="1"/>
    </row>
    <row r="100" spans="1:83" ht="9.9499999999999993" customHeight="1" x14ac:dyDescent="0.25">
      <c r="A100" s="1"/>
      <c r="B100" s="83"/>
      <c r="C100" s="61"/>
      <c r="D100" s="61"/>
      <c r="E100" s="61"/>
      <c r="F100" s="61"/>
      <c r="G100" s="61"/>
      <c r="H100" s="61"/>
      <c r="I100" s="61"/>
      <c r="J100" s="61"/>
      <c r="K100" s="61"/>
      <c r="L100" s="85"/>
      <c r="M100" s="85"/>
      <c r="N100" s="117">
        <v>94</v>
      </c>
      <c r="O100" s="107">
        <v>0</v>
      </c>
      <c r="P100" s="107">
        <v>13</v>
      </c>
      <c r="Q100" s="107">
        <v>7</v>
      </c>
      <c r="R100" s="117">
        <v>94</v>
      </c>
      <c r="S100" s="99" t="s">
        <v>327</v>
      </c>
      <c r="T100" s="117">
        <v>1</v>
      </c>
      <c r="U100" s="117">
        <v>194</v>
      </c>
      <c r="V100" s="117">
        <v>0.1</v>
      </c>
      <c r="W100" s="118">
        <v>9.9999999999999995E-7</v>
      </c>
      <c r="X100" s="117">
        <v>0.2</v>
      </c>
      <c r="Y100" s="117">
        <v>0.3</v>
      </c>
      <c r="Z100" s="117">
        <v>0.21</v>
      </c>
      <c r="AA100" s="117">
        <v>3.5</v>
      </c>
      <c r="AB100" s="119" t="s">
        <v>67</v>
      </c>
      <c r="AC100" s="55" t="str">
        <f t="shared" si="15"/>
        <v>8,14</v>
      </c>
      <c r="AD100" s="55" t="str">
        <f t="shared" si="16"/>
        <v/>
      </c>
      <c r="AE100" s="63">
        <v>60</v>
      </c>
      <c r="AF100" s="63">
        <v>13140000</v>
      </c>
      <c r="AG100" s="63">
        <v>3.125</v>
      </c>
      <c r="AH100" s="63">
        <v>0</v>
      </c>
      <c r="AI100" s="63">
        <v>0.25027634679238198</v>
      </c>
      <c r="AJ100" s="63">
        <v>0.21</v>
      </c>
      <c r="AK100" s="63">
        <v>0</v>
      </c>
      <c r="AL100" s="63">
        <v>2.5554350241863599E-4</v>
      </c>
      <c r="AM100" s="63">
        <v>0</v>
      </c>
      <c r="AN100" s="63">
        <v>0</v>
      </c>
      <c r="AO100" s="63">
        <v>-0.249999999999933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152.083333333333</v>
      </c>
      <c r="AV100" s="140"/>
      <c r="AW100" s="140"/>
      <c r="AX100" s="140"/>
      <c r="AY100" s="140"/>
      <c r="AZ100" s="140"/>
      <c r="BA100" s="140"/>
      <c r="BB100" s="110">
        <v>95</v>
      </c>
      <c r="BC100" s="110">
        <v>0.100005</v>
      </c>
      <c r="BD100" s="110"/>
      <c r="BE100" s="105" t="s">
        <v>17</v>
      </c>
      <c r="BF100" s="116" t="s">
        <v>328</v>
      </c>
      <c r="BG100" s="1"/>
      <c r="BH100" s="112">
        <v>95</v>
      </c>
      <c r="BI100" s="112">
        <v>19272000</v>
      </c>
      <c r="BJ100" s="113">
        <v>185</v>
      </c>
      <c r="BK100" s="113">
        <v>1015.904461</v>
      </c>
      <c r="BL100" s="113">
        <v>224.5547455</v>
      </c>
      <c r="BM100" s="113">
        <v>6.1626707390000002</v>
      </c>
      <c r="BN100" s="113">
        <v>-1015.904461</v>
      </c>
      <c r="BO100" s="113">
        <v>-196.22387979999999</v>
      </c>
      <c r="BP100" s="113">
        <v>-207.168195</v>
      </c>
      <c r="BQ100" s="115">
        <f t="shared" si="14"/>
        <v>223.05555555555554</v>
      </c>
      <c r="BR100" s="97"/>
      <c r="BS100" s="1"/>
      <c r="BT100" s="112">
        <v>95</v>
      </c>
      <c r="BU100" s="112">
        <v>19272000</v>
      </c>
      <c r="BV100" s="113">
        <v>1041.250763</v>
      </c>
      <c r="BW100" s="113">
        <v>1001.410221</v>
      </c>
      <c r="BX100" s="113">
        <v>-32.6010426</v>
      </c>
      <c r="BY100" s="113">
        <v>31.227061469999999</v>
      </c>
      <c r="BZ100" s="113">
        <v>-186.33344869999999</v>
      </c>
      <c r="CA100" s="113">
        <v>175.94113350000001</v>
      </c>
      <c r="CB100" s="1"/>
      <c r="CC100" s="1"/>
      <c r="CD100" s="1"/>
      <c r="CE100" s="1"/>
    </row>
    <row r="101" spans="1:83" ht="9.9499999999999993" customHeight="1" x14ac:dyDescent="0.25">
      <c r="A101" s="1"/>
      <c r="B101" s="83"/>
      <c r="C101" s="61"/>
      <c r="D101" s="61"/>
      <c r="E101" s="61"/>
      <c r="F101" s="61"/>
      <c r="G101" s="61"/>
      <c r="H101" s="61"/>
      <c r="I101" s="61"/>
      <c r="J101" s="61"/>
      <c r="K101" s="61"/>
      <c r="L101" s="85"/>
      <c r="M101" s="85"/>
      <c r="N101" s="117">
        <v>95</v>
      </c>
      <c r="O101" s="107">
        <v>0</v>
      </c>
      <c r="P101" s="107">
        <v>13</v>
      </c>
      <c r="Q101" s="107">
        <v>8</v>
      </c>
      <c r="R101" s="117">
        <v>95</v>
      </c>
      <c r="S101" s="99" t="s">
        <v>182</v>
      </c>
      <c r="T101" s="117">
        <v>1</v>
      </c>
      <c r="U101" s="117">
        <v>195</v>
      </c>
      <c r="V101" s="117">
        <v>0.1</v>
      </c>
      <c r="W101" s="118">
        <v>9.9999999999999995E-7</v>
      </c>
      <c r="X101" s="117">
        <v>0.1</v>
      </c>
      <c r="Y101" s="117">
        <v>0.3</v>
      </c>
      <c r="Z101" s="117">
        <v>0.11</v>
      </c>
      <c r="AA101" s="117">
        <v>3.5</v>
      </c>
      <c r="AB101" s="119" t="s">
        <v>67</v>
      </c>
      <c r="AC101" s="55" t="str">
        <f t="shared" si="15"/>
        <v>9,14</v>
      </c>
      <c r="AD101" s="55" t="str">
        <f t="shared" si="16"/>
        <v/>
      </c>
      <c r="AE101" s="63">
        <v>61</v>
      </c>
      <c r="AF101" s="63">
        <v>13315200</v>
      </c>
      <c r="AG101" s="63">
        <v>5</v>
      </c>
      <c r="AH101" s="63">
        <v>0</v>
      </c>
      <c r="AI101" s="63">
        <v>0.25027634679227101</v>
      </c>
      <c r="AJ101" s="63">
        <v>0.21</v>
      </c>
      <c r="AK101" s="63">
        <v>0</v>
      </c>
      <c r="AL101" s="63">
        <v>1.8565802167784599E-4</v>
      </c>
      <c r="AM101" s="63">
        <v>0</v>
      </c>
      <c r="AN101" s="63">
        <v>0</v>
      </c>
      <c r="AO101" s="63">
        <v>-0.24999999999986899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154.111111111111</v>
      </c>
      <c r="AV101" s="140"/>
      <c r="AW101" s="140"/>
      <c r="AX101" s="140"/>
      <c r="AY101" s="140"/>
      <c r="AZ101" s="140"/>
      <c r="BA101" s="140"/>
      <c r="BB101" s="110">
        <v>96</v>
      </c>
      <c r="BC101" s="110">
        <v>0.20000999999999999</v>
      </c>
      <c r="BD101" s="110"/>
      <c r="BE101" s="105" t="s">
        <v>17</v>
      </c>
      <c r="BF101" s="116" t="s">
        <v>329</v>
      </c>
      <c r="BG101" s="1"/>
      <c r="BH101" s="112">
        <v>96</v>
      </c>
      <c r="BI101" s="112">
        <v>19447200</v>
      </c>
      <c r="BJ101" s="113">
        <v>185</v>
      </c>
      <c r="BK101" s="113">
        <v>1015.912013</v>
      </c>
      <c r="BL101" s="113">
        <v>224.56773989999999</v>
      </c>
      <c r="BM101" s="113">
        <v>6.1608394999999998</v>
      </c>
      <c r="BN101" s="113">
        <v>-1015.912013</v>
      </c>
      <c r="BO101" s="113">
        <v>-196.23161060000001</v>
      </c>
      <c r="BP101" s="113">
        <v>-207.1752898</v>
      </c>
      <c r="BQ101" s="115">
        <f t="shared" si="14"/>
        <v>225.08333333333334</v>
      </c>
      <c r="BR101" s="97"/>
      <c r="BS101" s="1"/>
      <c r="BT101" s="112">
        <v>96</v>
      </c>
      <c r="BU101" s="112">
        <v>19447200</v>
      </c>
      <c r="BV101" s="113">
        <v>1041.250779</v>
      </c>
      <c r="BW101" s="113">
        <v>1001.41027</v>
      </c>
      <c r="BX101" s="113">
        <v>-32.601733439999997</v>
      </c>
      <c r="BY101" s="113">
        <v>31.227061469999999</v>
      </c>
      <c r="BZ101" s="113">
        <v>-186.34418199999999</v>
      </c>
      <c r="CA101" s="113">
        <v>175.94822830000001</v>
      </c>
      <c r="CB101" s="1"/>
      <c r="CC101" s="1"/>
      <c r="CD101" s="1"/>
      <c r="CE101" s="1"/>
    </row>
    <row r="102" spans="1:83" ht="9.9499999999999993" customHeight="1" x14ac:dyDescent="0.25">
      <c r="A102" s="1"/>
      <c r="B102" s="83"/>
      <c r="C102" s="61"/>
      <c r="D102" s="61"/>
      <c r="E102" s="61"/>
      <c r="F102" s="61"/>
      <c r="G102" s="61"/>
      <c r="H102" s="61"/>
      <c r="I102" s="61"/>
      <c r="J102" s="61"/>
      <c r="K102" s="61"/>
      <c r="L102" s="85"/>
      <c r="M102" s="85"/>
      <c r="N102" s="117">
        <v>96</v>
      </c>
      <c r="O102" s="107">
        <v>0</v>
      </c>
      <c r="P102" s="107">
        <v>14</v>
      </c>
      <c r="Q102" s="107">
        <v>2</v>
      </c>
      <c r="R102" s="117">
        <v>96</v>
      </c>
      <c r="S102" s="99" t="s">
        <v>330</v>
      </c>
      <c r="T102" s="117">
        <v>1</v>
      </c>
      <c r="U102" s="117">
        <v>196</v>
      </c>
      <c r="V102" s="117">
        <v>0.1</v>
      </c>
      <c r="W102" s="118">
        <v>9.9999999999999995E-7</v>
      </c>
      <c r="X102" s="117">
        <v>0.2</v>
      </c>
      <c r="Y102" s="117">
        <v>0.3</v>
      </c>
      <c r="Z102" s="117">
        <v>0.21</v>
      </c>
      <c r="AA102" s="117">
        <v>3.5</v>
      </c>
      <c r="AB102" s="119" t="s">
        <v>67</v>
      </c>
      <c r="AC102" s="55" t="str">
        <f t="shared" si="15"/>
        <v>3,15</v>
      </c>
      <c r="AD102" s="55" t="str">
        <f t="shared" si="16"/>
        <v/>
      </c>
      <c r="AE102" s="63">
        <v>62</v>
      </c>
      <c r="AF102" s="63">
        <v>13490400</v>
      </c>
      <c r="AG102" s="63">
        <v>5</v>
      </c>
      <c r="AH102" s="63">
        <v>0</v>
      </c>
      <c r="AI102" s="63">
        <v>0.25391967568384499</v>
      </c>
      <c r="AJ102" s="63">
        <v>0.21</v>
      </c>
      <c r="AK102" s="63">
        <v>0</v>
      </c>
      <c r="AL102" s="63">
        <v>2.1414000573473699E-4</v>
      </c>
      <c r="AM102" s="63">
        <v>0</v>
      </c>
      <c r="AN102" s="63">
        <v>0</v>
      </c>
      <c r="AO102" s="63">
        <v>-0.249999999999933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156.138888888888</v>
      </c>
      <c r="AV102" s="140"/>
      <c r="AW102" s="140"/>
      <c r="AX102" s="140"/>
      <c r="AY102" s="140"/>
      <c r="AZ102" s="140"/>
      <c r="BA102" s="140"/>
      <c r="BB102" s="110">
        <v>97</v>
      </c>
      <c r="BC102" s="110">
        <v>0.20000999999999999</v>
      </c>
      <c r="BD102" s="110"/>
      <c r="BE102" s="105" t="s">
        <v>17</v>
      </c>
      <c r="BF102" s="116" t="s">
        <v>331</v>
      </c>
      <c r="BG102" s="1"/>
      <c r="BH102" s="112">
        <v>97</v>
      </c>
      <c r="BI102" s="112">
        <v>19622400</v>
      </c>
      <c r="BJ102" s="113">
        <v>185</v>
      </c>
      <c r="BK102" s="113">
        <v>1015.921143</v>
      </c>
      <c r="BL102" s="113">
        <v>224.58238779999999</v>
      </c>
      <c r="BM102" s="113">
        <v>6.1577026620000002</v>
      </c>
      <c r="BN102" s="113">
        <v>-1015.921143</v>
      </c>
      <c r="BO102" s="113">
        <v>-196.2418581</v>
      </c>
      <c r="BP102" s="113">
        <v>-207.1828271</v>
      </c>
      <c r="BQ102" s="115">
        <f t="shared" si="14"/>
        <v>227.11111111111111</v>
      </c>
      <c r="BR102" s="97"/>
      <c r="BS102" s="1"/>
      <c r="BT102" s="112">
        <v>97</v>
      </c>
      <c r="BU102" s="112">
        <v>19622400</v>
      </c>
      <c r="BV102" s="113">
        <v>1041.250796</v>
      </c>
      <c r="BW102" s="113">
        <v>1001.410322</v>
      </c>
      <c r="BX102" s="113">
        <v>-32.602463030000003</v>
      </c>
      <c r="BY102" s="113">
        <v>31.227061469999999</v>
      </c>
      <c r="BZ102" s="113">
        <v>-186.35551100000001</v>
      </c>
      <c r="CA102" s="113">
        <v>175.95576560000001</v>
      </c>
      <c r="CB102" s="1"/>
      <c r="CC102" s="1"/>
      <c r="CD102" s="1"/>
      <c r="CE102" s="1"/>
    </row>
    <row r="103" spans="1:83" ht="9.9499999999999993" customHeight="1" x14ac:dyDescent="0.25">
      <c r="A103" s="1"/>
      <c r="B103" s="83"/>
      <c r="C103" s="61"/>
      <c r="D103" s="61"/>
      <c r="E103" s="61"/>
      <c r="F103" s="61"/>
      <c r="G103" s="61"/>
      <c r="H103" s="61"/>
      <c r="I103" s="61"/>
      <c r="J103" s="61"/>
      <c r="K103" s="61"/>
      <c r="L103" s="85"/>
      <c r="M103" s="85"/>
      <c r="N103" s="117">
        <v>97</v>
      </c>
      <c r="O103" s="107">
        <v>0</v>
      </c>
      <c r="P103" s="107">
        <v>14</v>
      </c>
      <c r="Q103" s="107">
        <v>3</v>
      </c>
      <c r="R103" s="117">
        <v>97</v>
      </c>
      <c r="S103" s="99" t="s">
        <v>332</v>
      </c>
      <c r="T103" s="117">
        <v>1</v>
      </c>
      <c r="U103" s="117">
        <v>197</v>
      </c>
      <c r="V103" s="117">
        <v>0.1</v>
      </c>
      <c r="W103" s="118">
        <v>9.9999999999999995E-7</v>
      </c>
      <c r="X103" s="117">
        <v>0.2</v>
      </c>
      <c r="Y103" s="117">
        <v>0.3</v>
      </c>
      <c r="Z103" s="117">
        <v>0.21</v>
      </c>
      <c r="AA103" s="117">
        <v>3.5</v>
      </c>
      <c r="AB103" s="119" t="s">
        <v>67</v>
      </c>
      <c r="AC103" s="55" t="str">
        <f t="shared" si="15"/>
        <v>4,15</v>
      </c>
      <c r="AD103" s="55" t="str">
        <f t="shared" si="16"/>
        <v/>
      </c>
      <c r="AE103" s="63">
        <v>63</v>
      </c>
      <c r="AF103" s="63">
        <v>13665600</v>
      </c>
      <c r="AG103" s="63">
        <v>5</v>
      </c>
      <c r="AH103" s="63">
        <v>0</v>
      </c>
      <c r="AI103" s="63">
        <v>0.25391967568384499</v>
      </c>
      <c r="AJ103" s="63">
        <v>0.21</v>
      </c>
      <c r="AK103" s="63">
        <v>0</v>
      </c>
      <c r="AL103" s="63">
        <v>3.3259375202894498E-4</v>
      </c>
      <c r="AM103" s="63">
        <v>0</v>
      </c>
      <c r="AN103" s="63">
        <v>0</v>
      </c>
      <c r="AO103" s="63">
        <v>-0.249999999999933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158.166666666666</v>
      </c>
      <c r="AV103" s="140"/>
      <c r="AW103" s="140"/>
      <c r="AX103" s="140"/>
      <c r="AY103" s="140"/>
      <c r="AZ103" s="140"/>
      <c r="BA103" s="140"/>
      <c r="BB103" s="110">
        <v>98</v>
      </c>
      <c r="BC103" s="110">
        <v>0.20000999999999999</v>
      </c>
      <c r="BD103" s="110"/>
      <c r="BE103" s="105" t="s">
        <v>17</v>
      </c>
      <c r="BF103" s="116" t="s">
        <v>333</v>
      </c>
      <c r="BG103" s="1"/>
      <c r="BH103" s="112">
        <v>98</v>
      </c>
      <c r="BI103" s="112">
        <v>19797600</v>
      </c>
      <c r="BJ103" s="113">
        <v>185</v>
      </c>
      <c r="BK103" s="113">
        <v>1015.932354</v>
      </c>
      <c r="BL103" s="113">
        <v>224.6003561</v>
      </c>
      <c r="BM103" s="113">
        <v>6.1535118820000001</v>
      </c>
      <c r="BN103" s="113">
        <v>-1015.932354</v>
      </c>
      <c r="BO103" s="113">
        <v>-196.2558938</v>
      </c>
      <c r="BP103" s="113">
        <v>-207.19095039999999</v>
      </c>
      <c r="BQ103" s="115">
        <f t="shared" si="14"/>
        <v>229.13888888888889</v>
      </c>
      <c r="BR103" s="97"/>
      <c r="BS103" s="1"/>
      <c r="BT103" s="112">
        <v>98</v>
      </c>
      <c r="BU103" s="112">
        <v>19797600</v>
      </c>
      <c r="BV103" s="113">
        <v>1041.2508150000001</v>
      </c>
      <c r="BW103" s="113">
        <v>1001.410379</v>
      </c>
      <c r="BX103" s="113">
        <v>-32.60329385</v>
      </c>
      <c r="BY103" s="113">
        <v>31.227061469999999</v>
      </c>
      <c r="BZ103" s="113">
        <v>-186.368145</v>
      </c>
      <c r="CA103" s="113">
        <v>175.96388899999999</v>
      </c>
      <c r="CB103" s="1"/>
      <c r="CC103" s="1"/>
      <c r="CD103" s="1"/>
      <c r="CE103" s="1"/>
    </row>
    <row r="104" spans="1:83" ht="9.9499999999999993" customHeight="1" x14ac:dyDescent="0.25">
      <c r="A104" s="1"/>
      <c r="B104" s="83"/>
      <c r="C104" s="61"/>
      <c r="D104" s="61"/>
      <c r="E104" s="61"/>
      <c r="F104" s="61"/>
      <c r="G104" s="61"/>
      <c r="H104" s="61"/>
      <c r="I104" s="61"/>
      <c r="J104" s="61"/>
      <c r="K104" s="61"/>
      <c r="L104" s="85"/>
      <c r="M104" s="85"/>
      <c r="N104" s="117">
        <v>98</v>
      </c>
      <c r="O104" s="107">
        <v>0</v>
      </c>
      <c r="P104" s="107">
        <v>14</v>
      </c>
      <c r="Q104" s="107">
        <v>4</v>
      </c>
      <c r="R104" s="117">
        <v>98</v>
      </c>
      <c r="S104" s="99" t="s">
        <v>334</v>
      </c>
      <c r="T104" s="117">
        <v>1</v>
      </c>
      <c r="U104" s="117">
        <v>198</v>
      </c>
      <c r="V104" s="117">
        <v>0.1</v>
      </c>
      <c r="W104" s="118">
        <v>9.9999999999999995E-7</v>
      </c>
      <c r="X104" s="117">
        <v>0.2</v>
      </c>
      <c r="Y104" s="117">
        <v>0.3</v>
      </c>
      <c r="Z104" s="117">
        <v>0.21</v>
      </c>
      <c r="AA104" s="117">
        <v>3.5</v>
      </c>
      <c r="AB104" s="119" t="s">
        <v>67</v>
      </c>
      <c r="AC104" s="55" t="str">
        <f t="shared" si="15"/>
        <v>5,15</v>
      </c>
      <c r="AD104" s="55" t="str">
        <f t="shared" si="16"/>
        <v/>
      </c>
      <c r="AE104" s="63">
        <v>64</v>
      </c>
      <c r="AF104" s="63">
        <v>13840800</v>
      </c>
      <c r="AG104" s="63">
        <v>5</v>
      </c>
      <c r="AH104" s="63">
        <v>0</v>
      </c>
      <c r="AI104" s="63">
        <v>0.253919675683623</v>
      </c>
      <c r="AJ104" s="63">
        <v>0.21</v>
      </c>
      <c r="AK104" s="63">
        <v>0</v>
      </c>
      <c r="AL104" s="63">
        <v>5.2294301767337003E-4</v>
      </c>
      <c r="AM104" s="63">
        <v>0</v>
      </c>
      <c r="AN104" s="63">
        <v>0</v>
      </c>
      <c r="AO104" s="63">
        <v>-0.24999999999983799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160.194444444444</v>
      </c>
      <c r="AV104" s="140"/>
      <c r="AW104" s="140"/>
      <c r="AX104" s="140"/>
      <c r="AY104" s="140"/>
      <c r="AZ104" s="140"/>
      <c r="BA104" s="140"/>
      <c r="BB104" s="110">
        <v>99</v>
      </c>
      <c r="BC104" s="110">
        <v>0.20000999999999999</v>
      </c>
      <c r="BD104" s="110"/>
      <c r="BE104" s="105" t="s">
        <v>17</v>
      </c>
      <c r="BF104" s="116" t="s">
        <v>335</v>
      </c>
      <c r="BG104" s="1"/>
      <c r="BH104" s="112">
        <v>99</v>
      </c>
      <c r="BI104" s="112">
        <v>19972800</v>
      </c>
      <c r="BJ104" s="113">
        <v>185</v>
      </c>
      <c r="BK104" s="113">
        <v>1015.956001</v>
      </c>
      <c r="BL104" s="113">
        <v>224.63671429999999</v>
      </c>
      <c r="BM104" s="113">
        <v>6.0842603909999999</v>
      </c>
      <c r="BN104" s="113">
        <v>-1015.956001</v>
      </c>
      <c r="BO104" s="113">
        <v>-196.28859460000001</v>
      </c>
      <c r="BP104" s="113">
        <v>-207.26385930000001</v>
      </c>
      <c r="BQ104" s="115">
        <f t="shared" si="14"/>
        <v>231.16666666666666</v>
      </c>
      <c r="BR104" s="97"/>
      <c r="BS104" s="1"/>
      <c r="BT104" s="112">
        <v>99</v>
      </c>
      <c r="BU104" s="112">
        <v>19972800</v>
      </c>
      <c r="BV104" s="113">
        <v>1041.2508399999999</v>
      </c>
      <c r="BW104" s="113">
        <v>1001.410488</v>
      </c>
      <c r="BX104" s="113">
        <v>-32.60436567</v>
      </c>
      <c r="BY104" s="113">
        <v>31.227061469999999</v>
      </c>
      <c r="BZ104" s="113">
        <v>-186.39219739999999</v>
      </c>
      <c r="CA104" s="113">
        <v>176.03679779999999</v>
      </c>
      <c r="CB104" s="1"/>
      <c r="CC104" s="1"/>
      <c r="CD104" s="1"/>
      <c r="CE104" s="1"/>
    </row>
    <row r="105" spans="1:83" ht="9.9499999999999993" customHeight="1" x14ac:dyDescent="0.25">
      <c r="B105" s="83"/>
      <c r="C105" s="61"/>
      <c r="D105" s="61"/>
      <c r="E105" s="61"/>
      <c r="F105" s="61"/>
      <c r="G105" s="61"/>
      <c r="H105" s="61"/>
      <c r="I105" s="61"/>
      <c r="J105" s="61"/>
      <c r="K105" s="61"/>
      <c r="L105" s="85"/>
      <c r="M105" s="85"/>
      <c r="N105" s="117">
        <v>99</v>
      </c>
      <c r="O105" s="107">
        <v>0</v>
      </c>
      <c r="P105" s="107">
        <v>14</v>
      </c>
      <c r="Q105" s="107">
        <v>5</v>
      </c>
      <c r="R105" s="117">
        <v>99</v>
      </c>
      <c r="S105" s="99" t="s">
        <v>336</v>
      </c>
      <c r="T105" s="117">
        <v>1</v>
      </c>
      <c r="U105" s="117">
        <v>199</v>
      </c>
      <c r="V105" s="117">
        <v>0.1</v>
      </c>
      <c r="W105" s="118">
        <v>9.9999999999999995E-7</v>
      </c>
      <c r="X105" s="117">
        <v>0.2</v>
      </c>
      <c r="Y105" s="117">
        <v>0.3</v>
      </c>
      <c r="Z105" s="117">
        <v>0.21</v>
      </c>
      <c r="AA105" s="117">
        <v>3.5</v>
      </c>
      <c r="AB105" s="119" t="s">
        <v>67</v>
      </c>
      <c r="AC105" s="55" t="str">
        <f t="shared" si="15"/>
        <v>6,15</v>
      </c>
      <c r="AD105" s="55" t="str">
        <f t="shared" si="16"/>
        <v/>
      </c>
      <c r="AE105" s="63">
        <v>65</v>
      </c>
      <c r="AF105" s="63">
        <v>14016000</v>
      </c>
      <c r="AG105" s="63">
        <v>5</v>
      </c>
      <c r="AH105" s="63">
        <v>0</v>
      </c>
      <c r="AI105" s="63">
        <v>0.253919675683623</v>
      </c>
      <c r="AJ105" s="63">
        <v>0.21</v>
      </c>
      <c r="AK105" s="63">
        <v>0</v>
      </c>
      <c r="AL105" s="63">
        <v>7.6523965570827405E-4</v>
      </c>
      <c r="AM105" s="63">
        <v>0</v>
      </c>
      <c r="AN105" s="63">
        <v>0</v>
      </c>
      <c r="AO105" s="63">
        <v>-0.249999999999901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162.222222222222</v>
      </c>
      <c r="AV105" s="140"/>
      <c r="AW105" s="140"/>
      <c r="AX105" s="140"/>
      <c r="AY105" s="140"/>
      <c r="AZ105" s="140"/>
      <c r="BA105" s="140"/>
      <c r="BF105" s="116" t="s">
        <v>337</v>
      </c>
      <c r="BH105" s="112">
        <v>100</v>
      </c>
      <c r="BI105" s="112">
        <v>20148000</v>
      </c>
      <c r="BJ105" s="113">
        <v>185</v>
      </c>
      <c r="BK105" s="113">
        <v>1015.994744</v>
      </c>
      <c r="BL105" s="113">
        <v>224.70619149999999</v>
      </c>
      <c r="BM105" s="113">
        <v>6.0225158140000001</v>
      </c>
      <c r="BN105" s="113">
        <v>-1015.994744</v>
      </c>
      <c r="BO105" s="113">
        <v>-196.35516329999999</v>
      </c>
      <c r="BP105" s="113">
        <v>-207.32851249999999</v>
      </c>
      <c r="BQ105" s="115">
        <f t="shared" si="14"/>
        <v>233.19444444444446</v>
      </c>
      <c r="BT105" s="112">
        <v>100</v>
      </c>
      <c r="BU105" s="112">
        <v>20148000</v>
      </c>
      <c r="BV105" s="113">
        <v>1041.2508720000001</v>
      </c>
      <c r="BW105" s="113">
        <v>1001.410658</v>
      </c>
      <c r="BX105" s="113">
        <v>-32.605765959999999</v>
      </c>
      <c r="BY105" s="113">
        <v>31.227061469999999</v>
      </c>
      <c r="BZ105" s="113">
        <v>-186.42958229999999</v>
      </c>
      <c r="CA105" s="113">
        <v>176.101451</v>
      </c>
    </row>
    <row r="106" spans="1:83" ht="9.9499999999999993" customHeight="1" x14ac:dyDescent="0.25">
      <c r="B106" s="83"/>
      <c r="C106" s="61"/>
      <c r="D106" s="61"/>
      <c r="E106" s="61"/>
      <c r="F106" s="61"/>
      <c r="G106" s="61"/>
      <c r="H106" s="61"/>
      <c r="I106" s="61"/>
      <c r="J106" s="61"/>
      <c r="K106" s="61"/>
      <c r="L106" s="85"/>
      <c r="M106" s="85"/>
      <c r="N106" s="117">
        <v>100</v>
      </c>
      <c r="O106" s="107">
        <v>1</v>
      </c>
      <c r="P106" s="107">
        <v>0</v>
      </c>
      <c r="Q106" s="107">
        <v>0</v>
      </c>
      <c r="R106" s="117">
        <v>100</v>
      </c>
      <c r="S106" s="99" t="s">
        <v>338</v>
      </c>
      <c r="T106" s="117">
        <v>0</v>
      </c>
      <c r="U106" s="117">
        <v>-1</v>
      </c>
      <c r="V106" s="117">
        <v>0.1</v>
      </c>
      <c r="W106" s="118">
        <v>9.9999999999999995E-7</v>
      </c>
      <c r="X106" s="117">
        <v>0.1</v>
      </c>
      <c r="Y106" s="117">
        <v>0.3</v>
      </c>
      <c r="Z106" s="117">
        <v>0.11</v>
      </c>
      <c r="AA106" s="117">
        <v>3.5</v>
      </c>
      <c r="AB106" s="119" t="s">
        <v>67</v>
      </c>
      <c r="AC106" s="55" t="str">
        <f t="shared" si="15"/>
        <v>1,1</v>
      </c>
      <c r="AD106" s="55" t="str">
        <f t="shared" si="16"/>
        <v/>
      </c>
      <c r="AE106" s="63">
        <v>66</v>
      </c>
      <c r="AF106" s="63">
        <v>14191200</v>
      </c>
      <c r="AG106" s="63">
        <v>5</v>
      </c>
      <c r="AH106" s="63">
        <v>0</v>
      </c>
      <c r="AI106" s="63">
        <v>0.253919675683623</v>
      </c>
      <c r="AJ106" s="63">
        <v>0.21</v>
      </c>
      <c r="AK106" s="63">
        <v>0</v>
      </c>
      <c r="AL106" s="63">
        <v>1.0412719253424399E-3</v>
      </c>
      <c r="AM106" s="63">
        <v>0</v>
      </c>
      <c r="AN106" s="63">
        <v>0</v>
      </c>
      <c r="AO106" s="63">
        <v>-0.24999999999986899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164.25</v>
      </c>
      <c r="AV106" s="140"/>
      <c r="AW106" s="140"/>
      <c r="AX106" s="140"/>
      <c r="AY106" s="140"/>
      <c r="AZ106" s="140"/>
      <c r="BA106" s="140"/>
      <c r="BF106" s="116" t="s">
        <v>339</v>
      </c>
      <c r="BH106" s="112">
        <v>101</v>
      </c>
      <c r="BI106" s="112">
        <v>20323200</v>
      </c>
      <c r="BJ106" s="113">
        <v>185</v>
      </c>
      <c r="BK106" s="113">
        <v>1016.047037</v>
      </c>
      <c r="BL106" s="113">
        <v>224.79585359999999</v>
      </c>
      <c r="BM106" s="113">
        <v>5.9674891590000003</v>
      </c>
      <c r="BN106" s="113">
        <v>-1016.047037</v>
      </c>
      <c r="BO106" s="113">
        <v>-196.4428427</v>
      </c>
      <c r="BP106" s="113">
        <v>-207.38552179999999</v>
      </c>
      <c r="BQ106" s="115">
        <f t="shared" si="14"/>
        <v>235.22222222222223</v>
      </c>
      <c r="BT106" s="112">
        <v>101</v>
      </c>
      <c r="BU106" s="112">
        <v>20323200</v>
      </c>
      <c r="BV106" s="113">
        <v>1041.250912</v>
      </c>
      <c r="BW106" s="113">
        <v>1001.41088</v>
      </c>
      <c r="BX106" s="113">
        <v>-32.60749362</v>
      </c>
      <c r="BY106" s="113">
        <v>31.227061469999999</v>
      </c>
      <c r="BZ106" s="113">
        <v>-186.4785857</v>
      </c>
      <c r="CA106" s="113">
        <v>176.1584603</v>
      </c>
    </row>
    <row r="107" spans="1:83" ht="9.9499999999999993" customHeight="1" x14ac:dyDescent="0.25">
      <c r="B107" s="83"/>
      <c r="C107" s="61"/>
      <c r="D107" s="61"/>
      <c r="E107" s="61"/>
      <c r="F107" s="61"/>
      <c r="G107" s="61"/>
      <c r="H107" s="61"/>
      <c r="I107" s="61"/>
      <c r="J107" s="61"/>
      <c r="K107" s="61"/>
      <c r="L107" s="85"/>
      <c r="M107" s="85"/>
      <c r="N107" s="117">
        <v>101</v>
      </c>
      <c r="O107" s="107">
        <v>1</v>
      </c>
      <c r="P107" s="107">
        <v>0</v>
      </c>
      <c r="Q107" s="107">
        <v>1</v>
      </c>
      <c r="R107" s="117">
        <v>101</v>
      </c>
      <c r="S107" s="99" t="s">
        <v>340</v>
      </c>
      <c r="T107" s="117">
        <v>0</v>
      </c>
      <c r="U107" s="117">
        <v>-1</v>
      </c>
      <c r="V107" s="117">
        <v>0.1</v>
      </c>
      <c r="W107" s="118">
        <v>9.9999999999999995E-7</v>
      </c>
      <c r="X107" s="117">
        <v>0.1</v>
      </c>
      <c r="Y107" s="117">
        <v>0.3</v>
      </c>
      <c r="Z107" s="117">
        <v>0.11</v>
      </c>
      <c r="AA107" s="117">
        <v>3.5</v>
      </c>
      <c r="AB107" s="119" t="s">
        <v>67</v>
      </c>
      <c r="AC107" s="55" t="str">
        <f t="shared" si="15"/>
        <v>2,1</v>
      </c>
      <c r="AD107" s="55" t="str">
        <f t="shared" si="16"/>
        <v/>
      </c>
      <c r="AE107" s="63">
        <v>67</v>
      </c>
      <c r="AF107" s="63">
        <v>14366400</v>
      </c>
      <c r="AG107" s="63">
        <v>5</v>
      </c>
      <c r="AH107" s="63">
        <v>0</v>
      </c>
      <c r="AI107" s="63">
        <v>0.253919675683623</v>
      </c>
      <c r="AJ107" s="63">
        <v>0.21</v>
      </c>
      <c r="AK107" s="63">
        <v>0</v>
      </c>
      <c r="AL107" s="63">
        <v>1.3359355412648E-3</v>
      </c>
      <c r="AM107" s="63">
        <v>0</v>
      </c>
      <c r="AN107" s="63">
        <v>0</v>
      </c>
      <c r="AO107" s="63">
        <v>-0.249999999999964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166.277777777777</v>
      </c>
      <c r="AV107" s="140"/>
      <c r="AW107" s="140"/>
      <c r="AX107" s="140"/>
      <c r="AY107" s="140"/>
      <c r="AZ107" s="140"/>
      <c r="BA107" s="140"/>
      <c r="BF107" s="116" t="s">
        <v>341</v>
      </c>
      <c r="BH107" s="112">
        <v>102</v>
      </c>
      <c r="BI107" s="112">
        <v>20498400</v>
      </c>
      <c r="BJ107" s="113">
        <v>185</v>
      </c>
      <c r="BK107" s="113">
        <v>1016.10983</v>
      </c>
      <c r="BL107" s="113">
        <v>224.8931767</v>
      </c>
      <c r="BM107" s="113">
        <v>5.9178876730000001</v>
      </c>
      <c r="BN107" s="113">
        <v>-1016.10983</v>
      </c>
      <c r="BO107" s="113">
        <v>-196.5390227</v>
      </c>
      <c r="BP107" s="113">
        <v>-207.4362663</v>
      </c>
      <c r="BQ107" s="115">
        <f t="shared" si="14"/>
        <v>237.25</v>
      </c>
      <c r="BT107" s="112">
        <v>102</v>
      </c>
      <c r="BU107" s="112">
        <v>20498400</v>
      </c>
      <c r="BV107" s="113">
        <v>1041.2509580000001</v>
      </c>
      <c r="BW107" s="113">
        <v>1001.411143</v>
      </c>
      <c r="BX107" s="113">
        <v>-32.609510210000003</v>
      </c>
      <c r="BY107" s="113">
        <v>31.227061469999999</v>
      </c>
      <c r="BZ107" s="113">
        <v>-186.5363677</v>
      </c>
      <c r="CA107" s="113">
        <v>176.20920480000001</v>
      </c>
    </row>
    <row r="108" spans="1:83" ht="9.9499999999999993" customHeight="1" x14ac:dyDescent="0.25">
      <c r="B108" s="83"/>
      <c r="C108" s="61"/>
      <c r="D108" s="61"/>
      <c r="E108" s="61"/>
      <c r="F108" s="61"/>
      <c r="G108" s="61"/>
      <c r="H108" s="61"/>
      <c r="I108" s="61"/>
      <c r="J108" s="61"/>
      <c r="K108" s="61"/>
      <c r="L108" s="85"/>
      <c r="M108" s="85"/>
      <c r="N108" s="117">
        <v>102</v>
      </c>
      <c r="O108" s="107">
        <v>1</v>
      </c>
      <c r="P108" s="107">
        <v>1</v>
      </c>
      <c r="Q108" s="107">
        <v>0</v>
      </c>
      <c r="R108" s="117">
        <v>102</v>
      </c>
      <c r="S108" s="99" t="s">
        <v>342</v>
      </c>
      <c r="T108" s="117">
        <v>0</v>
      </c>
      <c r="U108" s="117">
        <v>-1</v>
      </c>
      <c r="V108" s="117">
        <v>0.1</v>
      </c>
      <c r="W108" s="118">
        <v>9.9999999999999995E-7</v>
      </c>
      <c r="X108" s="117">
        <v>0.2</v>
      </c>
      <c r="Y108" s="117">
        <v>0.3</v>
      </c>
      <c r="Z108" s="117">
        <v>0.21</v>
      </c>
      <c r="AA108" s="117">
        <v>3.5</v>
      </c>
      <c r="AB108" s="119" t="s">
        <v>67</v>
      </c>
      <c r="AC108" s="55" t="str">
        <f t="shared" si="15"/>
        <v>1,2</v>
      </c>
      <c r="AD108" s="55" t="str">
        <f t="shared" si="16"/>
        <v/>
      </c>
      <c r="AE108" s="63">
        <v>68</v>
      </c>
      <c r="AF108" s="63">
        <v>14541600</v>
      </c>
      <c r="AG108" s="63">
        <v>5</v>
      </c>
      <c r="AH108" s="63">
        <v>0</v>
      </c>
      <c r="AI108" s="63">
        <v>0.25391967568384499</v>
      </c>
      <c r="AJ108" s="63">
        <v>0.21</v>
      </c>
      <c r="AK108" s="63">
        <v>0</v>
      </c>
      <c r="AL108" s="63">
        <v>1.63749517283811E-3</v>
      </c>
      <c r="AM108" s="63">
        <v>0</v>
      </c>
      <c r="AN108" s="63">
        <v>0</v>
      </c>
      <c r="AO108" s="63">
        <v>-0.249999999999933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168.305555555555</v>
      </c>
      <c r="AV108" s="140"/>
      <c r="AW108" s="140"/>
      <c r="AX108" s="140"/>
      <c r="AY108" s="140"/>
      <c r="AZ108" s="140"/>
      <c r="BA108" s="140"/>
      <c r="BF108" s="116" t="s">
        <v>343</v>
      </c>
      <c r="BH108" s="112">
        <v>103</v>
      </c>
      <c r="BI108" s="112">
        <v>20673600</v>
      </c>
      <c r="BJ108" s="113">
        <v>185</v>
      </c>
      <c r="BK108" s="113">
        <v>1016.180916</v>
      </c>
      <c r="BL108" s="113">
        <v>224.9953381</v>
      </c>
      <c r="BM108" s="113">
        <v>5.8696461470000001</v>
      </c>
      <c r="BN108" s="113">
        <v>-1016.180916</v>
      </c>
      <c r="BO108" s="113">
        <v>-196.64074170000001</v>
      </c>
      <c r="BP108" s="113">
        <v>-207.48495019999999</v>
      </c>
      <c r="BQ108" s="115">
        <f t="shared" si="14"/>
        <v>239.27777777777777</v>
      </c>
      <c r="BT108" s="112">
        <v>103</v>
      </c>
      <c r="BU108" s="112">
        <v>20673600</v>
      </c>
      <c r="BV108" s="113">
        <v>1041.25101</v>
      </c>
      <c r="BW108" s="113">
        <v>1001.411436</v>
      </c>
      <c r="BX108" s="113">
        <v>-32.611781649999998</v>
      </c>
      <c r="BY108" s="113">
        <v>31.227061469999999</v>
      </c>
      <c r="BZ108" s="113">
        <v>-186.6009651</v>
      </c>
      <c r="CA108" s="113">
        <v>176.25788879999999</v>
      </c>
    </row>
    <row r="109" spans="1:83" ht="9.9499999999999993" customHeight="1" x14ac:dyDescent="0.25">
      <c r="B109" s="83"/>
      <c r="C109" s="61"/>
      <c r="D109" s="61"/>
      <c r="E109" s="61"/>
      <c r="F109" s="61"/>
      <c r="G109" s="61"/>
      <c r="H109" s="61"/>
      <c r="I109" s="61"/>
      <c r="J109" s="61"/>
      <c r="K109" s="61"/>
      <c r="L109" s="85"/>
      <c r="M109" s="85"/>
      <c r="N109" s="117">
        <v>103</v>
      </c>
      <c r="O109" s="107">
        <v>1</v>
      </c>
      <c r="P109" s="107">
        <v>1</v>
      </c>
      <c r="Q109" s="107">
        <v>1</v>
      </c>
      <c r="R109" s="117">
        <v>103</v>
      </c>
      <c r="S109" s="99" t="s">
        <v>344</v>
      </c>
      <c r="T109" s="117">
        <v>0</v>
      </c>
      <c r="U109" s="117">
        <v>-1</v>
      </c>
      <c r="V109" s="117">
        <v>0.1</v>
      </c>
      <c r="W109" s="118">
        <v>9.9999999999999995E-7</v>
      </c>
      <c r="X109" s="117">
        <v>0.1</v>
      </c>
      <c r="Y109" s="117">
        <v>0.3</v>
      </c>
      <c r="Z109" s="117">
        <v>0.11</v>
      </c>
      <c r="AA109" s="117">
        <v>3.5</v>
      </c>
      <c r="AB109" s="119" t="s">
        <v>67</v>
      </c>
      <c r="AC109" s="55" t="str">
        <f t="shared" si="15"/>
        <v>2,2</v>
      </c>
      <c r="AD109" s="55" t="str">
        <f t="shared" si="16"/>
        <v/>
      </c>
      <c r="AE109" s="63">
        <v>69</v>
      </c>
      <c r="AF109" s="63">
        <v>14716800</v>
      </c>
      <c r="AG109" s="63">
        <v>5</v>
      </c>
      <c r="AH109" s="63">
        <v>0</v>
      </c>
      <c r="AI109" s="63">
        <v>0.25391967568384499</v>
      </c>
      <c r="AJ109" s="63">
        <v>0.21</v>
      </c>
      <c r="AK109" s="63">
        <v>0</v>
      </c>
      <c r="AL109" s="63">
        <v>1.9375335539900001E-3</v>
      </c>
      <c r="AM109" s="63">
        <v>0</v>
      </c>
      <c r="AN109" s="63">
        <v>0</v>
      </c>
      <c r="AO109" s="63">
        <v>-0.249999999999933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170.333333333333</v>
      </c>
      <c r="AV109" s="140"/>
      <c r="AW109" s="140"/>
      <c r="AX109" s="140"/>
      <c r="AY109" s="140"/>
      <c r="AZ109" s="140"/>
      <c r="BA109" s="140"/>
      <c r="BF109" s="116" t="s">
        <v>345</v>
      </c>
      <c r="BH109" s="112">
        <v>104</v>
      </c>
      <c r="BI109" s="112">
        <v>20848800</v>
      </c>
      <c r="BJ109" s="113">
        <v>185</v>
      </c>
      <c r="BK109" s="113">
        <v>1016.257914</v>
      </c>
      <c r="BL109" s="113">
        <v>225.0996054</v>
      </c>
      <c r="BM109" s="113">
        <v>5.8292537429999998</v>
      </c>
      <c r="BN109" s="113">
        <v>-1016.257914</v>
      </c>
      <c r="BO109" s="113">
        <v>-196.7455995</v>
      </c>
      <c r="BP109" s="113">
        <v>-207.5247521</v>
      </c>
      <c r="BQ109" s="115">
        <f t="shared" si="14"/>
        <v>241.30555555555554</v>
      </c>
      <c r="BT109" s="112">
        <v>104</v>
      </c>
      <c r="BU109" s="112">
        <v>20848800</v>
      </c>
      <c r="BV109" s="113">
        <v>1041.251068</v>
      </c>
      <c r="BW109" s="113">
        <v>1001.411748</v>
      </c>
      <c r="BX109" s="113">
        <v>-32.614269700000001</v>
      </c>
      <c r="BY109" s="113">
        <v>31.227061469999999</v>
      </c>
      <c r="BZ109" s="113">
        <v>-186.66978409999999</v>
      </c>
      <c r="CA109" s="113">
        <v>176.29769060000001</v>
      </c>
    </row>
    <row r="110" spans="1:83" ht="9.9499999999999993" customHeight="1" x14ac:dyDescent="0.25">
      <c r="B110" s="83"/>
      <c r="C110" s="61"/>
      <c r="D110" s="61"/>
      <c r="E110" s="61"/>
      <c r="F110" s="61"/>
      <c r="G110" s="61"/>
      <c r="H110" s="61"/>
      <c r="I110" s="61"/>
      <c r="J110" s="61"/>
      <c r="K110" s="61"/>
      <c r="L110" s="85"/>
      <c r="M110" s="85"/>
      <c r="N110" s="117">
        <v>104</v>
      </c>
      <c r="O110" s="107">
        <v>1</v>
      </c>
      <c r="P110" s="107">
        <v>1</v>
      </c>
      <c r="Q110" s="107">
        <v>2</v>
      </c>
      <c r="R110" s="117">
        <v>104</v>
      </c>
      <c r="S110" s="99" t="s">
        <v>346</v>
      </c>
      <c r="T110" s="117">
        <v>0</v>
      </c>
      <c r="U110" s="117">
        <v>-1</v>
      </c>
      <c r="V110" s="117">
        <v>0.1</v>
      </c>
      <c r="W110" s="118">
        <v>9.9999999999999995E-7</v>
      </c>
      <c r="X110" s="117">
        <v>0.1</v>
      </c>
      <c r="Y110" s="117">
        <v>0.3</v>
      </c>
      <c r="Z110" s="117">
        <v>0.11</v>
      </c>
      <c r="AA110" s="117">
        <v>3.5</v>
      </c>
      <c r="AB110" s="119" t="s">
        <v>67</v>
      </c>
      <c r="AC110" s="55" t="str">
        <f t="shared" si="15"/>
        <v>3,2</v>
      </c>
      <c r="AD110" s="55" t="str">
        <f t="shared" si="16"/>
        <v/>
      </c>
      <c r="AE110" s="63">
        <v>70</v>
      </c>
      <c r="AF110" s="63">
        <v>14892000</v>
      </c>
      <c r="AG110" s="63">
        <v>5</v>
      </c>
      <c r="AH110" s="63">
        <v>0</v>
      </c>
      <c r="AI110" s="63">
        <v>0.253919675683623</v>
      </c>
      <c r="AJ110" s="63">
        <v>0.21</v>
      </c>
      <c r="AK110" s="63">
        <v>0</v>
      </c>
      <c r="AL110" s="63">
        <v>2.2392766876048798E-3</v>
      </c>
      <c r="AM110" s="63">
        <v>0</v>
      </c>
      <c r="AN110" s="63">
        <v>0</v>
      </c>
      <c r="AO110" s="63">
        <v>-0.249999999999901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172.361111111111</v>
      </c>
      <c r="AV110" s="140"/>
      <c r="AW110" s="140"/>
      <c r="AX110" s="140"/>
      <c r="AY110" s="140"/>
      <c r="AZ110" s="140"/>
      <c r="BA110" s="140"/>
      <c r="BF110" s="116" t="s">
        <v>347</v>
      </c>
      <c r="BH110" s="112">
        <v>105</v>
      </c>
      <c r="BI110" s="112">
        <v>21024000</v>
      </c>
      <c r="BJ110" s="113">
        <v>185</v>
      </c>
      <c r="BK110" s="113">
        <v>1016.339523</v>
      </c>
      <c r="BL110" s="113">
        <v>225.20473390000001</v>
      </c>
      <c r="BM110" s="113">
        <v>5.791090198</v>
      </c>
      <c r="BN110" s="113">
        <v>-1016.339523</v>
      </c>
      <c r="BO110" s="113">
        <v>-196.85277719999999</v>
      </c>
      <c r="BP110" s="113">
        <v>-207.5608665</v>
      </c>
      <c r="BQ110" s="115">
        <f t="shared" si="14"/>
        <v>243.33333333333334</v>
      </c>
      <c r="BT110" s="112">
        <v>105</v>
      </c>
      <c r="BU110" s="112">
        <v>21024000</v>
      </c>
      <c r="BV110" s="113">
        <v>1041.251129</v>
      </c>
      <c r="BW110" s="113">
        <v>1001.412072</v>
      </c>
      <c r="BX110" s="113">
        <v>-32.616940159999999</v>
      </c>
      <c r="BY110" s="113">
        <v>31.227061469999999</v>
      </c>
      <c r="BZ110" s="113">
        <v>-186.74120199999999</v>
      </c>
      <c r="CA110" s="113">
        <v>176.33380500000001</v>
      </c>
    </row>
    <row r="111" spans="1:83" ht="9.9499999999999993" customHeight="1" x14ac:dyDescent="0.25">
      <c r="B111" s="83"/>
      <c r="C111" s="61"/>
      <c r="D111" s="61"/>
      <c r="E111" s="61"/>
      <c r="F111" s="61"/>
      <c r="G111" s="61"/>
      <c r="H111" s="61"/>
      <c r="I111" s="61"/>
      <c r="J111" s="61"/>
      <c r="K111" s="61"/>
      <c r="L111" s="85"/>
      <c r="M111" s="85"/>
      <c r="N111" s="117">
        <v>105</v>
      </c>
      <c r="O111" s="107">
        <v>1</v>
      </c>
      <c r="P111" s="107">
        <v>1</v>
      </c>
      <c r="Q111" s="107">
        <v>5</v>
      </c>
      <c r="R111" s="117">
        <v>105</v>
      </c>
      <c r="S111" s="99" t="s">
        <v>348</v>
      </c>
      <c r="T111" s="117">
        <v>0</v>
      </c>
      <c r="U111" s="117">
        <v>-1</v>
      </c>
      <c r="V111" s="117">
        <v>0.1</v>
      </c>
      <c r="W111" s="118">
        <v>9.9999999999999995E-7</v>
      </c>
      <c r="X111" s="117">
        <v>0.2</v>
      </c>
      <c r="Y111" s="117">
        <v>0.3</v>
      </c>
      <c r="Z111" s="117">
        <v>0.21</v>
      </c>
      <c r="AA111" s="117">
        <v>3.5</v>
      </c>
      <c r="AB111" s="119" t="s">
        <v>67</v>
      </c>
      <c r="AC111" s="55" t="str">
        <f t="shared" si="15"/>
        <v>6,2</v>
      </c>
      <c r="AD111" s="55" t="str">
        <f t="shared" si="16"/>
        <v/>
      </c>
      <c r="AE111" s="63">
        <v>71</v>
      </c>
      <c r="AF111" s="63">
        <v>15067200</v>
      </c>
      <c r="AG111" s="63">
        <v>5</v>
      </c>
      <c r="AH111" s="63">
        <v>0</v>
      </c>
      <c r="AI111" s="63">
        <v>0.253919675683623</v>
      </c>
      <c r="AJ111" s="63">
        <v>0.21</v>
      </c>
      <c r="AK111" s="63">
        <v>0</v>
      </c>
      <c r="AL111" s="63">
        <v>2.5310512695329601E-3</v>
      </c>
      <c r="AM111" s="63">
        <v>0</v>
      </c>
      <c r="AN111" s="63">
        <v>0</v>
      </c>
      <c r="AO111" s="63">
        <v>-0.249999999999964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174.388888888888</v>
      </c>
      <c r="AV111" s="140"/>
      <c r="AW111" s="140"/>
      <c r="AX111" s="140"/>
      <c r="AY111" s="140"/>
      <c r="AZ111" s="140"/>
      <c r="BA111" s="140"/>
      <c r="BF111" s="116" t="s">
        <v>349</v>
      </c>
      <c r="BH111" s="112">
        <v>106</v>
      </c>
      <c r="BI111" s="112">
        <v>21199200</v>
      </c>
      <c r="BJ111" s="113">
        <v>185</v>
      </c>
      <c r="BK111" s="113">
        <v>1016.423577</v>
      </c>
      <c r="BL111" s="113">
        <v>225.2598658</v>
      </c>
      <c r="BM111" s="113">
        <v>5.7536938280000003</v>
      </c>
      <c r="BN111" s="113">
        <v>-1016.423577</v>
      </c>
      <c r="BO111" s="113">
        <v>-196.91046259999999</v>
      </c>
      <c r="BP111" s="113">
        <v>-207.59570930000001</v>
      </c>
      <c r="BQ111" s="115">
        <f t="shared" si="14"/>
        <v>245.36111111111111</v>
      </c>
      <c r="BT111" s="112">
        <v>106</v>
      </c>
      <c r="BU111" s="112">
        <v>21199200</v>
      </c>
      <c r="BV111" s="113">
        <v>1041.2511939999999</v>
      </c>
      <c r="BW111" s="113">
        <v>1001.412403</v>
      </c>
      <c r="BX111" s="113">
        <v>-32.619742299999999</v>
      </c>
      <c r="BY111" s="113">
        <v>31.227061469999999</v>
      </c>
      <c r="BZ111" s="113">
        <v>-186.8142431</v>
      </c>
      <c r="CA111" s="113">
        <v>176.36864790000001</v>
      </c>
    </row>
    <row r="112" spans="1:83" ht="9.9499999999999993" customHeight="1" x14ac:dyDescent="0.25">
      <c r="B112" s="83"/>
      <c r="C112" s="61"/>
      <c r="D112" s="61"/>
      <c r="E112" s="61"/>
      <c r="F112" s="61"/>
      <c r="G112" s="61"/>
      <c r="H112" s="61"/>
      <c r="I112" s="61"/>
      <c r="J112" s="61"/>
      <c r="K112" s="61"/>
      <c r="L112" s="85"/>
      <c r="M112" s="85"/>
      <c r="N112" s="117">
        <v>106</v>
      </c>
      <c r="O112" s="107">
        <v>1</v>
      </c>
      <c r="P112" s="107">
        <v>1</v>
      </c>
      <c r="Q112" s="107">
        <v>6</v>
      </c>
      <c r="R112" s="117">
        <v>106</v>
      </c>
      <c r="S112" s="99" t="s">
        <v>350</v>
      </c>
      <c r="T112" s="117">
        <v>0</v>
      </c>
      <c r="U112" s="117">
        <v>-1</v>
      </c>
      <c r="V112" s="117">
        <v>0.1</v>
      </c>
      <c r="W112" s="118">
        <v>9.9999999999999995E-7</v>
      </c>
      <c r="X112" s="117">
        <v>0.2</v>
      </c>
      <c r="Y112" s="117">
        <v>0.3</v>
      </c>
      <c r="Z112" s="117">
        <v>0.21</v>
      </c>
      <c r="AA112" s="117">
        <v>3.5</v>
      </c>
      <c r="AB112" s="119" t="s">
        <v>67</v>
      </c>
      <c r="AC112" s="55" t="str">
        <f t="shared" si="15"/>
        <v>7,2</v>
      </c>
      <c r="AD112" s="55" t="str">
        <f t="shared" si="16"/>
        <v/>
      </c>
      <c r="AE112" s="63">
        <v>72</v>
      </c>
      <c r="AF112" s="63">
        <v>15242400</v>
      </c>
      <c r="AG112" s="63">
        <v>5</v>
      </c>
      <c r="AH112" s="63">
        <v>0</v>
      </c>
      <c r="AI112" s="63">
        <v>0.253919675683623</v>
      </c>
      <c r="AJ112" s="63">
        <v>0.21</v>
      </c>
      <c r="AK112" s="63">
        <v>0</v>
      </c>
      <c r="AL112" s="63">
        <v>2.80362456310874E-3</v>
      </c>
      <c r="AM112" s="63">
        <v>0</v>
      </c>
      <c r="AN112" s="63">
        <v>0</v>
      </c>
      <c r="AO112" s="63">
        <v>-0.25000000000002798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176.416666666666</v>
      </c>
      <c r="AV112" s="140"/>
      <c r="AW112" s="140"/>
      <c r="AX112" s="140"/>
      <c r="AY112" s="140"/>
      <c r="AZ112" s="140"/>
      <c r="BA112" s="140"/>
      <c r="BF112" s="116" t="s">
        <v>351</v>
      </c>
      <c r="BH112" s="112">
        <v>107</v>
      </c>
      <c r="BI112" s="112">
        <v>21374400</v>
      </c>
      <c r="BJ112" s="113">
        <v>185</v>
      </c>
      <c r="BK112" s="113">
        <v>1016.508898</v>
      </c>
      <c r="BL112" s="113">
        <v>225.36369819999999</v>
      </c>
      <c r="BM112" s="113">
        <v>5.7174265310000001</v>
      </c>
      <c r="BN112" s="113">
        <v>-1016.508898</v>
      </c>
      <c r="BO112" s="113">
        <v>-197.01712979999999</v>
      </c>
      <c r="BP112" s="113">
        <v>-207.62914190000001</v>
      </c>
      <c r="BQ112" s="115">
        <f t="shared" si="14"/>
        <v>247.38888888888889</v>
      </c>
      <c r="BT112" s="112">
        <v>107</v>
      </c>
      <c r="BU112" s="112">
        <v>21374400</v>
      </c>
      <c r="BV112" s="113">
        <v>1041.25126</v>
      </c>
      <c r="BW112" s="113">
        <v>1001.412738</v>
      </c>
      <c r="BX112" s="113">
        <v>-32.622642519999999</v>
      </c>
      <c r="BY112" s="113">
        <v>31.227061469999999</v>
      </c>
      <c r="BZ112" s="113">
        <v>-186.8878938</v>
      </c>
      <c r="CA112" s="113">
        <v>176.40208039999999</v>
      </c>
    </row>
    <row r="113" spans="2:79" ht="9.9499999999999993" customHeight="1" x14ac:dyDescent="0.25">
      <c r="B113" s="83"/>
      <c r="C113" s="61"/>
      <c r="D113" s="61"/>
      <c r="E113" s="61"/>
      <c r="F113" s="61"/>
      <c r="G113" s="61"/>
      <c r="H113" s="61"/>
      <c r="I113" s="61"/>
      <c r="J113" s="61"/>
      <c r="K113" s="61"/>
      <c r="L113" s="85"/>
      <c r="M113" s="85"/>
      <c r="N113" s="117">
        <v>107</v>
      </c>
      <c r="O113" s="107">
        <v>1</v>
      </c>
      <c r="P113" s="107">
        <v>1</v>
      </c>
      <c r="Q113" s="107">
        <v>7</v>
      </c>
      <c r="R113" s="117">
        <v>107</v>
      </c>
      <c r="S113" s="99" t="s">
        <v>352</v>
      </c>
      <c r="T113" s="117">
        <v>0</v>
      </c>
      <c r="U113" s="117">
        <v>-1</v>
      </c>
      <c r="V113" s="117">
        <v>0.1</v>
      </c>
      <c r="W113" s="118">
        <v>9.9999999999999995E-7</v>
      </c>
      <c r="X113" s="117">
        <v>0.2</v>
      </c>
      <c r="Y113" s="117">
        <v>0.3</v>
      </c>
      <c r="Z113" s="117">
        <v>0.21</v>
      </c>
      <c r="AA113" s="117">
        <v>3.5</v>
      </c>
      <c r="AB113" s="119" t="s">
        <v>67</v>
      </c>
      <c r="AC113" s="55" t="str">
        <f t="shared" si="15"/>
        <v>8,2</v>
      </c>
      <c r="AD113" s="55" t="str">
        <f t="shared" si="16"/>
        <v/>
      </c>
      <c r="AE113" s="63">
        <v>73</v>
      </c>
      <c r="AF113" s="63">
        <v>15417600</v>
      </c>
      <c r="AG113" s="63">
        <v>5</v>
      </c>
      <c r="AH113" s="63">
        <v>0</v>
      </c>
      <c r="AI113" s="63">
        <v>0.26220410355576401</v>
      </c>
      <c r="AJ113" s="63">
        <v>0.21</v>
      </c>
      <c r="AK113" s="63">
        <v>0</v>
      </c>
      <c r="AL113" s="63">
        <v>3.06051143068568E-3</v>
      </c>
      <c r="AM113" s="63">
        <v>0</v>
      </c>
      <c r="AN113" s="63">
        <v>0</v>
      </c>
      <c r="AO113" s="63">
        <v>-0.249999999999964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178.444444444444</v>
      </c>
      <c r="AV113" s="140"/>
      <c r="AW113" s="140"/>
      <c r="AX113" s="140"/>
      <c r="AY113" s="140"/>
      <c r="AZ113" s="140"/>
      <c r="BA113" s="140"/>
      <c r="BF113" s="116" t="s">
        <v>353</v>
      </c>
      <c r="BH113" s="112">
        <v>108</v>
      </c>
      <c r="BI113" s="112">
        <v>21549600</v>
      </c>
      <c r="BJ113" s="113">
        <v>185</v>
      </c>
      <c r="BK113" s="113">
        <v>1016.594059</v>
      </c>
      <c r="BL113" s="113">
        <v>225.46476620000001</v>
      </c>
      <c r="BM113" s="113">
        <v>5.6860540029999997</v>
      </c>
      <c r="BN113" s="113">
        <v>-1016.594059</v>
      </c>
      <c r="BO113" s="113">
        <v>-197.12132750000001</v>
      </c>
      <c r="BP113" s="113">
        <v>-207.65738469999999</v>
      </c>
      <c r="BQ113" s="115">
        <f t="shared" si="14"/>
        <v>249.41666666666666</v>
      </c>
      <c r="BT113" s="112">
        <v>108</v>
      </c>
      <c r="BU113" s="112">
        <v>21549600</v>
      </c>
      <c r="BV113" s="113">
        <v>1041.2513289999999</v>
      </c>
      <c r="BW113" s="113">
        <v>1001.413069</v>
      </c>
      <c r="BX113" s="113">
        <v>-32.625613000000001</v>
      </c>
      <c r="BY113" s="113">
        <v>31.227061469999999</v>
      </c>
      <c r="BZ113" s="113">
        <v>-186.96087979999999</v>
      </c>
      <c r="CA113" s="113">
        <v>176.4303232</v>
      </c>
    </row>
    <row r="114" spans="2:79" ht="9.9499999999999993" customHeight="1" x14ac:dyDescent="0.25">
      <c r="B114" s="83"/>
      <c r="C114" s="61"/>
      <c r="D114" s="61"/>
      <c r="E114" s="61"/>
      <c r="F114" s="61"/>
      <c r="G114" s="61"/>
      <c r="H114" s="61"/>
      <c r="I114" s="61"/>
      <c r="J114" s="61"/>
      <c r="K114" s="61"/>
      <c r="L114" s="85"/>
      <c r="M114" s="85"/>
      <c r="N114" s="117">
        <v>108</v>
      </c>
      <c r="O114" s="107">
        <v>1</v>
      </c>
      <c r="P114" s="107">
        <v>2</v>
      </c>
      <c r="Q114" s="107">
        <v>1</v>
      </c>
      <c r="R114" s="117">
        <v>108</v>
      </c>
      <c r="S114" s="99" t="s">
        <v>354</v>
      </c>
      <c r="T114" s="117">
        <v>0</v>
      </c>
      <c r="U114" s="117">
        <v>-1</v>
      </c>
      <c r="V114" s="117">
        <v>0.1</v>
      </c>
      <c r="W114" s="118">
        <v>9.9999999999999995E-7</v>
      </c>
      <c r="X114" s="117">
        <v>0.2</v>
      </c>
      <c r="Y114" s="117">
        <v>0.3</v>
      </c>
      <c r="Z114" s="117">
        <v>0.21</v>
      </c>
      <c r="AA114" s="117">
        <v>3.5</v>
      </c>
      <c r="AB114" s="119" t="s">
        <v>67</v>
      </c>
      <c r="AC114" s="55" t="str">
        <f t="shared" si="15"/>
        <v>2,3</v>
      </c>
      <c r="AD114" s="55" t="str">
        <f t="shared" si="16"/>
        <v/>
      </c>
      <c r="AE114" s="63">
        <v>74</v>
      </c>
      <c r="AF114" s="63">
        <v>15592800</v>
      </c>
      <c r="AG114" s="63">
        <v>5</v>
      </c>
      <c r="AH114" s="63">
        <v>0</v>
      </c>
      <c r="AI114" s="63">
        <v>0.26220410355576401</v>
      </c>
      <c r="AJ114" s="63">
        <v>0.21</v>
      </c>
      <c r="AK114" s="63">
        <v>0</v>
      </c>
      <c r="AL114" s="63">
        <v>3.3060348243260599E-3</v>
      </c>
      <c r="AM114" s="63">
        <v>0</v>
      </c>
      <c r="AN114" s="63">
        <v>0</v>
      </c>
      <c r="AO114" s="63">
        <v>-0.249999999999901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180.472222222222</v>
      </c>
      <c r="AV114" s="140"/>
      <c r="AW114" s="140"/>
      <c r="AX114" s="140"/>
      <c r="AY114" s="140"/>
      <c r="AZ114" s="140"/>
      <c r="BA114" s="140"/>
      <c r="BF114" s="116" t="s">
        <v>355</v>
      </c>
      <c r="BH114" s="112">
        <v>109</v>
      </c>
      <c r="BI114" s="112">
        <v>21724800</v>
      </c>
      <c r="BJ114" s="113">
        <v>185</v>
      </c>
      <c r="BK114" s="113">
        <v>1016.677851</v>
      </c>
      <c r="BL114" s="113">
        <v>225.56205199999999</v>
      </c>
      <c r="BM114" s="113">
        <v>5.660083201</v>
      </c>
      <c r="BN114" s="113">
        <v>-1016.677851</v>
      </c>
      <c r="BO114" s="113">
        <v>-197.22196700000001</v>
      </c>
      <c r="BP114" s="113">
        <v>-207.68000180000001</v>
      </c>
      <c r="BQ114" s="115">
        <f t="shared" si="14"/>
        <v>251.44444444444446</v>
      </c>
      <c r="BT114" s="112">
        <v>109</v>
      </c>
      <c r="BU114" s="112">
        <v>21724800</v>
      </c>
      <c r="BV114" s="113">
        <v>1041.2513980000001</v>
      </c>
      <c r="BW114" s="113">
        <v>1001.413392</v>
      </c>
      <c r="BX114" s="113">
        <v>-32.628633180000001</v>
      </c>
      <c r="BY114" s="113">
        <v>31.227061469999999</v>
      </c>
      <c r="BZ114" s="113">
        <v>-187.0321275</v>
      </c>
      <c r="CA114" s="113">
        <v>176.45294039999999</v>
      </c>
    </row>
    <row r="115" spans="2:79" ht="9.9499999999999993" customHeight="1" x14ac:dyDescent="0.25">
      <c r="B115" s="83"/>
      <c r="C115" s="61"/>
      <c r="D115" s="61"/>
      <c r="E115" s="61"/>
      <c r="F115" s="61"/>
      <c r="G115" s="61"/>
      <c r="H115" s="61"/>
      <c r="I115" s="61"/>
      <c r="J115" s="61"/>
      <c r="K115" s="61"/>
      <c r="L115" s="85"/>
      <c r="M115" s="85"/>
      <c r="N115" s="117">
        <v>109</v>
      </c>
      <c r="O115" s="107">
        <v>1</v>
      </c>
      <c r="P115" s="107">
        <v>2</v>
      </c>
      <c r="Q115" s="107">
        <v>2</v>
      </c>
      <c r="R115" s="117">
        <v>109</v>
      </c>
      <c r="S115" s="99" t="s">
        <v>356</v>
      </c>
      <c r="T115" s="117">
        <v>0</v>
      </c>
      <c r="U115" s="117">
        <v>-1</v>
      </c>
      <c r="V115" s="117">
        <v>0.1</v>
      </c>
      <c r="W115" s="118">
        <v>9.9999999999999995E-7</v>
      </c>
      <c r="X115" s="117">
        <v>0.1</v>
      </c>
      <c r="Y115" s="117">
        <v>0.3</v>
      </c>
      <c r="Z115" s="117">
        <v>0.11</v>
      </c>
      <c r="AA115" s="117">
        <v>3.5</v>
      </c>
      <c r="AB115" s="119" t="s">
        <v>67</v>
      </c>
      <c r="AC115" s="55" t="str">
        <f t="shared" si="15"/>
        <v>3,3</v>
      </c>
      <c r="AD115" s="55" t="str">
        <f t="shared" si="16"/>
        <v/>
      </c>
      <c r="AE115" s="63">
        <v>75</v>
      </c>
      <c r="AF115" s="63">
        <v>15768000</v>
      </c>
      <c r="AG115" s="63">
        <v>5</v>
      </c>
      <c r="AH115" s="63">
        <v>0</v>
      </c>
      <c r="AI115" s="63">
        <v>0.26220410355576401</v>
      </c>
      <c r="AJ115" s="63">
        <v>0.21</v>
      </c>
      <c r="AK115" s="63">
        <v>0</v>
      </c>
      <c r="AL115" s="63">
        <v>3.5315471136758399E-3</v>
      </c>
      <c r="AM115" s="63">
        <v>0</v>
      </c>
      <c r="AN115" s="63">
        <v>0</v>
      </c>
      <c r="AO115" s="63">
        <v>-0.25000000000002798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182.5</v>
      </c>
      <c r="AV115" s="140"/>
      <c r="AW115" s="140"/>
      <c r="AX115" s="140"/>
      <c r="AY115" s="140"/>
      <c r="AZ115" s="140"/>
      <c r="BA115" s="140"/>
      <c r="BF115" s="116" t="s">
        <v>357</v>
      </c>
      <c r="BH115" s="112">
        <v>110</v>
      </c>
      <c r="BI115" s="112">
        <v>21900000</v>
      </c>
      <c r="BJ115" s="113">
        <v>185</v>
      </c>
      <c r="BK115" s="113">
        <v>1016.760086</v>
      </c>
      <c r="BL115" s="113">
        <v>225.65655820000001</v>
      </c>
      <c r="BM115" s="113">
        <v>5.6346227520000003</v>
      </c>
      <c r="BN115" s="113">
        <v>-1016.760086</v>
      </c>
      <c r="BO115" s="113">
        <v>-197.31998129999999</v>
      </c>
      <c r="BP115" s="113">
        <v>-207.70195409999999</v>
      </c>
      <c r="BQ115" s="115">
        <f t="shared" si="14"/>
        <v>253.47222222222223</v>
      </c>
      <c r="BT115" s="112">
        <v>110</v>
      </c>
      <c r="BU115" s="112">
        <v>21900000</v>
      </c>
      <c r="BV115" s="113">
        <v>1041.251469</v>
      </c>
      <c r="BW115" s="113">
        <v>1001.413706</v>
      </c>
      <c r="BX115" s="113">
        <v>-32.631692620000003</v>
      </c>
      <c r="BY115" s="113">
        <v>31.227061469999999</v>
      </c>
      <c r="BZ115" s="113">
        <v>-187.1015486</v>
      </c>
      <c r="CA115" s="113">
        <v>176.4748926</v>
      </c>
    </row>
    <row r="116" spans="2:79" ht="9.9499999999999993" customHeight="1" x14ac:dyDescent="0.25">
      <c r="B116" s="83"/>
      <c r="C116" s="61"/>
      <c r="D116" s="61"/>
      <c r="E116" s="61"/>
      <c r="F116" s="61"/>
      <c r="G116" s="61"/>
      <c r="H116" s="61"/>
      <c r="I116" s="61"/>
      <c r="J116" s="61"/>
      <c r="K116" s="61"/>
      <c r="L116" s="85"/>
      <c r="M116" s="85"/>
      <c r="N116" s="117">
        <v>110</v>
      </c>
      <c r="O116" s="107">
        <v>1</v>
      </c>
      <c r="P116" s="107">
        <v>2</v>
      </c>
      <c r="Q116" s="107">
        <v>3</v>
      </c>
      <c r="R116" s="117">
        <v>110</v>
      </c>
      <c r="S116" s="99" t="s">
        <v>358</v>
      </c>
      <c r="T116" s="117">
        <v>0</v>
      </c>
      <c r="U116" s="117">
        <v>-1</v>
      </c>
      <c r="V116" s="117">
        <v>0.1</v>
      </c>
      <c r="W116" s="118">
        <v>9.9999999999999995E-7</v>
      </c>
      <c r="X116" s="117">
        <v>0.1</v>
      </c>
      <c r="Y116" s="117">
        <v>0.3</v>
      </c>
      <c r="Z116" s="117">
        <v>0.11</v>
      </c>
      <c r="AA116" s="117">
        <v>3.5</v>
      </c>
      <c r="AB116" s="119" t="s">
        <v>67</v>
      </c>
      <c r="AC116" s="55" t="str">
        <f t="shared" si="15"/>
        <v>4,3</v>
      </c>
      <c r="AD116" s="55" t="str">
        <f t="shared" si="16"/>
        <v/>
      </c>
      <c r="AE116" s="63">
        <v>76</v>
      </c>
      <c r="AF116" s="63">
        <v>15943200</v>
      </c>
      <c r="AG116" s="63">
        <v>0.374999999999999</v>
      </c>
      <c r="AH116" s="63">
        <v>0</v>
      </c>
      <c r="AI116" s="63">
        <v>0.26220410355587498</v>
      </c>
      <c r="AJ116" s="63">
        <v>0.21</v>
      </c>
      <c r="AK116" s="63">
        <v>0</v>
      </c>
      <c r="AL116" s="63">
        <v>3.7023461901510399E-3</v>
      </c>
      <c r="AM116" s="63">
        <v>0</v>
      </c>
      <c r="AN116" s="63">
        <v>0</v>
      </c>
      <c r="AO116" s="63">
        <v>-0.24999999339648199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184.527777777777</v>
      </c>
      <c r="AV116" s="140"/>
      <c r="AW116" s="140"/>
      <c r="AX116" s="140"/>
      <c r="AY116" s="140"/>
      <c r="AZ116" s="140"/>
      <c r="BA116" s="140"/>
      <c r="BF116" s="116" t="s">
        <v>359</v>
      </c>
      <c r="BH116" s="112">
        <v>111</v>
      </c>
      <c r="BI116" s="112">
        <v>22075200</v>
      </c>
      <c r="BJ116" s="113">
        <v>185</v>
      </c>
      <c r="BK116" s="113">
        <v>1016.840773</v>
      </c>
      <c r="BL116" s="113">
        <v>225.74904839999999</v>
      </c>
      <c r="BM116" s="113">
        <v>5.6096758869999999</v>
      </c>
      <c r="BN116" s="113">
        <v>-1016.840773</v>
      </c>
      <c r="BO116" s="113">
        <v>-197.41611649999999</v>
      </c>
      <c r="BP116" s="113">
        <v>-207.72325599999999</v>
      </c>
      <c r="BQ116" s="115">
        <f t="shared" si="14"/>
        <v>255.5</v>
      </c>
      <c r="BT116" s="112">
        <v>111</v>
      </c>
      <c r="BU116" s="112">
        <v>22075200</v>
      </c>
      <c r="BV116" s="113">
        <v>1041.25154</v>
      </c>
      <c r="BW116" s="113">
        <v>1001.414013</v>
      </c>
      <c r="BX116" s="113">
        <v>-32.63478851</v>
      </c>
      <c r="BY116" s="113">
        <v>31.227061469999999</v>
      </c>
      <c r="BZ116" s="113">
        <v>-187.16917770000001</v>
      </c>
      <c r="CA116" s="113">
        <v>176.4961946</v>
      </c>
    </row>
    <row r="117" spans="2:79" ht="9.9499999999999993" customHeight="1" x14ac:dyDescent="0.25">
      <c r="B117" s="83"/>
      <c r="C117" s="61"/>
      <c r="D117" s="61"/>
      <c r="E117" s="61"/>
      <c r="F117" s="61"/>
      <c r="G117" s="61"/>
      <c r="H117" s="61"/>
      <c r="I117" s="61"/>
      <c r="J117" s="61"/>
      <c r="K117" s="61"/>
      <c r="L117" s="85"/>
      <c r="M117" s="85"/>
      <c r="N117" s="117">
        <v>111</v>
      </c>
      <c r="O117" s="107">
        <v>1</v>
      </c>
      <c r="P117" s="107">
        <v>2</v>
      </c>
      <c r="Q117" s="107">
        <v>4</v>
      </c>
      <c r="R117" s="117">
        <v>111</v>
      </c>
      <c r="S117" s="99" t="s">
        <v>360</v>
      </c>
      <c r="T117" s="117">
        <v>0</v>
      </c>
      <c r="U117" s="117">
        <v>-1</v>
      </c>
      <c r="V117" s="117">
        <v>0.1</v>
      </c>
      <c r="W117" s="118">
        <v>9.9999999999999995E-7</v>
      </c>
      <c r="X117" s="117">
        <v>0.2</v>
      </c>
      <c r="Y117" s="117">
        <v>0.3</v>
      </c>
      <c r="Z117" s="117">
        <v>0.21</v>
      </c>
      <c r="AA117" s="117">
        <v>3.5</v>
      </c>
      <c r="AB117" s="119" t="s">
        <v>67</v>
      </c>
      <c r="AC117" s="55" t="str">
        <f t="shared" si="15"/>
        <v>5,3</v>
      </c>
      <c r="AD117" s="55" t="str">
        <f t="shared" si="16"/>
        <v/>
      </c>
      <c r="AE117" s="63">
        <v>77</v>
      </c>
      <c r="AF117" s="63">
        <v>16118400</v>
      </c>
      <c r="AG117" s="63">
        <v>0.374999999999999</v>
      </c>
      <c r="AH117" s="63">
        <v>0</v>
      </c>
      <c r="AI117" s="63">
        <v>0.26220410355587498</v>
      </c>
      <c r="AJ117" s="63">
        <v>0.21</v>
      </c>
      <c r="AK117" s="63">
        <v>0</v>
      </c>
      <c r="AL117" s="63">
        <v>3.8102276442204199E-3</v>
      </c>
      <c r="AM117" s="63">
        <v>0</v>
      </c>
      <c r="AN117" s="63">
        <v>0</v>
      </c>
      <c r="AO117" s="63">
        <v>-0.25000000000002798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186.555555555555</v>
      </c>
      <c r="AV117" s="140"/>
      <c r="AW117" s="140"/>
      <c r="AX117" s="140"/>
      <c r="AY117" s="140"/>
      <c r="AZ117" s="140"/>
      <c r="BA117" s="140"/>
      <c r="BF117" s="116" t="s">
        <v>361</v>
      </c>
      <c r="BH117" s="112">
        <v>112</v>
      </c>
      <c r="BI117" s="112">
        <v>22250400</v>
      </c>
      <c r="BJ117" s="113">
        <v>185</v>
      </c>
      <c r="BK117" s="113">
        <v>1016.919684</v>
      </c>
      <c r="BL117" s="113">
        <v>225.83874019999999</v>
      </c>
      <c r="BM117" s="113">
        <v>5.5852958810000004</v>
      </c>
      <c r="BN117" s="113">
        <v>-1016.919684</v>
      </c>
      <c r="BO117" s="113">
        <v>-197.50956300000001</v>
      </c>
      <c r="BP117" s="113">
        <v>-207.7438813</v>
      </c>
      <c r="BQ117" s="115">
        <f t="shared" si="14"/>
        <v>257.52777777777777</v>
      </c>
      <c r="BT117" s="112">
        <v>112</v>
      </c>
      <c r="BU117" s="112">
        <v>22250400</v>
      </c>
      <c r="BV117" s="113">
        <v>1041.251612</v>
      </c>
      <c r="BW117" s="113">
        <v>1001.414311</v>
      </c>
      <c r="BX117" s="113">
        <v>-32.637909870000001</v>
      </c>
      <c r="BY117" s="113">
        <v>31.227061469999999</v>
      </c>
      <c r="BZ117" s="113">
        <v>-187.23484830000001</v>
      </c>
      <c r="CA117" s="113">
        <v>176.5168199</v>
      </c>
    </row>
    <row r="118" spans="2:79" ht="9.9499999999999993" customHeight="1" x14ac:dyDescent="0.25">
      <c r="B118" s="83"/>
      <c r="C118" s="61"/>
      <c r="D118" s="61"/>
      <c r="E118" s="61"/>
      <c r="F118" s="61"/>
      <c r="G118" s="61"/>
      <c r="H118" s="61"/>
      <c r="I118" s="61"/>
      <c r="J118" s="61"/>
      <c r="K118" s="61"/>
      <c r="L118" s="85"/>
      <c r="M118" s="85"/>
      <c r="N118" s="117">
        <v>112</v>
      </c>
      <c r="O118" s="107">
        <v>1</v>
      </c>
      <c r="P118" s="107">
        <v>2</v>
      </c>
      <c r="Q118" s="107">
        <v>5</v>
      </c>
      <c r="R118" s="117">
        <v>112</v>
      </c>
      <c r="S118" s="99" t="s">
        <v>362</v>
      </c>
      <c r="T118" s="117">
        <v>0</v>
      </c>
      <c r="U118" s="117">
        <v>-1</v>
      </c>
      <c r="V118" s="117">
        <v>0.1</v>
      </c>
      <c r="W118" s="118">
        <v>9.9999999999999995E-7</v>
      </c>
      <c r="X118" s="117">
        <v>0.2</v>
      </c>
      <c r="Y118" s="117">
        <v>0.3</v>
      </c>
      <c r="Z118" s="117">
        <v>0.21</v>
      </c>
      <c r="AA118" s="117">
        <v>3.5</v>
      </c>
      <c r="AB118" s="119" t="s">
        <v>67</v>
      </c>
      <c r="AC118" s="55" t="str">
        <f t="shared" si="15"/>
        <v>6,3</v>
      </c>
      <c r="AD118" s="55" t="str">
        <f t="shared" si="16"/>
        <v/>
      </c>
      <c r="AE118" s="63">
        <v>78</v>
      </c>
      <c r="AF118" s="63">
        <v>16293600</v>
      </c>
      <c r="AG118" s="63">
        <v>0.374999999999999</v>
      </c>
      <c r="AH118" s="63">
        <v>0</v>
      </c>
      <c r="AI118" s="63">
        <v>0.26220410355587498</v>
      </c>
      <c r="AJ118" s="63">
        <v>0.21</v>
      </c>
      <c r="AK118" s="63">
        <v>0</v>
      </c>
      <c r="AL118" s="63">
        <v>3.8614857937261399E-3</v>
      </c>
      <c r="AM118" s="63">
        <v>0</v>
      </c>
      <c r="AN118" s="63">
        <v>0</v>
      </c>
      <c r="AO118" s="63">
        <v>-0.249999999999964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188.583333333333</v>
      </c>
      <c r="AV118" s="140"/>
      <c r="AW118" s="140"/>
      <c r="AX118" s="140"/>
      <c r="AY118" s="140"/>
      <c r="AZ118" s="140"/>
      <c r="BA118" s="140"/>
      <c r="BF118" s="116" t="s">
        <v>363</v>
      </c>
      <c r="BH118" s="112">
        <v>113</v>
      </c>
      <c r="BI118" s="112">
        <v>22425600</v>
      </c>
      <c r="BJ118" s="113">
        <v>185</v>
      </c>
      <c r="BK118" s="113">
        <v>1016.997286</v>
      </c>
      <c r="BL118" s="113">
        <v>225.9315115</v>
      </c>
      <c r="BM118" s="113">
        <v>5.561525713</v>
      </c>
      <c r="BN118" s="113">
        <v>-1016.997286</v>
      </c>
      <c r="BO118" s="113">
        <v>-197.6062766</v>
      </c>
      <c r="BP118" s="113">
        <v>-207.7637091</v>
      </c>
      <c r="BQ118" s="115">
        <f t="shared" si="14"/>
        <v>259.55555555555554</v>
      </c>
      <c r="BT118" s="112">
        <v>113</v>
      </c>
      <c r="BU118" s="112">
        <v>22425600</v>
      </c>
      <c r="BV118" s="113">
        <v>1041.2516840000001</v>
      </c>
      <c r="BW118" s="113">
        <v>1001.4146009999999</v>
      </c>
      <c r="BX118" s="113">
        <v>-32.641065949999998</v>
      </c>
      <c r="BY118" s="113">
        <v>31.227061469999999</v>
      </c>
      <c r="BZ118" s="113">
        <v>-187.29891860000001</v>
      </c>
      <c r="CA118" s="113">
        <v>176.53664760000001</v>
      </c>
    </row>
    <row r="119" spans="2:79" ht="9.9499999999999993" customHeight="1" x14ac:dyDescent="0.25">
      <c r="B119" s="83"/>
      <c r="C119" s="61"/>
      <c r="D119" s="61"/>
      <c r="E119" s="61"/>
      <c r="F119" s="61"/>
      <c r="G119" s="61"/>
      <c r="H119" s="61"/>
      <c r="I119" s="61"/>
      <c r="J119" s="61"/>
      <c r="K119" s="61"/>
      <c r="L119" s="85"/>
      <c r="M119" s="85"/>
      <c r="N119" s="117">
        <v>113</v>
      </c>
      <c r="O119" s="107">
        <v>1</v>
      </c>
      <c r="P119" s="107">
        <v>2</v>
      </c>
      <c r="Q119" s="107">
        <v>6</v>
      </c>
      <c r="R119" s="117">
        <v>113</v>
      </c>
      <c r="S119" s="99" t="s">
        <v>364</v>
      </c>
      <c r="T119" s="117">
        <v>0</v>
      </c>
      <c r="U119" s="117">
        <v>-1</v>
      </c>
      <c r="V119" s="117">
        <v>0.1</v>
      </c>
      <c r="W119" s="118">
        <v>9.9999999999999995E-7</v>
      </c>
      <c r="X119" s="117">
        <v>0.2</v>
      </c>
      <c r="Y119" s="117">
        <v>0.3</v>
      </c>
      <c r="Z119" s="117">
        <v>0.21</v>
      </c>
      <c r="AA119" s="117">
        <v>3.5</v>
      </c>
      <c r="AB119" s="119" t="s">
        <v>67</v>
      </c>
      <c r="AC119" s="55" t="str">
        <f t="shared" si="15"/>
        <v>7,3</v>
      </c>
      <c r="AD119" s="55" t="str">
        <f t="shared" si="16"/>
        <v/>
      </c>
      <c r="AE119" s="63">
        <v>79</v>
      </c>
      <c r="AF119" s="63">
        <v>16468800</v>
      </c>
      <c r="AG119" s="63">
        <v>0.374999999999999</v>
      </c>
      <c r="AH119" s="63">
        <v>0</v>
      </c>
      <c r="AI119" s="63">
        <v>0.26220410355587498</v>
      </c>
      <c r="AJ119" s="63">
        <v>0.21</v>
      </c>
      <c r="AK119" s="63">
        <v>0</v>
      </c>
      <c r="AL119" s="63">
        <v>3.8671916751150301E-3</v>
      </c>
      <c r="AM119" s="63">
        <v>0</v>
      </c>
      <c r="AN119" s="63">
        <v>0</v>
      </c>
      <c r="AO119" s="63">
        <v>-0.25000000000002798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190.611111111111</v>
      </c>
      <c r="AV119" s="140"/>
      <c r="AW119" s="140"/>
      <c r="AX119" s="140"/>
      <c r="AY119" s="140"/>
      <c r="AZ119" s="140"/>
      <c r="BA119" s="140"/>
      <c r="BH119" s="112">
        <v>114</v>
      </c>
      <c r="BI119" s="112">
        <v>22600800</v>
      </c>
      <c r="BJ119" s="113">
        <v>185</v>
      </c>
      <c r="BK119" s="113">
        <v>1017.073184</v>
      </c>
      <c r="BL119" s="113">
        <v>226.02080849999999</v>
      </c>
      <c r="BM119" s="113">
        <v>5.5384447559999996</v>
      </c>
      <c r="BN119" s="113">
        <v>-1017.073184</v>
      </c>
      <c r="BO119" s="113">
        <v>-197.69965020000001</v>
      </c>
      <c r="BP119" s="113">
        <v>-207.7827135</v>
      </c>
      <c r="BQ119" s="115">
        <f t="shared" si="14"/>
        <v>261.58333333333331</v>
      </c>
      <c r="BT119" s="112">
        <v>114</v>
      </c>
      <c r="BU119" s="112">
        <v>22600800</v>
      </c>
      <c r="BV119" s="113">
        <v>1041.251757</v>
      </c>
      <c r="BW119" s="113">
        <v>1001.414883</v>
      </c>
      <c r="BX119" s="113">
        <v>-32.644243789999997</v>
      </c>
      <c r="BY119" s="113">
        <v>31.227061469999999</v>
      </c>
      <c r="BZ119" s="113">
        <v>-187.36108909999999</v>
      </c>
      <c r="CA119" s="113">
        <v>176.55565200000001</v>
      </c>
    </row>
    <row r="120" spans="2:79" ht="9.9499999999999993" customHeight="1" x14ac:dyDescent="0.25">
      <c r="B120" s="83"/>
      <c r="C120" s="61"/>
      <c r="D120" s="61"/>
      <c r="E120" s="61"/>
      <c r="F120" s="61"/>
      <c r="G120" s="61"/>
      <c r="H120" s="61"/>
      <c r="I120" s="61"/>
      <c r="J120" s="61"/>
      <c r="K120" s="61"/>
      <c r="L120" s="85"/>
      <c r="M120" s="85"/>
      <c r="N120" s="117">
        <v>114</v>
      </c>
      <c r="O120" s="107">
        <v>1</v>
      </c>
      <c r="P120" s="107">
        <v>2</v>
      </c>
      <c r="Q120" s="107">
        <v>7</v>
      </c>
      <c r="R120" s="117">
        <v>114</v>
      </c>
      <c r="S120" s="99" t="s">
        <v>365</v>
      </c>
      <c r="T120" s="117">
        <v>0</v>
      </c>
      <c r="U120" s="117">
        <v>-1</v>
      </c>
      <c r="V120" s="117">
        <v>0.1</v>
      </c>
      <c r="W120" s="118">
        <v>9.9999999999999995E-7</v>
      </c>
      <c r="X120" s="117">
        <v>0.2</v>
      </c>
      <c r="Y120" s="117">
        <v>0.3</v>
      </c>
      <c r="Z120" s="117">
        <v>0.21</v>
      </c>
      <c r="AA120" s="117">
        <v>3.5</v>
      </c>
      <c r="AB120" s="119" t="s">
        <v>67</v>
      </c>
      <c r="AC120" s="55" t="str">
        <f t="shared" si="15"/>
        <v>8,3</v>
      </c>
      <c r="AD120" s="55" t="str">
        <f t="shared" si="16"/>
        <v/>
      </c>
      <c r="AE120" s="63">
        <v>80</v>
      </c>
      <c r="AF120" s="63">
        <v>16644000</v>
      </c>
      <c r="AG120" s="63">
        <v>0.374999999999999</v>
      </c>
      <c r="AH120" s="63">
        <v>0</v>
      </c>
      <c r="AI120" s="63">
        <v>0.262204103555986</v>
      </c>
      <c r="AJ120" s="63">
        <v>0.21</v>
      </c>
      <c r="AK120" s="63">
        <v>0</v>
      </c>
      <c r="AL120" s="63">
        <v>3.8374888722189199E-3</v>
      </c>
      <c r="AM120" s="63">
        <v>0</v>
      </c>
      <c r="AN120" s="63">
        <v>0</v>
      </c>
      <c r="AO120" s="63">
        <v>-0.25000000000002798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192.638888888888</v>
      </c>
      <c r="AV120" s="140"/>
      <c r="AW120" s="140"/>
      <c r="AX120" s="140"/>
      <c r="AY120" s="140"/>
      <c r="AZ120" s="140"/>
      <c r="BA120" s="140"/>
      <c r="BH120" s="112">
        <v>115</v>
      </c>
      <c r="BI120" s="112">
        <v>22776000</v>
      </c>
      <c r="BJ120" s="113">
        <v>185</v>
      </c>
      <c r="BK120" s="113">
        <v>1017.146562</v>
      </c>
      <c r="BL120" s="113">
        <v>226.1052555</v>
      </c>
      <c r="BM120" s="113">
        <v>5.5199205009999996</v>
      </c>
      <c r="BN120" s="113">
        <v>-1017.146562</v>
      </c>
      <c r="BO120" s="113">
        <v>-197.78819530000001</v>
      </c>
      <c r="BP120" s="113">
        <v>-207.7971397</v>
      </c>
      <c r="BQ120" s="115">
        <f t="shared" si="14"/>
        <v>263.61111111111109</v>
      </c>
      <c r="BT120" s="112">
        <v>115</v>
      </c>
      <c r="BU120" s="112">
        <v>22776000</v>
      </c>
      <c r="BV120" s="113">
        <v>1041.2518299999999</v>
      </c>
      <c r="BW120" s="113">
        <v>1001.415153</v>
      </c>
      <c r="BX120" s="113">
        <v>-32.647427469999997</v>
      </c>
      <c r="BY120" s="113">
        <v>31.227061469999999</v>
      </c>
      <c r="BZ120" s="113">
        <v>-187.420705</v>
      </c>
      <c r="CA120" s="113">
        <v>176.57007820000001</v>
      </c>
    </row>
    <row r="121" spans="2:79" ht="9.9499999999999993" customHeight="1" x14ac:dyDescent="0.25">
      <c r="B121" s="83"/>
      <c r="C121" s="61"/>
      <c r="D121" s="61"/>
      <c r="E121" s="61"/>
      <c r="F121" s="61"/>
      <c r="G121" s="61"/>
      <c r="H121" s="61"/>
      <c r="I121" s="61"/>
      <c r="J121" s="61"/>
      <c r="K121" s="61"/>
      <c r="L121" s="85"/>
      <c r="M121" s="85"/>
      <c r="N121" s="117">
        <v>115</v>
      </c>
      <c r="O121" s="107">
        <v>1</v>
      </c>
      <c r="P121" s="107">
        <v>3</v>
      </c>
      <c r="Q121" s="107">
        <v>0</v>
      </c>
      <c r="R121" s="117">
        <v>115</v>
      </c>
      <c r="S121" s="99" t="s">
        <v>366</v>
      </c>
      <c r="T121" s="117">
        <v>0</v>
      </c>
      <c r="U121" s="117">
        <v>-1</v>
      </c>
      <c r="V121" s="117">
        <v>0.1</v>
      </c>
      <c r="W121" s="118">
        <v>9.9999999999999995E-7</v>
      </c>
      <c r="X121" s="117">
        <v>0.2</v>
      </c>
      <c r="Y121" s="117">
        <v>0.3</v>
      </c>
      <c r="Z121" s="117">
        <v>0.21</v>
      </c>
      <c r="AA121" s="117">
        <v>3.5</v>
      </c>
      <c r="AB121" s="119" t="s">
        <v>67</v>
      </c>
      <c r="AC121" s="55" t="str">
        <f t="shared" si="15"/>
        <v>1,4</v>
      </c>
      <c r="AD121" s="55" t="str">
        <f t="shared" si="16"/>
        <v/>
      </c>
      <c r="AE121" s="63">
        <v>81</v>
      </c>
      <c r="AF121" s="63">
        <v>16819200</v>
      </c>
      <c r="AG121" s="63">
        <v>0.374999999999999</v>
      </c>
      <c r="AH121" s="63">
        <v>0</v>
      </c>
      <c r="AI121" s="63">
        <v>0.262204103555986</v>
      </c>
      <c r="AJ121" s="63">
        <v>0.21</v>
      </c>
      <c r="AK121" s="63">
        <v>0</v>
      </c>
      <c r="AL121" s="63">
        <v>3.7833555159129898E-3</v>
      </c>
      <c r="AM121" s="63">
        <v>0</v>
      </c>
      <c r="AN121" s="63">
        <v>0</v>
      </c>
      <c r="AO121" s="63">
        <v>-0.25000000000002798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194.666666666666</v>
      </c>
      <c r="AV121" s="140"/>
      <c r="AW121" s="140"/>
      <c r="AX121" s="140"/>
      <c r="AY121" s="140"/>
      <c r="AZ121" s="140"/>
      <c r="BA121" s="140"/>
      <c r="BH121" s="112">
        <v>116</v>
      </c>
      <c r="BI121" s="112">
        <v>22951200</v>
      </c>
      <c r="BJ121" s="113">
        <v>185</v>
      </c>
      <c r="BK121" s="113">
        <v>1017.216591</v>
      </c>
      <c r="BL121" s="113">
        <v>226.18497550000001</v>
      </c>
      <c r="BM121" s="113">
        <v>5.5054119229999996</v>
      </c>
      <c r="BN121" s="113">
        <v>-1017.216591</v>
      </c>
      <c r="BO121" s="113">
        <v>-197.87161520000001</v>
      </c>
      <c r="BP121" s="113">
        <v>-207.80794829999999</v>
      </c>
      <c r="BQ121" s="115">
        <f t="shared" si="14"/>
        <v>265.63888888888891</v>
      </c>
      <c r="BT121" s="112">
        <v>116</v>
      </c>
      <c r="BU121" s="112">
        <v>22951200</v>
      </c>
      <c r="BV121" s="113">
        <v>1041.251904</v>
      </c>
      <c r="BW121" s="113">
        <v>1001.41541</v>
      </c>
      <c r="BX121" s="113">
        <v>-32.65060561</v>
      </c>
      <c r="BY121" s="113">
        <v>31.227061469999999</v>
      </c>
      <c r="BZ121" s="113">
        <v>-187.4773926</v>
      </c>
      <c r="CA121" s="113">
        <v>176.5808868</v>
      </c>
    </row>
    <row r="122" spans="2:79" ht="9.9499999999999993" customHeight="1" x14ac:dyDescent="0.25">
      <c r="B122" s="83"/>
      <c r="C122" s="61"/>
      <c r="D122" s="61"/>
      <c r="E122" s="61"/>
      <c r="F122" s="61"/>
      <c r="G122" s="61"/>
      <c r="H122" s="61"/>
      <c r="I122" s="61"/>
      <c r="J122" s="61"/>
      <c r="K122" s="61"/>
      <c r="L122" s="85"/>
      <c r="M122" s="85"/>
      <c r="N122" s="117">
        <v>116</v>
      </c>
      <c r="O122" s="107">
        <v>1</v>
      </c>
      <c r="P122" s="107">
        <v>3</v>
      </c>
      <c r="Q122" s="107">
        <v>1</v>
      </c>
      <c r="R122" s="117">
        <v>116</v>
      </c>
      <c r="S122" s="99" t="s">
        <v>367</v>
      </c>
      <c r="T122" s="117">
        <v>0</v>
      </c>
      <c r="U122" s="117">
        <v>-1</v>
      </c>
      <c r="V122" s="117">
        <v>0.1</v>
      </c>
      <c r="W122" s="118">
        <v>9.9999999999999995E-7</v>
      </c>
      <c r="X122" s="117">
        <v>0.2</v>
      </c>
      <c r="Y122" s="117">
        <v>0.3</v>
      </c>
      <c r="Z122" s="117">
        <v>0.21</v>
      </c>
      <c r="AA122" s="117">
        <v>3.5</v>
      </c>
      <c r="AB122" s="119" t="s">
        <v>67</v>
      </c>
      <c r="AC122" s="55" t="str">
        <f t="shared" si="15"/>
        <v>2,4</v>
      </c>
      <c r="AD122" s="55" t="str">
        <f t="shared" si="16"/>
        <v/>
      </c>
      <c r="AE122" s="63">
        <v>82</v>
      </c>
      <c r="AF122" s="63">
        <v>16994400</v>
      </c>
      <c r="AG122" s="63">
        <v>0.374999999999999</v>
      </c>
      <c r="AH122" s="63">
        <v>0</v>
      </c>
      <c r="AI122" s="63">
        <v>0.26220410355587498</v>
      </c>
      <c r="AJ122" s="63">
        <v>0.21</v>
      </c>
      <c r="AK122" s="63">
        <v>0</v>
      </c>
      <c r="AL122" s="63">
        <v>3.7134454291421499E-3</v>
      </c>
      <c r="AM122" s="63">
        <v>0</v>
      </c>
      <c r="AN122" s="63">
        <v>0</v>
      </c>
      <c r="AO122" s="63">
        <v>-0.249999999999964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196.694444444444</v>
      </c>
      <c r="AV122" s="140"/>
      <c r="AW122" s="140"/>
      <c r="AX122" s="140"/>
      <c r="AY122" s="140"/>
      <c r="AZ122" s="140"/>
      <c r="BA122" s="140"/>
      <c r="BH122" s="112">
        <v>117</v>
      </c>
      <c r="BI122" s="112">
        <v>23126400</v>
      </c>
      <c r="BJ122" s="113">
        <v>185</v>
      </c>
      <c r="BK122" s="113">
        <v>1017.283889</v>
      </c>
      <c r="BL122" s="113">
        <v>226.26115830000001</v>
      </c>
      <c r="BM122" s="113">
        <v>5.4914379000000002</v>
      </c>
      <c r="BN122" s="113">
        <v>-1017.283889</v>
      </c>
      <c r="BO122" s="113">
        <v>-197.95097200000001</v>
      </c>
      <c r="BP122" s="113">
        <v>-207.8187484</v>
      </c>
      <c r="BQ122" s="115">
        <f t="shared" si="14"/>
        <v>267.66666666666669</v>
      </c>
      <c r="BT122" s="112">
        <v>117</v>
      </c>
      <c r="BU122" s="112">
        <v>23126400</v>
      </c>
      <c r="BV122" s="113">
        <v>1041.25198</v>
      </c>
      <c r="BW122" s="113">
        <v>1001.415654</v>
      </c>
      <c r="BX122" s="113">
        <v>-32.653935949999997</v>
      </c>
      <c r="BY122" s="113">
        <v>31.227061469999999</v>
      </c>
      <c r="BZ122" s="113">
        <v>-187.53142389999999</v>
      </c>
      <c r="CA122" s="113">
        <v>176.59168690000001</v>
      </c>
    </row>
    <row r="123" spans="2:79" ht="9.9499999999999993" customHeight="1" x14ac:dyDescent="0.25">
      <c r="B123" s="83"/>
      <c r="C123" s="61"/>
      <c r="D123" s="61"/>
      <c r="E123" s="61"/>
      <c r="F123" s="61"/>
      <c r="G123" s="61"/>
      <c r="H123" s="61"/>
      <c r="I123" s="61"/>
      <c r="J123" s="61"/>
      <c r="K123" s="61"/>
      <c r="L123" s="85"/>
      <c r="M123" s="85"/>
      <c r="N123" s="117">
        <v>117</v>
      </c>
      <c r="O123" s="107">
        <v>1</v>
      </c>
      <c r="P123" s="107">
        <v>3</v>
      </c>
      <c r="Q123" s="107">
        <v>2</v>
      </c>
      <c r="R123" s="117">
        <v>117</v>
      </c>
      <c r="S123" s="99" t="s">
        <v>368</v>
      </c>
      <c r="T123" s="117">
        <v>0</v>
      </c>
      <c r="U123" s="117">
        <v>-1</v>
      </c>
      <c r="V123" s="117">
        <v>0.1</v>
      </c>
      <c r="W123" s="118">
        <v>9.9999999999999995E-7</v>
      </c>
      <c r="X123" s="117">
        <v>0.2</v>
      </c>
      <c r="Y123" s="117">
        <v>0.3</v>
      </c>
      <c r="Z123" s="117">
        <v>0.21</v>
      </c>
      <c r="AA123" s="117">
        <v>3.5</v>
      </c>
      <c r="AB123" s="119" t="s">
        <v>67</v>
      </c>
      <c r="AC123" s="55" t="str">
        <f t="shared" si="15"/>
        <v>3,4</v>
      </c>
      <c r="AD123" s="55" t="str">
        <f t="shared" si="16"/>
        <v/>
      </c>
      <c r="AE123" s="63">
        <v>83</v>
      </c>
      <c r="AF123" s="63">
        <v>17169600</v>
      </c>
      <c r="AG123" s="63">
        <v>0.374999999999999</v>
      </c>
      <c r="AH123" s="63">
        <v>0</v>
      </c>
      <c r="AI123" s="63">
        <v>0.26220410355587498</v>
      </c>
      <c r="AJ123" s="63">
        <v>0.21</v>
      </c>
      <c r="AK123" s="63">
        <v>0</v>
      </c>
      <c r="AL123" s="63">
        <v>3.6346376382858699E-3</v>
      </c>
      <c r="AM123" s="63">
        <v>0</v>
      </c>
      <c r="AN123" s="63">
        <v>0</v>
      </c>
      <c r="AO123" s="63">
        <v>-0.25000000000009098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198.722222222222</v>
      </c>
      <c r="AV123" s="140"/>
      <c r="AW123" s="140"/>
      <c r="AX123" s="140"/>
      <c r="AY123" s="140"/>
      <c r="AZ123" s="140"/>
      <c r="BA123" s="140"/>
      <c r="BH123" s="112">
        <v>118</v>
      </c>
      <c r="BI123" s="112">
        <v>23301600</v>
      </c>
      <c r="BJ123" s="113">
        <v>185</v>
      </c>
      <c r="BK123" s="113">
        <v>1017.349107</v>
      </c>
      <c r="BL123" s="113">
        <v>226.3346588</v>
      </c>
      <c r="BM123" s="113">
        <v>5.4778765280000004</v>
      </c>
      <c r="BN123" s="113">
        <v>-1017.349107</v>
      </c>
      <c r="BO123" s="113">
        <v>-198.02705560000001</v>
      </c>
      <c r="BP123" s="113">
        <v>-207.82972670000001</v>
      </c>
      <c r="BQ123" s="115">
        <f t="shared" si="14"/>
        <v>269.69444444444446</v>
      </c>
      <c r="BT123" s="112">
        <v>118</v>
      </c>
      <c r="BU123" s="112">
        <v>23301600</v>
      </c>
      <c r="BV123" s="113">
        <v>1041.2520629999999</v>
      </c>
      <c r="BW123" s="113">
        <v>1001.415888</v>
      </c>
      <c r="BX123" s="113">
        <v>-32.65754785</v>
      </c>
      <c r="BY123" s="113">
        <v>31.227061469999999</v>
      </c>
      <c r="BZ123" s="113">
        <v>-187.58312559999999</v>
      </c>
      <c r="CA123" s="113">
        <v>176.60266519999999</v>
      </c>
    </row>
    <row r="124" spans="2:79" ht="9.9499999999999993" customHeight="1" x14ac:dyDescent="0.25">
      <c r="B124" s="83"/>
      <c r="C124" s="61"/>
      <c r="D124" s="61"/>
      <c r="E124" s="61"/>
      <c r="F124" s="61"/>
      <c r="G124" s="61"/>
      <c r="H124" s="61"/>
      <c r="I124" s="61"/>
      <c r="J124" s="61"/>
      <c r="K124" s="61"/>
      <c r="L124" s="85"/>
      <c r="M124" s="85"/>
      <c r="N124" s="117">
        <v>118</v>
      </c>
      <c r="O124" s="107">
        <v>1</v>
      </c>
      <c r="P124" s="107">
        <v>3</v>
      </c>
      <c r="Q124" s="107">
        <v>3</v>
      </c>
      <c r="R124" s="117">
        <v>118</v>
      </c>
      <c r="S124" s="99" t="s">
        <v>369</v>
      </c>
      <c r="T124" s="117">
        <v>0</v>
      </c>
      <c r="U124" s="117">
        <v>-1</v>
      </c>
      <c r="V124" s="117">
        <v>0.1</v>
      </c>
      <c r="W124" s="118">
        <v>9.9999999999999995E-7</v>
      </c>
      <c r="X124" s="117">
        <v>0.1</v>
      </c>
      <c r="Y124" s="117">
        <v>0.3</v>
      </c>
      <c r="Z124" s="117">
        <v>0.11</v>
      </c>
      <c r="AA124" s="117">
        <v>3.5</v>
      </c>
      <c r="AB124" s="119" t="s">
        <v>67</v>
      </c>
      <c r="AC124" s="55" t="str">
        <f t="shared" si="15"/>
        <v>4,4</v>
      </c>
      <c r="AD124" s="55" t="str">
        <f t="shared" si="16"/>
        <v/>
      </c>
      <c r="AE124" s="63">
        <v>84</v>
      </c>
      <c r="AF124" s="63">
        <v>17344800</v>
      </c>
      <c r="AG124" s="63">
        <v>0.374999999999999</v>
      </c>
      <c r="AH124" s="63">
        <v>0</v>
      </c>
      <c r="AI124" s="63">
        <v>0.26220410355587498</v>
      </c>
      <c r="AJ124" s="63">
        <v>0.21</v>
      </c>
      <c r="AK124" s="63">
        <v>0</v>
      </c>
      <c r="AL124" s="63">
        <v>3.5521407105188699E-3</v>
      </c>
      <c r="AM124" s="63">
        <v>0</v>
      </c>
      <c r="AN124" s="63">
        <v>0</v>
      </c>
      <c r="AO124" s="63">
        <v>-0.25000000000002798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200.75</v>
      </c>
      <c r="AV124" s="140"/>
      <c r="AW124" s="140"/>
      <c r="AX124" s="140"/>
      <c r="AY124" s="140"/>
      <c r="AZ124" s="140"/>
      <c r="BA124" s="140"/>
      <c r="BH124" s="112">
        <v>119</v>
      </c>
      <c r="BI124" s="112">
        <v>23476800</v>
      </c>
      <c r="BJ124" s="113">
        <v>185</v>
      </c>
      <c r="BK124" s="113">
        <v>1017.412401</v>
      </c>
      <c r="BL124" s="113">
        <v>226.405271</v>
      </c>
      <c r="BM124" s="113">
        <v>5.4645552449999997</v>
      </c>
      <c r="BN124" s="113">
        <v>-1017.412401</v>
      </c>
      <c r="BO124" s="113">
        <v>-198.09991909999999</v>
      </c>
      <c r="BP124" s="113">
        <v>-207.8407966</v>
      </c>
      <c r="BQ124" s="115">
        <f t="shared" si="14"/>
        <v>271.72222222222223</v>
      </c>
      <c r="BT124" s="112">
        <v>119</v>
      </c>
      <c r="BU124" s="112">
        <v>23476800</v>
      </c>
      <c r="BV124" s="113">
        <v>1041.2521509999999</v>
      </c>
      <c r="BW124" s="113">
        <v>1001.416112</v>
      </c>
      <c r="BX124" s="113">
        <v>-32.66138144</v>
      </c>
      <c r="BY124" s="113">
        <v>31.227061469999999</v>
      </c>
      <c r="BZ124" s="113">
        <v>-187.6325751</v>
      </c>
      <c r="CA124" s="113">
        <v>176.61373510000001</v>
      </c>
    </row>
    <row r="125" spans="2:79" ht="9.9499999999999993" customHeight="1" x14ac:dyDescent="0.25">
      <c r="B125" s="83"/>
      <c r="C125" s="61"/>
      <c r="D125" s="61"/>
      <c r="E125" s="61"/>
      <c r="F125" s="61"/>
      <c r="G125" s="61"/>
      <c r="H125" s="61"/>
      <c r="I125" s="61"/>
      <c r="J125" s="61"/>
      <c r="K125" s="61"/>
      <c r="L125" s="85"/>
      <c r="M125" s="85"/>
      <c r="N125" s="117">
        <v>119</v>
      </c>
      <c r="O125" s="107">
        <v>1</v>
      </c>
      <c r="P125" s="107">
        <v>3</v>
      </c>
      <c r="Q125" s="107">
        <v>4</v>
      </c>
      <c r="R125" s="117">
        <v>119</v>
      </c>
      <c r="S125" s="99" t="s">
        <v>370</v>
      </c>
      <c r="T125" s="117">
        <v>0</v>
      </c>
      <c r="U125" s="117">
        <v>-1</v>
      </c>
      <c r="V125" s="117">
        <v>0.1</v>
      </c>
      <c r="W125" s="118">
        <v>9.9999999999999995E-7</v>
      </c>
      <c r="X125" s="117">
        <v>0.1</v>
      </c>
      <c r="Y125" s="117">
        <v>0.3</v>
      </c>
      <c r="Z125" s="117">
        <v>0.11</v>
      </c>
      <c r="AA125" s="117">
        <v>3.5</v>
      </c>
      <c r="AB125" s="119" t="s">
        <v>67</v>
      </c>
      <c r="AC125" s="55" t="str">
        <f t="shared" si="15"/>
        <v>5,4</v>
      </c>
      <c r="AD125" s="55" t="str">
        <f t="shared" si="16"/>
        <v/>
      </c>
      <c r="AE125" s="63">
        <v>85</v>
      </c>
      <c r="AF125" s="63">
        <v>17520000</v>
      </c>
      <c r="AG125" s="63">
        <v>0.374999999999999</v>
      </c>
      <c r="AH125" s="63">
        <v>0</v>
      </c>
      <c r="AI125" s="63">
        <v>0.26220410355587498</v>
      </c>
      <c r="AJ125" s="63">
        <v>0.21</v>
      </c>
      <c r="AK125" s="63">
        <v>0</v>
      </c>
      <c r="AL125" s="63">
        <v>3.4697386703808199E-3</v>
      </c>
      <c r="AM125" s="63">
        <v>0</v>
      </c>
      <c r="AN125" s="63">
        <v>0</v>
      </c>
      <c r="AO125" s="63">
        <v>-0.25000000000009098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202.777777777777</v>
      </c>
      <c r="AV125" s="140"/>
      <c r="AW125" s="140"/>
      <c r="AX125" s="140"/>
      <c r="AY125" s="140"/>
      <c r="AZ125" s="140"/>
      <c r="BA125" s="140"/>
      <c r="BH125" s="112">
        <v>120</v>
      </c>
      <c r="BI125" s="112">
        <v>23652000</v>
      </c>
      <c r="BJ125" s="113">
        <v>185</v>
      </c>
      <c r="BK125" s="113">
        <v>1017.473693</v>
      </c>
      <c r="BL125" s="113">
        <v>226.4722113</v>
      </c>
      <c r="BM125" s="113">
        <v>5.4513800039999998</v>
      </c>
      <c r="BN125" s="113">
        <v>-1017.473693</v>
      </c>
      <c r="BO125" s="113">
        <v>-198.16897560000001</v>
      </c>
      <c r="BP125" s="113">
        <v>-207.85185569999999</v>
      </c>
      <c r="BQ125" s="115">
        <f t="shared" si="14"/>
        <v>273.75</v>
      </c>
      <c r="BT125" s="112">
        <v>120</v>
      </c>
      <c r="BU125" s="112">
        <v>23652000</v>
      </c>
      <c r="BV125" s="113">
        <v>1041.2522429999999</v>
      </c>
      <c r="BW125" s="113">
        <v>1001.416326</v>
      </c>
      <c r="BX125" s="113">
        <v>-32.665373209999998</v>
      </c>
      <c r="BY125" s="113">
        <v>31.227061469999999</v>
      </c>
      <c r="BZ125" s="113">
        <v>-187.67968590000001</v>
      </c>
      <c r="CA125" s="113">
        <v>176.6247942</v>
      </c>
    </row>
    <row r="126" spans="2:79" ht="9.9499999999999993" customHeight="1" x14ac:dyDescent="0.25">
      <c r="B126" s="83"/>
      <c r="C126" s="61"/>
      <c r="D126" s="61"/>
      <c r="E126" s="61"/>
      <c r="F126" s="61"/>
      <c r="G126" s="61"/>
      <c r="H126" s="61"/>
      <c r="I126" s="61"/>
      <c r="J126" s="61"/>
      <c r="K126" s="61"/>
      <c r="L126" s="85"/>
      <c r="M126" s="85"/>
      <c r="N126" s="117">
        <v>120</v>
      </c>
      <c r="O126" s="107">
        <v>1</v>
      </c>
      <c r="P126" s="107">
        <v>3</v>
      </c>
      <c r="Q126" s="107">
        <v>5</v>
      </c>
      <c r="R126" s="117">
        <v>120</v>
      </c>
      <c r="S126" s="99" t="s">
        <v>371</v>
      </c>
      <c r="T126" s="117">
        <v>0</v>
      </c>
      <c r="U126" s="117">
        <v>-1</v>
      </c>
      <c r="V126" s="117">
        <v>0.1</v>
      </c>
      <c r="W126" s="118">
        <v>9.9999999999999995E-7</v>
      </c>
      <c r="X126" s="117">
        <v>0.1</v>
      </c>
      <c r="Y126" s="117">
        <v>0.3</v>
      </c>
      <c r="Z126" s="117">
        <v>0.11</v>
      </c>
      <c r="AA126" s="117">
        <v>3.5</v>
      </c>
      <c r="AB126" s="119" t="s">
        <v>67</v>
      </c>
      <c r="AC126" s="55" t="str">
        <f t="shared" si="15"/>
        <v>6,4</v>
      </c>
      <c r="AD126" s="55" t="str">
        <f t="shared" si="16"/>
        <v/>
      </c>
      <c r="AE126" s="63">
        <v>86</v>
      </c>
      <c r="AF126" s="63">
        <v>17695200</v>
      </c>
      <c r="AG126" s="63">
        <v>0.374999999999999</v>
      </c>
      <c r="AH126" s="63">
        <v>0</v>
      </c>
      <c r="AI126" s="63">
        <v>0.26086879350800901</v>
      </c>
      <c r="AJ126" s="63">
        <v>0.21</v>
      </c>
      <c r="AK126" s="63">
        <v>0</v>
      </c>
      <c r="AL126" s="63">
        <v>3.3900676469949399E-3</v>
      </c>
      <c r="AM126" s="63">
        <v>0</v>
      </c>
      <c r="AN126" s="63">
        <v>0</v>
      </c>
      <c r="AO126" s="63">
        <v>-0.25000000000002798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204.805555555555</v>
      </c>
      <c r="AV126" s="140"/>
      <c r="AW126" s="140"/>
      <c r="AX126" s="140"/>
      <c r="AY126" s="140"/>
      <c r="AZ126" s="140"/>
      <c r="BA126" s="140"/>
      <c r="BH126" s="112">
        <v>121</v>
      </c>
      <c r="BI126" s="112">
        <v>23827200</v>
      </c>
      <c r="BJ126" s="113">
        <v>185</v>
      </c>
      <c r="BK126" s="113">
        <v>1017.532853</v>
      </c>
      <c r="BL126" s="113">
        <v>226.51043770000001</v>
      </c>
      <c r="BM126" s="113">
        <v>5.4383946520000004</v>
      </c>
      <c r="BN126" s="113">
        <v>-1017.532853</v>
      </c>
      <c r="BO126" s="113">
        <v>-198.20920140000001</v>
      </c>
      <c r="BP126" s="113">
        <v>-207.86284169999999</v>
      </c>
      <c r="BQ126" s="115">
        <f t="shared" si="14"/>
        <v>275.77777777777777</v>
      </c>
      <c r="BT126" s="112">
        <v>121</v>
      </c>
      <c r="BU126" s="112">
        <v>23827200</v>
      </c>
      <c r="BV126" s="113">
        <v>1041.252338</v>
      </c>
      <c r="BW126" s="113">
        <v>1001.416528</v>
      </c>
      <c r="BX126" s="113">
        <v>-32.669498369999999</v>
      </c>
      <c r="BY126" s="113">
        <v>31.227061469999999</v>
      </c>
      <c r="BZ126" s="113">
        <v>-187.7244269</v>
      </c>
      <c r="CA126" s="113">
        <v>176.6357802</v>
      </c>
    </row>
    <row r="127" spans="2:79" ht="9.9499999999999993" customHeight="1" x14ac:dyDescent="0.25">
      <c r="B127" s="83"/>
      <c r="C127" s="61"/>
      <c r="D127" s="61"/>
      <c r="E127" s="61"/>
      <c r="F127" s="61"/>
      <c r="G127" s="61"/>
      <c r="H127" s="61"/>
      <c r="I127" s="61"/>
      <c r="J127" s="61"/>
      <c r="K127" s="61"/>
      <c r="L127" s="85"/>
      <c r="M127" s="85"/>
      <c r="N127" s="117">
        <v>121</v>
      </c>
      <c r="O127" s="107">
        <v>1</v>
      </c>
      <c r="P127" s="107">
        <v>3</v>
      </c>
      <c r="Q127" s="107">
        <v>6</v>
      </c>
      <c r="R127" s="117">
        <v>121</v>
      </c>
      <c r="S127" s="99" t="s">
        <v>372</v>
      </c>
      <c r="T127" s="117">
        <v>0</v>
      </c>
      <c r="U127" s="117">
        <v>-1</v>
      </c>
      <c r="V127" s="117">
        <v>0.1</v>
      </c>
      <c r="W127" s="118">
        <v>9.9999999999999995E-7</v>
      </c>
      <c r="X127" s="117">
        <v>0.2</v>
      </c>
      <c r="Y127" s="117">
        <v>0.3</v>
      </c>
      <c r="Z127" s="117">
        <v>0.21</v>
      </c>
      <c r="AA127" s="117">
        <v>3.5</v>
      </c>
      <c r="AB127" s="119" t="s">
        <v>67</v>
      </c>
      <c r="AC127" s="55" t="str">
        <f t="shared" si="15"/>
        <v>7,4</v>
      </c>
      <c r="AD127" s="55" t="str">
        <f t="shared" si="16"/>
        <v/>
      </c>
      <c r="AE127" s="63">
        <v>87</v>
      </c>
      <c r="AF127" s="63">
        <v>17870400</v>
      </c>
      <c r="AG127" s="63">
        <v>0.374999999999999</v>
      </c>
      <c r="AH127" s="63">
        <v>0</v>
      </c>
      <c r="AI127" s="63">
        <v>0.25904102993635197</v>
      </c>
      <c r="AJ127" s="63">
        <v>0.21</v>
      </c>
      <c r="AK127" s="63">
        <v>0</v>
      </c>
      <c r="AL127" s="63">
        <v>3.3148757549113501E-3</v>
      </c>
      <c r="AM127" s="63">
        <v>0</v>
      </c>
      <c r="AN127" s="63">
        <v>0</v>
      </c>
      <c r="AO127" s="63">
        <v>-0.25000000000009098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206.833333333333</v>
      </c>
      <c r="AV127" s="140"/>
      <c r="AW127" s="140"/>
      <c r="AX127" s="140"/>
      <c r="AY127" s="140"/>
      <c r="AZ127" s="140"/>
      <c r="BA127" s="140"/>
      <c r="BH127" s="112">
        <v>122</v>
      </c>
      <c r="BI127" s="112">
        <v>24002400</v>
      </c>
      <c r="BJ127" s="113">
        <v>185</v>
      </c>
      <c r="BK127" s="113">
        <v>1017.589665</v>
      </c>
      <c r="BL127" s="113">
        <v>226.56951330000001</v>
      </c>
      <c r="BM127" s="113">
        <v>5.4257737659999998</v>
      </c>
      <c r="BN127" s="113">
        <v>-1017.589665</v>
      </c>
      <c r="BO127" s="113">
        <v>-198.2700443</v>
      </c>
      <c r="BP127" s="113">
        <v>-207.87369519999999</v>
      </c>
      <c r="BQ127" s="115">
        <f t="shared" si="14"/>
        <v>277.80555555555554</v>
      </c>
      <c r="BT127" s="112">
        <v>122</v>
      </c>
      <c r="BU127" s="112">
        <v>24002400</v>
      </c>
      <c r="BV127" s="113">
        <v>1041.2524350000001</v>
      </c>
      <c r="BW127" s="113">
        <v>1001.4167200000001</v>
      </c>
      <c r="BX127" s="113">
        <v>-32.673717959999998</v>
      </c>
      <c r="BY127" s="113">
        <v>31.227061469999999</v>
      </c>
      <c r="BZ127" s="113">
        <v>-187.7667333</v>
      </c>
      <c r="CA127" s="113">
        <v>176.64663379999999</v>
      </c>
    </row>
    <row r="128" spans="2:79" ht="9.9499999999999993" customHeight="1" x14ac:dyDescent="0.25">
      <c r="B128" s="83"/>
      <c r="C128" s="61"/>
      <c r="D128" s="61"/>
      <c r="E128" s="61"/>
      <c r="F128" s="61"/>
      <c r="G128" s="61"/>
      <c r="H128" s="61"/>
      <c r="I128" s="61"/>
      <c r="J128" s="61"/>
      <c r="K128" s="61"/>
      <c r="L128" s="85"/>
      <c r="M128" s="85"/>
      <c r="N128" s="117">
        <v>122</v>
      </c>
      <c r="O128" s="107">
        <v>1</v>
      </c>
      <c r="P128" s="107">
        <v>3</v>
      </c>
      <c r="Q128" s="107">
        <v>7</v>
      </c>
      <c r="R128" s="117">
        <v>122</v>
      </c>
      <c r="S128" s="99" t="s">
        <v>373</v>
      </c>
      <c r="T128" s="117">
        <v>0</v>
      </c>
      <c r="U128" s="117">
        <v>-1</v>
      </c>
      <c r="V128" s="117">
        <v>0.1</v>
      </c>
      <c r="W128" s="118">
        <v>9.9999999999999995E-7</v>
      </c>
      <c r="X128" s="117">
        <v>0.2</v>
      </c>
      <c r="Y128" s="117">
        <v>0.3</v>
      </c>
      <c r="Z128" s="117">
        <v>0.21</v>
      </c>
      <c r="AA128" s="117">
        <v>3.5</v>
      </c>
      <c r="AB128" s="119" t="s">
        <v>67</v>
      </c>
      <c r="AC128" s="55" t="str">
        <f t="shared" si="15"/>
        <v>8,4</v>
      </c>
      <c r="AD128" s="55" t="str">
        <f t="shared" si="16"/>
        <v/>
      </c>
      <c r="AE128" s="63">
        <v>88</v>
      </c>
      <c r="AF128" s="63">
        <v>18045600</v>
      </c>
      <c r="AG128" s="63">
        <v>0.374999999999999</v>
      </c>
      <c r="AH128" s="63">
        <v>0</v>
      </c>
      <c r="AI128" s="63">
        <v>0.25648721184074702</v>
      </c>
      <c r="AJ128" s="63">
        <v>0.21</v>
      </c>
      <c r="AK128" s="63">
        <v>0</v>
      </c>
      <c r="AL128" s="63">
        <v>3.2452442549136401E-3</v>
      </c>
      <c r="AM128" s="63">
        <v>0</v>
      </c>
      <c r="AN128" s="63">
        <v>0</v>
      </c>
      <c r="AO128" s="63">
        <v>-0.25000000000002798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208.861111111111</v>
      </c>
      <c r="AV128" s="140"/>
      <c r="AW128" s="140"/>
      <c r="AX128" s="140"/>
      <c r="AY128" s="140"/>
      <c r="AZ128" s="140"/>
      <c r="BA128" s="140"/>
      <c r="BH128" s="112">
        <v>123</v>
      </c>
      <c r="BI128" s="112">
        <v>24177600</v>
      </c>
      <c r="BJ128" s="113">
        <v>185</v>
      </c>
      <c r="BK128" s="113">
        <v>1017.644324</v>
      </c>
      <c r="BL128" s="113">
        <v>226.62614730000001</v>
      </c>
      <c r="BM128" s="113">
        <v>5.4134675090000002</v>
      </c>
      <c r="BN128" s="113">
        <v>-1017.644324</v>
      </c>
      <c r="BO128" s="113">
        <v>-198.3282609</v>
      </c>
      <c r="BP128" s="113">
        <v>-207.88441879999999</v>
      </c>
      <c r="BQ128" s="115">
        <f t="shared" si="14"/>
        <v>279.83333333333331</v>
      </c>
      <c r="BT128" s="112">
        <v>123</v>
      </c>
      <c r="BU128" s="112">
        <v>24177600</v>
      </c>
      <c r="BV128" s="113">
        <v>1041.252534</v>
      </c>
      <c r="BW128" s="113">
        <v>1001.4169010000001</v>
      </c>
      <c r="BX128" s="113">
        <v>-32.678024090000001</v>
      </c>
      <c r="BY128" s="113">
        <v>31.227061469999999</v>
      </c>
      <c r="BZ128" s="113">
        <v>-187.80681509999999</v>
      </c>
      <c r="CA128" s="113">
        <v>176.6573574</v>
      </c>
    </row>
    <row r="129" spans="2:79" ht="9.9499999999999993" customHeight="1" x14ac:dyDescent="0.25">
      <c r="B129" s="83"/>
      <c r="C129" s="61"/>
      <c r="D129" s="61"/>
      <c r="E129" s="61"/>
      <c r="F129" s="61"/>
      <c r="G129" s="61"/>
      <c r="H129" s="61"/>
      <c r="I129" s="61"/>
      <c r="J129" s="61"/>
      <c r="K129" s="61"/>
      <c r="L129" s="85"/>
      <c r="M129" s="85"/>
      <c r="N129" s="117">
        <v>123</v>
      </c>
      <c r="O129" s="107">
        <v>1</v>
      </c>
      <c r="P129" s="107">
        <v>3</v>
      </c>
      <c r="Q129" s="107">
        <v>8</v>
      </c>
      <c r="R129" s="117">
        <v>123</v>
      </c>
      <c r="S129" s="99" t="s">
        <v>374</v>
      </c>
      <c r="T129" s="117">
        <v>0</v>
      </c>
      <c r="U129" s="117">
        <v>-1</v>
      </c>
      <c r="V129" s="117">
        <v>0.1</v>
      </c>
      <c r="W129" s="118">
        <v>9.9999999999999995E-7</v>
      </c>
      <c r="X129" s="117">
        <v>0.2</v>
      </c>
      <c r="Y129" s="117">
        <v>0.3</v>
      </c>
      <c r="Z129" s="117">
        <v>0.21</v>
      </c>
      <c r="AA129" s="117">
        <v>3.5</v>
      </c>
      <c r="AB129" s="119" t="s">
        <v>67</v>
      </c>
      <c r="AC129" s="55" t="str">
        <f t="shared" si="15"/>
        <v>9,4</v>
      </c>
      <c r="AD129" s="55" t="str">
        <f t="shared" si="16"/>
        <v/>
      </c>
      <c r="AE129" s="63">
        <v>89</v>
      </c>
      <c r="AF129" s="63">
        <v>18220800</v>
      </c>
      <c r="AG129" s="63">
        <v>0.374999999999999</v>
      </c>
      <c r="AH129" s="63">
        <v>0</v>
      </c>
      <c r="AI129" s="63">
        <v>0.256370411840742</v>
      </c>
      <c r="AJ129" s="63">
        <v>0.21</v>
      </c>
      <c r="AK129" s="63">
        <v>0</v>
      </c>
      <c r="AL129" s="63">
        <v>3.1817622036388799E-3</v>
      </c>
      <c r="AM129" s="63">
        <v>0</v>
      </c>
      <c r="AN129" s="63">
        <v>0</v>
      </c>
      <c r="AO129" s="63">
        <v>-0.25000000000002798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210.888888888888</v>
      </c>
      <c r="AV129" s="140"/>
      <c r="AW129" s="140"/>
      <c r="AX129" s="140"/>
      <c r="AY129" s="140"/>
      <c r="AZ129" s="140"/>
      <c r="BA129" s="140"/>
      <c r="BH129" s="112">
        <v>124</v>
      </c>
      <c r="BI129" s="112">
        <v>24352800</v>
      </c>
      <c r="BJ129" s="113">
        <v>185</v>
      </c>
      <c r="BK129" s="113">
        <v>1017.6970669999999</v>
      </c>
      <c r="BL129" s="113">
        <v>226.68138450000001</v>
      </c>
      <c r="BM129" s="113">
        <v>5.4014213839999998</v>
      </c>
      <c r="BN129" s="113">
        <v>-1017.6970669999999</v>
      </c>
      <c r="BO129" s="113">
        <v>-198.3850218</v>
      </c>
      <c r="BP129" s="113">
        <v>-207.8949413</v>
      </c>
      <c r="BQ129" s="115">
        <f t="shared" si="14"/>
        <v>281.86111111111109</v>
      </c>
      <c r="BT129" s="112">
        <v>124</v>
      </c>
      <c r="BU129" s="112">
        <v>24352800</v>
      </c>
      <c r="BV129" s="113">
        <v>1041.2526339999999</v>
      </c>
      <c r="BW129" s="113">
        <v>1001.417074</v>
      </c>
      <c r="BX129" s="113">
        <v>-32.682375890000003</v>
      </c>
      <c r="BY129" s="113">
        <v>31.227061469999999</v>
      </c>
      <c r="BZ129" s="113">
        <v>-187.8449066</v>
      </c>
      <c r="CA129" s="113">
        <v>176.66787980000001</v>
      </c>
    </row>
    <row r="130" spans="2:79" ht="9.9499999999999993" customHeight="1" x14ac:dyDescent="0.25">
      <c r="B130" s="83"/>
      <c r="C130" s="61"/>
      <c r="D130" s="61"/>
      <c r="E130" s="61"/>
      <c r="F130" s="61"/>
      <c r="G130" s="61"/>
      <c r="H130" s="61"/>
      <c r="I130" s="61"/>
      <c r="J130" s="61"/>
      <c r="K130" s="61"/>
      <c r="L130" s="85"/>
      <c r="M130" s="85"/>
      <c r="N130" s="117">
        <v>124</v>
      </c>
      <c r="O130" s="107">
        <v>1</v>
      </c>
      <c r="P130" s="107">
        <v>4</v>
      </c>
      <c r="Q130" s="107">
        <v>0</v>
      </c>
      <c r="R130" s="117">
        <v>124</v>
      </c>
      <c r="S130" s="99" t="s">
        <v>375</v>
      </c>
      <c r="T130" s="117">
        <v>0</v>
      </c>
      <c r="U130" s="117">
        <v>-1</v>
      </c>
      <c r="V130" s="117">
        <v>0.1</v>
      </c>
      <c r="W130" s="118">
        <v>9.9999999999999995E-7</v>
      </c>
      <c r="X130" s="117">
        <v>0.2</v>
      </c>
      <c r="Y130" s="117">
        <v>0.3</v>
      </c>
      <c r="Z130" s="117">
        <v>0.21</v>
      </c>
      <c r="AA130" s="117">
        <v>3.5</v>
      </c>
      <c r="AB130" s="119" t="s">
        <v>67</v>
      </c>
      <c r="AC130" s="55" t="str">
        <f t="shared" si="15"/>
        <v>1,5</v>
      </c>
      <c r="AD130" s="55" t="str">
        <f t="shared" si="16"/>
        <v/>
      </c>
      <c r="AE130" s="63">
        <v>90</v>
      </c>
      <c r="AF130" s="63">
        <v>18396000</v>
      </c>
      <c r="AG130" s="63">
        <v>0.374999999999999</v>
      </c>
      <c r="AH130" s="63">
        <v>0</v>
      </c>
      <c r="AI130" s="63">
        <v>0.25320733922119598</v>
      </c>
      <c r="AJ130" s="63">
        <v>0.21</v>
      </c>
      <c r="AK130" s="63">
        <v>0</v>
      </c>
      <c r="AL130" s="63">
        <v>3.12470515085777E-3</v>
      </c>
      <c r="AM130" s="63">
        <v>0</v>
      </c>
      <c r="AN130" s="63">
        <v>0</v>
      </c>
      <c r="AO130" s="63">
        <v>-0.25000000000002798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212.916666666666</v>
      </c>
      <c r="AV130" s="140"/>
      <c r="AW130" s="140"/>
      <c r="AX130" s="140"/>
      <c r="AY130" s="140"/>
      <c r="AZ130" s="140"/>
      <c r="BA130" s="140"/>
      <c r="BH130" s="112">
        <v>125</v>
      </c>
      <c r="BI130" s="112">
        <v>24528000</v>
      </c>
      <c r="BJ130" s="113">
        <v>185</v>
      </c>
      <c r="BK130" s="113">
        <v>1017.7480420000001</v>
      </c>
      <c r="BL130" s="113">
        <v>226.734678</v>
      </c>
      <c r="BM130" s="113">
        <v>5.3896748670000001</v>
      </c>
      <c r="BN130" s="113">
        <v>-1017.7480420000001</v>
      </c>
      <c r="BO130" s="113">
        <v>-198.4397591</v>
      </c>
      <c r="BP130" s="113">
        <v>-207.90524400000001</v>
      </c>
      <c r="BQ130" s="115">
        <f t="shared" si="14"/>
        <v>283.88888888888891</v>
      </c>
      <c r="BT130" s="112">
        <v>125</v>
      </c>
      <c r="BU130" s="112">
        <v>24528000</v>
      </c>
      <c r="BV130" s="113">
        <v>1041.252735</v>
      </c>
      <c r="BW130" s="113">
        <v>1001.417238</v>
      </c>
      <c r="BX130" s="113">
        <v>-32.686772929999997</v>
      </c>
      <c r="BY130" s="113">
        <v>31.227061469999999</v>
      </c>
      <c r="BZ130" s="113">
        <v>-187.88117639999999</v>
      </c>
      <c r="CA130" s="113">
        <v>176.67818249999999</v>
      </c>
    </row>
    <row r="131" spans="2:79" ht="9.9499999999999993" customHeight="1" x14ac:dyDescent="0.25">
      <c r="B131" s="83"/>
      <c r="C131" s="61"/>
      <c r="D131" s="61"/>
      <c r="E131" s="61"/>
      <c r="F131" s="61"/>
      <c r="G131" s="61"/>
      <c r="H131" s="61"/>
      <c r="I131" s="61"/>
      <c r="J131" s="61"/>
      <c r="K131" s="61"/>
      <c r="L131" s="85"/>
      <c r="M131" s="85"/>
      <c r="N131" s="117">
        <v>125</v>
      </c>
      <c r="O131" s="107">
        <v>1</v>
      </c>
      <c r="P131" s="107">
        <v>4</v>
      </c>
      <c r="Q131" s="107">
        <v>1</v>
      </c>
      <c r="R131" s="117">
        <v>125</v>
      </c>
      <c r="S131" s="99" t="s">
        <v>376</v>
      </c>
      <c r="T131" s="117">
        <v>0</v>
      </c>
      <c r="U131" s="117">
        <v>-1</v>
      </c>
      <c r="V131" s="117">
        <v>0.1</v>
      </c>
      <c r="W131" s="118">
        <v>9.9999999999999995E-7</v>
      </c>
      <c r="X131" s="117">
        <v>0.2</v>
      </c>
      <c r="Y131" s="117">
        <v>0.3</v>
      </c>
      <c r="Z131" s="117">
        <v>0.21</v>
      </c>
      <c r="AA131" s="117">
        <v>3.5</v>
      </c>
      <c r="AB131" s="119" t="s">
        <v>67</v>
      </c>
      <c r="AC131" s="55" t="str">
        <f t="shared" si="15"/>
        <v>2,5</v>
      </c>
      <c r="AD131" s="55" t="str">
        <f t="shared" si="16"/>
        <v/>
      </c>
      <c r="AE131" s="63">
        <v>91</v>
      </c>
      <c r="AF131" s="63">
        <v>18571200</v>
      </c>
      <c r="AG131" s="63">
        <v>0.625</v>
      </c>
      <c r="AH131" s="63">
        <v>0</v>
      </c>
      <c r="AI131" s="63">
        <v>0.253090539221136</v>
      </c>
      <c r="AJ131" s="63">
        <v>0.21</v>
      </c>
      <c r="AK131" s="63">
        <v>0</v>
      </c>
      <c r="AL131" s="63">
        <v>3.1126812246905101E-3</v>
      </c>
      <c r="AM131" s="63">
        <v>0</v>
      </c>
      <c r="AN131" s="63">
        <v>0</v>
      </c>
      <c r="AO131" s="63">
        <v>-0.249999999999901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214.944444444444</v>
      </c>
      <c r="AV131" s="140"/>
      <c r="AW131" s="140"/>
      <c r="AX131" s="140"/>
      <c r="AY131" s="140"/>
      <c r="AZ131" s="140"/>
      <c r="BA131" s="140"/>
      <c r="BH131" s="112">
        <v>126</v>
      </c>
      <c r="BI131" s="112">
        <v>24703200</v>
      </c>
      <c r="BJ131" s="113">
        <v>185</v>
      </c>
      <c r="BK131" s="113">
        <v>1017.797361</v>
      </c>
      <c r="BL131" s="113">
        <v>226.78595809999999</v>
      </c>
      <c r="BM131" s="113">
        <v>5.3782230530000001</v>
      </c>
      <c r="BN131" s="113">
        <v>-1017.797361</v>
      </c>
      <c r="BO131" s="113">
        <v>-198.49239009999999</v>
      </c>
      <c r="BP131" s="113">
        <v>-207.915345</v>
      </c>
      <c r="BQ131" s="115">
        <f t="shared" si="14"/>
        <v>285.91666666666669</v>
      </c>
      <c r="BT131" s="112">
        <v>126</v>
      </c>
      <c r="BU131" s="112">
        <v>24703200</v>
      </c>
      <c r="BV131" s="113">
        <v>1041.252837</v>
      </c>
      <c r="BW131" s="113">
        <v>1001.4173939999999</v>
      </c>
      <c r="BX131" s="113">
        <v>-32.691214780000003</v>
      </c>
      <c r="BY131" s="113">
        <v>31.227061469999999</v>
      </c>
      <c r="BZ131" s="113">
        <v>-187.9157515</v>
      </c>
      <c r="CA131" s="113">
        <v>176.68828350000001</v>
      </c>
    </row>
    <row r="132" spans="2:79" ht="9.9499999999999993" customHeight="1" x14ac:dyDescent="0.25">
      <c r="B132" s="83"/>
      <c r="C132" s="61"/>
      <c r="D132" s="61"/>
      <c r="E132" s="61"/>
      <c r="F132" s="61"/>
      <c r="G132" s="61"/>
      <c r="H132" s="61"/>
      <c r="I132" s="61"/>
      <c r="J132" s="61"/>
      <c r="K132" s="61"/>
      <c r="L132" s="85"/>
      <c r="M132" s="85"/>
      <c r="N132" s="117">
        <v>126</v>
      </c>
      <c r="O132" s="107">
        <v>1</v>
      </c>
      <c r="P132" s="107">
        <v>4</v>
      </c>
      <c r="Q132" s="107">
        <v>2</v>
      </c>
      <c r="R132" s="117">
        <v>126</v>
      </c>
      <c r="S132" s="99" t="s">
        <v>377</v>
      </c>
      <c r="T132" s="117">
        <v>0</v>
      </c>
      <c r="U132" s="117">
        <v>-1</v>
      </c>
      <c r="V132" s="117">
        <v>0.1</v>
      </c>
      <c r="W132" s="118">
        <v>9.9999999999999995E-7</v>
      </c>
      <c r="X132" s="117">
        <v>0.2</v>
      </c>
      <c r="Y132" s="117">
        <v>0.3</v>
      </c>
      <c r="Z132" s="117">
        <v>0.21</v>
      </c>
      <c r="AA132" s="117">
        <v>3.5</v>
      </c>
      <c r="AB132" s="119" t="s">
        <v>67</v>
      </c>
      <c r="AC132" s="55" t="str">
        <f t="shared" si="15"/>
        <v>3,5</v>
      </c>
      <c r="AD132" s="55" t="str">
        <f t="shared" si="16"/>
        <v/>
      </c>
      <c r="AE132" s="63">
        <v>92</v>
      </c>
      <c r="AF132" s="63">
        <v>18746400</v>
      </c>
      <c r="AG132" s="63">
        <v>0.625</v>
      </c>
      <c r="AH132" s="63">
        <v>0</v>
      </c>
      <c r="AI132" s="63">
        <v>0.24943501207770899</v>
      </c>
      <c r="AJ132" s="63">
        <v>0.21</v>
      </c>
      <c r="AK132" s="63">
        <v>0</v>
      </c>
      <c r="AL132" s="63">
        <v>3.15503380936678E-3</v>
      </c>
      <c r="AM132" s="63">
        <v>0</v>
      </c>
      <c r="AN132" s="63">
        <v>0</v>
      </c>
      <c r="AO132" s="63">
        <v>-0.25000000000009098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216.972222222222</v>
      </c>
      <c r="AV132" s="140"/>
      <c r="AW132" s="140"/>
      <c r="AX132" s="140"/>
      <c r="AY132" s="140"/>
      <c r="AZ132" s="140"/>
      <c r="BA132" s="140"/>
      <c r="BH132" s="112">
        <v>127</v>
      </c>
      <c r="BI132" s="112">
        <v>24878400</v>
      </c>
      <c r="BJ132" s="113">
        <v>185</v>
      </c>
      <c r="BK132" s="113">
        <v>1017.844816</v>
      </c>
      <c r="BL132" s="113">
        <v>226.8350801</v>
      </c>
      <c r="BM132" s="113">
        <v>5.3698342290000003</v>
      </c>
      <c r="BN132" s="113">
        <v>-1017.844816</v>
      </c>
      <c r="BO132" s="113">
        <v>-198.54276820000001</v>
      </c>
      <c r="BP132" s="113">
        <v>-207.92247760000001</v>
      </c>
      <c r="BQ132" s="115">
        <f t="shared" si="14"/>
        <v>287.94444444444446</v>
      </c>
      <c r="BT132" s="112">
        <v>127</v>
      </c>
      <c r="BU132" s="112">
        <v>24878400</v>
      </c>
      <c r="BV132" s="113">
        <v>1041.2529400000001</v>
      </c>
      <c r="BW132" s="113">
        <v>1001.417542</v>
      </c>
      <c r="BX132" s="113">
        <v>-32.695697590000002</v>
      </c>
      <c r="BY132" s="113">
        <v>31.227061469999999</v>
      </c>
      <c r="BZ132" s="113">
        <v>-187.94843879999999</v>
      </c>
      <c r="CA132" s="113">
        <v>176.69541620000001</v>
      </c>
    </row>
    <row r="133" spans="2:79" ht="9.9499999999999993" customHeight="1" x14ac:dyDescent="0.25">
      <c r="B133" s="83"/>
      <c r="C133" s="61"/>
      <c r="D133" s="61"/>
      <c r="E133" s="61"/>
      <c r="F133" s="61"/>
      <c r="G133" s="61"/>
      <c r="H133" s="61"/>
      <c r="I133" s="61"/>
      <c r="J133" s="61"/>
      <c r="K133" s="61"/>
      <c r="L133" s="85"/>
      <c r="M133" s="85"/>
      <c r="N133" s="117">
        <v>127</v>
      </c>
      <c r="O133" s="107">
        <v>1</v>
      </c>
      <c r="P133" s="107">
        <v>4</v>
      </c>
      <c r="Q133" s="107">
        <v>3</v>
      </c>
      <c r="R133" s="117">
        <v>127</v>
      </c>
      <c r="S133" s="99" t="s">
        <v>378</v>
      </c>
      <c r="T133" s="117">
        <v>0</v>
      </c>
      <c r="U133" s="117">
        <v>-1</v>
      </c>
      <c r="V133" s="117">
        <v>0.1</v>
      </c>
      <c r="W133" s="118">
        <v>9.9999999999999995E-7</v>
      </c>
      <c r="X133" s="117">
        <v>0.1</v>
      </c>
      <c r="Y133" s="117">
        <v>0.3</v>
      </c>
      <c r="Z133" s="117">
        <v>0.11</v>
      </c>
      <c r="AA133" s="117">
        <v>3.5</v>
      </c>
      <c r="AB133" s="119" t="s">
        <v>67</v>
      </c>
      <c r="AC133" s="55" t="str">
        <f t="shared" si="15"/>
        <v>4,5</v>
      </c>
      <c r="AD133" s="55" t="str">
        <f t="shared" si="16"/>
        <v/>
      </c>
      <c r="AE133" s="63">
        <v>93</v>
      </c>
      <c r="AF133" s="63">
        <v>18921600</v>
      </c>
      <c r="AG133" s="63">
        <v>0.625</v>
      </c>
      <c r="AH133" s="63">
        <v>0</v>
      </c>
      <c r="AI133" s="63">
        <v>0.249318212077759</v>
      </c>
      <c r="AJ133" s="63">
        <v>0.21</v>
      </c>
      <c r="AK133" s="63">
        <v>0</v>
      </c>
      <c r="AL133" s="63">
        <v>3.2482908457572698E-3</v>
      </c>
      <c r="AM133" s="63">
        <v>0</v>
      </c>
      <c r="AN133" s="63">
        <v>0</v>
      </c>
      <c r="AO133" s="63">
        <v>-0.25000000000009098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219</v>
      </c>
      <c r="AV133" s="140"/>
      <c r="AW133" s="140"/>
      <c r="AX133" s="140"/>
      <c r="AY133" s="140"/>
      <c r="AZ133" s="140"/>
      <c r="BA133" s="140"/>
      <c r="BH133" s="112">
        <v>128</v>
      </c>
      <c r="BI133" s="112">
        <v>25053600</v>
      </c>
      <c r="BJ133" s="113">
        <v>185</v>
      </c>
      <c r="BK133" s="113">
        <v>1017.890313</v>
      </c>
      <c r="BL133" s="113">
        <v>226.88200409999999</v>
      </c>
      <c r="BM133" s="113">
        <v>5.363886108</v>
      </c>
      <c r="BN133" s="113">
        <v>-1017.890313</v>
      </c>
      <c r="BO133" s="113">
        <v>-198.59085690000001</v>
      </c>
      <c r="BP133" s="113">
        <v>-207.92726110000001</v>
      </c>
      <c r="BQ133" s="115">
        <f t="shared" si="14"/>
        <v>289.97222222222223</v>
      </c>
      <c r="BT133" s="112">
        <v>128</v>
      </c>
      <c r="BU133" s="112">
        <v>25053600</v>
      </c>
      <c r="BV133" s="113">
        <v>1041.253044</v>
      </c>
      <c r="BW133" s="113">
        <v>1001.417681</v>
      </c>
      <c r="BX133" s="113">
        <v>-32.70021741</v>
      </c>
      <c r="BY133" s="113">
        <v>31.227061469999999</v>
      </c>
      <c r="BZ133" s="113">
        <v>-187.9791515</v>
      </c>
      <c r="CA133" s="113">
        <v>176.70019959999999</v>
      </c>
    </row>
    <row r="134" spans="2:79" ht="9.9499999999999993" customHeight="1" x14ac:dyDescent="0.25">
      <c r="B134" s="83"/>
      <c r="C134" s="61"/>
      <c r="D134" s="61"/>
      <c r="E134" s="61"/>
      <c r="F134" s="61"/>
      <c r="G134" s="61"/>
      <c r="H134" s="61"/>
      <c r="I134" s="61"/>
      <c r="J134" s="61"/>
      <c r="K134" s="61"/>
      <c r="L134" s="85"/>
      <c r="M134" s="85"/>
      <c r="N134" s="117">
        <v>128</v>
      </c>
      <c r="O134" s="107">
        <v>1</v>
      </c>
      <c r="P134" s="107">
        <v>4</v>
      </c>
      <c r="Q134" s="107">
        <v>4</v>
      </c>
      <c r="R134" s="117">
        <v>128</v>
      </c>
      <c r="S134" s="99" t="s">
        <v>379</v>
      </c>
      <c r="T134" s="117">
        <v>0</v>
      </c>
      <c r="U134" s="117">
        <v>-1</v>
      </c>
      <c r="V134" s="117">
        <v>0.1</v>
      </c>
      <c r="W134" s="118">
        <v>9.9999999999999995E-7</v>
      </c>
      <c r="X134" s="117">
        <v>0.1</v>
      </c>
      <c r="Y134" s="117">
        <v>0.3</v>
      </c>
      <c r="Z134" s="117">
        <v>0.11</v>
      </c>
      <c r="AA134" s="117">
        <v>3.5</v>
      </c>
      <c r="AB134" s="119" t="s">
        <v>67</v>
      </c>
      <c r="AC134" s="55" t="str">
        <f t="shared" si="15"/>
        <v>5,5</v>
      </c>
      <c r="AD134" s="55" t="str">
        <f t="shared" si="16"/>
        <v/>
      </c>
      <c r="AE134" s="63">
        <v>94</v>
      </c>
      <c r="AF134" s="63">
        <v>19096800</v>
      </c>
      <c r="AG134" s="63">
        <v>0.625</v>
      </c>
      <c r="AH134" s="63">
        <v>0</v>
      </c>
      <c r="AI134" s="63">
        <v>0.24920141207775401</v>
      </c>
      <c r="AJ134" s="63">
        <v>0.21</v>
      </c>
      <c r="AK134" s="63">
        <v>0</v>
      </c>
      <c r="AL134" s="63">
        <v>3.3910927074170798E-3</v>
      </c>
      <c r="AM134" s="63">
        <v>0</v>
      </c>
      <c r="AN134" s="63">
        <v>0</v>
      </c>
      <c r="AO134" s="63">
        <v>-0.25000000000002798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221.027777777777</v>
      </c>
      <c r="AV134" s="140"/>
      <c r="AW134" s="140"/>
      <c r="AX134" s="140"/>
      <c r="AY134" s="140"/>
      <c r="AZ134" s="140"/>
      <c r="BA134" s="140"/>
      <c r="BH134" s="112">
        <v>129</v>
      </c>
      <c r="BI134" s="112">
        <v>25228800</v>
      </c>
      <c r="BJ134" s="113">
        <v>185</v>
      </c>
      <c r="BK134" s="113">
        <v>1017.934068</v>
      </c>
      <c r="BL134" s="113">
        <v>226.92842010000001</v>
      </c>
      <c r="BM134" s="113">
        <v>5.3578486730000003</v>
      </c>
      <c r="BN134" s="113">
        <v>-1017.934068</v>
      </c>
      <c r="BO134" s="113">
        <v>-198.6383501</v>
      </c>
      <c r="BP134" s="113">
        <v>-207.93222130000001</v>
      </c>
      <c r="BQ134" s="115">
        <f t="shared" ref="BQ134:BQ197" si="17">BI134/$BQ$4</f>
        <v>292</v>
      </c>
      <c r="BT134" s="112">
        <v>129</v>
      </c>
      <c r="BU134" s="112">
        <v>25228800</v>
      </c>
      <c r="BV134" s="113">
        <v>1041.2531489999999</v>
      </c>
      <c r="BW134" s="113">
        <v>1001.417812</v>
      </c>
      <c r="BX134" s="113">
        <v>-32.70476858</v>
      </c>
      <c r="BY134" s="113">
        <v>31.227061469999999</v>
      </c>
      <c r="BZ134" s="113">
        <v>-188.00811709999999</v>
      </c>
      <c r="CA134" s="113">
        <v>176.70515979999999</v>
      </c>
    </row>
    <row r="135" spans="2:79" ht="9.9499999999999993" customHeight="1" x14ac:dyDescent="0.25">
      <c r="B135" s="83"/>
      <c r="C135" s="61"/>
      <c r="D135" s="61"/>
      <c r="E135" s="61"/>
      <c r="F135" s="61"/>
      <c r="G135" s="61"/>
      <c r="H135" s="61"/>
      <c r="I135" s="61"/>
      <c r="J135" s="61"/>
      <c r="K135" s="61"/>
      <c r="L135" s="85"/>
      <c r="M135" s="85"/>
      <c r="N135" s="117">
        <v>129</v>
      </c>
      <c r="O135" s="107">
        <v>1</v>
      </c>
      <c r="P135" s="107">
        <v>4</v>
      </c>
      <c r="Q135" s="107">
        <v>5</v>
      </c>
      <c r="R135" s="117">
        <v>129</v>
      </c>
      <c r="S135" s="99" t="s">
        <v>380</v>
      </c>
      <c r="T135" s="117">
        <v>0</v>
      </c>
      <c r="U135" s="117">
        <v>-1</v>
      </c>
      <c r="V135" s="117">
        <v>0.1</v>
      </c>
      <c r="W135" s="118">
        <v>9.9999999999999995E-7</v>
      </c>
      <c r="X135" s="117">
        <v>0.1</v>
      </c>
      <c r="Y135" s="117">
        <v>0.3</v>
      </c>
      <c r="Z135" s="117">
        <v>0.11</v>
      </c>
      <c r="AA135" s="117">
        <v>3.5</v>
      </c>
      <c r="AB135" s="119" t="s">
        <v>67</v>
      </c>
      <c r="AC135" s="55" t="str">
        <f t="shared" ref="AC135:AC198" si="18">IF(AB135=$AB$3,_xlfn.CONCAT(Q135+1,",",P135+1),"")</f>
        <v>6,5</v>
      </c>
      <c r="AD135" s="55" t="str">
        <f t="shared" ref="AD135:AD198" si="19">IF(AB135=$AB$4,_xlfn.CONCAT(Q135+1,",",P135+1),"")</f>
        <v/>
      </c>
      <c r="AE135" s="63">
        <v>95</v>
      </c>
      <c r="AF135" s="63">
        <v>19272000</v>
      </c>
      <c r="AG135" s="63">
        <v>0.625</v>
      </c>
      <c r="AH135" s="63">
        <v>0</v>
      </c>
      <c r="AI135" s="63">
        <v>0.24908461207774901</v>
      </c>
      <c r="AJ135" s="63">
        <v>0.21</v>
      </c>
      <c r="AK135" s="63">
        <v>0</v>
      </c>
      <c r="AL135" s="63">
        <v>3.5854849768015202E-3</v>
      </c>
      <c r="AM135" s="63">
        <v>0</v>
      </c>
      <c r="AN135" s="63">
        <v>0</v>
      </c>
      <c r="AO135" s="63">
        <v>-0.25000000000009098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223.055555555555</v>
      </c>
      <c r="AV135" s="140"/>
      <c r="AW135" s="140"/>
      <c r="AX135" s="140"/>
      <c r="AY135" s="140"/>
      <c r="AZ135" s="140"/>
      <c r="BA135" s="140"/>
      <c r="BH135" s="112">
        <v>130</v>
      </c>
      <c r="BI135" s="112">
        <v>25404000</v>
      </c>
      <c r="BJ135" s="113">
        <v>185</v>
      </c>
      <c r="BK135" s="113">
        <v>1017.976256</v>
      </c>
      <c r="BL135" s="113">
        <v>226.97444820000001</v>
      </c>
      <c r="BM135" s="113">
        <v>5.3517304960000001</v>
      </c>
      <c r="BN135" s="113">
        <v>-1017.976256</v>
      </c>
      <c r="BO135" s="113">
        <v>-198.68537459999999</v>
      </c>
      <c r="BP135" s="113">
        <v>-207.93734309999999</v>
      </c>
      <c r="BQ135" s="115">
        <f t="shared" si="17"/>
        <v>294.02777777777777</v>
      </c>
      <c r="BT135" s="112">
        <v>130</v>
      </c>
      <c r="BU135" s="112">
        <v>25404000</v>
      </c>
      <c r="BV135" s="113">
        <v>1041.253254</v>
      </c>
      <c r="BW135" s="113">
        <v>1001.4179360000001</v>
      </c>
      <c r="BX135" s="113">
        <v>-32.709344309999999</v>
      </c>
      <c r="BY135" s="113">
        <v>31.227061469999999</v>
      </c>
      <c r="BZ135" s="113">
        <v>-188.0355265</v>
      </c>
      <c r="CA135" s="113">
        <v>176.7102816</v>
      </c>
    </row>
    <row r="136" spans="2:79" ht="9.9499999999999993" customHeight="1" x14ac:dyDescent="0.25">
      <c r="B136" s="83"/>
      <c r="C136" s="61"/>
      <c r="D136" s="61"/>
      <c r="E136" s="61"/>
      <c r="F136" s="61"/>
      <c r="G136" s="61"/>
      <c r="H136" s="61"/>
      <c r="I136" s="61"/>
      <c r="J136" s="61"/>
      <c r="K136" s="61"/>
      <c r="L136" s="85"/>
      <c r="M136" s="85"/>
      <c r="N136" s="117">
        <v>130</v>
      </c>
      <c r="O136" s="107">
        <v>1</v>
      </c>
      <c r="P136" s="107">
        <v>4</v>
      </c>
      <c r="Q136" s="107">
        <v>6</v>
      </c>
      <c r="R136" s="117">
        <v>130</v>
      </c>
      <c r="S136" s="99" t="s">
        <v>381</v>
      </c>
      <c r="T136" s="117">
        <v>0</v>
      </c>
      <c r="U136" s="117">
        <v>-1</v>
      </c>
      <c r="V136" s="117">
        <v>0.1</v>
      </c>
      <c r="W136" s="118">
        <v>9.9999999999999995E-7</v>
      </c>
      <c r="X136" s="117">
        <v>0.1</v>
      </c>
      <c r="Y136" s="117">
        <v>0.3</v>
      </c>
      <c r="Z136" s="117">
        <v>0.11</v>
      </c>
      <c r="AA136" s="117">
        <v>3.5</v>
      </c>
      <c r="AB136" s="119" t="s">
        <v>67</v>
      </c>
      <c r="AC136" s="55" t="str">
        <f t="shared" si="18"/>
        <v>7,5</v>
      </c>
      <c r="AD136" s="55" t="str">
        <f t="shared" si="19"/>
        <v/>
      </c>
      <c r="AE136" s="63">
        <v>96</v>
      </c>
      <c r="AF136" s="63">
        <v>19447200</v>
      </c>
      <c r="AG136" s="63">
        <v>0.625</v>
      </c>
      <c r="AH136" s="63">
        <v>0</v>
      </c>
      <c r="AI136" s="63">
        <v>0.244819830410381</v>
      </c>
      <c r="AJ136" s="63">
        <v>0.21</v>
      </c>
      <c r="AK136" s="63">
        <v>0</v>
      </c>
      <c r="AL136" s="63">
        <v>3.83436608231807E-3</v>
      </c>
      <c r="AM136" s="63">
        <v>0</v>
      </c>
      <c r="AN136" s="63">
        <v>0</v>
      </c>
      <c r="AO136" s="63">
        <v>-0.25000000000009098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225.083333333333</v>
      </c>
      <c r="AV136" s="140"/>
      <c r="AW136" s="140"/>
      <c r="AX136" s="140"/>
      <c r="AY136" s="140"/>
      <c r="AZ136" s="140"/>
      <c r="BA136" s="140"/>
      <c r="BH136" s="112">
        <v>131</v>
      </c>
      <c r="BI136" s="112">
        <v>25579200</v>
      </c>
      <c r="BJ136" s="113">
        <v>185</v>
      </c>
      <c r="BK136" s="113">
        <v>1018.0169100000001</v>
      </c>
      <c r="BL136" s="113">
        <v>227.01847889999999</v>
      </c>
      <c r="BM136" s="113">
        <v>5.3456373920000004</v>
      </c>
      <c r="BN136" s="113">
        <v>-1018.0169100000001</v>
      </c>
      <c r="BO136" s="113">
        <v>-198.73024799999999</v>
      </c>
      <c r="BP136" s="113">
        <v>-207.94259360000001</v>
      </c>
      <c r="BQ136" s="115">
        <f t="shared" si="17"/>
        <v>296.05555555555554</v>
      </c>
      <c r="BT136" s="112">
        <v>131</v>
      </c>
      <c r="BU136" s="112">
        <v>25579200</v>
      </c>
      <c r="BV136" s="113">
        <v>1041.253359</v>
      </c>
      <c r="BW136" s="113">
        <v>1001.418054</v>
      </c>
      <c r="BX136" s="113">
        <v>-32.713937440000002</v>
      </c>
      <c r="BY136" s="113">
        <v>31.227061469999999</v>
      </c>
      <c r="BZ136" s="113">
        <v>-188.06150539999999</v>
      </c>
      <c r="CA136" s="113">
        <v>176.71553209999999</v>
      </c>
    </row>
    <row r="137" spans="2:79" ht="9.9499999999999993" customHeight="1" x14ac:dyDescent="0.25">
      <c r="B137" s="83"/>
      <c r="C137" s="61"/>
      <c r="D137" s="61"/>
      <c r="E137" s="61"/>
      <c r="F137" s="61"/>
      <c r="G137" s="61"/>
      <c r="H137" s="61"/>
      <c r="I137" s="61"/>
      <c r="J137" s="61"/>
      <c r="K137" s="61"/>
      <c r="L137" s="85"/>
      <c r="M137" s="85"/>
      <c r="N137" s="117">
        <v>131</v>
      </c>
      <c r="O137" s="107">
        <v>1</v>
      </c>
      <c r="P137" s="107">
        <v>4</v>
      </c>
      <c r="Q137" s="107">
        <v>7</v>
      </c>
      <c r="R137" s="117">
        <v>131</v>
      </c>
      <c r="S137" s="99" t="s">
        <v>382</v>
      </c>
      <c r="T137" s="117">
        <v>0</v>
      </c>
      <c r="U137" s="117">
        <v>-1</v>
      </c>
      <c r="V137" s="117">
        <v>0.1</v>
      </c>
      <c r="W137" s="118">
        <v>9.9999999999999995E-7</v>
      </c>
      <c r="X137" s="117">
        <v>0.1</v>
      </c>
      <c r="Y137" s="117">
        <v>0.3</v>
      </c>
      <c r="Z137" s="117">
        <v>0.11</v>
      </c>
      <c r="AA137" s="117">
        <v>3.5</v>
      </c>
      <c r="AB137" s="119" t="s">
        <v>67</v>
      </c>
      <c r="AC137" s="55" t="str">
        <f t="shared" si="18"/>
        <v>8,5</v>
      </c>
      <c r="AD137" s="55" t="str">
        <f t="shared" si="19"/>
        <v/>
      </c>
      <c r="AE137" s="63">
        <v>97</v>
      </c>
      <c r="AF137" s="63">
        <v>19622400</v>
      </c>
      <c r="AG137" s="63">
        <v>0.625</v>
      </c>
      <c r="AH137" s="63">
        <v>0</v>
      </c>
      <c r="AI137" s="63">
        <v>0.24481983041043701</v>
      </c>
      <c r="AJ137" s="63">
        <v>0.21</v>
      </c>
      <c r="AK137" s="63">
        <v>0</v>
      </c>
      <c r="AL137" s="63">
        <v>4.13910019853407E-3</v>
      </c>
      <c r="AM137" s="63">
        <v>0</v>
      </c>
      <c r="AN137" s="63">
        <v>0</v>
      </c>
      <c r="AO137" s="63">
        <v>-0.25000000000009098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227.111111111111</v>
      </c>
      <c r="AV137" s="140"/>
      <c r="AW137" s="140"/>
      <c r="AX137" s="140"/>
      <c r="AY137" s="140"/>
      <c r="AZ137" s="140"/>
      <c r="BA137" s="140"/>
      <c r="BH137" s="112">
        <v>132</v>
      </c>
      <c r="BI137" s="112">
        <v>25754400</v>
      </c>
      <c r="BJ137" s="113">
        <v>185</v>
      </c>
      <c r="BK137" s="113">
        <v>1018.055777</v>
      </c>
      <c r="BL137" s="113">
        <v>227.0596103</v>
      </c>
      <c r="BM137" s="113">
        <v>5.3398384349999999</v>
      </c>
      <c r="BN137" s="113">
        <v>-1018.055777</v>
      </c>
      <c r="BO137" s="113">
        <v>-198.7718634</v>
      </c>
      <c r="BP137" s="113">
        <v>-207.94790850000001</v>
      </c>
      <c r="BQ137" s="115">
        <f t="shared" si="17"/>
        <v>298.08333333333331</v>
      </c>
      <c r="BT137" s="112">
        <v>132</v>
      </c>
      <c r="BU137" s="112">
        <v>25754400</v>
      </c>
      <c r="BV137" s="113">
        <v>1041.253465</v>
      </c>
      <c r="BW137" s="113">
        <v>1001.418165</v>
      </c>
      <c r="BX137" s="113">
        <v>-32.718536180000001</v>
      </c>
      <c r="BY137" s="113">
        <v>31.227061469999999</v>
      </c>
      <c r="BZ137" s="113">
        <v>-188.08604249999999</v>
      </c>
      <c r="CA137" s="113">
        <v>176.72084699999999</v>
      </c>
    </row>
    <row r="138" spans="2:79" ht="9.9499999999999993" customHeight="1" x14ac:dyDescent="0.25">
      <c r="B138" s="83"/>
      <c r="C138" s="61"/>
      <c r="D138" s="61"/>
      <c r="E138" s="61"/>
      <c r="F138" s="61"/>
      <c r="G138" s="61"/>
      <c r="H138" s="61"/>
      <c r="I138" s="61"/>
      <c r="J138" s="61"/>
      <c r="K138" s="61"/>
      <c r="L138" s="85"/>
      <c r="M138" s="85"/>
      <c r="N138" s="117">
        <v>132</v>
      </c>
      <c r="O138" s="107">
        <v>1</v>
      </c>
      <c r="P138" s="107">
        <v>4</v>
      </c>
      <c r="Q138" s="107">
        <v>8</v>
      </c>
      <c r="R138" s="117">
        <v>132</v>
      </c>
      <c r="S138" s="99" t="s">
        <v>383</v>
      </c>
      <c r="T138" s="117">
        <v>0</v>
      </c>
      <c r="U138" s="117">
        <v>-1</v>
      </c>
      <c r="V138" s="117">
        <v>0.1</v>
      </c>
      <c r="W138" s="118">
        <v>9.9999999999999995E-7</v>
      </c>
      <c r="X138" s="117">
        <v>0.1</v>
      </c>
      <c r="Y138" s="117">
        <v>0.3</v>
      </c>
      <c r="Z138" s="117">
        <v>0.11</v>
      </c>
      <c r="AA138" s="117">
        <v>3.5</v>
      </c>
      <c r="AB138" s="119" t="s">
        <v>67</v>
      </c>
      <c r="AC138" s="55" t="str">
        <f t="shared" si="18"/>
        <v>9,5</v>
      </c>
      <c r="AD138" s="55" t="str">
        <f t="shared" si="19"/>
        <v/>
      </c>
      <c r="AE138" s="63">
        <v>98</v>
      </c>
      <c r="AF138" s="63">
        <v>19797600</v>
      </c>
      <c r="AG138" s="63">
        <v>0.625</v>
      </c>
      <c r="AH138" s="63">
        <v>0</v>
      </c>
      <c r="AI138" s="63">
        <v>0.244703030410376</v>
      </c>
      <c r="AJ138" s="63">
        <v>0.21</v>
      </c>
      <c r="AK138" s="63">
        <v>0</v>
      </c>
      <c r="AL138" s="63">
        <v>4.4986743277069903E-3</v>
      </c>
      <c r="AM138" s="63">
        <v>0</v>
      </c>
      <c r="AN138" s="63">
        <v>0</v>
      </c>
      <c r="AO138" s="63">
        <v>-0.25000000000009098</v>
      </c>
      <c r="AP138" s="63">
        <v>0</v>
      </c>
      <c r="AQ138" s="63">
        <v>0</v>
      </c>
      <c r="AR138" s="63">
        <v>0</v>
      </c>
      <c r="AS138" s="63">
        <v>0</v>
      </c>
      <c r="AT138" s="63">
        <v>0</v>
      </c>
      <c r="AU138" s="63">
        <v>229.138888888888</v>
      </c>
      <c r="AV138" s="140"/>
      <c r="AW138" s="140"/>
      <c r="AX138" s="140"/>
      <c r="AY138" s="140"/>
      <c r="AZ138" s="140"/>
      <c r="BA138" s="140"/>
      <c r="BH138" s="112">
        <v>133</v>
      </c>
      <c r="BI138" s="112">
        <v>25929600</v>
      </c>
      <c r="BJ138" s="113">
        <v>185</v>
      </c>
      <c r="BK138" s="113">
        <v>1018.092932</v>
      </c>
      <c r="BL138" s="113">
        <v>227.09854110000001</v>
      </c>
      <c r="BM138" s="113">
        <v>5.3343155080000004</v>
      </c>
      <c r="BN138" s="113">
        <v>-1018.092932</v>
      </c>
      <c r="BO138" s="113">
        <v>-198.81097149999999</v>
      </c>
      <c r="BP138" s="113">
        <v>-207.95325410000001</v>
      </c>
      <c r="BQ138" s="115">
        <f t="shared" si="17"/>
        <v>300.11111111111109</v>
      </c>
      <c r="BT138" s="112">
        <v>133</v>
      </c>
      <c r="BU138" s="112">
        <v>25929600</v>
      </c>
      <c r="BV138" s="113">
        <v>1041.253571</v>
      </c>
      <c r="BW138" s="113">
        <v>1001.41827</v>
      </c>
      <c r="BX138" s="113">
        <v>-32.72313029</v>
      </c>
      <c r="BY138" s="113">
        <v>31.227061469999999</v>
      </c>
      <c r="BZ138" s="113">
        <v>-188.10919079999999</v>
      </c>
      <c r="CA138" s="113">
        <v>176.72619259999999</v>
      </c>
    </row>
    <row r="139" spans="2:79" ht="9.9499999999999993" customHeight="1" x14ac:dyDescent="0.25">
      <c r="B139" s="83"/>
      <c r="C139" s="61"/>
      <c r="D139" s="61"/>
      <c r="E139" s="61"/>
      <c r="F139" s="61"/>
      <c r="G139" s="61"/>
      <c r="H139" s="61"/>
      <c r="I139" s="61"/>
      <c r="J139" s="61"/>
      <c r="K139" s="61"/>
      <c r="L139" s="85"/>
      <c r="M139" s="85"/>
      <c r="N139" s="117">
        <v>133</v>
      </c>
      <c r="O139" s="107">
        <v>1</v>
      </c>
      <c r="P139" s="107">
        <v>4</v>
      </c>
      <c r="Q139" s="107">
        <v>9</v>
      </c>
      <c r="R139" s="117">
        <v>133</v>
      </c>
      <c r="S139" s="99" t="s">
        <v>384</v>
      </c>
      <c r="T139" s="117">
        <v>0</v>
      </c>
      <c r="U139" s="117">
        <v>-1</v>
      </c>
      <c r="V139" s="117">
        <v>0.1</v>
      </c>
      <c r="W139" s="118">
        <v>9.9999999999999995E-7</v>
      </c>
      <c r="X139" s="117">
        <v>0.1</v>
      </c>
      <c r="Y139" s="117">
        <v>0.3</v>
      </c>
      <c r="Z139" s="117">
        <v>0.11</v>
      </c>
      <c r="AA139" s="117">
        <v>3.5</v>
      </c>
      <c r="AB139" s="119" t="s">
        <v>67</v>
      </c>
      <c r="AC139" s="55" t="str">
        <f t="shared" si="18"/>
        <v>10,5</v>
      </c>
      <c r="AD139" s="55" t="str">
        <f t="shared" si="19"/>
        <v/>
      </c>
      <c r="AE139" s="63">
        <v>99</v>
      </c>
      <c r="AF139" s="63">
        <v>19972800</v>
      </c>
      <c r="AG139" s="63">
        <v>0.625</v>
      </c>
      <c r="AH139" s="63">
        <v>0</v>
      </c>
      <c r="AI139" s="63">
        <v>0.244586230410371</v>
      </c>
      <c r="AJ139" s="63">
        <v>0.21</v>
      </c>
      <c r="AK139" s="63">
        <v>0</v>
      </c>
      <c r="AL139" s="63">
        <v>4.9088794297797098E-3</v>
      </c>
      <c r="AM139" s="63">
        <v>0</v>
      </c>
      <c r="AN139" s="63">
        <v>0</v>
      </c>
      <c r="AO139" s="63">
        <v>-0.25000000000009098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231.166666666666</v>
      </c>
      <c r="AV139" s="140"/>
      <c r="AW139" s="140"/>
      <c r="AX139" s="140"/>
      <c r="AY139" s="140"/>
      <c r="AZ139" s="140"/>
      <c r="BA139" s="140"/>
      <c r="BH139" s="112">
        <v>134</v>
      </c>
      <c r="BI139" s="112">
        <v>26104800</v>
      </c>
      <c r="BJ139" s="113">
        <v>185</v>
      </c>
      <c r="BK139" s="113">
        <v>1018.128292</v>
      </c>
      <c r="BL139" s="113">
        <v>227.13498060000001</v>
      </c>
      <c r="BM139" s="113">
        <v>5.3290456119999998</v>
      </c>
      <c r="BN139" s="113">
        <v>-1018.128292</v>
      </c>
      <c r="BO139" s="113">
        <v>-198.84738329999999</v>
      </c>
      <c r="BP139" s="113">
        <v>-207.95855169999999</v>
      </c>
      <c r="BQ139" s="115">
        <f t="shared" si="17"/>
        <v>302.13888888888891</v>
      </c>
      <c r="BT139" s="112">
        <v>134</v>
      </c>
      <c r="BU139" s="112">
        <v>26104800</v>
      </c>
      <c r="BV139" s="113">
        <v>1041.2536749999999</v>
      </c>
      <c r="BW139" s="113">
        <v>1001.418368</v>
      </c>
      <c r="BX139" s="113">
        <v>-32.727683280000001</v>
      </c>
      <c r="BY139" s="113">
        <v>31.227061469999999</v>
      </c>
      <c r="BZ139" s="113">
        <v>-188.13087590000001</v>
      </c>
      <c r="CA139" s="113">
        <v>176.7314902</v>
      </c>
    </row>
    <row r="140" spans="2:79" ht="9.9499999999999993" customHeight="1" x14ac:dyDescent="0.25">
      <c r="B140" s="83"/>
      <c r="C140" s="61"/>
      <c r="D140" s="61"/>
      <c r="E140" s="61"/>
      <c r="F140" s="61"/>
      <c r="G140" s="61"/>
      <c r="H140" s="61"/>
      <c r="I140" s="61"/>
      <c r="J140" s="61"/>
      <c r="K140" s="61"/>
      <c r="L140" s="85"/>
      <c r="M140" s="85"/>
      <c r="N140" s="117">
        <v>134</v>
      </c>
      <c r="O140" s="107">
        <v>1</v>
      </c>
      <c r="P140" s="107">
        <v>5</v>
      </c>
      <c r="Q140" s="107">
        <v>0</v>
      </c>
      <c r="R140" s="117">
        <v>134</v>
      </c>
      <c r="S140" s="99" t="s">
        <v>385</v>
      </c>
      <c r="T140" s="117">
        <v>0</v>
      </c>
      <c r="U140" s="117">
        <v>-1</v>
      </c>
      <c r="V140" s="117">
        <v>0.1</v>
      </c>
      <c r="W140" s="118">
        <v>9.9999999999999995E-7</v>
      </c>
      <c r="X140" s="117">
        <v>0.2</v>
      </c>
      <c r="Y140" s="117">
        <v>0.3</v>
      </c>
      <c r="Z140" s="117">
        <v>0.21</v>
      </c>
      <c r="AA140" s="117">
        <v>3.5</v>
      </c>
      <c r="AB140" s="119" t="s">
        <v>67</v>
      </c>
      <c r="AC140" s="55" t="str">
        <f t="shared" si="18"/>
        <v>1,6</v>
      </c>
      <c r="AD140" s="55" t="str">
        <f t="shared" si="19"/>
        <v/>
      </c>
      <c r="AE140" s="63">
        <v>100</v>
      </c>
      <c r="AF140" s="63">
        <v>20148000</v>
      </c>
      <c r="AG140" s="63">
        <v>0.625</v>
      </c>
      <c r="AH140" s="63">
        <v>0</v>
      </c>
      <c r="AI140" s="63">
        <v>0.24446943041042199</v>
      </c>
      <c r="AJ140" s="63">
        <v>0.21</v>
      </c>
      <c r="AK140" s="63">
        <v>0</v>
      </c>
      <c r="AL140" s="63">
        <v>5.3624945840263401E-3</v>
      </c>
      <c r="AM140" s="63">
        <v>0</v>
      </c>
      <c r="AN140" s="63">
        <v>0</v>
      </c>
      <c r="AO140" s="63">
        <v>-0.25000000000009098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233.194444444444</v>
      </c>
      <c r="AV140" s="140"/>
      <c r="AW140" s="140"/>
      <c r="AX140" s="140"/>
      <c r="AY140" s="140"/>
      <c r="AZ140" s="140"/>
      <c r="BA140" s="140"/>
      <c r="BH140" s="112">
        <v>135</v>
      </c>
      <c r="BI140" s="112">
        <v>26280000</v>
      </c>
      <c r="BJ140" s="113">
        <v>185</v>
      </c>
      <c r="BK140" s="113">
        <v>1018.161796</v>
      </c>
      <c r="BL140" s="113">
        <v>227.16856799999999</v>
      </c>
      <c r="BM140" s="113">
        <v>5.3239333919999998</v>
      </c>
      <c r="BN140" s="113">
        <v>-1018.161796</v>
      </c>
      <c r="BO140" s="113">
        <v>-198.88091600000001</v>
      </c>
      <c r="BP140" s="113">
        <v>-207.96371859999999</v>
      </c>
      <c r="BQ140" s="115">
        <f t="shared" si="17"/>
        <v>304.16666666666669</v>
      </c>
      <c r="BT140" s="112">
        <v>135</v>
      </c>
      <c r="BU140" s="112">
        <v>26280000</v>
      </c>
      <c r="BV140" s="113">
        <v>1041.253778</v>
      </c>
      <c r="BW140" s="113">
        <v>1001.418459</v>
      </c>
      <c r="BX140" s="113">
        <v>-32.732151399999999</v>
      </c>
      <c r="BY140" s="113">
        <v>31.227061469999999</v>
      </c>
      <c r="BZ140" s="113">
        <v>-188.15099040000001</v>
      </c>
      <c r="CA140" s="113">
        <v>176.7366571</v>
      </c>
    </row>
    <row r="141" spans="2:79" ht="9.9499999999999993" customHeight="1" x14ac:dyDescent="0.25">
      <c r="B141" s="83"/>
      <c r="C141" s="61"/>
      <c r="D141" s="61"/>
      <c r="E141" s="61"/>
      <c r="F141" s="61"/>
      <c r="G141" s="61"/>
      <c r="H141" s="61"/>
      <c r="I141" s="61"/>
      <c r="J141" s="61"/>
      <c r="K141" s="61"/>
      <c r="L141" s="85"/>
      <c r="M141" s="85"/>
      <c r="N141" s="117">
        <v>135</v>
      </c>
      <c r="O141" s="107">
        <v>1</v>
      </c>
      <c r="P141" s="107">
        <v>5</v>
      </c>
      <c r="Q141" s="107">
        <v>1</v>
      </c>
      <c r="R141" s="117">
        <v>135</v>
      </c>
      <c r="S141" s="99" t="s">
        <v>386</v>
      </c>
      <c r="T141" s="117">
        <v>0</v>
      </c>
      <c r="U141" s="117">
        <v>-1</v>
      </c>
      <c r="V141" s="117">
        <v>0.1</v>
      </c>
      <c r="W141" s="118">
        <v>9.9999999999999995E-7</v>
      </c>
      <c r="X141" s="117">
        <v>0.2</v>
      </c>
      <c r="Y141" s="117">
        <v>0.3</v>
      </c>
      <c r="Z141" s="117">
        <v>0.21</v>
      </c>
      <c r="AA141" s="117">
        <v>3.5</v>
      </c>
      <c r="AB141" s="119" t="s">
        <v>67</v>
      </c>
      <c r="AC141" s="55" t="str">
        <f t="shared" si="18"/>
        <v>2,6</v>
      </c>
      <c r="AD141" s="55" t="str">
        <f t="shared" si="19"/>
        <v/>
      </c>
      <c r="AE141" s="63">
        <v>101</v>
      </c>
      <c r="AF141" s="63">
        <v>20323200</v>
      </c>
      <c r="AG141" s="63">
        <v>0.625</v>
      </c>
      <c r="AH141" s="63">
        <v>0</v>
      </c>
      <c r="AI141" s="63">
        <v>0.24435263041041699</v>
      </c>
      <c r="AJ141" s="63">
        <v>0.21</v>
      </c>
      <c r="AK141" s="63">
        <v>0</v>
      </c>
      <c r="AL141" s="63">
        <v>5.8501828174864698E-3</v>
      </c>
      <c r="AM141" s="63">
        <v>0</v>
      </c>
      <c r="AN141" s="63">
        <v>0</v>
      </c>
      <c r="AO141" s="63">
        <v>-0.25000000000009098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235.222222222222</v>
      </c>
      <c r="AV141" s="140"/>
      <c r="AW141" s="140"/>
      <c r="AX141" s="140"/>
      <c r="AY141" s="140"/>
      <c r="AZ141" s="140"/>
      <c r="BA141" s="140"/>
      <c r="BH141" s="112">
        <v>136</v>
      </c>
      <c r="BI141" s="112">
        <v>26455200</v>
      </c>
      <c r="BJ141" s="113">
        <v>185</v>
      </c>
      <c r="BK141" s="113">
        <v>1018.192806</v>
      </c>
      <c r="BL141" s="113">
        <v>227.17286590000001</v>
      </c>
      <c r="BM141" s="113">
        <v>5.3190280980000004</v>
      </c>
      <c r="BN141" s="113">
        <v>-1018.192806</v>
      </c>
      <c r="BO141" s="113">
        <v>-198.88522219999999</v>
      </c>
      <c r="BP141" s="113">
        <v>-207.96861559999999</v>
      </c>
      <c r="BQ141" s="115">
        <f t="shared" si="17"/>
        <v>306.19444444444446</v>
      </c>
      <c r="BT141" s="112">
        <v>136</v>
      </c>
      <c r="BU141" s="112">
        <v>26455200</v>
      </c>
      <c r="BV141" s="113">
        <v>1041.2538770000001</v>
      </c>
      <c r="BW141" s="113">
        <v>1001.418541</v>
      </c>
      <c r="BX141" s="113">
        <v>-32.736444949999999</v>
      </c>
      <c r="BY141" s="113">
        <v>31.227061469999999</v>
      </c>
      <c r="BZ141" s="113">
        <v>-188.16911429999999</v>
      </c>
      <c r="CA141" s="113">
        <v>176.7415541</v>
      </c>
    </row>
    <row r="142" spans="2:79" ht="9.9499999999999993" customHeight="1" x14ac:dyDescent="0.25">
      <c r="B142" s="83"/>
      <c r="C142" s="61"/>
      <c r="D142" s="61"/>
      <c r="E142" s="61"/>
      <c r="F142" s="61"/>
      <c r="G142" s="61"/>
      <c r="H142" s="61"/>
      <c r="I142" s="61"/>
      <c r="J142" s="61"/>
      <c r="K142" s="61"/>
      <c r="L142" s="85"/>
      <c r="M142" s="85"/>
      <c r="N142" s="117">
        <v>136</v>
      </c>
      <c r="O142" s="107">
        <v>1</v>
      </c>
      <c r="P142" s="107">
        <v>5</v>
      </c>
      <c r="Q142" s="107">
        <v>2</v>
      </c>
      <c r="R142" s="117">
        <v>136</v>
      </c>
      <c r="S142" s="99" t="s">
        <v>387</v>
      </c>
      <c r="T142" s="117">
        <v>0</v>
      </c>
      <c r="U142" s="117">
        <v>-1</v>
      </c>
      <c r="V142" s="117">
        <v>0.1</v>
      </c>
      <c r="W142" s="118">
        <v>9.9999999999999995E-7</v>
      </c>
      <c r="X142" s="117">
        <v>0.2</v>
      </c>
      <c r="Y142" s="117">
        <v>0.3</v>
      </c>
      <c r="Z142" s="117">
        <v>0.21</v>
      </c>
      <c r="AA142" s="117">
        <v>3.5</v>
      </c>
      <c r="AB142" s="119" t="s">
        <v>67</v>
      </c>
      <c r="AC142" s="55" t="str">
        <f t="shared" si="18"/>
        <v>3,6</v>
      </c>
      <c r="AD142" s="55" t="str">
        <f t="shared" si="19"/>
        <v/>
      </c>
      <c r="AE142" s="63">
        <v>102</v>
      </c>
      <c r="AF142" s="63">
        <v>20498400</v>
      </c>
      <c r="AG142" s="63">
        <v>0.625</v>
      </c>
      <c r="AH142" s="63">
        <v>0</v>
      </c>
      <c r="AI142" s="63">
        <v>0.24423583041035599</v>
      </c>
      <c r="AJ142" s="63">
        <v>0.21</v>
      </c>
      <c r="AK142" s="63">
        <v>0</v>
      </c>
      <c r="AL142" s="63">
        <v>6.3614947061856001E-3</v>
      </c>
      <c r="AM142" s="63">
        <v>0</v>
      </c>
      <c r="AN142" s="63">
        <v>0</v>
      </c>
      <c r="AO142" s="63">
        <v>-0.25000000000002798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237.25</v>
      </c>
      <c r="AV142" s="140"/>
      <c r="AW142" s="140"/>
      <c r="AX142" s="140"/>
      <c r="AY142" s="140"/>
      <c r="AZ142" s="140"/>
      <c r="BA142" s="140"/>
      <c r="BH142" s="112">
        <v>137</v>
      </c>
      <c r="BI142" s="112">
        <v>26630400</v>
      </c>
      <c r="BJ142" s="113">
        <v>185</v>
      </c>
      <c r="BK142" s="113">
        <v>1018.22135</v>
      </c>
      <c r="BL142" s="113">
        <v>227.19904220000001</v>
      </c>
      <c r="BM142" s="113">
        <v>5.3144325449999998</v>
      </c>
      <c r="BN142" s="113">
        <v>-1018.22135</v>
      </c>
      <c r="BO142" s="113">
        <v>-198.9113796</v>
      </c>
      <c r="BP142" s="113">
        <v>-207.97323</v>
      </c>
      <c r="BQ142" s="115">
        <f t="shared" si="17"/>
        <v>308.22222222222223</v>
      </c>
      <c r="BT142" s="112">
        <v>137</v>
      </c>
      <c r="BU142" s="112">
        <v>26630400</v>
      </c>
      <c r="BV142" s="113">
        <v>1041.2539710000001</v>
      </c>
      <c r="BW142" s="113">
        <v>1001.418614</v>
      </c>
      <c r="BX142" s="113">
        <v>-32.740556239999997</v>
      </c>
      <c r="BY142" s="113">
        <v>31.227061469999999</v>
      </c>
      <c r="BZ142" s="113">
        <v>-188.18531060000001</v>
      </c>
      <c r="CA142" s="113">
        <v>176.7461686</v>
      </c>
    </row>
    <row r="143" spans="2:79" ht="9.9499999999999993" customHeight="1" x14ac:dyDescent="0.25">
      <c r="B143" s="83"/>
      <c r="C143" s="61"/>
      <c r="D143" s="61"/>
      <c r="E143" s="61"/>
      <c r="F143" s="61"/>
      <c r="G143" s="61"/>
      <c r="H143" s="61"/>
      <c r="I143" s="61"/>
      <c r="J143" s="61"/>
      <c r="K143" s="61"/>
      <c r="L143" s="85"/>
      <c r="M143" s="85"/>
      <c r="N143" s="117">
        <v>137</v>
      </c>
      <c r="O143" s="107">
        <v>1</v>
      </c>
      <c r="P143" s="107">
        <v>5</v>
      </c>
      <c r="Q143" s="107">
        <v>3</v>
      </c>
      <c r="R143" s="117">
        <v>137</v>
      </c>
      <c r="S143" s="99" t="s">
        <v>388</v>
      </c>
      <c r="T143" s="117">
        <v>0</v>
      </c>
      <c r="U143" s="117">
        <v>-1</v>
      </c>
      <c r="V143" s="117">
        <v>0.1</v>
      </c>
      <c r="W143" s="118">
        <v>9.9999999999999995E-7</v>
      </c>
      <c r="X143" s="117">
        <v>0.1</v>
      </c>
      <c r="Y143" s="117">
        <v>0.3</v>
      </c>
      <c r="Z143" s="117">
        <v>0.11</v>
      </c>
      <c r="AA143" s="117">
        <v>3.5</v>
      </c>
      <c r="AB143" s="119" t="s">
        <v>73</v>
      </c>
      <c r="AC143" s="55" t="str">
        <f t="shared" si="18"/>
        <v/>
      </c>
      <c r="AD143" s="55" t="str">
        <f t="shared" si="19"/>
        <v>4,6</v>
      </c>
      <c r="AE143" s="63">
        <v>103</v>
      </c>
      <c r="AF143" s="63">
        <v>20673600</v>
      </c>
      <c r="AG143" s="63">
        <v>0.625</v>
      </c>
      <c r="AH143" s="63">
        <v>0</v>
      </c>
      <c r="AI143" s="63">
        <v>0.239361794219102</v>
      </c>
      <c r="AJ143" s="63">
        <v>0.21</v>
      </c>
      <c r="AK143" s="63">
        <v>0</v>
      </c>
      <c r="AL143" s="63">
        <v>6.88606355084391E-3</v>
      </c>
      <c r="AM143" s="63">
        <v>0</v>
      </c>
      <c r="AN143" s="63">
        <v>0</v>
      </c>
      <c r="AO143" s="63">
        <v>-0.25000000000009098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239.277777777777</v>
      </c>
      <c r="AV143" s="140"/>
      <c r="AW143" s="140"/>
      <c r="AX143" s="140"/>
      <c r="AY143" s="140"/>
      <c r="AZ143" s="140"/>
      <c r="BA143" s="140"/>
      <c r="BH143" s="112">
        <v>138</v>
      </c>
      <c r="BI143" s="112">
        <v>26805600</v>
      </c>
      <c r="BJ143" s="113">
        <v>185</v>
      </c>
      <c r="BK143" s="113">
        <v>1018.247624</v>
      </c>
      <c r="BL143" s="113">
        <v>227.22282920000001</v>
      </c>
      <c r="BM143" s="113">
        <v>5.3101016870000004</v>
      </c>
      <c r="BN143" s="113">
        <v>-1018.247624</v>
      </c>
      <c r="BO143" s="113">
        <v>-198.93515160000001</v>
      </c>
      <c r="BP143" s="113">
        <v>-207.97757590000001</v>
      </c>
      <c r="BQ143" s="115">
        <f t="shared" si="17"/>
        <v>310.25</v>
      </c>
      <c r="BT143" s="112">
        <v>138</v>
      </c>
      <c r="BU143" s="112">
        <v>26805600</v>
      </c>
      <c r="BV143" s="113">
        <v>1041.254062</v>
      </c>
      <c r="BW143" s="113">
        <v>1001.418679</v>
      </c>
      <c r="BX143" s="113">
        <v>-32.744492569999998</v>
      </c>
      <c r="BY143" s="113">
        <v>31.227061469999999</v>
      </c>
      <c r="BZ143" s="113">
        <v>-188.19976109999999</v>
      </c>
      <c r="CA143" s="113">
        <v>176.75051450000001</v>
      </c>
    </row>
    <row r="144" spans="2:79" ht="9.9499999999999993" customHeight="1" x14ac:dyDescent="0.25">
      <c r="B144" s="83"/>
      <c r="C144" s="61"/>
      <c r="D144" s="61"/>
      <c r="E144" s="61"/>
      <c r="F144" s="61"/>
      <c r="G144" s="61"/>
      <c r="H144" s="61"/>
      <c r="I144" s="61"/>
      <c r="J144" s="61"/>
      <c r="K144" s="61"/>
      <c r="L144" s="85"/>
      <c r="M144" s="85"/>
      <c r="N144" s="117">
        <v>138</v>
      </c>
      <c r="O144" s="107">
        <v>1</v>
      </c>
      <c r="P144" s="107">
        <v>5</v>
      </c>
      <c r="Q144" s="107">
        <v>4</v>
      </c>
      <c r="R144" s="117">
        <v>138</v>
      </c>
      <c r="S144" s="99" t="s">
        <v>389</v>
      </c>
      <c r="T144" s="117">
        <v>0</v>
      </c>
      <c r="U144" s="117">
        <v>-1</v>
      </c>
      <c r="V144" s="117">
        <v>0.1</v>
      </c>
      <c r="W144" s="118">
        <v>9.9999999999999995E-7</v>
      </c>
      <c r="X144" s="117">
        <v>0.1</v>
      </c>
      <c r="Y144" s="117">
        <v>0.3</v>
      </c>
      <c r="Z144" s="117">
        <v>0.11</v>
      </c>
      <c r="AA144" s="117">
        <v>3.5</v>
      </c>
      <c r="AB144" s="119" t="s">
        <v>73</v>
      </c>
      <c r="AC144" s="55" t="str">
        <f t="shared" si="18"/>
        <v/>
      </c>
      <c r="AD144" s="55" t="str">
        <f t="shared" si="19"/>
        <v>5,6</v>
      </c>
      <c r="AE144" s="63">
        <v>104</v>
      </c>
      <c r="AF144" s="63">
        <v>20848800</v>
      </c>
      <c r="AG144" s="63">
        <v>0.625</v>
      </c>
      <c r="AH144" s="63">
        <v>0</v>
      </c>
      <c r="AI144" s="63">
        <v>0.23936179421915699</v>
      </c>
      <c r="AJ144" s="63">
        <v>0.21</v>
      </c>
      <c r="AK144" s="63">
        <v>0</v>
      </c>
      <c r="AL144" s="63">
        <v>7.4146189287771901E-3</v>
      </c>
      <c r="AM144" s="63">
        <v>0</v>
      </c>
      <c r="AN144" s="63">
        <v>0</v>
      </c>
      <c r="AO144" s="63">
        <v>-0.25000000000009098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241.305555555555</v>
      </c>
      <c r="AV144" s="140"/>
      <c r="AW144" s="140"/>
      <c r="AX144" s="140"/>
      <c r="AY144" s="140"/>
      <c r="AZ144" s="140"/>
      <c r="BA144" s="140"/>
      <c r="BH144" s="112">
        <v>139</v>
      </c>
      <c r="BI144" s="112">
        <v>26980800</v>
      </c>
      <c r="BJ144" s="113">
        <v>185</v>
      </c>
      <c r="BK144" s="113">
        <v>1018.271808</v>
      </c>
      <c r="BL144" s="113">
        <v>227.2444533</v>
      </c>
      <c r="BM144" s="113">
        <v>5.3060368369999997</v>
      </c>
      <c r="BN144" s="113">
        <v>-1018.271808</v>
      </c>
      <c r="BO144" s="113">
        <v>-198.95674980000001</v>
      </c>
      <c r="BP144" s="113">
        <v>-207.98166660000001</v>
      </c>
      <c r="BQ144" s="115">
        <f t="shared" si="17"/>
        <v>312.27777777777777</v>
      </c>
      <c r="BT144" s="112">
        <v>139</v>
      </c>
      <c r="BU144" s="112">
        <v>26980800</v>
      </c>
      <c r="BV144" s="113">
        <v>1041.254148</v>
      </c>
      <c r="BW144" s="113">
        <v>1001.418738</v>
      </c>
      <c r="BX144" s="113">
        <v>-32.7482617</v>
      </c>
      <c r="BY144" s="113">
        <v>31.227061469999999</v>
      </c>
      <c r="BZ144" s="113">
        <v>-188.2126366</v>
      </c>
      <c r="CA144" s="113">
        <v>176.75460509999999</v>
      </c>
    </row>
    <row r="145" spans="2:79" ht="9.9499999999999993" customHeight="1" x14ac:dyDescent="0.25">
      <c r="B145" s="83"/>
      <c r="C145" s="61"/>
      <c r="D145" s="61"/>
      <c r="E145" s="61"/>
      <c r="F145" s="61"/>
      <c r="G145" s="61"/>
      <c r="H145" s="61"/>
      <c r="I145" s="61"/>
      <c r="J145" s="61"/>
      <c r="K145" s="61"/>
      <c r="L145" s="85"/>
      <c r="M145" s="85"/>
      <c r="N145" s="117">
        <v>139</v>
      </c>
      <c r="O145" s="107">
        <v>1</v>
      </c>
      <c r="P145" s="107">
        <v>5</v>
      </c>
      <c r="Q145" s="107">
        <v>5</v>
      </c>
      <c r="R145" s="117">
        <v>139</v>
      </c>
      <c r="S145" s="99" t="s">
        <v>390</v>
      </c>
      <c r="T145" s="117">
        <v>0</v>
      </c>
      <c r="U145" s="117">
        <v>-1</v>
      </c>
      <c r="V145" s="117">
        <v>0.1</v>
      </c>
      <c r="W145" s="118">
        <v>9.9999999999999995E-7</v>
      </c>
      <c r="X145" s="117">
        <v>0.1</v>
      </c>
      <c r="Y145" s="117">
        <v>0.3</v>
      </c>
      <c r="Z145" s="117">
        <v>0.11</v>
      </c>
      <c r="AA145" s="117">
        <v>3.5</v>
      </c>
      <c r="AB145" s="119" t="s">
        <v>67</v>
      </c>
      <c r="AC145" s="55" t="str">
        <f t="shared" si="18"/>
        <v>6,6</v>
      </c>
      <c r="AD145" s="55" t="str">
        <f t="shared" si="19"/>
        <v/>
      </c>
      <c r="AE145" s="63">
        <v>105</v>
      </c>
      <c r="AF145" s="63">
        <v>21024000</v>
      </c>
      <c r="AG145" s="63">
        <v>0.625</v>
      </c>
      <c r="AH145" s="63">
        <v>0</v>
      </c>
      <c r="AI145" s="63">
        <v>0.23924499421915199</v>
      </c>
      <c r="AJ145" s="63">
        <v>0.21</v>
      </c>
      <c r="AK145" s="63">
        <v>0</v>
      </c>
      <c r="AL145" s="63">
        <v>7.9395477228665599E-3</v>
      </c>
      <c r="AM145" s="63">
        <v>0</v>
      </c>
      <c r="AN145" s="63">
        <v>0</v>
      </c>
      <c r="AO145" s="63">
        <v>-0.25000000000009098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243.333333333333</v>
      </c>
      <c r="AV145" s="140"/>
      <c r="AW145" s="140"/>
      <c r="AX145" s="140"/>
      <c r="AY145" s="140"/>
      <c r="AZ145" s="140"/>
      <c r="BA145" s="140"/>
      <c r="BH145" s="112">
        <v>140</v>
      </c>
      <c r="BI145" s="112">
        <v>27156000</v>
      </c>
      <c r="BJ145" s="113">
        <v>185</v>
      </c>
      <c r="BK145" s="113">
        <v>1018.294082</v>
      </c>
      <c r="BL145" s="113">
        <v>227.26418849999999</v>
      </c>
      <c r="BM145" s="113">
        <v>5.3022258750000004</v>
      </c>
      <c r="BN145" s="113">
        <v>-1018.294082</v>
      </c>
      <c r="BO145" s="113">
        <v>-198.97644779999999</v>
      </c>
      <c r="BP145" s="113">
        <v>-207.9855148</v>
      </c>
      <c r="BQ145" s="115">
        <f t="shared" si="17"/>
        <v>314.30555555555554</v>
      </c>
      <c r="BT145" s="112">
        <v>140</v>
      </c>
      <c r="BU145" s="112">
        <v>27156000</v>
      </c>
      <c r="BV145" s="113">
        <v>1041.2542309999999</v>
      </c>
      <c r="BW145" s="113">
        <v>1001.4187889999999</v>
      </c>
      <c r="BX145" s="113">
        <v>-32.751870969999999</v>
      </c>
      <c r="BY145" s="113">
        <v>31.227061469999999</v>
      </c>
      <c r="BZ145" s="113">
        <v>-188.22409619999999</v>
      </c>
      <c r="CA145" s="113">
        <v>176.75845330000001</v>
      </c>
    </row>
    <row r="146" spans="2:79" ht="9.9499999999999993" customHeight="1" x14ac:dyDescent="0.25">
      <c r="B146" s="83"/>
      <c r="C146" s="61"/>
      <c r="D146" s="61"/>
      <c r="E146" s="61"/>
      <c r="F146" s="61"/>
      <c r="G146" s="61"/>
      <c r="H146" s="61"/>
      <c r="I146" s="61"/>
      <c r="J146" s="61"/>
      <c r="K146" s="61"/>
      <c r="L146" s="85"/>
      <c r="M146" s="85"/>
      <c r="N146" s="117">
        <v>140</v>
      </c>
      <c r="O146" s="107">
        <v>1</v>
      </c>
      <c r="P146" s="107">
        <v>5</v>
      </c>
      <c r="Q146" s="107">
        <v>6</v>
      </c>
      <c r="R146" s="117">
        <v>140</v>
      </c>
      <c r="S146" s="99" t="s">
        <v>391</v>
      </c>
      <c r="T146" s="117">
        <v>0</v>
      </c>
      <c r="U146" s="117">
        <v>-1</v>
      </c>
      <c r="V146" s="117">
        <v>0.1</v>
      </c>
      <c r="W146" s="118">
        <v>9.9999999999999995E-7</v>
      </c>
      <c r="X146" s="117">
        <v>0.1</v>
      </c>
      <c r="Y146" s="117">
        <v>0.3</v>
      </c>
      <c r="Z146" s="117">
        <v>0.11</v>
      </c>
      <c r="AA146" s="117">
        <v>3.5</v>
      </c>
      <c r="AB146" s="119" t="s">
        <v>67</v>
      </c>
      <c r="AC146" s="55" t="str">
        <f t="shared" si="18"/>
        <v>7,6</v>
      </c>
      <c r="AD146" s="55" t="str">
        <f t="shared" si="19"/>
        <v/>
      </c>
      <c r="AE146" s="63">
        <v>106</v>
      </c>
      <c r="AF146" s="63">
        <v>21199200</v>
      </c>
      <c r="AG146" s="63">
        <v>0.374999999999999</v>
      </c>
      <c r="AH146" s="63">
        <v>0</v>
      </c>
      <c r="AI146" s="63">
        <v>0.23912819421909201</v>
      </c>
      <c r="AJ146" s="63">
        <v>0.21</v>
      </c>
      <c r="AK146" s="63">
        <v>0</v>
      </c>
      <c r="AL146" s="63">
        <v>8.4161976768749296E-3</v>
      </c>
      <c r="AM146" s="63">
        <v>0</v>
      </c>
      <c r="AN146" s="63">
        <v>0</v>
      </c>
      <c r="AO146" s="63">
        <v>-0.24999999961810301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245.361111111111</v>
      </c>
      <c r="AV146" s="140"/>
      <c r="AW146" s="140"/>
      <c r="AX146" s="140"/>
      <c r="AY146" s="140"/>
      <c r="AZ146" s="140"/>
      <c r="BA146" s="140"/>
      <c r="BH146" s="112">
        <v>141</v>
      </c>
      <c r="BI146" s="112">
        <v>27331200</v>
      </c>
      <c r="BJ146" s="113">
        <v>185</v>
      </c>
      <c r="BK146" s="113">
        <v>1018.314606</v>
      </c>
      <c r="BL146" s="113">
        <v>227.28220329999999</v>
      </c>
      <c r="BM146" s="113">
        <v>5.2986589180000001</v>
      </c>
      <c r="BN146" s="113">
        <v>-1018.314606</v>
      </c>
      <c r="BO146" s="113">
        <v>-198.99441210000001</v>
      </c>
      <c r="BP146" s="113">
        <v>-207.98913229999999</v>
      </c>
      <c r="BQ146" s="115">
        <f t="shared" si="17"/>
        <v>316.33333333333331</v>
      </c>
      <c r="BT146" s="112">
        <v>141</v>
      </c>
      <c r="BU146" s="112">
        <v>27331200</v>
      </c>
      <c r="BV146" s="113">
        <v>1041.25431</v>
      </c>
      <c r="BW146" s="113">
        <v>1001.4188349999999</v>
      </c>
      <c r="BX146" s="113">
        <v>-32.755327190000003</v>
      </c>
      <c r="BY146" s="113">
        <v>31.227061469999999</v>
      </c>
      <c r="BZ146" s="113">
        <v>-188.2342802</v>
      </c>
      <c r="CA146" s="113">
        <v>176.7620708</v>
      </c>
    </row>
    <row r="147" spans="2:79" ht="9.9499999999999993" customHeight="1" x14ac:dyDescent="0.25">
      <c r="B147" s="83"/>
      <c r="C147" s="61"/>
      <c r="D147" s="61"/>
      <c r="E147" s="61"/>
      <c r="F147" s="61"/>
      <c r="G147" s="61"/>
      <c r="H147" s="61"/>
      <c r="I147" s="61"/>
      <c r="J147" s="61"/>
      <c r="K147" s="61"/>
      <c r="L147" s="85"/>
      <c r="M147" s="85"/>
      <c r="N147" s="117">
        <v>141</v>
      </c>
      <c r="O147" s="107">
        <v>1</v>
      </c>
      <c r="P147" s="107">
        <v>5</v>
      </c>
      <c r="Q147" s="107">
        <v>7</v>
      </c>
      <c r="R147" s="117">
        <v>141</v>
      </c>
      <c r="S147" s="99" t="s">
        <v>392</v>
      </c>
      <c r="T147" s="117">
        <v>0</v>
      </c>
      <c r="U147" s="117">
        <v>-1</v>
      </c>
      <c r="V147" s="117">
        <v>0.1</v>
      </c>
      <c r="W147" s="118">
        <v>9.9999999999999995E-7</v>
      </c>
      <c r="X147" s="117">
        <v>0.1</v>
      </c>
      <c r="Y147" s="117">
        <v>0.3</v>
      </c>
      <c r="Z147" s="117">
        <v>0.11</v>
      </c>
      <c r="AA147" s="117">
        <v>3.5</v>
      </c>
      <c r="AB147" s="119" t="s">
        <v>67</v>
      </c>
      <c r="AC147" s="55" t="str">
        <f t="shared" si="18"/>
        <v>8,6</v>
      </c>
      <c r="AD147" s="55" t="str">
        <f t="shared" si="19"/>
        <v/>
      </c>
      <c r="AE147" s="63">
        <v>107</v>
      </c>
      <c r="AF147" s="63">
        <v>21374400</v>
      </c>
      <c r="AG147" s="63">
        <v>0.374999999999999</v>
      </c>
      <c r="AH147" s="63">
        <v>0</v>
      </c>
      <c r="AI147" s="63">
        <v>0.23901139421908699</v>
      </c>
      <c r="AJ147" s="63">
        <v>0.25883945557696197</v>
      </c>
      <c r="AK147" s="63">
        <v>0</v>
      </c>
      <c r="AL147" s="63">
        <v>8.8299525286259593E-3</v>
      </c>
      <c r="AM147" s="63">
        <v>0</v>
      </c>
      <c r="AN147" s="63">
        <v>0</v>
      </c>
      <c r="AO147" s="63">
        <v>-0.25000000000009098</v>
      </c>
      <c r="AP147" s="63">
        <v>0</v>
      </c>
      <c r="AQ147" s="63">
        <v>0</v>
      </c>
      <c r="AR147" s="63">
        <v>0</v>
      </c>
      <c r="AS147" s="63">
        <v>0</v>
      </c>
      <c r="AT147" s="63">
        <v>0</v>
      </c>
      <c r="AU147" s="63">
        <v>247.388888888888</v>
      </c>
      <c r="AV147" s="140"/>
      <c r="AW147" s="140"/>
      <c r="AX147" s="140"/>
      <c r="AY147" s="140"/>
      <c r="AZ147" s="140"/>
      <c r="BA147" s="140"/>
      <c r="BH147" s="112">
        <v>142</v>
      </c>
      <c r="BI147" s="112">
        <v>27506400</v>
      </c>
      <c r="BJ147" s="113">
        <v>185</v>
      </c>
      <c r="BK147" s="113">
        <v>1018.333514</v>
      </c>
      <c r="BL147" s="113">
        <v>227.2985018</v>
      </c>
      <c r="BM147" s="113">
        <v>5.295328832</v>
      </c>
      <c r="BN147" s="113">
        <v>-1018.333514</v>
      </c>
      <c r="BO147" s="113">
        <v>-199.01064389999999</v>
      </c>
      <c r="BP147" s="113">
        <v>-207.99252899999999</v>
      </c>
      <c r="BQ147" s="115">
        <f t="shared" si="17"/>
        <v>318.36111111111109</v>
      </c>
      <c r="BT147" s="112">
        <v>142</v>
      </c>
      <c r="BU147" s="112">
        <v>27506400</v>
      </c>
      <c r="BV147" s="113">
        <v>1041.2543860000001</v>
      </c>
      <c r="BW147" s="113">
        <v>1001.418876</v>
      </c>
      <c r="BX147" s="113">
        <v>-32.758636410000001</v>
      </c>
      <c r="BY147" s="113">
        <v>31.227061469999999</v>
      </c>
      <c r="BZ147" s="113">
        <v>-188.24330699999999</v>
      </c>
      <c r="CA147" s="113">
        <v>176.7654675</v>
      </c>
    </row>
    <row r="148" spans="2:79" ht="9.9499999999999993" customHeight="1" x14ac:dyDescent="0.25">
      <c r="B148" s="83"/>
      <c r="C148" s="61"/>
      <c r="D148" s="61"/>
      <c r="E148" s="61"/>
      <c r="F148" s="61"/>
      <c r="G148" s="61"/>
      <c r="H148" s="61"/>
      <c r="I148" s="61"/>
      <c r="J148" s="61"/>
      <c r="K148" s="61"/>
      <c r="L148" s="85"/>
      <c r="M148" s="85"/>
      <c r="N148" s="117">
        <v>142</v>
      </c>
      <c r="O148" s="107">
        <v>1</v>
      </c>
      <c r="P148" s="107">
        <v>5</v>
      </c>
      <c r="Q148" s="107">
        <v>8</v>
      </c>
      <c r="R148" s="117">
        <v>142</v>
      </c>
      <c r="S148" s="99" t="s">
        <v>393</v>
      </c>
      <c r="T148" s="117">
        <v>0</v>
      </c>
      <c r="U148" s="117">
        <v>-1</v>
      </c>
      <c r="V148" s="117">
        <v>0.1</v>
      </c>
      <c r="W148" s="118">
        <v>9.9999999999999995E-7</v>
      </c>
      <c r="X148" s="117">
        <v>0.2</v>
      </c>
      <c r="Y148" s="117">
        <v>0.3</v>
      </c>
      <c r="Z148" s="117">
        <v>0.21</v>
      </c>
      <c r="AA148" s="117">
        <v>3.5</v>
      </c>
      <c r="AB148" s="119" t="s">
        <v>67</v>
      </c>
      <c r="AC148" s="55" t="str">
        <f t="shared" si="18"/>
        <v>9,6</v>
      </c>
      <c r="AD148" s="55" t="str">
        <f t="shared" si="19"/>
        <v/>
      </c>
      <c r="AE148" s="63">
        <v>108</v>
      </c>
      <c r="AF148" s="63">
        <v>21549600</v>
      </c>
      <c r="AG148" s="63">
        <v>0.374999999999999</v>
      </c>
      <c r="AH148" s="63">
        <v>0</v>
      </c>
      <c r="AI148" s="63">
        <v>0.238894594219137</v>
      </c>
      <c r="AJ148" s="63">
        <v>0.25648721084072301</v>
      </c>
      <c r="AK148" s="63">
        <v>0</v>
      </c>
      <c r="AL148" s="63">
        <v>9.1811535774305592E-3</v>
      </c>
      <c r="AM148" s="63">
        <v>0</v>
      </c>
      <c r="AN148" s="63">
        <v>0</v>
      </c>
      <c r="AO148" s="63">
        <v>-0.249999999999964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249.416666666666</v>
      </c>
      <c r="AV148" s="140"/>
      <c r="AW148" s="140"/>
      <c r="AX148" s="140"/>
      <c r="AY148" s="140"/>
      <c r="AZ148" s="140"/>
      <c r="BA148" s="140"/>
      <c r="BH148" s="112">
        <v>143</v>
      </c>
      <c r="BI148" s="112">
        <v>27681600</v>
      </c>
      <c r="BJ148" s="113">
        <v>185</v>
      </c>
      <c r="BK148" s="113">
        <v>1018.350918</v>
      </c>
      <c r="BL148" s="113">
        <v>227.31274490000001</v>
      </c>
      <c r="BM148" s="113">
        <v>5.2922287299999997</v>
      </c>
      <c r="BN148" s="113">
        <v>-1018.350918</v>
      </c>
      <c r="BO148" s="113">
        <v>-199.02480130000001</v>
      </c>
      <c r="BP148" s="113">
        <v>-207.9957148</v>
      </c>
      <c r="BQ148" s="115">
        <f t="shared" si="17"/>
        <v>320.38888888888891</v>
      </c>
      <c r="BT148" s="112">
        <v>143</v>
      </c>
      <c r="BU148" s="112">
        <v>27681600</v>
      </c>
      <c r="BV148" s="113">
        <v>1041.254459</v>
      </c>
      <c r="BW148" s="113">
        <v>1001.418912</v>
      </c>
      <c r="BX148" s="113">
        <v>-32.761804060000003</v>
      </c>
      <c r="BY148" s="113">
        <v>31.227061469999999</v>
      </c>
      <c r="BZ148" s="113">
        <v>-188.25127649999999</v>
      </c>
      <c r="CA148" s="113">
        <v>176.76865330000001</v>
      </c>
    </row>
    <row r="149" spans="2:79" ht="9.9499999999999993" customHeight="1" x14ac:dyDescent="0.25">
      <c r="B149" s="83"/>
      <c r="C149" s="61"/>
      <c r="D149" s="61"/>
      <c r="E149" s="61"/>
      <c r="F149" s="61"/>
      <c r="G149" s="61"/>
      <c r="H149" s="61"/>
      <c r="I149" s="61"/>
      <c r="J149" s="61"/>
      <c r="K149" s="61"/>
      <c r="L149" s="85"/>
      <c r="M149" s="85"/>
      <c r="N149" s="117">
        <v>143</v>
      </c>
      <c r="O149" s="107">
        <v>1</v>
      </c>
      <c r="P149" s="107">
        <v>5</v>
      </c>
      <c r="Q149" s="107">
        <v>9</v>
      </c>
      <c r="R149" s="117">
        <v>143</v>
      </c>
      <c r="S149" s="99" t="s">
        <v>394</v>
      </c>
      <c r="T149" s="117">
        <v>0</v>
      </c>
      <c r="U149" s="117">
        <v>-1</v>
      </c>
      <c r="V149" s="117">
        <v>0.1</v>
      </c>
      <c r="W149" s="118">
        <v>9.9999999999999995E-7</v>
      </c>
      <c r="X149" s="117">
        <v>0.2</v>
      </c>
      <c r="Y149" s="117">
        <v>0.3</v>
      </c>
      <c r="Z149" s="117">
        <v>0.21</v>
      </c>
      <c r="AA149" s="117">
        <v>3.5</v>
      </c>
      <c r="AB149" s="119" t="s">
        <v>67</v>
      </c>
      <c r="AC149" s="55" t="str">
        <f t="shared" si="18"/>
        <v>10,6</v>
      </c>
      <c r="AD149" s="55" t="str">
        <f t="shared" si="19"/>
        <v/>
      </c>
      <c r="AE149" s="63">
        <v>109</v>
      </c>
      <c r="AF149" s="63">
        <v>21724800</v>
      </c>
      <c r="AG149" s="63">
        <v>0.374999999999999</v>
      </c>
      <c r="AH149" s="63">
        <v>0</v>
      </c>
      <c r="AI149" s="63">
        <v>0.23877779421907699</v>
      </c>
      <c r="AJ149" s="63">
        <v>0.25646719548494401</v>
      </c>
      <c r="AK149" s="63">
        <v>0</v>
      </c>
      <c r="AL149" s="63">
        <v>9.4766930863522895E-3</v>
      </c>
      <c r="AM149" s="63">
        <v>0</v>
      </c>
      <c r="AN149" s="63">
        <v>0</v>
      </c>
      <c r="AO149" s="63">
        <v>-0.25000000000021799</v>
      </c>
      <c r="AP149" s="63">
        <v>0</v>
      </c>
      <c r="AQ149" s="63">
        <v>0</v>
      </c>
      <c r="AR149" s="63">
        <v>0</v>
      </c>
      <c r="AS149" s="63">
        <v>0</v>
      </c>
      <c r="AT149" s="63">
        <v>0</v>
      </c>
      <c r="AU149" s="63">
        <v>251.444444444444</v>
      </c>
      <c r="AV149" s="140"/>
      <c r="AW149" s="140"/>
      <c r="AX149" s="140"/>
      <c r="AY149" s="140"/>
      <c r="AZ149" s="140"/>
      <c r="BA149" s="140"/>
      <c r="BH149" s="112">
        <v>144</v>
      </c>
      <c r="BI149" s="112">
        <v>27856800</v>
      </c>
      <c r="BJ149" s="113">
        <v>185</v>
      </c>
      <c r="BK149" s="113">
        <v>1018.366927</v>
      </c>
      <c r="BL149" s="113">
        <v>227.3256232</v>
      </c>
      <c r="BM149" s="113">
        <v>5.2893521120000004</v>
      </c>
      <c r="BN149" s="113">
        <v>-1018.366927</v>
      </c>
      <c r="BO149" s="113">
        <v>-199.03757350000001</v>
      </c>
      <c r="BP149" s="113">
        <v>-207.99869760000001</v>
      </c>
      <c r="BQ149" s="115">
        <f t="shared" si="17"/>
        <v>322.41666666666669</v>
      </c>
      <c r="BT149" s="112">
        <v>144</v>
      </c>
      <c r="BU149" s="112">
        <v>27856800</v>
      </c>
      <c r="BV149" s="113">
        <v>1041.254529</v>
      </c>
      <c r="BW149" s="113">
        <v>1001.418944</v>
      </c>
      <c r="BX149" s="113">
        <v>-32.76483554</v>
      </c>
      <c r="BY149" s="113">
        <v>31.227061469999999</v>
      </c>
      <c r="BZ149" s="113">
        <v>-188.2582817</v>
      </c>
      <c r="CA149" s="113">
        <v>176.77163609999999</v>
      </c>
    </row>
    <row r="150" spans="2:79" ht="9.9499999999999993" customHeight="1" x14ac:dyDescent="0.25">
      <c r="B150" s="83"/>
      <c r="C150" s="61"/>
      <c r="D150" s="61"/>
      <c r="E150" s="61"/>
      <c r="F150" s="61"/>
      <c r="G150" s="61"/>
      <c r="H150" s="61"/>
      <c r="I150" s="61"/>
      <c r="J150" s="61"/>
      <c r="K150" s="61"/>
      <c r="L150" s="85"/>
      <c r="M150" s="85"/>
      <c r="N150" s="117">
        <v>144</v>
      </c>
      <c r="O150" s="107">
        <v>1</v>
      </c>
      <c r="P150" s="107">
        <v>6</v>
      </c>
      <c r="Q150" s="107">
        <v>0</v>
      </c>
      <c r="R150" s="117">
        <v>144</v>
      </c>
      <c r="S150" s="99" t="s">
        <v>395</v>
      </c>
      <c r="T150" s="117">
        <v>0</v>
      </c>
      <c r="U150" s="117">
        <v>-1</v>
      </c>
      <c r="V150" s="117">
        <v>0.1</v>
      </c>
      <c r="W150" s="118">
        <v>9.9999999999999995E-7</v>
      </c>
      <c r="X150" s="117">
        <v>0.2</v>
      </c>
      <c r="Y150" s="117">
        <v>0.3</v>
      </c>
      <c r="Z150" s="117">
        <v>0.21</v>
      </c>
      <c r="AA150" s="117">
        <v>3.5</v>
      </c>
      <c r="AB150" s="119" t="s">
        <v>67</v>
      </c>
      <c r="AC150" s="55" t="str">
        <f t="shared" si="18"/>
        <v>1,7</v>
      </c>
      <c r="AD150" s="55" t="str">
        <f t="shared" si="19"/>
        <v/>
      </c>
      <c r="AE150" s="63">
        <v>110</v>
      </c>
      <c r="AF150" s="63">
        <v>21900000</v>
      </c>
      <c r="AG150" s="63">
        <v>0.374999999999999</v>
      </c>
      <c r="AH150" s="63">
        <v>0</v>
      </c>
      <c r="AI150" s="63">
        <v>0.23866099421912701</v>
      </c>
      <c r="AJ150" s="63">
        <v>0.25637041084072199</v>
      </c>
      <c r="AK150" s="63">
        <v>0</v>
      </c>
      <c r="AL150" s="63">
        <v>9.7258942279365105E-3</v>
      </c>
      <c r="AM150" s="63">
        <v>0</v>
      </c>
      <c r="AN150" s="63">
        <v>0</v>
      </c>
      <c r="AO150" s="63">
        <v>-0.25000000000002798</v>
      </c>
      <c r="AP150" s="63">
        <v>0</v>
      </c>
      <c r="AQ150" s="63">
        <v>0</v>
      </c>
      <c r="AR150" s="63">
        <v>0</v>
      </c>
      <c r="AS150" s="63">
        <v>0</v>
      </c>
      <c r="AT150" s="63">
        <v>0</v>
      </c>
      <c r="AU150" s="63">
        <v>253.472222222222</v>
      </c>
      <c r="AV150" s="140"/>
      <c r="AW150" s="140"/>
      <c r="AX150" s="140"/>
      <c r="AY150" s="140"/>
      <c r="AZ150" s="140"/>
      <c r="BA150" s="140"/>
      <c r="BH150" s="112">
        <v>145</v>
      </c>
      <c r="BI150" s="112">
        <v>28032000</v>
      </c>
      <c r="BJ150" s="113">
        <v>185</v>
      </c>
      <c r="BK150" s="113">
        <v>1018.381638</v>
      </c>
      <c r="BL150" s="113">
        <v>227.33723689999999</v>
      </c>
      <c r="BM150" s="113">
        <v>5.2867001790000003</v>
      </c>
      <c r="BN150" s="113">
        <v>-1018.381638</v>
      </c>
      <c r="BO150" s="113">
        <v>-199.0490595</v>
      </c>
      <c r="BP150" s="113">
        <v>-208.0014773</v>
      </c>
      <c r="BQ150" s="115">
        <f t="shared" si="17"/>
        <v>324.44444444444446</v>
      </c>
      <c r="BT150" s="112">
        <v>145</v>
      </c>
      <c r="BU150" s="112">
        <v>28032000</v>
      </c>
      <c r="BV150" s="113">
        <v>1041.2545950000001</v>
      </c>
      <c r="BW150" s="113">
        <v>1001.4189720000001</v>
      </c>
      <c r="BX150" s="113">
        <v>-32.767736120000002</v>
      </c>
      <c r="BY150" s="113">
        <v>31.227061469999999</v>
      </c>
      <c r="BZ150" s="113">
        <v>-188.26440489999999</v>
      </c>
      <c r="CA150" s="113">
        <v>176.77441580000001</v>
      </c>
    </row>
    <row r="151" spans="2:79" ht="9.9499999999999993" customHeight="1" x14ac:dyDescent="0.25">
      <c r="B151" s="83"/>
      <c r="C151" s="61"/>
      <c r="D151" s="61"/>
      <c r="E151" s="61"/>
      <c r="F151" s="61"/>
      <c r="G151" s="61"/>
      <c r="H151" s="61"/>
      <c r="I151" s="61"/>
      <c r="J151" s="61"/>
      <c r="K151" s="61"/>
      <c r="L151" s="85"/>
      <c r="M151" s="85"/>
      <c r="N151" s="117">
        <v>145</v>
      </c>
      <c r="O151" s="107">
        <v>1</v>
      </c>
      <c r="P151" s="107">
        <v>6</v>
      </c>
      <c r="Q151" s="107">
        <v>1</v>
      </c>
      <c r="R151" s="117">
        <v>145</v>
      </c>
      <c r="S151" s="99" t="s">
        <v>396</v>
      </c>
      <c r="T151" s="117">
        <v>0</v>
      </c>
      <c r="U151" s="117">
        <v>-1</v>
      </c>
      <c r="V151" s="117">
        <v>0.1</v>
      </c>
      <c r="W151" s="118">
        <v>9.9999999999999995E-7</v>
      </c>
      <c r="X151" s="117">
        <v>0.2</v>
      </c>
      <c r="Y151" s="117">
        <v>0.3</v>
      </c>
      <c r="Z151" s="117">
        <v>0.21</v>
      </c>
      <c r="AA151" s="117">
        <v>3.5</v>
      </c>
      <c r="AB151" s="119" t="s">
        <v>67</v>
      </c>
      <c r="AC151" s="55" t="str">
        <f t="shared" si="18"/>
        <v>2,7</v>
      </c>
      <c r="AD151" s="55" t="str">
        <f t="shared" si="19"/>
        <v/>
      </c>
      <c r="AE151" s="63">
        <v>111</v>
      </c>
      <c r="AF151" s="63">
        <v>22075200</v>
      </c>
      <c r="AG151" s="63">
        <v>0.374999999999999</v>
      </c>
      <c r="AH151" s="63">
        <v>0</v>
      </c>
      <c r="AI151" s="63">
        <v>0.238544194219178</v>
      </c>
      <c r="AJ151" s="63">
        <v>0.25637041084072199</v>
      </c>
      <c r="AK151" s="63">
        <v>0</v>
      </c>
      <c r="AL151" s="63">
        <v>9.9472900276985892E-3</v>
      </c>
      <c r="AM151" s="63">
        <v>0</v>
      </c>
      <c r="AN151" s="63">
        <v>0</v>
      </c>
      <c r="AO151" s="63">
        <v>-0.25000000000002798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255.5</v>
      </c>
      <c r="AV151" s="140"/>
      <c r="AW151" s="140"/>
      <c r="AX151" s="140"/>
      <c r="AY151" s="140"/>
      <c r="AZ151" s="140"/>
      <c r="BA151" s="140"/>
      <c r="BH151" s="112">
        <v>146</v>
      </c>
      <c r="BI151" s="112">
        <v>28207200</v>
      </c>
      <c r="BJ151" s="113">
        <v>185</v>
      </c>
      <c r="BK151" s="113">
        <v>1018.395135</v>
      </c>
      <c r="BL151" s="113">
        <v>227.34767199999999</v>
      </c>
      <c r="BM151" s="113">
        <v>5.2842941689999998</v>
      </c>
      <c r="BN151" s="113">
        <v>-1018.395135</v>
      </c>
      <c r="BO151" s="113">
        <v>-199.0593447</v>
      </c>
      <c r="BP151" s="113">
        <v>-208.00403320000001</v>
      </c>
      <c r="BQ151" s="115">
        <f t="shared" si="17"/>
        <v>326.47222222222223</v>
      </c>
      <c r="BT151" s="112">
        <v>146</v>
      </c>
      <c r="BU151" s="112">
        <v>28207200</v>
      </c>
      <c r="BV151" s="113">
        <v>1041.2546589999999</v>
      </c>
      <c r="BW151" s="113">
        <v>1001.418996</v>
      </c>
      <c r="BX151" s="113">
        <v>-32.770510649999999</v>
      </c>
      <c r="BY151" s="113">
        <v>31.227061469999999</v>
      </c>
      <c r="BZ151" s="113">
        <v>-188.26971639999999</v>
      </c>
      <c r="CA151" s="113">
        <v>176.77697169999999</v>
      </c>
    </row>
    <row r="152" spans="2:79" ht="9.9499999999999993" customHeight="1" x14ac:dyDescent="0.25">
      <c r="B152" s="83"/>
      <c r="C152" s="61"/>
      <c r="D152" s="61"/>
      <c r="E152" s="61"/>
      <c r="F152" s="61"/>
      <c r="G152" s="61"/>
      <c r="H152" s="61"/>
      <c r="I152" s="61"/>
      <c r="J152" s="61"/>
      <c r="K152" s="61"/>
      <c r="L152" s="85"/>
      <c r="M152" s="85"/>
      <c r="N152" s="117">
        <v>146</v>
      </c>
      <c r="O152" s="107">
        <v>1</v>
      </c>
      <c r="P152" s="107">
        <v>6</v>
      </c>
      <c r="Q152" s="107">
        <v>2</v>
      </c>
      <c r="R152" s="117">
        <v>146</v>
      </c>
      <c r="S152" s="99" t="s">
        <v>397</v>
      </c>
      <c r="T152" s="117">
        <v>0</v>
      </c>
      <c r="U152" s="117">
        <v>-1</v>
      </c>
      <c r="V152" s="117">
        <v>0.1</v>
      </c>
      <c r="W152" s="118">
        <v>9.9999999999999995E-7</v>
      </c>
      <c r="X152" s="117">
        <v>0.2</v>
      </c>
      <c r="Y152" s="117">
        <v>0.3</v>
      </c>
      <c r="Z152" s="117">
        <v>0.21</v>
      </c>
      <c r="AA152" s="117">
        <v>3.5</v>
      </c>
      <c r="AB152" s="119" t="s">
        <v>67</v>
      </c>
      <c r="AC152" s="55" t="str">
        <f t="shared" si="18"/>
        <v>3,7</v>
      </c>
      <c r="AD152" s="55" t="str">
        <f t="shared" si="19"/>
        <v/>
      </c>
      <c r="AE152" s="63">
        <v>112</v>
      </c>
      <c r="AF152" s="63">
        <v>22250400</v>
      </c>
      <c r="AG152" s="63">
        <v>0.374999999999999</v>
      </c>
      <c r="AH152" s="63">
        <v>0</v>
      </c>
      <c r="AI152" s="63">
        <v>0.23842739421911699</v>
      </c>
      <c r="AJ152" s="63">
        <v>0.254125600217946</v>
      </c>
      <c r="AK152" s="63">
        <v>0</v>
      </c>
      <c r="AL152" s="63">
        <v>1.0160783709557799E-2</v>
      </c>
      <c r="AM152" s="63">
        <v>0</v>
      </c>
      <c r="AN152" s="63">
        <v>0</v>
      </c>
      <c r="AO152" s="63">
        <v>-0.25000000000002798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257.52777777777698</v>
      </c>
      <c r="AV152" s="140"/>
      <c r="AW152" s="140"/>
      <c r="AX152" s="140"/>
      <c r="AY152" s="140"/>
      <c r="AZ152" s="140"/>
      <c r="BA152" s="140"/>
      <c r="BH152" s="112">
        <v>147</v>
      </c>
      <c r="BI152" s="112">
        <v>28382400</v>
      </c>
      <c r="BJ152" s="113">
        <v>185</v>
      </c>
      <c r="BK152" s="113">
        <v>1018.407416</v>
      </c>
      <c r="BL152" s="113">
        <v>227.35697379999999</v>
      </c>
      <c r="BM152" s="113">
        <v>5.2822094169999998</v>
      </c>
      <c r="BN152" s="113">
        <v>-1018.407416</v>
      </c>
      <c r="BO152" s="113">
        <v>-199.06838740000001</v>
      </c>
      <c r="BP152" s="113">
        <v>-208.00637689999999</v>
      </c>
      <c r="BQ152" s="115">
        <f t="shared" si="17"/>
        <v>328.5</v>
      </c>
      <c r="BT152" s="112">
        <v>147</v>
      </c>
      <c r="BU152" s="112">
        <v>28382400</v>
      </c>
      <c r="BV152" s="113">
        <v>1041.2547199999999</v>
      </c>
      <c r="BW152" s="113">
        <v>1001.4190160000001</v>
      </c>
      <c r="BX152" s="113">
        <v>-32.773164860000001</v>
      </c>
      <c r="BY152" s="113">
        <v>31.227061469999999</v>
      </c>
      <c r="BZ152" s="113">
        <v>-188.27428230000001</v>
      </c>
      <c r="CA152" s="113">
        <v>176.7793154</v>
      </c>
    </row>
    <row r="153" spans="2:79" ht="9.9499999999999993" customHeight="1" x14ac:dyDescent="0.25">
      <c r="B153" s="83"/>
      <c r="C153" s="61"/>
      <c r="D153" s="61"/>
      <c r="E153" s="61"/>
      <c r="F153" s="61"/>
      <c r="G153" s="61"/>
      <c r="H153" s="61"/>
      <c r="I153" s="61"/>
      <c r="J153" s="61"/>
      <c r="K153" s="61"/>
      <c r="L153" s="85"/>
      <c r="M153" s="85"/>
      <c r="N153" s="117">
        <v>147</v>
      </c>
      <c r="O153" s="107">
        <v>1</v>
      </c>
      <c r="P153" s="107">
        <v>6</v>
      </c>
      <c r="Q153" s="107">
        <v>3</v>
      </c>
      <c r="R153" s="117">
        <v>147</v>
      </c>
      <c r="S153" s="99" t="s">
        <v>398</v>
      </c>
      <c r="T153" s="117">
        <v>0</v>
      </c>
      <c r="U153" s="117">
        <v>-1</v>
      </c>
      <c r="V153" s="117">
        <v>0.1</v>
      </c>
      <c r="W153" s="118">
        <v>9.9999999999999995E-7</v>
      </c>
      <c r="X153" s="117">
        <v>0.1</v>
      </c>
      <c r="Y153" s="117">
        <v>0.3</v>
      </c>
      <c r="Z153" s="117">
        <v>0.11</v>
      </c>
      <c r="AA153" s="117">
        <v>3.5</v>
      </c>
      <c r="AB153" s="119" t="s">
        <v>73</v>
      </c>
      <c r="AC153" s="55" t="str">
        <f t="shared" si="18"/>
        <v/>
      </c>
      <c r="AD153" s="55" t="str">
        <f t="shared" si="19"/>
        <v>4,7</v>
      </c>
      <c r="AE153" s="63">
        <v>113</v>
      </c>
      <c r="AF153" s="63">
        <v>22425600</v>
      </c>
      <c r="AG153" s="63">
        <v>0.374999999999999</v>
      </c>
      <c r="AH153" s="63">
        <v>0</v>
      </c>
      <c r="AI153" s="63">
        <v>0.23842739421906201</v>
      </c>
      <c r="AJ153" s="63">
        <v>0.25332413822118399</v>
      </c>
      <c r="AK153" s="63">
        <v>0</v>
      </c>
      <c r="AL153" s="63">
        <v>1.03797146841089E-2</v>
      </c>
      <c r="AM153" s="63">
        <v>0</v>
      </c>
      <c r="AN153" s="63">
        <v>0</v>
      </c>
      <c r="AO153" s="63">
        <v>-0.249999999999964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259.55555555555497</v>
      </c>
      <c r="AV153" s="140"/>
      <c r="AW153" s="140"/>
      <c r="AX153" s="140"/>
      <c r="AY153" s="140"/>
      <c r="AZ153" s="140"/>
      <c r="BA153" s="140"/>
      <c r="BH153" s="112">
        <v>148</v>
      </c>
      <c r="BI153" s="112">
        <v>28557600</v>
      </c>
      <c r="BJ153" s="113">
        <v>185</v>
      </c>
      <c r="BK153" s="113">
        <v>1018.418794</v>
      </c>
      <c r="BL153" s="113">
        <v>227.3654641</v>
      </c>
      <c r="BM153" s="113">
        <v>5.2804722100000001</v>
      </c>
      <c r="BN153" s="113">
        <v>-1018.418794</v>
      </c>
      <c r="BO153" s="113">
        <v>-199.07634110000001</v>
      </c>
      <c r="BP153" s="113">
        <v>-208.0086508</v>
      </c>
      <c r="BQ153" s="115">
        <f t="shared" si="17"/>
        <v>330.52777777777777</v>
      </c>
      <c r="BT153" s="112">
        <v>148</v>
      </c>
      <c r="BU153" s="112">
        <v>28557600</v>
      </c>
      <c r="BV153" s="113">
        <v>1041.2547810000001</v>
      </c>
      <c r="BW153" s="113">
        <v>1001.419034</v>
      </c>
      <c r="BX153" s="113">
        <v>-32.775818870000002</v>
      </c>
      <c r="BY153" s="113">
        <v>31.227061469999999</v>
      </c>
      <c r="BZ153" s="113">
        <v>-188.27822610000001</v>
      </c>
      <c r="CA153" s="113">
        <v>176.78158930000001</v>
      </c>
    </row>
    <row r="154" spans="2:79" ht="9.9499999999999993" customHeight="1" x14ac:dyDescent="0.25">
      <c r="B154" s="83"/>
      <c r="C154" s="61"/>
      <c r="D154" s="61"/>
      <c r="E154" s="61"/>
      <c r="F154" s="61"/>
      <c r="G154" s="61"/>
      <c r="H154" s="61"/>
      <c r="I154" s="61"/>
      <c r="J154" s="61"/>
      <c r="K154" s="61"/>
      <c r="L154" s="85"/>
      <c r="M154" s="85"/>
      <c r="N154" s="117">
        <v>148</v>
      </c>
      <c r="O154" s="107">
        <v>1</v>
      </c>
      <c r="P154" s="107">
        <v>6</v>
      </c>
      <c r="Q154" s="107">
        <v>4</v>
      </c>
      <c r="R154" s="117">
        <v>148</v>
      </c>
      <c r="S154" s="99" t="s">
        <v>399</v>
      </c>
      <c r="T154" s="117">
        <v>0</v>
      </c>
      <c r="U154" s="117">
        <v>-1</v>
      </c>
      <c r="V154" s="117">
        <v>0.1</v>
      </c>
      <c r="W154" s="118">
        <v>9.9999999999999995E-7</v>
      </c>
      <c r="X154" s="117">
        <v>0.1</v>
      </c>
      <c r="Y154" s="117">
        <v>0.3</v>
      </c>
      <c r="Z154" s="117">
        <v>0.11</v>
      </c>
      <c r="AA154" s="117">
        <v>3.5</v>
      </c>
      <c r="AB154" s="119" t="s">
        <v>73</v>
      </c>
      <c r="AC154" s="55" t="str">
        <f t="shared" si="18"/>
        <v/>
      </c>
      <c r="AD154" s="55" t="str">
        <f t="shared" si="19"/>
        <v>5,7</v>
      </c>
      <c r="AE154" s="63">
        <v>114</v>
      </c>
      <c r="AF154" s="63">
        <v>22600800</v>
      </c>
      <c r="AG154" s="63">
        <v>0.374999999999999</v>
      </c>
      <c r="AH154" s="63">
        <v>0</v>
      </c>
      <c r="AI154" s="63">
        <v>0.238427394219173</v>
      </c>
      <c r="AJ154" s="63">
        <v>0.25326871942363999</v>
      </c>
      <c r="AK154" s="63">
        <v>0</v>
      </c>
      <c r="AL154" s="63">
        <v>1.0608531263726E-2</v>
      </c>
      <c r="AM154" s="63">
        <v>0</v>
      </c>
      <c r="AN154" s="63">
        <v>0</v>
      </c>
      <c r="AO154" s="63">
        <v>-0.249999999999996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261.58333333333297</v>
      </c>
      <c r="AV154" s="140"/>
      <c r="AW154" s="140"/>
      <c r="AX154" s="140"/>
      <c r="AY154" s="140"/>
      <c r="AZ154" s="140"/>
      <c r="BA154" s="140"/>
      <c r="BH154" s="112">
        <v>149</v>
      </c>
      <c r="BI154" s="112">
        <v>28732800</v>
      </c>
      <c r="BJ154" s="113">
        <v>185</v>
      </c>
      <c r="BK154" s="113">
        <v>1018.429377</v>
      </c>
      <c r="BL154" s="113">
        <v>227.3728194</v>
      </c>
      <c r="BM154" s="113">
        <v>5.2790303139999999</v>
      </c>
      <c r="BN154" s="113">
        <v>-1018.429377</v>
      </c>
      <c r="BO154" s="113">
        <v>-199.08290930000001</v>
      </c>
      <c r="BP154" s="113">
        <v>-208.0108798</v>
      </c>
      <c r="BQ154" s="115">
        <f t="shared" si="17"/>
        <v>332.55555555555554</v>
      </c>
      <c r="BT154" s="112">
        <v>149</v>
      </c>
      <c r="BU154" s="112">
        <v>28732800</v>
      </c>
      <c r="BV154" s="113">
        <v>1041.2548420000001</v>
      </c>
      <c r="BW154" s="113">
        <v>1001.419049</v>
      </c>
      <c r="BX154" s="113">
        <v>-32.778487499999997</v>
      </c>
      <c r="BY154" s="113">
        <v>31.227061469999999</v>
      </c>
      <c r="BZ154" s="113">
        <v>-188.2815828</v>
      </c>
      <c r="CA154" s="113">
        <v>176.78381830000001</v>
      </c>
    </row>
    <row r="155" spans="2:79" ht="9.9499999999999993" customHeight="1" x14ac:dyDescent="0.25">
      <c r="B155" s="83"/>
      <c r="C155" s="61"/>
      <c r="D155" s="61"/>
      <c r="E155" s="61"/>
      <c r="F155" s="61"/>
      <c r="G155" s="61"/>
      <c r="H155" s="61"/>
      <c r="I155" s="61"/>
      <c r="J155" s="61"/>
      <c r="K155" s="61"/>
      <c r="L155" s="85"/>
      <c r="M155" s="85"/>
      <c r="N155" s="117">
        <v>149</v>
      </c>
      <c r="O155" s="107">
        <v>1</v>
      </c>
      <c r="P155" s="107">
        <v>6</v>
      </c>
      <c r="Q155" s="107">
        <v>5</v>
      </c>
      <c r="R155" s="117">
        <v>149</v>
      </c>
      <c r="S155" s="99" t="s">
        <v>400</v>
      </c>
      <c r="T155" s="117">
        <v>0</v>
      </c>
      <c r="U155" s="117">
        <v>-1</v>
      </c>
      <c r="V155" s="117">
        <v>0.1</v>
      </c>
      <c r="W155" s="118">
        <v>9.9999999999999995E-7</v>
      </c>
      <c r="X155" s="117">
        <v>0.1</v>
      </c>
      <c r="Y155" s="117">
        <v>0.3</v>
      </c>
      <c r="Z155" s="117">
        <v>0.11</v>
      </c>
      <c r="AA155" s="117">
        <v>3.5</v>
      </c>
      <c r="AB155" s="119" t="s">
        <v>67</v>
      </c>
      <c r="AC155" s="55" t="str">
        <f t="shared" si="18"/>
        <v>6,7</v>
      </c>
      <c r="AD155" s="55" t="str">
        <f t="shared" si="19"/>
        <v/>
      </c>
      <c r="AE155" s="63">
        <v>115</v>
      </c>
      <c r="AF155" s="63">
        <v>22776000</v>
      </c>
      <c r="AG155" s="63">
        <v>0.374999999999999</v>
      </c>
      <c r="AH155" s="63">
        <v>0</v>
      </c>
      <c r="AI155" s="63">
        <v>0.232944103503922</v>
      </c>
      <c r="AJ155" s="63">
        <v>0.25316960154082901</v>
      </c>
      <c r="AK155" s="63">
        <v>0</v>
      </c>
      <c r="AL155" s="63">
        <v>1.0846428336454699E-2</v>
      </c>
      <c r="AM155" s="63">
        <v>0</v>
      </c>
      <c r="AN155" s="63">
        <v>0</v>
      </c>
      <c r="AO155" s="63">
        <v>-0.249999999999964</v>
      </c>
      <c r="AP155" s="63">
        <v>0</v>
      </c>
      <c r="AQ155" s="63">
        <v>0</v>
      </c>
      <c r="AR155" s="63">
        <v>0</v>
      </c>
      <c r="AS155" s="63">
        <v>0</v>
      </c>
      <c r="AT155" s="63">
        <v>0</v>
      </c>
      <c r="AU155" s="63">
        <v>263.61111111111097</v>
      </c>
      <c r="AV155" s="140"/>
      <c r="AW155" s="140"/>
      <c r="AX155" s="140"/>
      <c r="AY155" s="140"/>
      <c r="AZ155" s="140"/>
      <c r="BA155" s="140"/>
      <c r="BH155" s="112">
        <v>150</v>
      </c>
      <c r="BI155" s="112">
        <v>28908000</v>
      </c>
      <c r="BJ155" s="113">
        <v>185</v>
      </c>
      <c r="BK155" s="113">
        <v>1018.439123</v>
      </c>
      <c r="BL155" s="113">
        <v>227.37900579999999</v>
      </c>
      <c r="BM155" s="113">
        <v>5.2778772209999998</v>
      </c>
      <c r="BN155" s="113">
        <v>-1018.439123</v>
      </c>
      <c r="BO155" s="113">
        <v>-199.08809289999999</v>
      </c>
      <c r="BP155" s="113">
        <v>-208.01303559999999</v>
      </c>
      <c r="BQ155" s="115">
        <f t="shared" si="17"/>
        <v>334.58333333333331</v>
      </c>
      <c r="BT155" s="112">
        <v>150</v>
      </c>
      <c r="BU155" s="112">
        <v>28908000</v>
      </c>
      <c r="BV155" s="113">
        <v>1041.254903</v>
      </c>
      <c r="BW155" s="113">
        <v>1001.4190620000001</v>
      </c>
      <c r="BX155" s="113">
        <v>-32.781140120000003</v>
      </c>
      <c r="BY155" s="113">
        <v>31.227061469999999</v>
      </c>
      <c r="BZ155" s="113">
        <v>-188.284367</v>
      </c>
      <c r="CA155" s="113">
        <v>176.7859742</v>
      </c>
    </row>
    <row r="156" spans="2:79" ht="9.9499999999999993" customHeight="1" x14ac:dyDescent="0.25">
      <c r="B156" s="83"/>
      <c r="C156" s="61"/>
      <c r="D156" s="61"/>
      <c r="E156" s="61"/>
      <c r="F156" s="61"/>
      <c r="G156" s="61"/>
      <c r="H156" s="61"/>
      <c r="I156" s="61"/>
      <c r="J156" s="61"/>
      <c r="K156" s="61"/>
      <c r="L156" s="85"/>
      <c r="M156" s="85"/>
      <c r="N156" s="117">
        <v>150</v>
      </c>
      <c r="O156" s="107">
        <v>1</v>
      </c>
      <c r="P156" s="107">
        <v>6</v>
      </c>
      <c r="Q156" s="107">
        <v>6</v>
      </c>
      <c r="R156" s="117">
        <v>150</v>
      </c>
      <c r="S156" s="99" t="s">
        <v>401</v>
      </c>
      <c r="T156" s="117">
        <v>0</v>
      </c>
      <c r="U156" s="117">
        <v>-1</v>
      </c>
      <c r="V156" s="117">
        <v>0.1</v>
      </c>
      <c r="W156" s="118">
        <v>9.9999999999999995E-7</v>
      </c>
      <c r="X156" s="117">
        <v>0.1</v>
      </c>
      <c r="Y156" s="117">
        <v>0.3</v>
      </c>
      <c r="Z156" s="117">
        <v>0.11</v>
      </c>
      <c r="AA156" s="117">
        <v>3.5</v>
      </c>
      <c r="AB156" s="119" t="s">
        <v>67</v>
      </c>
      <c r="AC156" s="55" t="str">
        <f t="shared" si="18"/>
        <v>7,7</v>
      </c>
      <c r="AD156" s="55" t="str">
        <f t="shared" si="19"/>
        <v/>
      </c>
      <c r="AE156" s="63">
        <v>116</v>
      </c>
      <c r="AF156" s="63">
        <v>22951200</v>
      </c>
      <c r="AG156" s="63">
        <v>0.374999999999999</v>
      </c>
      <c r="AH156" s="63">
        <v>0</v>
      </c>
      <c r="AI156" s="63">
        <v>0.23294410350397701</v>
      </c>
      <c r="AJ156" s="63">
        <v>0.25309053822118799</v>
      </c>
      <c r="AK156" s="63">
        <v>0</v>
      </c>
      <c r="AL156" s="63">
        <v>1.1090648209929801E-2</v>
      </c>
      <c r="AM156" s="63">
        <v>0</v>
      </c>
      <c r="AN156" s="63">
        <v>0</v>
      </c>
      <c r="AO156" s="63">
        <v>-0.249999999999996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265.638888888888</v>
      </c>
      <c r="AV156" s="140"/>
      <c r="AW156" s="140"/>
      <c r="AX156" s="140"/>
      <c r="AY156" s="140"/>
      <c r="AZ156" s="140"/>
      <c r="BA156" s="140"/>
      <c r="BH156" s="112">
        <v>151</v>
      </c>
      <c r="BI156" s="112">
        <v>29083200</v>
      </c>
      <c r="BJ156" s="113">
        <v>185</v>
      </c>
      <c r="BK156" s="113">
        <v>1018.4485110000001</v>
      </c>
      <c r="BL156" s="113">
        <v>227.38553450000001</v>
      </c>
      <c r="BM156" s="113">
        <v>5.278072656</v>
      </c>
      <c r="BN156" s="113">
        <v>-1018.4485110000001</v>
      </c>
      <c r="BO156" s="113">
        <v>-199.09338930000001</v>
      </c>
      <c r="BP156" s="113">
        <v>-208.01407259999999</v>
      </c>
      <c r="BQ156" s="115">
        <f t="shared" si="17"/>
        <v>336.61111111111109</v>
      </c>
      <c r="BT156" s="112">
        <v>151</v>
      </c>
      <c r="BU156" s="112">
        <v>29083200</v>
      </c>
      <c r="BV156" s="113">
        <v>1041.2549650000001</v>
      </c>
      <c r="BW156" s="113">
        <v>1001.419073</v>
      </c>
      <c r="BX156" s="113">
        <v>-32.783839059999998</v>
      </c>
      <c r="BY156" s="113">
        <v>31.227061469999999</v>
      </c>
      <c r="BZ156" s="113">
        <v>-188.28688550000001</v>
      </c>
      <c r="CA156" s="113">
        <v>176.7870111</v>
      </c>
    </row>
    <row r="157" spans="2:79" ht="9.9499999999999993" customHeight="1" x14ac:dyDescent="0.25">
      <c r="B157" s="83"/>
      <c r="C157" s="61"/>
      <c r="D157" s="61"/>
      <c r="E157" s="61"/>
      <c r="F157" s="61"/>
      <c r="G157" s="61"/>
      <c r="H157" s="61"/>
      <c r="I157" s="61"/>
      <c r="J157" s="61"/>
      <c r="K157" s="61"/>
      <c r="L157" s="85"/>
      <c r="M157" s="85"/>
      <c r="N157" s="117">
        <v>151</v>
      </c>
      <c r="O157" s="107">
        <v>1</v>
      </c>
      <c r="P157" s="107">
        <v>6</v>
      </c>
      <c r="Q157" s="107">
        <v>7</v>
      </c>
      <c r="R157" s="117">
        <v>151</v>
      </c>
      <c r="S157" s="99" t="s">
        <v>402</v>
      </c>
      <c r="T157" s="117">
        <v>0</v>
      </c>
      <c r="U157" s="117">
        <v>-1</v>
      </c>
      <c r="V157" s="117">
        <v>0.1</v>
      </c>
      <c r="W157" s="118">
        <v>9.9999999999999995E-7</v>
      </c>
      <c r="X157" s="117">
        <v>0.1</v>
      </c>
      <c r="Y157" s="117">
        <v>0.3</v>
      </c>
      <c r="Z157" s="117">
        <v>0.11</v>
      </c>
      <c r="AA157" s="117">
        <v>3.5</v>
      </c>
      <c r="AB157" s="119" t="s">
        <v>67</v>
      </c>
      <c r="AC157" s="55" t="str">
        <f t="shared" si="18"/>
        <v>8,7</v>
      </c>
      <c r="AD157" s="55" t="str">
        <f t="shared" si="19"/>
        <v/>
      </c>
      <c r="AE157" s="63">
        <v>117</v>
      </c>
      <c r="AF157" s="63">
        <v>23126400</v>
      </c>
      <c r="AG157" s="63">
        <v>0.374999999999999</v>
      </c>
      <c r="AH157" s="63">
        <v>0</v>
      </c>
      <c r="AI157" s="63">
        <v>0.232944103503922</v>
      </c>
      <c r="AJ157" s="63">
        <v>0.25309053822118799</v>
      </c>
      <c r="AK157" s="63">
        <v>0</v>
      </c>
      <c r="AL157" s="63">
        <v>1.1338150774780001E-2</v>
      </c>
      <c r="AM157" s="63">
        <v>0</v>
      </c>
      <c r="AN157" s="63">
        <v>0</v>
      </c>
      <c r="AO157" s="63">
        <v>-0.249999999999996</v>
      </c>
      <c r="AP157" s="63">
        <v>0</v>
      </c>
      <c r="AQ157" s="63">
        <v>0</v>
      </c>
      <c r="AR157" s="63">
        <v>0</v>
      </c>
      <c r="AS157" s="63">
        <v>0</v>
      </c>
      <c r="AT157" s="63">
        <v>0</v>
      </c>
      <c r="AU157" s="63">
        <v>267.666666666666</v>
      </c>
      <c r="AV157" s="140"/>
      <c r="AW157" s="140"/>
      <c r="AX157" s="140"/>
      <c r="AY157" s="140"/>
      <c r="AZ157" s="140"/>
      <c r="BA157" s="140"/>
      <c r="BH157" s="112">
        <v>152</v>
      </c>
      <c r="BI157" s="112">
        <v>29258400</v>
      </c>
      <c r="BJ157" s="113">
        <v>185</v>
      </c>
      <c r="BK157" s="113">
        <v>1018.457434</v>
      </c>
      <c r="BL157" s="113">
        <v>227.39194409999999</v>
      </c>
      <c r="BM157" s="113">
        <v>5.2803363790000004</v>
      </c>
      <c r="BN157" s="113">
        <v>-1018.457434</v>
      </c>
      <c r="BO157" s="113">
        <v>-199.09840030000001</v>
      </c>
      <c r="BP157" s="113">
        <v>-208.0132074</v>
      </c>
      <c r="BQ157" s="115">
        <f t="shared" si="17"/>
        <v>338.63888888888891</v>
      </c>
      <c r="BT157" s="112">
        <v>152</v>
      </c>
      <c r="BU157" s="112">
        <v>29258400</v>
      </c>
      <c r="BV157" s="113">
        <v>1041.255028</v>
      </c>
      <c r="BW157" s="113">
        <v>1001.419083</v>
      </c>
      <c r="BX157" s="113">
        <v>-32.786566280000002</v>
      </c>
      <c r="BY157" s="113">
        <v>31.227061469999999</v>
      </c>
      <c r="BZ157" s="113">
        <v>-188.2890199</v>
      </c>
      <c r="CA157" s="113">
        <v>176.78614590000001</v>
      </c>
    </row>
    <row r="158" spans="2:79" ht="9.9499999999999993" customHeight="1" x14ac:dyDescent="0.25">
      <c r="B158" s="83"/>
      <c r="C158" s="61"/>
      <c r="D158" s="61"/>
      <c r="E158" s="61"/>
      <c r="F158" s="61"/>
      <c r="G158" s="61"/>
      <c r="H158" s="61"/>
      <c r="I158" s="61"/>
      <c r="J158" s="61"/>
      <c r="K158" s="61"/>
      <c r="L158" s="85"/>
      <c r="M158" s="85"/>
      <c r="N158" s="117">
        <v>152</v>
      </c>
      <c r="O158" s="107">
        <v>1</v>
      </c>
      <c r="P158" s="107">
        <v>6</v>
      </c>
      <c r="Q158" s="107">
        <v>8</v>
      </c>
      <c r="R158" s="117">
        <v>152</v>
      </c>
      <c r="S158" s="99" t="s">
        <v>403</v>
      </c>
      <c r="T158" s="117">
        <v>0</v>
      </c>
      <c r="U158" s="117">
        <v>-1</v>
      </c>
      <c r="V158" s="117">
        <v>0.1</v>
      </c>
      <c r="W158" s="118">
        <v>9.9999999999999995E-7</v>
      </c>
      <c r="X158" s="117">
        <v>0.2</v>
      </c>
      <c r="Y158" s="117">
        <v>0.3</v>
      </c>
      <c r="Z158" s="117">
        <v>0.21</v>
      </c>
      <c r="AA158" s="117">
        <v>3.5</v>
      </c>
      <c r="AB158" s="119" t="s">
        <v>67</v>
      </c>
      <c r="AC158" s="55" t="str">
        <f t="shared" si="18"/>
        <v>9,7</v>
      </c>
      <c r="AD158" s="55" t="str">
        <f t="shared" si="19"/>
        <v/>
      </c>
      <c r="AE158" s="63">
        <v>118</v>
      </c>
      <c r="AF158" s="63">
        <v>23301600</v>
      </c>
      <c r="AG158" s="63">
        <v>0.374999999999999</v>
      </c>
      <c r="AH158" s="63">
        <v>0</v>
      </c>
      <c r="AI158" s="63">
        <v>0.23282730350397199</v>
      </c>
      <c r="AJ158" s="63">
        <v>0.252441530413684</v>
      </c>
      <c r="AK158" s="63">
        <v>0</v>
      </c>
      <c r="AL158" s="63">
        <v>1.15861137937144E-2</v>
      </c>
      <c r="AM158" s="63">
        <v>0</v>
      </c>
      <c r="AN158" s="63">
        <v>0</v>
      </c>
      <c r="AO158" s="63">
        <v>-0.249999999999996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269.694444444444</v>
      </c>
      <c r="AV158" s="140"/>
      <c r="AW158" s="140"/>
      <c r="AX158" s="140"/>
      <c r="AY158" s="140"/>
      <c r="AZ158" s="140"/>
      <c r="BA158" s="140"/>
      <c r="BH158" s="112">
        <v>153</v>
      </c>
      <c r="BI158" s="112">
        <v>29433600</v>
      </c>
      <c r="BJ158" s="113">
        <v>185</v>
      </c>
      <c r="BK158" s="113">
        <v>1018.465896</v>
      </c>
      <c r="BL158" s="113">
        <v>227.39810180000001</v>
      </c>
      <c r="BM158" s="113">
        <v>5.2825647570000003</v>
      </c>
      <c r="BN158" s="113">
        <v>-1018.465896</v>
      </c>
      <c r="BO158" s="113">
        <v>-199.10300659999999</v>
      </c>
      <c r="BP158" s="113">
        <v>-208.0125304</v>
      </c>
      <c r="BQ158" s="115">
        <f t="shared" si="17"/>
        <v>340.66666666666669</v>
      </c>
      <c r="BT158" s="112">
        <v>153</v>
      </c>
      <c r="BU158" s="112">
        <v>29433600</v>
      </c>
      <c r="BV158" s="113">
        <v>1041.2550900000001</v>
      </c>
      <c r="BW158" s="113">
        <v>1001.419091</v>
      </c>
      <c r="BX158" s="113">
        <v>-32.789291820000003</v>
      </c>
      <c r="BY158" s="113">
        <v>31.227061469999999</v>
      </c>
      <c r="BZ158" s="113">
        <v>-188.2908521</v>
      </c>
      <c r="CA158" s="113">
        <v>176.78546890000001</v>
      </c>
    </row>
    <row r="159" spans="2:79" ht="9.9499999999999993" customHeight="1" x14ac:dyDescent="0.25">
      <c r="B159" s="83"/>
      <c r="C159" s="61"/>
      <c r="D159" s="61"/>
      <c r="E159" s="61"/>
      <c r="F159" s="61"/>
      <c r="G159" s="61"/>
      <c r="H159" s="61"/>
      <c r="I159" s="61"/>
      <c r="J159" s="61"/>
      <c r="K159" s="61"/>
      <c r="L159" s="85"/>
      <c r="M159" s="85"/>
      <c r="N159" s="117">
        <v>153</v>
      </c>
      <c r="O159" s="107">
        <v>1</v>
      </c>
      <c r="P159" s="107">
        <v>7</v>
      </c>
      <c r="Q159" s="107">
        <v>1</v>
      </c>
      <c r="R159" s="117">
        <v>153</v>
      </c>
      <c r="S159" s="99" t="s">
        <v>404</v>
      </c>
      <c r="T159" s="117">
        <v>0</v>
      </c>
      <c r="U159" s="117">
        <v>-1</v>
      </c>
      <c r="V159" s="117">
        <v>0.1</v>
      </c>
      <c r="W159" s="118">
        <v>9.9999999999999995E-7</v>
      </c>
      <c r="X159" s="117">
        <v>0.2</v>
      </c>
      <c r="Y159" s="117">
        <v>0.3</v>
      </c>
      <c r="Z159" s="117">
        <v>0.21</v>
      </c>
      <c r="AA159" s="117">
        <v>3.5</v>
      </c>
      <c r="AB159" s="119" t="s">
        <v>67</v>
      </c>
      <c r="AC159" s="55" t="str">
        <f t="shared" si="18"/>
        <v>2,8</v>
      </c>
      <c r="AD159" s="55" t="str">
        <f t="shared" si="19"/>
        <v/>
      </c>
      <c r="AE159" s="63">
        <v>119</v>
      </c>
      <c r="AF159" s="63">
        <v>23476800</v>
      </c>
      <c r="AG159" s="63">
        <v>0.374999999999999</v>
      </c>
      <c r="AH159" s="63">
        <v>0</v>
      </c>
      <c r="AI159" s="63">
        <v>0.232710503504023</v>
      </c>
      <c r="AJ159" s="63">
        <v>0.24943501107774199</v>
      </c>
      <c r="AK159" s="63">
        <v>0</v>
      </c>
      <c r="AL159" s="63">
        <v>1.1832014782402899E-2</v>
      </c>
      <c r="AM159" s="63">
        <v>0</v>
      </c>
      <c r="AN159" s="63">
        <v>0</v>
      </c>
      <c r="AO159" s="63">
        <v>-0.249999999999996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271.722222222222</v>
      </c>
      <c r="AV159" s="140"/>
      <c r="AW159" s="140"/>
      <c r="AX159" s="140"/>
      <c r="AY159" s="140"/>
      <c r="AZ159" s="140"/>
      <c r="BA159" s="140"/>
      <c r="BH159" s="112">
        <v>154</v>
      </c>
      <c r="BI159" s="112">
        <v>29608800</v>
      </c>
      <c r="BJ159" s="113">
        <v>185</v>
      </c>
      <c r="BK159" s="113">
        <v>1018.474017</v>
      </c>
      <c r="BL159" s="113">
        <v>227.4040626</v>
      </c>
      <c r="BM159" s="113">
        <v>5.2846851619999997</v>
      </c>
      <c r="BN159" s="113">
        <v>-1018.474017</v>
      </c>
      <c r="BO159" s="113">
        <v>-199.10736220000001</v>
      </c>
      <c r="BP159" s="113">
        <v>-208.0120153</v>
      </c>
      <c r="BQ159" s="115">
        <f t="shared" si="17"/>
        <v>342.69444444444446</v>
      </c>
      <c r="BT159" s="112">
        <v>154</v>
      </c>
      <c r="BU159" s="112">
        <v>29608800</v>
      </c>
      <c r="BV159" s="113">
        <v>1041.2551530000001</v>
      </c>
      <c r="BW159" s="113">
        <v>1001.419098</v>
      </c>
      <c r="BX159" s="113">
        <v>-32.7919999</v>
      </c>
      <c r="BY159" s="113">
        <v>31.227061469999999</v>
      </c>
      <c r="BZ159" s="113">
        <v>-188.29245069999999</v>
      </c>
      <c r="CA159" s="113">
        <v>176.78495380000001</v>
      </c>
    </row>
    <row r="160" spans="2:79" ht="9.9499999999999993" customHeight="1" x14ac:dyDescent="0.25">
      <c r="B160" s="83"/>
      <c r="C160" s="61"/>
      <c r="D160" s="61"/>
      <c r="E160" s="61"/>
      <c r="F160" s="61"/>
      <c r="G160" s="61"/>
      <c r="H160" s="61"/>
      <c r="I160" s="61"/>
      <c r="J160" s="61"/>
      <c r="K160" s="61"/>
      <c r="L160" s="85"/>
      <c r="M160" s="85"/>
      <c r="N160" s="117">
        <v>154</v>
      </c>
      <c r="O160" s="107">
        <v>1</v>
      </c>
      <c r="P160" s="107">
        <v>7</v>
      </c>
      <c r="Q160" s="107">
        <v>2</v>
      </c>
      <c r="R160" s="117">
        <v>154</v>
      </c>
      <c r="S160" s="99" t="s">
        <v>405</v>
      </c>
      <c r="T160" s="117">
        <v>0</v>
      </c>
      <c r="U160" s="117">
        <v>-1</v>
      </c>
      <c r="V160" s="117">
        <v>0.1</v>
      </c>
      <c r="W160" s="118">
        <v>9.9999999999999995E-7</v>
      </c>
      <c r="X160" s="117">
        <v>0.2</v>
      </c>
      <c r="Y160" s="117">
        <v>0.3</v>
      </c>
      <c r="Z160" s="117">
        <v>0.21</v>
      </c>
      <c r="AA160" s="117">
        <v>3.5</v>
      </c>
      <c r="AB160" s="119" t="s">
        <v>67</v>
      </c>
      <c r="AC160" s="55" t="str">
        <f t="shared" si="18"/>
        <v>3,8</v>
      </c>
      <c r="AD160" s="55" t="str">
        <f t="shared" si="19"/>
        <v/>
      </c>
      <c r="AE160" s="63">
        <v>120</v>
      </c>
      <c r="AF160" s="63">
        <v>23652000</v>
      </c>
      <c r="AG160" s="63">
        <v>0.374999999999999</v>
      </c>
      <c r="AH160" s="63">
        <v>0</v>
      </c>
      <c r="AI160" s="63">
        <v>0.23259370350390701</v>
      </c>
      <c r="AJ160" s="63">
        <v>0.24943501107774199</v>
      </c>
      <c r="AK160" s="63">
        <v>0</v>
      </c>
      <c r="AL160" s="63">
        <v>1.2094414279479101E-2</v>
      </c>
      <c r="AM160" s="63">
        <v>0</v>
      </c>
      <c r="AN160" s="63">
        <v>0</v>
      </c>
      <c r="AO160" s="63">
        <v>-0.249999999999964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273.75</v>
      </c>
      <c r="AV160" s="140"/>
      <c r="AW160" s="140"/>
      <c r="AX160" s="140"/>
      <c r="AY160" s="140"/>
      <c r="AZ160" s="140"/>
      <c r="BA160" s="140"/>
      <c r="BH160" s="112">
        <v>155</v>
      </c>
      <c r="BI160" s="112">
        <v>29784000</v>
      </c>
      <c r="BJ160" s="113">
        <v>185</v>
      </c>
      <c r="BK160" s="113">
        <v>1018.481808</v>
      </c>
      <c r="BL160" s="113">
        <v>227.40976929999999</v>
      </c>
      <c r="BM160" s="113">
        <v>5.2866997299999996</v>
      </c>
      <c r="BN160" s="113">
        <v>-1018.481808</v>
      </c>
      <c r="BO160" s="113">
        <v>-199.11144060000001</v>
      </c>
      <c r="BP160" s="113">
        <v>-208.011629</v>
      </c>
      <c r="BQ160" s="115">
        <f t="shared" si="17"/>
        <v>344.72222222222223</v>
      </c>
      <c r="BT160" s="112">
        <v>155</v>
      </c>
      <c r="BU160" s="112">
        <v>29784000</v>
      </c>
      <c r="BV160" s="113">
        <v>1041.255214</v>
      </c>
      <c r="BW160" s="113">
        <v>1001.4191049999999</v>
      </c>
      <c r="BX160" s="113">
        <v>-32.794670179999997</v>
      </c>
      <c r="BY160" s="113">
        <v>31.227061469999999</v>
      </c>
      <c r="BZ160" s="113">
        <v>-188.29385569999999</v>
      </c>
      <c r="CA160" s="113">
        <v>176.78456750000001</v>
      </c>
    </row>
    <row r="161" spans="2:79" ht="9.9499999999999993" customHeight="1" x14ac:dyDescent="0.25">
      <c r="B161" s="83"/>
      <c r="C161" s="61"/>
      <c r="D161" s="61"/>
      <c r="E161" s="61"/>
      <c r="F161" s="61"/>
      <c r="G161" s="61"/>
      <c r="H161" s="61"/>
      <c r="I161" s="61"/>
      <c r="J161" s="61"/>
      <c r="K161" s="61"/>
      <c r="L161" s="85"/>
      <c r="M161" s="85"/>
      <c r="N161" s="117">
        <v>155</v>
      </c>
      <c r="O161" s="107">
        <v>1</v>
      </c>
      <c r="P161" s="107">
        <v>7</v>
      </c>
      <c r="Q161" s="107">
        <v>3</v>
      </c>
      <c r="R161" s="117">
        <v>155</v>
      </c>
      <c r="S161" s="99" t="s">
        <v>406</v>
      </c>
      <c r="T161" s="117">
        <v>0</v>
      </c>
      <c r="U161" s="117">
        <v>-1</v>
      </c>
      <c r="V161" s="117">
        <v>0.1</v>
      </c>
      <c r="W161" s="118">
        <v>9.9999999999999995E-7</v>
      </c>
      <c r="X161" s="117">
        <v>0.1</v>
      </c>
      <c r="Y161" s="117">
        <v>0.3</v>
      </c>
      <c r="Z161" s="117">
        <v>0.11</v>
      </c>
      <c r="AA161" s="117">
        <v>3.5</v>
      </c>
      <c r="AB161" s="119" t="s">
        <v>73</v>
      </c>
      <c r="AC161" s="55" t="str">
        <f t="shared" si="18"/>
        <v/>
      </c>
      <c r="AD161" s="55" t="str">
        <f t="shared" si="19"/>
        <v>4,8</v>
      </c>
      <c r="AE161" s="63">
        <v>121</v>
      </c>
      <c r="AF161" s="63">
        <v>23827200</v>
      </c>
      <c r="AG161" s="63">
        <v>0.25</v>
      </c>
      <c r="AH161" s="63">
        <v>0</v>
      </c>
      <c r="AI161" s="63">
        <v>0.232476903503957</v>
      </c>
      <c r="AJ161" s="63">
        <v>0.24943501107774199</v>
      </c>
      <c r="AK161" s="63">
        <v>0</v>
      </c>
      <c r="AL161" s="63">
        <v>1.25175668526772E-2</v>
      </c>
      <c r="AM161" s="63">
        <v>0</v>
      </c>
      <c r="AN161" s="63">
        <v>0</v>
      </c>
      <c r="AO161" s="63">
        <v>-0.24999999978878801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275.77777777777698</v>
      </c>
      <c r="AV161" s="140"/>
      <c r="AW161" s="140"/>
      <c r="AX161" s="140"/>
      <c r="AY161" s="140"/>
      <c r="AZ161" s="140"/>
      <c r="BA161" s="140"/>
      <c r="BH161" s="112">
        <v>156</v>
      </c>
      <c r="BI161" s="112">
        <v>29959200</v>
      </c>
      <c r="BJ161" s="113">
        <v>185</v>
      </c>
      <c r="BK161" s="113">
        <v>1018.489461</v>
      </c>
      <c r="BL161" s="113">
        <v>227.4154317</v>
      </c>
      <c r="BM161" s="113">
        <v>5.2886057490000002</v>
      </c>
      <c r="BN161" s="113">
        <v>-1018.489461</v>
      </c>
      <c r="BO161" s="113">
        <v>-199.1154047</v>
      </c>
      <c r="BP161" s="113">
        <v>-208.0114212</v>
      </c>
      <c r="BQ161" s="115">
        <f t="shared" si="17"/>
        <v>346.75</v>
      </c>
      <c r="BT161" s="112">
        <v>156</v>
      </c>
      <c r="BU161" s="112">
        <v>29959200</v>
      </c>
      <c r="BV161" s="113">
        <v>1041.255275</v>
      </c>
      <c r="BW161" s="113">
        <v>1001.419111</v>
      </c>
      <c r="BX161" s="113">
        <v>-32.79735531</v>
      </c>
      <c r="BY161" s="113">
        <v>31.227061469999999</v>
      </c>
      <c r="BZ161" s="113">
        <v>-188.29514829999999</v>
      </c>
      <c r="CA161" s="113">
        <v>176.7843598</v>
      </c>
    </row>
    <row r="162" spans="2:79" ht="9.9499999999999993" customHeight="1" x14ac:dyDescent="0.25">
      <c r="B162" s="83"/>
      <c r="C162" s="61"/>
      <c r="D162" s="61"/>
      <c r="E162" s="61"/>
      <c r="F162" s="61"/>
      <c r="G162" s="61"/>
      <c r="H162" s="61"/>
      <c r="I162" s="61"/>
      <c r="J162" s="61"/>
      <c r="K162" s="61"/>
      <c r="L162" s="85"/>
      <c r="M162" s="85"/>
      <c r="N162" s="117">
        <v>156</v>
      </c>
      <c r="O162" s="107">
        <v>1</v>
      </c>
      <c r="P162" s="107">
        <v>7</v>
      </c>
      <c r="Q162" s="107">
        <v>4</v>
      </c>
      <c r="R162" s="117">
        <v>156</v>
      </c>
      <c r="S162" s="99" t="s">
        <v>407</v>
      </c>
      <c r="T162" s="117">
        <v>0</v>
      </c>
      <c r="U162" s="117">
        <v>-1</v>
      </c>
      <c r="V162" s="117">
        <v>0.1</v>
      </c>
      <c r="W162" s="118">
        <v>9.9999999999999995E-7</v>
      </c>
      <c r="X162" s="117">
        <v>0.1</v>
      </c>
      <c r="Y162" s="117">
        <v>0.3</v>
      </c>
      <c r="Z162" s="117">
        <v>0.11</v>
      </c>
      <c r="AA162" s="117">
        <v>3.5</v>
      </c>
      <c r="AB162" s="119" t="s">
        <v>73</v>
      </c>
      <c r="AC162" s="55" t="str">
        <f t="shared" si="18"/>
        <v/>
      </c>
      <c r="AD162" s="55" t="str">
        <f t="shared" si="19"/>
        <v>5,8</v>
      </c>
      <c r="AE162" s="63">
        <v>122</v>
      </c>
      <c r="AF162" s="63">
        <v>24002400</v>
      </c>
      <c r="AG162" s="63">
        <v>0.25</v>
      </c>
      <c r="AH162" s="63">
        <v>0</v>
      </c>
      <c r="AI162" s="63">
        <v>0.23236010350400799</v>
      </c>
      <c r="AJ162" s="63">
        <v>0.249349713380385</v>
      </c>
      <c r="AK162" s="63">
        <v>0</v>
      </c>
      <c r="AL162" s="63">
        <v>1.3103206292619801E-2</v>
      </c>
      <c r="AM162" s="63">
        <v>0</v>
      </c>
      <c r="AN162" s="63">
        <v>0</v>
      </c>
      <c r="AO162" s="63">
        <v>-0.25000000000009098</v>
      </c>
      <c r="AP162" s="63">
        <v>0</v>
      </c>
      <c r="AQ162" s="63">
        <v>0</v>
      </c>
      <c r="AR162" s="63">
        <v>0</v>
      </c>
      <c r="AS162" s="63">
        <v>0</v>
      </c>
      <c r="AT162" s="63">
        <v>0</v>
      </c>
      <c r="AU162" s="63">
        <v>277.80555555555497</v>
      </c>
      <c r="AV162" s="140"/>
      <c r="AW162" s="140"/>
      <c r="AX162" s="140"/>
      <c r="AY162" s="140"/>
      <c r="AZ162" s="140"/>
      <c r="BA162" s="140"/>
      <c r="BH162" s="112">
        <v>157</v>
      </c>
      <c r="BI162" s="112">
        <v>30134400</v>
      </c>
      <c r="BJ162" s="113">
        <v>185</v>
      </c>
      <c r="BK162" s="113">
        <v>1018.497016</v>
      </c>
      <c r="BL162" s="113">
        <v>227.42090540000001</v>
      </c>
      <c r="BM162" s="113">
        <v>5.2904167859999998</v>
      </c>
      <c r="BN162" s="113">
        <v>-1018.497016</v>
      </c>
      <c r="BO162" s="113">
        <v>-199.11909439999999</v>
      </c>
      <c r="BP162" s="113">
        <v>-208.01139430000001</v>
      </c>
      <c r="BQ162" s="115">
        <f t="shared" si="17"/>
        <v>348.77777777777777</v>
      </c>
      <c r="BT162" s="112">
        <v>157</v>
      </c>
      <c r="BU162" s="112">
        <v>30134400</v>
      </c>
      <c r="BV162" s="113">
        <v>1041.2553379999999</v>
      </c>
      <c r="BW162" s="113">
        <v>1001.419116</v>
      </c>
      <c r="BX162" s="113">
        <v>-32.800072329999999</v>
      </c>
      <c r="BY162" s="113">
        <v>31.227061469999999</v>
      </c>
      <c r="BZ162" s="113">
        <v>-188.29633419999999</v>
      </c>
      <c r="CA162" s="113">
        <v>176.78433279999999</v>
      </c>
    </row>
    <row r="163" spans="2:79" ht="9.9499999999999993" customHeight="1" x14ac:dyDescent="0.25">
      <c r="B163" s="83"/>
      <c r="C163" s="61"/>
      <c r="D163" s="61"/>
      <c r="E163" s="61"/>
      <c r="F163" s="61"/>
      <c r="G163" s="61"/>
      <c r="H163" s="61"/>
      <c r="I163" s="61"/>
      <c r="J163" s="61"/>
      <c r="K163" s="61"/>
      <c r="L163" s="85"/>
      <c r="M163" s="85"/>
      <c r="N163" s="117">
        <v>157</v>
      </c>
      <c r="O163" s="107">
        <v>1</v>
      </c>
      <c r="P163" s="107">
        <v>7</v>
      </c>
      <c r="Q163" s="107">
        <v>5</v>
      </c>
      <c r="R163" s="117">
        <v>157</v>
      </c>
      <c r="S163" s="99" t="s">
        <v>408</v>
      </c>
      <c r="T163" s="117">
        <v>0</v>
      </c>
      <c r="U163" s="117">
        <v>-1</v>
      </c>
      <c r="V163" s="117">
        <v>0.1</v>
      </c>
      <c r="W163" s="118">
        <v>9.9999999999999995E-7</v>
      </c>
      <c r="X163" s="117">
        <v>0.1</v>
      </c>
      <c r="Y163" s="117">
        <v>0.3</v>
      </c>
      <c r="Z163" s="117">
        <v>0.11</v>
      </c>
      <c r="AA163" s="117">
        <v>3.5</v>
      </c>
      <c r="AB163" s="119" t="s">
        <v>67</v>
      </c>
      <c r="AC163" s="55" t="str">
        <f t="shared" si="18"/>
        <v>6,8</v>
      </c>
      <c r="AD163" s="55" t="str">
        <f t="shared" si="19"/>
        <v/>
      </c>
      <c r="AE163" s="63">
        <v>123</v>
      </c>
      <c r="AF163" s="63">
        <v>24177600</v>
      </c>
      <c r="AG163" s="63">
        <v>0.25</v>
      </c>
      <c r="AH163" s="63">
        <v>0</v>
      </c>
      <c r="AI163" s="63">
        <v>0.23224330350400299</v>
      </c>
      <c r="AJ163" s="63">
        <v>0.24925600677693599</v>
      </c>
      <c r="AK163" s="63">
        <v>0</v>
      </c>
      <c r="AL163" s="63">
        <v>1.38059696707107E-2</v>
      </c>
      <c r="AM163" s="63">
        <v>0</v>
      </c>
      <c r="AN163" s="63">
        <v>0</v>
      </c>
      <c r="AO163" s="63">
        <v>-0.249999999999996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279.83333333333297</v>
      </c>
      <c r="AV163" s="140"/>
      <c r="AW163" s="140"/>
      <c r="AX163" s="140"/>
      <c r="AY163" s="140"/>
      <c r="AZ163" s="140"/>
      <c r="BA163" s="140"/>
      <c r="BH163" s="112">
        <v>158</v>
      </c>
      <c r="BI163" s="112">
        <v>30309600</v>
      </c>
      <c r="BJ163" s="113">
        <v>185</v>
      </c>
      <c r="BK163" s="113">
        <v>1018.504415</v>
      </c>
      <c r="BL163" s="113">
        <v>227.4258834</v>
      </c>
      <c r="BM163" s="113">
        <v>5.2921579469999998</v>
      </c>
      <c r="BN163" s="113">
        <v>-1018.504415</v>
      </c>
      <c r="BO163" s="113">
        <v>-199.1221951</v>
      </c>
      <c r="BP163" s="113">
        <v>-208.0115304</v>
      </c>
      <c r="BQ163" s="115">
        <f t="shared" si="17"/>
        <v>350.80555555555554</v>
      </c>
      <c r="BT163" s="112">
        <v>158</v>
      </c>
      <c r="BU163" s="112">
        <v>30309600</v>
      </c>
      <c r="BV163" s="113">
        <v>1041.2554009999999</v>
      </c>
      <c r="BW163" s="113">
        <v>1001.419121</v>
      </c>
      <c r="BX163" s="113">
        <v>-32.802822679999998</v>
      </c>
      <c r="BY163" s="113">
        <v>31.227061469999999</v>
      </c>
      <c r="BZ163" s="113">
        <v>-188.2973566</v>
      </c>
      <c r="CA163" s="113">
        <v>176.78446890000001</v>
      </c>
    </row>
    <row r="164" spans="2:79" ht="9.9499999999999993" customHeight="1" x14ac:dyDescent="0.25">
      <c r="B164" s="83"/>
      <c r="C164" s="61"/>
      <c r="D164" s="61"/>
      <c r="E164" s="61"/>
      <c r="F164" s="61"/>
      <c r="G164" s="61"/>
      <c r="H164" s="61"/>
      <c r="I164" s="61"/>
      <c r="J164" s="61"/>
      <c r="K164" s="61"/>
      <c r="L164" s="85"/>
      <c r="M164" s="85"/>
      <c r="N164" s="117">
        <v>158</v>
      </c>
      <c r="O164" s="107">
        <v>1</v>
      </c>
      <c r="P164" s="107">
        <v>7</v>
      </c>
      <c r="Q164" s="107">
        <v>6</v>
      </c>
      <c r="R164" s="117">
        <v>158</v>
      </c>
      <c r="S164" s="99" t="s">
        <v>409</v>
      </c>
      <c r="T164" s="117">
        <v>0</v>
      </c>
      <c r="U164" s="117">
        <v>-1</v>
      </c>
      <c r="V164" s="117">
        <v>0.1</v>
      </c>
      <c r="W164" s="118">
        <v>9.9999999999999995E-7</v>
      </c>
      <c r="X164" s="117">
        <v>0.1</v>
      </c>
      <c r="Y164" s="117">
        <v>0.3</v>
      </c>
      <c r="Z164" s="117">
        <v>0.11</v>
      </c>
      <c r="AA164" s="117">
        <v>3.5</v>
      </c>
      <c r="AB164" s="119" t="s">
        <v>67</v>
      </c>
      <c r="AC164" s="55" t="str">
        <f t="shared" si="18"/>
        <v>7,8</v>
      </c>
      <c r="AD164" s="55" t="str">
        <f t="shared" si="19"/>
        <v/>
      </c>
      <c r="AE164" s="63">
        <v>124</v>
      </c>
      <c r="AF164" s="63">
        <v>24352800</v>
      </c>
      <c r="AG164" s="63">
        <v>0.25</v>
      </c>
      <c r="AH164" s="63">
        <v>0</v>
      </c>
      <c r="AI164" s="63">
        <v>0.23212650350394201</v>
      </c>
      <c r="AJ164" s="63">
        <v>0.24916246526533001</v>
      </c>
      <c r="AK164" s="63">
        <v>0</v>
      </c>
      <c r="AL164" s="63">
        <v>1.45684870954831E-2</v>
      </c>
      <c r="AM164" s="63">
        <v>0</v>
      </c>
      <c r="AN164" s="63">
        <v>0</v>
      </c>
      <c r="AO164" s="63">
        <v>-0.249999999999933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281.86111111111097</v>
      </c>
      <c r="AV164" s="140"/>
      <c r="AW164" s="140"/>
      <c r="AX164" s="140"/>
      <c r="AY164" s="140"/>
      <c r="AZ164" s="140"/>
      <c r="BA164" s="140"/>
      <c r="BH164" s="112">
        <v>159</v>
      </c>
      <c r="BI164" s="112">
        <v>30484800</v>
      </c>
      <c r="BJ164" s="113">
        <v>185</v>
      </c>
      <c r="BK164" s="113">
        <v>1018.511557</v>
      </c>
      <c r="BL164" s="113">
        <v>227.43014869999999</v>
      </c>
      <c r="BM164" s="113">
        <v>5.2938582089999997</v>
      </c>
      <c r="BN164" s="113">
        <v>-1018.511557</v>
      </c>
      <c r="BO164" s="113">
        <v>-199.12448979999999</v>
      </c>
      <c r="BP164" s="113">
        <v>-208.01180070000001</v>
      </c>
      <c r="BQ164" s="115">
        <f t="shared" si="17"/>
        <v>352.83333333333331</v>
      </c>
      <c r="BT164" s="112">
        <v>159</v>
      </c>
      <c r="BU164" s="112">
        <v>30484800</v>
      </c>
      <c r="BV164" s="113">
        <v>1041.255465</v>
      </c>
      <c r="BW164" s="113">
        <v>1001.419124</v>
      </c>
      <c r="BX164" s="113">
        <v>-32.80559693</v>
      </c>
      <c r="BY164" s="113">
        <v>31.227061469999999</v>
      </c>
      <c r="BZ164" s="113">
        <v>-188.29814450000001</v>
      </c>
      <c r="CA164" s="113">
        <v>176.78473919999999</v>
      </c>
    </row>
    <row r="165" spans="2:79" ht="9.9499999999999993" customHeight="1" x14ac:dyDescent="0.25">
      <c r="B165" s="83"/>
      <c r="C165" s="61"/>
      <c r="D165" s="61"/>
      <c r="E165" s="61"/>
      <c r="F165" s="61"/>
      <c r="G165" s="61"/>
      <c r="H165" s="61"/>
      <c r="I165" s="61"/>
      <c r="J165" s="61"/>
      <c r="K165" s="61"/>
      <c r="L165" s="85"/>
      <c r="M165" s="85"/>
      <c r="N165" s="117">
        <v>159</v>
      </c>
      <c r="O165" s="107">
        <v>1</v>
      </c>
      <c r="P165" s="107">
        <v>7</v>
      </c>
      <c r="Q165" s="107">
        <v>7</v>
      </c>
      <c r="R165" s="117">
        <v>159</v>
      </c>
      <c r="S165" s="99" t="s">
        <v>410</v>
      </c>
      <c r="T165" s="117">
        <v>0</v>
      </c>
      <c r="U165" s="117">
        <v>-1</v>
      </c>
      <c r="V165" s="117">
        <v>0.1</v>
      </c>
      <c r="W165" s="118">
        <v>9.9999999999999995E-7</v>
      </c>
      <c r="X165" s="117">
        <v>0.2</v>
      </c>
      <c r="Y165" s="117">
        <v>0.3</v>
      </c>
      <c r="Z165" s="117">
        <v>0.21</v>
      </c>
      <c r="AA165" s="117">
        <v>3.5</v>
      </c>
      <c r="AB165" s="119" t="s">
        <v>67</v>
      </c>
      <c r="AC165" s="55" t="str">
        <f t="shared" si="18"/>
        <v>8,8</v>
      </c>
      <c r="AD165" s="55" t="str">
        <f t="shared" si="19"/>
        <v/>
      </c>
      <c r="AE165" s="63">
        <v>125</v>
      </c>
      <c r="AF165" s="63">
        <v>24528000</v>
      </c>
      <c r="AG165" s="63">
        <v>0.25</v>
      </c>
      <c r="AH165" s="63">
        <v>0</v>
      </c>
      <c r="AI165" s="63">
        <v>0.23210557183487801</v>
      </c>
      <c r="AJ165" s="63">
        <v>0.24908461107774099</v>
      </c>
      <c r="AK165" s="63">
        <v>0</v>
      </c>
      <c r="AL165" s="63">
        <v>1.53348940393213E-2</v>
      </c>
      <c r="AM165" s="63">
        <v>0</v>
      </c>
      <c r="AN165" s="63">
        <v>0</v>
      </c>
      <c r="AO165" s="63">
        <v>-0.249999999999964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283.888888888888</v>
      </c>
      <c r="AV165" s="140"/>
      <c r="AW165" s="140"/>
      <c r="AX165" s="140"/>
      <c r="AY165" s="140"/>
      <c r="AZ165" s="140"/>
      <c r="BA165" s="140"/>
      <c r="BH165" s="112">
        <v>160</v>
      </c>
      <c r="BI165" s="112">
        <v>30660000</v>
      </c>
      <c r="BJ165" s="113">
        <v>185</v>
      </c>
      <c r="BK165" s="113">
        <v>1018.51838</v>
      </c>
      <c r="BL165" s="113">
        <v>227.43373800000001</v>
      </c>
      <c r="BM165" s="113">
        <v>5.2955375419999999</v>
      </c>
      <c r="BN165" s="113">
        <v>-1018.51838</v>
      </c>
      <c r="BO165" s="113">
        <v>-199.12601749999999</v>
      </c>
      <c r="BP165" s="113">
        <v>-208.0121829</v>
      </c>
      <c r="BQ165" s="115">
        <f t="shared" si="17"/>
        <v>354.86111111111109</v>
      </c>
      <c r="BT165" s="112">
        <v>160</v>
      </c>
      <c r="BU165" s="112">
        <v>30660000</v>
      </c>
      <c r="BV165" s="113">
        <v>1041.255529</v>
      </c>
      <c r="BW165" s="113">
        <v>1001.419127</v>
      </c>
      <c r="BX165" s="113">
        <v>-32.808385970000003</v>
      </c>
      <c r="BY165" s="113">
        <v>31.227061469999999</v>
      </c>
      <c r="BZ165" s="113">
        <v>-188.29866190000001</v>
      </c>
      <c r="CA165" s="113">
        <v>176.78512140000001</v>
      </c>
    </row>
    <row r="166" spans="2:79" ht="9.9499999999999993" customHeight="1" x14ac:dyDescent="0.25">
      <c r="B166" s="83"/>
      <c r="C166" s="61" t="str">
        <f>IF(ISNUMBER(#REF!),INDEX(#REF!,#REF!,1),"")</f>
        <v/>
      </c>
      <c r="D166" s="61" t="str">
        <f>IF(ISNUMBER(#REF!),INDEX(#REF!,#REF!,1),"")</f>
        <v/>
      </c>
      <c r="E166" s="61" t="str">
        <f>IF(ISNUMBER(#REF!),INDEX(#REF!,#REF!,1),"")</f>
        <v/>
      </c>
      <c r="F166" s="61" t="str">
        <f>IF(ISNUMBER(#REF!),INDEX(#REF!,#REF!,1),"")</f>
        <v/>
      </c>
      <c r="G166" s="61" t="str">
        <f>IF(ISNUMBER(#REF!),INDEX(#REF!,#REF!,1),"")</f>
        <v/>
      </c>
      <c r="H166" s="61" t="str">
        <f>IF(ISNUMBER(#REF!),INDEX(#REF!,#REF!,1),"")</f>
        <v/>
      </c>
      <c r="I166" s="61" t="str">
        <f>IF(ISNUMBER(#REF!),INDEX(#REF!,#REF!,1),"")</f>
        <v/>
      </c>
      <c r="J166" s="61" t="str">
        <f>IF(ISNUMBER(#REF!),INDEX(#REF!,#REF!,1),"")</f>
        <v/>
      </c>
      <c r="K166" s="61"/>
      <c r="L166" s="85"/>
      <c r="M166" s="85"/>
      <c r="N166" s="117">
        <v>160</v>
      </c>
      <c r="O166" s="107">
        <v>1</v>
      </c>
      <c r="P166" s="107">
        <v>7</v>
      </c>
      <c r="Q166" s="107">
        <v>8</v>
      </c>
      <c r="R166" s="117">
        <v>160</v>
      </c>
      <c r="S166" s="99" t="s">
        <v>411</v>
      </c>
      <c r="T166" s="117">
        <v>0</v>
      </c>
      <c r="U166" s="117">
        <v>-1</v>
      </c>
      <c r="V166" s="117">
        <v>0.1</v>
      </c>
      <c r="W166" s="118">
        <v>9.9999999999999995E-7</v>
      </c>
      <c r="X166" s="117">
        <v>0.2</v>
      </c>
      <c r="Y166" s="117">
        <v>0.3</v>
      </c>
      <c r="Z166" s="117">
        <v>0.21</v>
      </c>
      <c r="AA166" s="117">
        <v>3.5</v>
      </c>
      <c r="AB166" s="119" t="s">
        <v>67</v>
      </c>
      <c r="AC166" s="55" t="str">
        <f t="shared" si="18"/>
        <v>9,8</v>
      </c>
      <c r="AD166" s="55" t="str">
        <f t="shared" si="19"/>
        <v/>
      </c>
      <c r="AE166" s="63">
        <v>126</v>
      </c>
      <c r="AF166" s="63">
        <v>24703200</v>
      </c>
      <c r="AG166" s="63">
        <v>0.25</v>
      </c>
      <c r="AH166" s="63">
        <v>0</v>
      </c>
      <c r="AI166" s="63">
        <v>0.232009703503993</v>
      </c>
      <c r="AJ166" s="63">
        <v>0.24908461107774099</v>
      </c>
      <c r="AK166" s="63">
        <v>0</v>
      </c>
      <c r="AL166" s="63">
        <v>1.6064843067483899E-2</v>
      </c>
      <c r="AM166" s="63">
        <v>0</v>
      </c>
      <c r="AN166" s="63">
        <v>0</v>
      </c>
      <c r="AO166" s="63">
        <v>-0.25000000000006001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285.916666666666</v>
      </c>
      <c r="AV166" s="140"/>
      <c r="AW166" s="140"/>
      <c r="AX166" s="140"/>
      <c r="AY166" s="140"/>
      <c r="AZ166" s="140"/>
      <c r="BA166" s="140"/>
      <c r="BH166" s="112">
        <v>161</v>
      </c>
      <c r="BI166" s="112">
        <v>30835200</v>
      </c>
      <c r="BJ166" s="113">
        <v>185</v>
      </c>
      <c r="BK166" s="113">
        <v>1018.52486</v>
      </c>
      <c r="BL166" s="113">
        <v>227.43672079999999</v>
      </c>
      <c r="BM166" s="113">
        <v>5.29720893</v>
      </c>
      <c r="BN166" s="113">
        <v>-1018.52486</v>
      </c>
      <c r="BO166" s="113">
        <v>-199.1268518</v>
      </c>
      <c r="BP166" s="113">
        <v>-208.01266010000001</v>
      </c>
      <c r="BQ166" s="115">
        <f t="shared" si="17"/>
        <v>356.88888888888891</v>
      </c>
      <c r="BT166" s="112">
        <v>161</v>
      </c>
      <c r="BU166" s="112">
        <v>30835200</v>
      </c>
      <c r="BV166" s="113">
        <v>1041.2555930000001</v>
      </c>
      <c r="BW166" s="113">
        <v>1001.419128</v>
      </c>
      <c r="BX166" s="113">
        <v>-32.811181949999998</v>
      </c>
      <c r="BY166" s="113">
        <v>31.227061469999999</v>
      </c>
      <c r="BZ166" s="113">
        <v>-188.29890159999999</v>
      </c>
      <c r="CA166" s="113">
        <v>176.78559859999999</v>
      </c>
    </row>
    <row r="167" spans="2:79" ht="9.9499999999999993" customHeight="1" x14ac:dyDescent="0.25">
      <c r="B167" s="83"/>
      <c r="C167" s="61" t="str">
        <f>IF(ISNUMBER(#REF!),INDEX(#REF!,#REF!,1),"")</f>
        <v/>
      </c>
      <c r="D167" s="61" t="str">
        <f>IF(ISNUMBER(#REF!),INDEX(#REF!,#REF!,1),"")</f>
        <v/>
      </c>
      <c r="E167" s="61" t="str">
        <f>IF(ISNUMBER(#REF!),INDEX(#REF!,#REF!,1),"")</f>
        <v/>
      </c>
      <c r="F167" s="61" t="str">
        <f>IF(ISNUMBER(#REF!),INDEX(#REF!,#REF!,1),"")</f>
        <v/>
      </c>
      <c r="G167" s="61" t="str">
        <f>IF(ISNUMBER(#REF!),INDEX(#REF!,#REF!,1),"")</f>
        <v/>
      </c>
      <c r="H167" s="61" t="str">
        <f>IF(ISNUMBER(#REF!),INDEX(#REF!,#REF!,1),"")</f>
        <v/>
      </c>
      <c r="I167" s="61" t="str">
        <f>IF(ISNUMBER(#REF!),INDEX(#REF!,#REF!,1),"")</f>
        <v/>
      </c>
      <c r="J167" s="61" t="str">
        <f>IF(ISNUMBER(#REF!),INDEX(#REF!,#REF!,1),"")</f>
        <v/>
      </c>
      <c r="K167" s="61"/>
      <c r="L167" s="85"/>
      <c r="M167" s="85"/>
      <c r="N167" s="117">
        <v>161</v>
      </c>
      <c r="O167" s="107">
        <v>1</v>
      </c>
      <c r="P167" s="107">
        <v>8</v>
      </c>
      <c r="Q167" s="107">
        <v>1</v>
      </c>
      <c r="R167" s="117">
        <v>161</v>
      </c>
      <c r="S167" s="99" t="s">
        <v>412</v>
      </c>
      <c r="T167" s="117">
        <v>0</v>
      </c>
      <c r="U167" s="117">
        <v>-1</v>
      </c>
      <c r="V167" s="117">
        <v>0.1</v>
      </c>
      <c r="W167" s="118">
        <v>9.9999999999999995E-7</v>
      </c>
      <c r="X167" s="117">
        <v>0.2</v>
      </c>
      <c r="Y167" s="117">
        <v>0.3</v>
      </c>
      <c r="Z167" s="117">
        <v>0.21</v>
      </c>
      <c r="AA167" s="117">
        <v>3.5</v>
      </c>
      <c r="AB167" s="119" t="s">
        <v>67</v>
      </c>
      <c r="AC167" s="55" t="str">
        <f t="shared" si="18"/>
        <v>2,9</v>
      </c>
      <c r="AD167" s="55" t="str">
        <f t="shared" si="19"/>
        <v/>
      </c>
      <c r="AE167" s="63">
        <v>127</v>
      </c>
      <c r="AF167" s="63">
        <v>24878400</v>
      </c>
      <c r="AG167" s="63">
        <v>0.25</v>
      </c>
      <c r="AH167" s="63">
        <v>0</v>
      </c>
      <c r="AI167" s="63">
        <v>0.231892903503988</v>
      </c>
      <c r="AJ167" s="63">
        <v>0.24908461107774099</v>
      </c>
      <c r="AK167" s="63">
        <v>0</v>
      </c>
      <c r="AL167" s="63">
        <v>1.67438048183658E-2</v>
      </c>
      <c r="AM167" s="63">
        <v>0</v>
      </c>
      <c r="AN167" s="63">
        <v>0</v>
      </c>
      <c r="AO167" s="63">
        <v>-0.249999999999964</v>
      </c>
      <c r="AP167" s="63">
        <v>0</v>
      </c>
      <c r="AQ167" s="63">
        <v>0</v>
      </c>
      <c r="AR167" s="63">
        <v>0</v>
      </c>
      <c r="AS167" s="63">
        <v>0</v>
      </c>
      <c r="AT167" s="63">
        <v>0</v>
      </c>
      <c r="AU167" s="63">
        <v>287.944444444444</v>
      </c>
      <c r="AV167" s="140"/>
      <c r="AW167" s="140"/>
      <c r="AX167" s="140"/>
      <c r="AY167" s="140"/>
      <c r="AZ167" s="140"/>
      <c r="BA167" s="140"/>
      <c r="BH167" s="112">
        <v>162</v>
      </c>
      <c r="BI167" s="112">
        <v>31010400</v>
      </c>
      <c r="BJ167" s="113">
        <v>185</v>
      </c>
      <c r="BK167" s="113">
        <v>1018.530989</v>
      </c>
      <c r="BL167" s="113">
        <v>227.43920739999999</v>
      </c>
      <c r="BM167" s="113">
        <v>5.2988828019999996</v>
      </c>
      <c r="BN167" s="113">
        <v>-1018.530989</v>
      </c>
      <c r="BO167" s="113">
        <v>-199.12710960000001</v>
      </c>
      <c r="BP167" s="113">
        <v>-208.013215</v>
      </c>
      <c r="BQ167" s="115">
        <f t="shared" si="17"/>
        <v>358.91666666666669</v>
      </c>
      <c r="BT167" s="112">
        <v>162</v>
      </c>
      <c r="BU167" s="112">
        <v>31010400</v>
      </c>
      <c r="BV167" s="113">
        <v>1041.2556569999999</v>
      </c>
      <c r="BW167" s="113">
        <v>1001.419128</v>
      </c>
      <c r="BX167" s="113">
        <v>-32.813977270000002</v>
      </c>
      <c r="BY167" s="113">
        <v>31.227061469999999</v>
      </c>
      <c r="BZ167" s="113">
        <v>-188.29887400000001</v>
      </c>
      <c r="CA167" s="113">
        <v>176.78615350000001</v>
      </c>
    </row>
    <row r="168" spans="2:79" ht="9.9499999999999993" customHeight="1" x14ac:dyDescent="0.25">
      <c r="B168" s="83"/>
      <c r="C168" s="61" t="str">
        <f>IF(ISNUMBER(#REF!),INDEX(#REF!,#REF!,1),"")</f>
        <v/>
      </c>
      <c r="D168" s="61" t="str">
        <f>IF(ISNUMBER(#REF!),INDEX(#REF!,#REF!,1),"")</f>
        <v/>
      </c>
      <c r="E168" s="61" t="str">
        <f>IF(ISNUMBER(#REF!),INDEX(#REF!,#REF!,1),"")</f>
        <v/>
      </c>
      <c r="F168" s="61" t="str">
        <f>IF(ISNUMBER(#REF!),INDEX(#REF!,#REF!,1),"")</f>
        <v/>
      </c>
      <c r="G168" s="61" t="str">
        <f>IF(ISNUMBER(#REF!),INDEX(#REF!,#REF!,1),"")</f>
        <v/>
      </c>
      <c r="H168" s="61" t="str">
        <f>IF(ISNUMBER(#REF!),INDEX(#REF!,#REF!,1),"")</f>
        <v/>
      </c>
      <c r="I168" s="61" t="str">
        <f>IF(ISNUMBER(#REF!),INDEX(#REF!,#REF!,1),"")</f>
        <v/>
      </c>
      <c r="J168" s="61" t="str">
        <f>IF(ISNUMBER(#REF!),INDEX(#REF!,#REF!,1),"")</f>
        <v/>
      </c>
      <c r="K168" s="61"/>
      <c r="L168" s="85"/>
      <c r="M168" s="85"/>
      <c r="N168" s="117">
        <v>162</v>
      </c>
      <c r="O168" s="107">
        <v>1</v>
      </c>
      <c r="P168" s="107">
        <v>8</v>
      </c>
      <c r="Q168" s="107">
        <v>2</v>
      </c>
      <c r="R168" s="117">
        <v>162</v>
      </c>
      <c r="S168" s="99" t="s">
        <v>413</v>
      </c>
      <c r="T168" s="117">
        <v>0</v>
      </c>
      <c r="U168" s="117">
        <v>-1</v>
      </c>
      <c r="V168" s="117">
        <v>0.1</v>
      </c>
      <c r="W168" s="118">
        <v>9.9999999999999995E-7</v>
      </c>
      <c r="X168" s="117">
        <v>0.2</v>
      </c>
      <c r="Y168" s="117">
        <v>0.3</v>
      </c>
      <c r="Z168" s="117">
        <v>0.21</v>
      </c>
      <c r="AA168" s="117">
        <v>3.5</v>
      </c>
      <c r="AB168" s="119" t="s">
        <v>67</v>
      </c>
      <c r="AC168" s="55" t="str">
        <f t="shared" si="18"/>
        <v>3,9</v>
      </c>
      <c r="AD168" s="55" t="str">
        <f t="shared" si="19"/>
        <v/>
      </c>
      <c r="AE168" s="63">
        <v>128</v>
      </c>
      <c r="AF168" s="63">
        <v>25053600</v>
      </c>
      <c r="AG168" s="63">
        <v>0.25</v>
      </c>
      <c r="AH168" s="63">
        <v>0</v>
      </c>
      <c r="AI168" s="63">
        <v>0.23177610350392699</v>
      </c>
      <c r="AJ168" s="63">
        <v>0.24908461107774099</v>
      </c>
      <c r="AK168" s="63">
        <v>0</v>
      </c>
      <c r="AL168" s="63">
        <v>1.73696278811316E-2</v>
      </c>
      <c r="AM168" s="63">
        <v>0</v>
      </c>
      <c r="AN168" s="63">
        <v>0</v>
      </c>
      <c r="AO168" s="63">
        <v>-0.249999999999964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289.972222222222</v>
      </c>
      <c r="AV168" s="140"/>
      <c r="AW168" s="140"/>
      <c r="AX168" s="140"/>
      <c r="AY168" s="140"/>
      <c r="AZ168" s="140"/>
      <c r="BA168" s="140"/>
      <c r="BH168" s="112">
        <v>163</v>
      </c>
      <c r="BI168" s="112">
        <v>31185600</v>
      </c>
      <c r="BJ168" s="113">
        <v>185</v>
      </c>
      <c r="BK168" s="113">
        <v>1018.5367680000001</v>
      </c>
      <c r="BL168" s="113">
        <v>227.44129770000001</v>
      </c>
      <c r="BM168" s="113">
        <v>5.3005696269999998</v>
      </c>
      <c r="BN168" s="113">
        <v>-1018.5367680000001</v>
      </c>
      <c r="BO168" s="113">
        <v>-199.12689409999999</v>
      </c>
      <c r="BP168" s="113">
        <v>-208.01383390000001</v>
      </c>
      <c r="BQ168" s="115">
        <f t="shared" si="17"/>
        <v>360.94444444444446</v>
      </c>
      <c r="BT168" s="112">
        <v>163</v>
      </c>
      <c r="BU168" s="112">
        <v>31185600</v>
      </c>
      <c r="BV168" s="113">
        <v>1041.255721</v>
      </c>
      <c r="BW168" s="113">
        <v>1001.419126</v>
      </c>
      <c r="BX168" s="113">
        <v>-32.816765320000002</v>
      </c>
      <c r="BY168" s="113">
        <v>31.227061469999999</v>
      </c>
      <c r="BZ168" s="113">
        <v>-188.2985955</v>
      </c>
      <c r="CA168" s="113">
        <v>176.78677239999999</v>
      </c>
    </row>
    <row r="169" spans="2:79" ht="9.9499999999999993" customHeight="1" x14ac:dyDescent="0.25">
      <c r="B169" s="83"/>
      <c r="C169" s="61" t="str">
        <f>IF(ISNUMBER(#REF!),INDEX(#REF!,#REF!,1),"")</f>
        <v/>
      </c>
      <c r="D169" s="61" t="str">
        <f>IF(ISNUMBER(#REF!),INDEX(#REF!,#REF!,1),"")</f>
        <v/>
      </c>
      <c r="E169" s="61" t="str">
        <f>IF(ISNUMBER(#REF!),INDEX(#REF!,#REF!,1),"")</f>
        <v/>
      </c>
      <c r="F169" s="61" t="str">
        <f>IF(ISNUMBER(#REF!),INDEX(#REF!,#REF!,1),"")</f>
        <v/>
      </c>
      <c r="G169" s="61" t="str">
        <f>IF(ISNUMBER(#REF!),INDEX(#REF!,#REF!,1),"")</f>
        <v/>
      </c>
      <c r="H169" s="61" t="str">
        <f>IF(ISNUMBER(#REF!),INDEX(#REF!,#REF!,1),"")</f>
        <v/>
      </c>
      <c r="I169" s="61" t="str">
        <f>IF(ISNUMBER(#REF!),INDEX(#REF!,#REF!,1),"")</f>
        <v/>
      </c>
      <c r="J169" s="61" t="str">
        <f>IF(ISNUMBER(#REF!),INDEX(#REF!,#REF!,1),"")</f>
        <v/>
      </c>
      <c r="K169" s="61"/>
      <c r="L169" s="85"/>
      <c r="M169" s="85"/>
      <c r="N169" s="117">
        <v>163</v>
      </c>
      <c r="O169" s="107">
        <v>1</v>
      </c>
      <c r="P169" s="107">
        <v>8</v>
      </c>
      <c r="Q169" s="107">
        <v>3</v>
      </c>
      <c r="R169" s="117">
        <v>163</v>
      </c>
      <c r="S169" s="99" t="s">
        <v>414</v>
      </c>
      <c r="T169" s="117">
        <v>0</v>
      </c>
      <c r="U169" s="117">
        <v>-1</v>
      </c>
      <c r="V169" s="117">
        <v>0.1</v>
      </c>
      <c r="W169" s="118">
        <v>9.9999999999999995E-7</v>
      </c>
      <c r="X169" s="117">
        <v>0.1</v>
      </c>
      <c r="Y169" s="117">
        <v>0.3</v>
      </c>
      <c r="Z169" s="117">
        <v>0.11</v>
      </c>
      <c r="AA169" s="117">
        <v>3.5</v>
      </c>
      <c r="AB169" s="119" t="s">
        <v>73</v>
      </c>
      <c r="AC169" s="55" t="str">
        <f t="shared" si="18"/>
        <v/>
      </c>
      <c r="AD169" s="55" t="str">
        <f t="shared" si="19"/>
        <v>4,9</v>
      </c>
      <c r="AE169" s="63">
        <v>129</v>
      </c>
      <c r="AF169" s="63">
        <v>25228800</v>
      </c>
      <c r="AG169" s="63">
        <v>0.25</v>
      </c>
      <c r="AH169" s="63">
        <v>0</v>
      </c>
      <c r="AI169" s="63">
        <v>0.231659303503922</v>
      </c>
      <c r="AJ169" s="63">
        <v>0.24844956507393301</v>
      </c>
      <c r="AK169" s="63">
        <v>0</v>
      </c>
      <c r="AL169" s="63">
        <v>1.79450341911549E-2</v>
      </c>
      <c r="AM169" s="63">
        <v>0</v>
      </c>
      <c r="AN169" s="63">
        <v>0</v>
      </c>
      <c r="AO169" s="63">
        <v>-0.25000000000002798</v>
      </c>
      <c r="AP169" s="63">
        <v>0</v>
      </c>
      <c r="AQ169" s="63">
        <v>0</v>
      </c>
      <c r="AR169" s="63">
        <v>0</v>
      </c>
      <c r="AS169" s="63">
        <v>0</v>
      </c>
      <c r="AT169" s="63">
        <v>0</v>
      </c>
      <c r="AU169" s="63">
        <v>292</v>
      </c>
      <c r="AV169" s="140"/>
      <c r="AW169" s="140"/>
      <c r="AX169" s="140"/>
      <c r="AY169" s="140"/>
      <c r="AZ169" s="140"/>
      <c r="BA169" s="140"/>
      <c r="BH169" s="112">
        <v>164</v>
      </c>
      <c r="BI169" s="112">
        <v>31360800</v>
      </c>
      <c r="BJ169" s="113">
        <v>185</v>
      </c>
      <c r="BK169" s="113">
        <v>1018.542203</v>
      </c>
      <c r="BL169" s="113">
        <v>227.4429327</v>
      </c>
      <c r="BM169" s="113">
        <v>5.3022665739999999</v>
      </c>
      <c r="BN169" s="113">
        <v>-1018.542203</v>
      </c>
      <c r="BO169" s="113">
        <v>-199.12616249999999</v>
      </c>
      <c r="BP169" s="113">
        <v>-208.01450360000001</v>
      </c>
      <c r="BQ169" s="115">
        <f t="shared" si="17"/>
        <v>362.97222222222223</v>
      </c>
      <c r="BT169" s="112">
        <v>164</v>
      </c>
      <c r="BU169" s="112">
        <v>31360800</v>
      </c>
      <c r="BV169" s="113">
        <v>1041.2557850000001</v>
      </c>
      <c r="BW169" s="113">
        <v>1001.419124</v>
      </c>
      <c r="BX169" s="113">
        <v>-32.819539810000002</v>
      </c>
      <c r="BY169" s="113">
        <v>31.227061469999999</v>
      </c>
      <c r="BZ169" s="113">
        <v>-188.29807529999999</v>
      </c>
      <c r="CA169" s="113">
        <v>176.78744219999999</v>
      </c>
    </row>
    <row r="170" spans="2:79" ht="9.9499999999999993" customHeight="1" x14ac:dyDescent="0.25">
      <c r="B170" s="83"/>
      <c r="C170" s="61" t="str">
        <f>IF(ISNUMBER(#REF!),INDEX(#REF!,#REF!,1),"")</f>
        <v/>
      </c>
      <c r="D170" s="61" t="str">
        <f>IF(ISNUMBER(#REF!),INDEX(#REF!,#REF!,1),"")</f>
        <v/>
      </c>
      <c r="E170" s="61" t="str">
        <f>IF(ISNUMBER(#REF!),INDEX(#REF!,#REF!,1),"")</f>
        <v/>
      </c>
      <c r="F170" s="61" t="str">
        <f>IF(ISNUMBER(#REF!),INDEX(#REF!,#REF!,1),"")</f>
        <v/>
      </c>
      <c r="G170" s="61" t="str">
        <f>IF(ISNUMBER(#REF!),INDEX(#REF!,#REF!,1),"")</f>
        <v/>
      </c>
      <c r="H170" s="61" t="str">
        <f>IF(ISNUMBER(#REF!),INDEX(#REF!,#REF!,1),"")</f>
        <v/>
      </c>
      <c r="I170" s="61" t="str">
        <f>IF(ISNUMBER(#REF!),INDEX(#REF!,#REF!,1),"")</f>
        <v/>
      </c>
      <c r="J170" s="61" t="str">
        <f>IF(ISNUMBER(#REF!),INDEX(#REF!,#REF!,1),"")</f>
        <v/>
      </c>
      <c r="K170" s="61"/>
      <c r="L170" s="85"/>
      <c r="M170" s="85"/>
      <c r="N170" s="117">
        <v>164</v>
      </c>
      <c r="O170" s="107">
        <v>1</v>
      </c>
      <c r="P170" s="107">
        <v>8</v>
      </c>
      <c r="Q170" s="107">
        <v>4</v>
      </c>
      <c r="R170" s="117">
        <v>164</v>
      </c>
      <c r="S170" s="99" t="s">
        <v>415</v>
      </c>
      <c r="T170" s="117">
        <v>0</v>
      </c>
      <c r="U170" s="117">
        <v>-1</v>
      </c>
      <c r="V170" s="117">
        <v>0.1</v>
      </c>
      <c r="W170" s="118">
        <v>9.9999999999999995E-7</v>
      </c>
      <c r="X170" s="117">
        <v>0.1</v>
      </c>
      <c r="Y170" s="117">
        <v>0.3</v>
      </c>
      <c r="Z170" s="117">
        <v>0.11</v>
      </c>
      <c r="AA170" s="117">
        <v>3.5</v>
      </c>
      <c r="AB170" s="119" t="s">
        <v>73</v>
      </c>
      <c r="AC170" s="55" t="str">
        <f t="shared" si="18"/>
        <v/>
      </c>
      <c r="AD170" s="55" t="str">
        <f t="shared" si="19"/>
        <v>5,9</v>
      </c>
      <c r="AE170" s="63">
        <v>130</v>
      </c>
      <c r="AF170" s="63">
        <v>25404000</v>
      </c>
      <c r="AG170" s="63">
        <v>0.25</v>
      </c>
      <c r="AH170" s="63">
        <v>0</v>
      </c>
      <c r="AI170" s="63">
        <v>0.23154250350397301</v>
      </c>
      <c r="AJ170" s="63">
        <v>0.24527434005489701</v>
      </c>
      <c r="AK170" s="63">
        <v>0</v>
      </c>
      <c r="AL170" s="63">
        <v>1.84746384132187E-2</v>
      </c>
      <c r="AM170" s="63">
        <v>0</v>
      </c>
      <c r="AN170" s="63">
        <v>0</v>
      </c>
      <c r="AO170" s="63">
        <v>-0.25000000000002798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294.02777777777698</v>
      </c>
      <c r="AV170" s="140"/>
      <c r="AW170" s="140"/>
      <c r="AX170" s="140"/>
      <c r="AY170" s="140"/>
      <c r="AZ170" s="140"/>
      <c r="BA170" s="140"/>
      <c r="BH170" s="112">
        <v>165</v>
      </c>
      <c r="BI170" s="112">
        <v>31536000</v>
      </c>
      <c r="BJ170" s="113">
        <v>185</v>
      </c>
      <c r="BK170" s="113">
        <v>1018.547459</v>
      </c>
      <c r="BL170" s="113">
        <v>227.44461609999999</v>
      </c>
      <c r="BM170" s="113">
        <v>5.3039643720000003</v>
      </c>
      <c r="BN170" s="113">
        <v>-1018.547459</v>
      </c>
      <c r="BO170" s="113">
        <v>-199.12540910000001</v>
      </c>
      <c r="BP170" s="113">
        <v>-208.01524269999999</v>
      </c>
      <c r="BQ170" s="115">
        <f t="shared" si="17"/>
        <v>365</v>
      </c>
      <c r="BT170" s="112">
        <v>165</v>
      </c>
      <c r="BU170" s="112">
        <v>31536000</v>
      </c>
      <c r="BV170" s="113">
        <v>1041.255848</v>
      </c>
      <c r="BW170" s="113">
        <v>1001.419121</v>
      </c>
      <c r="BX170" s="113">
        <v>-32.8223135</v>
      </c>
      <c r="BY170" s="113">
        <v>31.227061469999999</v>
      </c>
      <c r="BZ170" s="113">
        <v>-188.29744930000001</v>
      </c>
      <c r="CA170" s="113">
        <v>176.7881812</v>
      </c>
    </row>
    <row r="171" spans="2:79" ht="9.9499999999999993" customHeight="1" x14ac:dyDescent="0.25">
      <c r="B171" s="83"/>
      <c r="C171" s="61" t="str">
        <f>IF(ISNUMBER(#REF!),INDEX(#REF!,#REF!,1),"")</f>
        <v/>
      </c>
      <c r="D171" s="61" t="str">
        <f>IF(ISNUMBER(#REF!),INDEX(#REF!,#REF!,1),"")</f>
        <v/>
      </c>
      <c r="E171" s="61" t="str">
        <f>IF(ISNUMBER(#REF!),INDEX(#REF!,#REF!,1),"")</f>
        <v/>
      </c>
      <c r="F171" s="61" t="str">
        <f>IF(ISNUMBER(#REF!),INDEX(#REF!,#REF!,1),"")</f>
        <v/>
      </c>
      <c r="G171" s="61" t="str">
        <f>IF(ISNUMBER(#REF!),INDEX(#REF!,#REF!,1),"")</f>
        <v/>
      </c>
      <c r="H171" s="61" t="str">
        <f>IF(ISNUMBER(#REF!),INDEX(#REF!,#REF!,1),"")</f>
        <v/>
      </c>
      <c r="I171" s="61" t="str">
        <f>IF(ISNUMBER(#REF!),INDEX(#REF!,#REF!,1),"")</f>
        <v/>
      </c>
      <c r="J171" s="61" t="str">
        <f>IF(ISNUMBER(#REF!),INDEX(#REF!,#REF!,1),"")</f>
        <v/>
      </c>
      <c r="K171" s="61"/>
      <c r="L171" s="85"/>
      <c r="M171" s="85"/>
      <c r="N171" s="117">
        <v>165</v>
      </c>
      <c r="O171" s="107">
        <v>1</v>
      </c>
      <c r="P171" s="107">
        <v>8</v>
      </c>
      <c r="Q171" s="107">
        <v>5</v>
      </c>
      <c r="R171" s="117">
        <v>165</v>
      </c>
      <c r="S171" s="99" t="s">
        <v>416</v>
      </c>
      <c r="T171" s="117">
        <v>0</v>
      </c>
      <c r="U171" s="117">
        <v>-1</v>
      </c>
      <c r="V171" s="117">
        <v>0.1</v>
      </c>
      <c r="W171" s="118">
        <v>9.9999999999999995E-7</v>
      </c>
      <c r="X171" s="117">
        <v>0.1</v>
      </c>
      <c r="Y171" s="117">
        <v>0.3</v>
      </c>
      <c r="Z171" s="117">
        <v>0.11</v>
      </c>
      <c r="AA171" s="117">
        <v>3.5</v>
      </c>
      <c r="AB171" s="119" t="s">
        <v>67</v>
      </c>
      <c r="AC171" s="55" t="str">
        <f t="shared" si="18"/>
        <v>6,9</v>
      </c>
      <c r="AD171" s="55" t="str">
        <f t="shared" si="19"/>
        <v/>
      </c>
      <c r="AE171" s="63">
        <v>131</v>
      </c>
      <c r="AF171" s="63">
        <v>25579200</v>
      </c>
      <c r="AG171" s="63">
        <v>0.25</v>
      </c>
      <c r="AH171" s="63">
        <v>0</v>
      </c>
      <c r="AI171" s="63">
        <v>0.23142570350396799</v>
      </c>
      <c r="AJ171" s="63">
        <v>0.24481982941038799</v>
      </c>
      <c r="AK171" s="63">
        <v>0</v>
      </c>
      <c r="AL171" s="63">
        <v>1.92626718614398E-2</v>
      </c>
      <c r="AM171" s="63">
        <v>0</v>
      </c>
      <c r="AN171" s="63">
        <v>0</v>
      </c>
      <c r="AO171" s="63">
        <v>-0.249999999999933</v>
      </c>
      <c r="AP171" s="63">
        <v>0</v>
      </c>
      <c r="AQ171" s="63">
        <v>0</v>
      </c>
      <c r="AR171" s="63">
        <v>0</v>
      </c>
      <c r="AS171" s="63">
        <v>0</v>
      </c>
      <c r="AT171" s="63">
        <v>0</v>
      </c>
      <c r="AU171" s="63">
        <v>296.05555555555497</v>
      </c>
      <c r="AV171" s="140"/>
      <c r="AW171" s="140"/>
      <c r="AX171" s="140"/>
      <c r="AY171" s="140"/>
      <c r="AZ171" s="140"/>
      <c r="BA171" s="140"/>
      <c r="BH171" s="112">
        <v>166</v>
      </c>
      <c r="BI171" s="112">
        <v>31711200</v>
      </c>
      <c r="BJ171" s="113">
        <v>185</v>
      </c>
      <c r="BK171" s="113">
        <v>1018.5526170000001</v>
      </c>
      <c r="BL171" s="113">
        <v>227.4297148</v>
      </c>
      <c r="BM171" s="113">
        <v>5.3056266460000003</v>
      </c>
      <c r="BN171" s="113">
        <v>-1018.5526170000001</v>
      </c>
      <c r="BO171" s="113">
        <v>-199.1080341</v>
      </c>
      <c r="BP171" s="113">
        <v>-208.01605409999999</v>
      </c>
      <c r="BQ171" s="115">
        <f t="shared" si="17"/>
        <v>367.02777777777777</v>
      </c>
      <c r="BT171" s="112">
        <v>166</v>
      </c>
      <c r="BU171" s="112">
        <v>31711200</v>
      </c>
      <c r="BV171" s="113">
        <v>1041.2559120000001</v>
      </c>
      <c r="BW171" s="113">
        <v>1001.419118</v>
      </c>
      <c r="BX171" s="113">
        <v>-32.825087310000001</v>
      </c>
      <c r="BY171" s="113">
        <v>31.227061469999999</v>
      </c>
      <c r="BZ171" s="113">
        <v>-188.29678849999999</v>
      </c>
      <c r="CA171" s="113">
        <v>176.7889926</v>
      </c>
    </row>
    <row r="172" spans="2:79" ht="9.9499999999999993" customHeight="1" x14ac:dyDescent="0.25">
      <c r="B172" s="83"/>
      <c r="C172" s="61" t="str">
        <f>IF(ISNUMBER(#REF!),INDEX(#REF!,#REF!,1),"")</f>
        <v/>
      </c>
      <c r="D172" s="61" t="str">
        <f>IF(ISNUMBER(#REF!),INDEX(#REF!,#REF!,1),"")</f>
        <v/>
      </c>
      <c r="E172" s="61" t="str">
        <f>IF(ISNUMBER(#REF!),INDEX(#REF!,#REF!,1),"")</f>
        <v/>
      </c>
      <c r="F172" s="61" t="str">
        <f>IF(ISNUMBER(#REF!),INDEX(#REF!,#REF!,1),"")</f>
        <v/>
      </c>
      <c r="G172" s="61" t="str">
        <f>IF(ISNUMBER(#REF!),INDEX(#REF!,#REF!,1),"")</f>
        <v/>
      </c>
      <c r="H172" s="61" t="str">
        <f>IF(ISNUMBER(#REF!),INDEX(#REF!,#REF!,1),"")</f>
        <v/>
      </c>
      <c r="I172" s="61" t="str">
        <f>IF(ISNUMBER(#REF!),INDEX(#REF!,#REF!,1),"")</f>
        <v/>
      </c>
      <c r="J172" s="61" t="str">
        <f>IF(ISNUMBER(#REF!),INDEX(#REF!,#REF!,1),"")</f>
        <v/>
      </c>
      <c r="K172" s="61"/>
      <c r="L172" s="85"/>
      <c r="M172" s="85"/>
      <c r="N172" s="117">
        <v>166</v>
      </c>
      <c r="O172" s="107">
        <v>1</v>
      </c>
      <c r="P172" s="107">
        <v>8</v>
      </c>
      <c r="Q172" s="107">
        <v>6</v>
      </c>
      <c r="R172" s="117">
        <v>166</v>
      </c>
      <c r="S172" s="99" t="s">
        <v>417</v>
      </c>
      <c r="T172" s="117">
        <v>0</v>
      </c>
      <c r="U172" s="117">
        <v>-1</v>
      </c>
      <c r="V172" s="117">
        <v>0.1</v>
      </c>
      <c r="W172" s="118">
        <v>9.9999999999999995E-7</v>
      </c>
      <c r="X172" s="117">
        <v>0.1</v>
      </c>
      <c r="Y172" s="117">
        <v>0.3</v>
      </c>
      <c r="Z172" s="117">
        <v>0.11</v>
      </c>
      <c r="AA172" s="117">
        <v>3.5</v>
      </c>
      <c r="AB172" s="119" t="s">
        <v>67</v>
      </c>
      <c r="AC172" s="55" t="str">
        <f t="shared" si="18"/>
        <v>7,9</v>
      </c>
      <c r="AD172" s="55" t="str">
        <f t="shared" si="19"/>
        <v/>
      </c>
      <c r="AE172" s="63">
        <v>132</v>
      </c>
      <c r="AF172" s="63">
        <v>25754400</v>
      </c>
      <c r="AG172" s="63">
        <v>0.25</v>
      </c>
      <c r="AH172" s="63">
        <v>0</v>
      </c>
      <c r="AI172" s="63">
        <v>0.23130890350396299</v>
      </c>
      <c r="AJ172" s="63">
        <v>0.24481982941038799</v>
      </c>
      <c r="AK172" s="63">
        <v>0</v>
      </c>
      <c r="AL172" s="63">
        <v>2.07872860714816E-2</v>
      </c>
      <c r="AM172" s="63">
        <v>0</v>
      </c>
      <c r="AN172" s="63">
        <v>0</v>
      </c>
      <c r="AO172" s="63">
        <v>-0.249999999999964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298.08333333333297</v>
      </c>
      <c r="AV172" s="140"/>
      <c r="AW172" s="140"/>
      <c r="AX172" s="140"/>
      <c r="AY172" s="140"/>
      <c r="AZ172" s="140"/>
      <c r="BA172" s="140"/>
      <c r="BH172" s="112">
        <v>167</v>
      </c>
      <c r="BI172" s="112">
        <v>31886400</v>
      </c>
      <c r="BJ172" s="113">
        <v>185</v>
      </c>
      <c r="BK172" s="113">
        <v>1018.557566</v>
      </c>
      <c r="BL172" s="113">
        <v>227.43112199999999</v>
      </c>
      <c r="BM172" s="113">
        <v>5.3073123310000003</v>
      </c>
      <c r="BN172" s="113">
        <v>-1018.557566</v>
      </c>
      <c r="BO172" s="113">
        <v>-199.10690399999999</v>
      </c>
      <c r="BP172" s="113">
        <v>-208.0169057</v>
      </c>
      <c r="BQ172" s="115">
        <f t="shared" si="17"/>
        <v>369.05555555555554</v>
      </c>
      <c r="BT172" s="112">
        <v>167</v>
      </c>
      <c r="BU172" s="112">
        <v>31886400</v>
      </c>
      <c r="BV172" s="113">
        <v>1041.255975</v>
      </c>
      <c r="BW172" s="113">
        <v>1001.419115</v>
      </c>
      <c r="BX172" s="113">
        <v>-32.827839390000001</v>
      </c>
      <c r="BY172" s="113">
        <v>31.227061469999999</v>
      </c>
      <c r="BZ172" s="113">
        <v>-188.2960205</v>
      </c>
      <c r="CA172" s="113">
        <v>176.7898442</v>
      </c>
    </row>
    <row r="173" spans="2:79" ht="9.9499999999999993" customHeight="1" x14ac:dyDescent="0.25">
      <c r="B173" s="83"/>
      <c r="C173" s="61" t="str">
        <f>IF(ISNUMBER(#REF!),INDEX(#REF!,#REF!,1),"")</f>
        <v/>
      </c>
      <c r="D173" s="61" t="str">
        <f>IF(ISNUMBER(#REF!),INDEX(#REF!,#REF!,1),"")</f>
        <v/>
      </c>
      <c r="E173" s="61" t="str">
        <f>IF(ISNUMBER(#REF!),INDEX(#REF!,#REF!,1),"")</f>
        <v/>
      </c>
      <c r="F173" s="61" t="str">
        <f>IF(ISNUMBER(#REF!),INDEX(#REF!,#REF!,1),"")</f>
        <v/>
      </c>
      <c r="G173" s="61" t="str">
        <f>IF(ISNUMBER(#REF!),INDEX(#REF!,#REF!,1),"")</f>
        <v/>
      </c>
      <c r="H173" s="61" t="str">
        <f>IF(ISNUMBER(#REF!),INDEX(#REF!,#REF!,1),"")</f>
        <v/>
      </c>
      <c r="I173" s="61" t="str">
        <f>IF(ISNUMBER(#REF!),INDEX(#REF!,#REF!,1),"")</f>
        <v/>
      </c>
      <c r="J173" s="61" t="str">
        <f>IF(ISNUMBER(#REF!),INDEX(#REF!,#REF!,1),"")</f>
        <v/>
      </c>
      <c r="K173" s="61"/>
      <c r="L173" s="85"/>
      <c r="M173" s="85"/>
      <c r="N173" s="117">
        <v>167</v>
      </c>
      <c r="O173" s="107">
        <v>1</v>
      </c>
      <c r="P173" s="107">
        <v>8</v>
      </c>
      <c r="Q173" s="107">
        <v>7</v>
      </c>
      <c r="R173" s="117">
        <v>167</v>
      </c>
      <c r="S173" s="99" t="s">
        <v>418</v>
      </c>
      <c r="T173" s="117">
        <v>0</v>
      </c>
      <c r="U173" s="117">
        <v>-1</v>
      </c>
      <c r="V173" s="117">
        <v>0.1</v>
      </c>
      <c r="W173" s="118">
        <v>9.9999999999999995E-7</v>
      </c>
      <c r="X173" s="117">
        <v>0.2</v>
      </c>
      <c r="Y173" s="117">
        <v>0.3</v>
      </c>
      <c r="Z173" s="117">
        <v>0.21</v>
      </c>
      <c r="AA173" s="117">
        <v>3.5</v>
      </c>
      <c r="AB173" s="119" t="s">
        <v>67</v>
      </c>
      <c r="AC173" s="55" t="str">
        <f t="shared" si="18"/>
        <v>8,9</v>
      </c>
      <c r="AD173" s="55" t="str">
        <f t="shared" si="19"/>
        <v/>
      </c>
      <c r="AE173" s="63">
        <v>133</v>
      </c>
      <c r="AF173" s="63">
        <v>25929600</v>
      </c>
      <c r="AG173" s="63">
        <v>0.25</v>
      </c>
      <c r="AH173" s="63">
        <v>0</v>
      </c>
      <c r="AI173" s="63">
        <v>0.231192103503958</v>
      </c>
      <c r="AJ173" s="63">
        <v>0.24481982941038799</v>
      </c>
      <c r="AK173" s="63">
        <v>0</v>
      </c>
      <c r="AL173" s="63">
        <v>2.3094967148311201E-2</v>
      </c>
      <c r="AM173" s="63">
        <v>0</v>
      </c>
      <c r="AN173" s="63">
        <v>0</v>
      </c>
      <c r="AO173" s="63">
        <v>-0.249999999999964</v>
      </c>
      <c r="AP173" s="63">
        <v>0</v>
      </c>
      <c r="AQ173" s="63">
        <v>0</v>
      </c>
      <c r="AR173" s="63">
        <v>0</v>
      </c>
      <c r="AS173" s="63">
        <v>0</v>
      </c>
      <c r="AT173" s="63">
        <v>0</v>
      </c>
      <c r="AU173" s="63">
        <v>300.11111111111097</v>
      </c>
      <c r="AV173" s="140"/>
      <c r="AW173" s="140"/>
      <c r="AX173" s="140"/>
      <c r="AY173" s="140"/>
      <c r="AZ173" s="140"/>
      <c r="BA173" s="140"/>
      <c r="BH173" s="112">
        <v>168</v>
      </c>
      <c r="BI173" s="112">
        <v>32061600</v>
      </c>
      <c r="BJ173" s="113">
        <v>185</v>
      </c>
      <c r="BK173" s="113">
        <v>1018.562302</v>
      </c>
      <c r="BL173" s="113">
        <v>227.4323536</v>
      </c>
      <c r="BM173" s="113">
        <v>5.3090028079999998</v>
      </c>
      <c r="BN173" s="113">
        <v>-1018.562302</v>
      </c>
      <c r="BO173" s="113">
        <v>-199.10556270000001</v>
      </c>
      <c r="BP173" s="113">
        <v>-208.017788</v>
      </c>
      <c r="BQ173" s="115">
        <f t="shared" si="17"/>
        <v>371.08333333333331</v>
      </c>
      <c r="BT173" s="112">
        <v>168</v>
      </c>
      <c r="BU173" s="112">
        <v>32061600</v>
      </c>
      <c r="BV173" s="113">
        <v>1041.256038</v>
      </c>
      <c r="BW173" s="113">
        <v>1001.419111</v>
      </c>
      <c r="BX173" s="113">
        <v>-32.830561920000001</v>
      </c>
      <c r="BY173" s="113">
        <v>31.227061469999999</v>
      </c>
      <c r="BZ173" s="113">
        <v>-188.2951635</v>
      </c>
      <c r="CA173" s="113">
        <v>176.79072650000001</v>
      </c>
    </row>
    <row r="174" spans="2:79" ht="9.9499999999999993" customHeight="1" x14ac:dyDescent="0.25">
      <c r="B174" s="83"/>
      <c r="C174" s="61" t="str">
        <f>IF(ISNUMBER(#REF!),INDEX(#REF!,#REF!,1),"")</f>
        <v/>
      </c>
      <c r="D174" s="61" t="str">
        <f>IF(ISNUMBER(#REF!),INDEX(#REF!,#REF!,1),"")</f>
        <v/>
      </c>
      <c r="E174" s="61" t="str">
        <f>IF(ISNUMBER(#REF!),INDEX(#REF!,#REF!,1),"")</f>
        <v/>
      </c>
      <c r="F174" s="61" t="str">
        <f>IF(ISNUMBER(#REF!),INDEX(#REF!,#REF!,1),"")</f>
        <v/>
      </c>
      <c r="G174" s="61" t="str">
        <f>IF(ISNUMBER(#REF!),INDEX(#REF!,#REF!,1),"")</f>
        <v/>
      </c>
      <c r="H174" s="61" t="str">
        <f>IF(ISNUMBER(#REF!),INDEX(#REF!,#REF!,1),"")</f>
        <v/>
      </c>
      <c r="I174" s="61" t="str">
        <f>IF(ISNUMBER(#REF!),INDEX(#REF!,#REF!,1),"")</f>
        <v/>
      </c>
      <c r="J174" s="61" t="str">
        <f>IF(ISNUMBER(#REF!),INDEX(#REF!,#REF!,1),"")</f>
        <v/>
      </c>
      <c r="K174" s="61"/>
      <c r="L174" s="85"/>
      <c r="M174" s="85"/>
      <c r="N174" s="117">
        <v>168</v>
      </c>
      <c r="O174" s="107">
        <v>1</v>
      </c>
      <c r="P174" s="107">
        <v>8</v>
      </c>
      <c r="Q174" s="107">
        <v>8</v>
      </c>
      <c r="R174" s="117">
        <v>168</v>
      </c>
      <c r="S174" s="99" t="s">
        <v>419</v>
      </c>
      <c r="T174" s="117">
        <v>0</v>
      </c>
      <c r="U174" s="117">
        <v>-1</v>
      </c>
      <c r="V174" s="117">
        <v>0.1</v>
      </c>
      <c r="W174" s="118">
        <v>9.9999999999999995E-7</v>
      </c>
      <c r="X174" s="117">
        <v>0.2</v>
      </c>
      <c r="Y174" s="117">
        <v>0.3</v>
      </c>
      <c r="Z174" s="117">
        <v>0.21</v>
      </c>
      <c r="AA174" s="117">
        <v>3.5</v>
      </c>
      <c r="AB174" s="119" t="s">
        <v>67</v>
      </c>
      <c r="AC174" s="55" t="str">
        <f t="shared" si="18"/>
        <v>9,9</v>
      </c>
      <c r="AD174" s="55" t="str">
        <f t="shared" si="19"/>
        <v/>
      </c>
      <c r="AE174" s="63">
        <v>134</v>
      </c>
      <c r="AF174" s="63">
        <v>26104800</v>
      </c>
      <c r="AG174" s="63">
        <v>0.25</v>
      </c>
      <c r="AH174" s="63">
        <v>0</v>
      </c>
      <c r="AI174" s="63">
        <v>0.231192103503958</v>
      </c>
      <c r="AJ174" s="63">
        <v>0.24481982941038799</v>
      </c>
      <c r="AK174" s="63">
        <v>0</v>
      </c>
      <c r="AL174" s="63">
        <v>2.6904161670144401E-2</v>
      </c>
      <c r="AM174" s="63">
        <v>0</v>
      </c>
      <c r="AN174" s="63">
        <v>0</v>
      </c>
      <c r="AO174" s="63">
        <v>-0.249999999999996</v>
      </c>
      <c r="AP174" s="63">
        <v>0</v>
      </c>
      <c r="AQ174" s="63">
        <v>0</v>
      </c>
      <c r="AR174" s="63">
        <v>0</v>
      </c>
      <c r="AS174" s="63">
        <v>0</v>
      </c>
      <c r="AT174" s="63">
        <v>0</v>
      </c>
      <c r="AU174" s="63">
        <v>302.138888888888</v>
      </c>
      <c r="AV174" s="140"/>
      <c r="AW174" s="140"/>
      <c r="AX174" s="140"/>
      <c r="AY174" s="140"/>
      <c r="AZ174" s="140"/>
      <c r="BA174" s="140"/>
      <c r="BH174" s="112">
        <v>169</v>
      </c>
      <c r="BI174" s="112">
        <v>32236800</v>
      </c>
      <c r="BJ174" s="113">
        <v>185</v>
      </c>
      <c r="BK174" s="113">
        <v>1018.566836</v>
      </c>
      <c r="BL174" s="113">
        <v>227.4334848</v>
      </c>
      <c r="BM174" s="113">
        <v>5.3106957670000003</v>
      </c>
      <c r="BN174" s="113">
        <v>-1018.566836</v>
      </c>
      <c r="BO174" s="113">
        <v>-199.10409849999999</v>
      </c>
      <c r="BP174" s="113">
        <v>-208.01869049999999</v>
      </c>
      <c r="BQ174" s="115">
        <f t="shared" si="17"/>
        <v>373.11111111111109</v>
      </c>
      <c r="BT174" s="112">
        <v>169</v>
      </c>
      <c r="BU174" s="112">
        <v>32236800</v>
      </c>
      <c r="BV174" s="113">
        <v>1041.2560989999999</v>
      </c>
      <c r="BW174" s="113">
        <v>1001.4191070000001</v>
      </c>
      <c r="BX174" s="113">
        <v>-32.833245759999997</v>
      </c>
      <c r="BY174" s="113">
        <v>31.227061469999999</v>
      </c>
      <c r="BZ174" s="113">
        <v>-188.2942443</v>
      </c>
      <c r="CA174" s="113">
        <v>176.791629</v>
      </c>
    </row>
    <row r="175" spans="2:79" ht="9.9499999999999993" customHeight="1" x14ac:dyDescent="0.25">
      <c r="B175" s="29">
        <f>COUNT(C5:L5)</f>
        <v>10</v>
      </c>
      <c r="C175" s="29">
        <v>1</v>
      </c>
      <c r="D175" s="29">
        <f t="shared" ref="D175:L175" si="20">IF(ISNUMBER(D176),C175+1,"")</f>
        <v>2</v>
      </c>
      <c r="E175" s="29">
        <f t="shared" si="20"/>
        <v>3</v>
      </c>
      <c r="F175" s="29">
        <f t="shared" si="20"/>
        <v>4</v>
      </c>
      <c r="G175" s="29">
        <f t="shared" si="20"/>
        <v>5</v>
      </c>
      <c r="H175" s="29">
        <f t="shared" si="20"/>
        <v>6</v>
      </c>
      <c r="I175" s="29">
        <f t="shared" si="20"/>
        <v>7</v>
      </c>
      <c r="J175" s="29">
        <f t="shared" si="20"/>
        <v>8</v>
      </c>
      <c r="K175" s="29">
        <f t="shared" si="20"/>
        <v>9</v>
      </c>
      <c r="L175" s="29">
        <f t="shared" si="20"/>
        <v>10</v>
      </c>
      <c r="M175" s="86">
        <f>COUNT(C175:L175)</f>
        <v>10</v>
      </c>
      <c r="N175" s="117">
        <v>169</v>
      </c>
      <c r="O175" s="107">
        <v>1</v>
      </c>
      <c r="P175" s="107">
        <v>9</v>
      </c>
      <c r="Q175" s="107">
        <v>1</v>
      </c>
      <c r="R175" s="117">
        <v>169</v>
      </c>
      <c r="S175" s="99" t="s">
        <v>420</v>
      </c>
      <c r="T175" s="117">
        <v>0</v>
      </c>
      <c r="U175" s="117">
        <v>-1</v>
      </c>
      <c r="V175" s="117">
        <v>0.1</v>
      </c>
      <c r="W175" s="118">
        <v>9.9999999999999995E-7</v>
      </c>
      <c r="X175" s="117">
        <v>0.2</v>
      </c>
      <c r="Y175" s="117">
        <v>0.3</v>
      </c>
      <c r="Z175" s="117">
        <v>0.21</v>
      </c>
      <c r="AA175" s="117">
        <v>3.5</v>
      </c>
      <c r="AB175" s="119" t="s">
        <v>67</v>
      </c>
      <c r="AC175" s="55" t="str">
        <f t="shared" si="18"/>
        <v>2,10</v>
      </c>
      <c r="AD175" s="55" t="str">
        <f t="shared" si="19"/>
        <v/>
      </c>
      <c r="AE175" s="63">
        <v>135</v>
      </c>
      <c r="AF175" s="63">
        <v>26280000</v>
      </c>
      <c r="AG175" s="63">
        <v>0.25</v>
      </c>
      <c r="AH175" s="63">
        <v>0</v>
      </c>
      <c r="AI175" s="63">
        <v>0.231075303503953</v>
      </c>
      <c r="AJ175" s="63">
        <v>0.244763762442163</v>
      </c>
      <c r="AK175" s="63">
        <v>0</v>
      </c>
      <c r="AL175" s="63">
        <v>3.1101016072486699E-2</v>
      </c>
      <c r="AM175" s="63">
        <v>0</v>
      </c>
      <c r="AN175" s="63">
        <v>0</v>
      </c>
      <c r="AO175" s="63">
        <v>-0.249999999999996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304.166666666666</v>
      </c>
      <c r="AV175" s="140"/>
      <c r="AW175" s="140"/>
      <c r="AX175" s="140"/>
      <c r="AY175" s="140"/>
      <c r="AZ175" s="140"/>
      <c r="BA175" s="140"/>
      <c r="BH175" s="112">
        <v>170</v>
      </c>
      <c r="BI175" s="112">
        <v>32412000</v>
      </c>
      <c r="BJ175" s="113">
        <v>185</v>
      </c>
      <c r="BK175" s="113">
        <v>1018.571192</v>
      </c>
      <c r="BL175" s="113">
        <v>227.4345381</v>
      </c>
      <c r="BM175" s="113">
        <v>5.3123797609999999</v>
      </c>
      <c r="BN175" s="113">
        <v>-1018.571192</v>
      </c>
      <c r="BO175" s="113">
        <v>-199.1025545</v>
      </c>
      <c r="BP175" s="113">
        <v>-208.0196038</v>
      </c>
      <c r="BQ175" s="115">
        <f t="shared" si="17"/>
        <v>375.13888888888891</v>
      </c>
      <c r="BT175" s="112">
        <v>170</v>
      </c>
      <c r="BU175" s="112">
        <v>32412000</v>
      </c>
      <c r="BV175" s="113">
        <v>1041.2561599999999</v>
      </c>
      <c r="BW175" s="113">
        <v>1001.419102</v>
      </c>
      <c r="BX175" s="113">
        <v>-32.835884100000001</v>
      </c>
      <c r="BY175" s="113">
        <v>31.227061469999999</v>
      </c>
      <c r="BZ175" s="113">
        <v>-188.29328599999999</v>
      </c>
      <c r="CA175" s="113">
        <v>176.79254230000001</v>
      </c>
    </row>
    <row r="176" spans="2:79" ht="9.9499999999999993" customHeight="1" x14ac:dyDescent="0.25">
      <c r="B176" s="29">
        <f>COUNT(B6:B20)</f>
        <v>15</v>
      </c>
      <c r="C176" s="29">
        <f>ROW()</f>
        <v>176</v>
      </c>
      <c r="D176" s="29">
        <f>ROW()</f>
        <v>176</v>
      </c>
      <c r="E176" s="29">
        <f>ROW()</f>
        <v>176</v>
      </c>
      <c r="F176" s="29">
        <f>ROW()</f>
        <v>176</v>
      </c>
      <c r="G176" s="29">
        <f>ROW()</f>
        <v>176</v>
      </c>
      <c r="H176" s="29">
        <f>ROW()</f>
        <v>176</v>
      </c>
      <c r="I176" s="29">
        <f>ROW()</f>
        <v>176</v>
      </c>
      <c r="J176" s="29">
        <f>ROW()</f>
        <v>176</v>
      </c>
      <c r="K176" s="29">
        <f>ROW()</f>
        <v>176</v>
      </c>
      <c r="L176" s="29">
        <f>ROW()</f>
        <v>176</v>
      </c>
      <c r="M176" s="86">
        <f>COUNT(B177:B191)</f>
        <v>15</v>
      </c>
      <c r="N176" s="117">
        <v>170</v>
      </c>
      <c r="O176" s="107">
        <v>1</v>
      </c>
      <c r="P176" s="107">
        <v>9</v>
      </c>
      <c r="Q176" s="107">
        <v>2</v>
      </c>
      <c r="R176" s="117">
        <v>170</v>
      </c>
      <c r="S176" s="99" t="s">
        <v>421</v>
      </c>
      <c r="T176" s="117">
        <v>0</v>
      </c>
      <c r="U176" s="117">
        <v>-1</v>
      </c>
      <c r="V176" s="117">
        <v>0.1</v>
      </c>
      <c r="W176" s="118">
        <v>9.9999999999999995E-7</v>
      </c>
      <c r="X176" s="117">
        <v>0.2</v>
      </c>
      <c r="Y176" s="117">
        <v>0.3</v>
      </c>
      <c r="Z176" s="117">
        <v>0.21</v>
      </c>
      <c r="AA176" s="117">
        <v>3.5</v>
      </c>
      <c r="AB176" s="119" t="s">
        <v>67</v>
      </c>
      <c r="AC176" s="55" t="str">
        <f t="shared" si="18"/>
        <v>3,10</v>
      </c>
      <c r="AD176" s="55" t="str">
        <f t="shared" si="19"/>
        <v/>
      </c>
      <c r="AE176" s="63">
        <v>136</v>
      </c>
      <c r="AF176" s="63">
        <v>26455200</v>
      </c>
      <c r="AG176" s="63">
        <v>0.125</v>
      </c>
      <c r="AH176" s="63">
        <v>0</v>
      </c>
      <c r="AI176" s="63">
        <v>0.230958503503948</v>
      </c>
      <c r="AJ176" s="63">
        <v>0.24467947448275301</v>
      </c>
      <c r="AK176" s="63">
        <v>0</v>
      </c>
      <c r="AL176" s="63">
        <v>3.4963048829423103E-2</v>
      </c>
      <c r="AM176" s="63">
        <v>0</v>
      </c>
      <c r="AN176" s="63">
        <v>0</v>
      </c>
      <c r="AO176" s="63">
        <v>-0.24999999973783901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306.194444444444</v>
      </c>
      <c r="AV176" s="140"/>
      <c r="AW176" s="140"/>
      <c r="AX176" s="140"/>
      <c r="AY176" s="140"/>
      <c r="AZ176" s="140"/>
      <c r="BA176" s="140"/>
      <c r="BH176" s="112">
        <v>171</v>
      </c>
      <c r="BI176" s="112">
        <v>32587200</v>
      </c>
      <c r="BJ176" s="113">
        <v>185</v>
      </c>
      <c r="BK176" s="113">
        <v>1018.575388</v>
      </c>
      <c r="BL176" s="113">
        <v>227.43554889999999</v>
      </c>
      <c r="BM176" s="113">
        <v>5.3140548829999998</v>
      </c>
      <c r="BN176" s="113">
        <v>-1018.575388</v>
      </c>
      <c r="BO176" s="113">
        <v>-199.10096970000001</v>
      </c>
      <c r="BP176" s="113">
        <v>-208.02052430000001</v>
      </c>
      <c r="BQ176" s="115">
        <f t="shared" si="17"/>
        <v>377.16666666666669</v>
      </c>
      <c r="BT176" s="112">
        <v>171</v>
      </c>
      <c r="BU176" s="112">
        <v>32587200</v>
      </c>
      <c r="BV176" s="113">
        <v>1041.2562190000001</v>
      </c>
      <c r="BW176" s="113">
        <v>1001.419098</v>
      </c>
      <c r="BX176" s="113">
        <v>-32.838473360000002</v>
      </c>
      <c r="BY176" s="113">
        <v>31.227061469999999</v>
      </c>
      <c r="BZ176" s="113">
        <v>-188.29231239999999</v>
      </c>
      <c r="CA176" s="113">
        <v>176.79346279999999</v>
      </c>
    </row>
    <row r="177" spans="2:79" ht="9.9499999999999993" customHeight="1" x14ac:dyDescent="0.25">
      <c r="B177" s="29">
        <f>COLUMN()</f>
        <v>2</v>
      </c>
      <c r="C177" s="64" t="str">
        <f t="shared" ref="C177:L191" si="21">_xlfn.CONCAT(COLUMN()-$B177,",",ROW()-C$176)</f>
        <v>1,1</v>
      </c>
      <c r="D177" s="64" t="str">
        <f t="shared" si="21"/>
        <v>2,1</v>
      </c>
      <c r="E177" s="64" t="str">
        <f t="shared" si="21"/>
        <v>3,1</v>
      </c>
      <c r="F177" s="64" t="str">
        <f t="shared" si="21"/>
        <v>4,1</v>
      </c>
      <c r="G177" s="64" t="str">
        <f t="shared" si="21"/>
        <v>5,1</v>
      </c>
      <c r="H177" s="64" t="str">
        <f t="shared" si="21"/>
        <v>6,1</v>
      </c>
      <c r="I177" s="64" t="str">
        <f t="shared" si="21"/>
        <v>7,1</v>
      </c>
      <c r="J177" s="64" t="str">
        <f t="shared" si="21"/>
        <v>8,1</v>
      </c>
      <c r="K177" s="64" t="str">
        <f t="shared" si="21"/>
        <v>9,1</v>
      </c>
      <c r="L177" s="64" t="str">
        <f t="shared" si="21"/>
        <v>10,1</v>
      </c>
      <c r="M177" s="29">
        <v>10</v>
      </c>
      <c r="N177" s="117">
        <v>171</v>
      </c>
      <c r="O177" s="107">
        <v>1</v>
      </c>
      <c r="P177" s="107">
        <v>9</v>
      </c>
      <c r="Q177" s="107">
        <v>3</v>
      </c>
      <c r="R177" s="117">
        <v>171</v>
      </c>
      <c r="S177" s="99" t="s">
        <v>422</v>
      </c>
      <c r="T177" s="117">
        <v>0</v>
      </c>
      <c r="U177" s="117">
        <v>-1</v>
      </c>
      <c r="V177" s="117">
        <v>0.1</v>
      </c>
      <c r="W177" s="118">
        <v>9.9999999999999995E-7</v>
      </c>
      <c r="X177" s="117">
        <v>0.1</v>
      </c>
      <c r="Y177" s="117">
        <v>0.3</v>
      </c>
      <c r="Z177" s="117">
        <v>0.11</v>
      </c>
      <c r="AA177" s="117">
        <v>3.5</v>
      </c>
      <c r="AB177" s="119" t="s">
        <v>73</v>
      </c>
      <c r="AC177" s="55" t="str">
        <f t="shared" si="18"/>
        <v/>
      </c>
      <c r="AD177" s="55" t="str">
        <f t="shared" si="19"/>
        <v>4,10</v>
      </c>
      <c r="AE177" s="63">
        <v>137</v>
      </c>
      <c r="AF177" s="63">
        <v>26630400</v>
      </c>
      <c r="AG177" s="63">
        <v>0.125</v>
      </c>
      <c r="AH177" s="63">
        <v>0</v>
      </c>
      <c r="AI177" s="63">
        <v>0.23084170350394301</v>
      </c>
      <c r="AJ177" s="63">
        <v>0.24458622941038799</v>
      </c>
      <c r="AK177" s="63">
        <v>0</v>
      </c>
      <c r="AL177" s="63">
        <v>3.8104005030081302E-2</v>
      </c>
      <c r="AM177" s="63">
        <v>0</v>
      </c>
      <c r="AN177" s="63">
        <v>0</v>
      </c>
      <c r="AO177" s="63">
        <v>-0.249999999999996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308.222222222222</v>
      </c>
      <c r="AV177" s="140"/>
      <c r="AW177" s="140"/>
      <c r="AX177" s="140"/>
      <c r="AY177" s="140"/>
      <c r="AZ177" s="140"/>
      <c r="BA177" s="140"/>
      <c r="BH177" s="112">
        <v>172</v>
      </c>
      <c r="BI177" s="112">
        <v>32762400</v>
      </c>
      <c r="BJ177" s="113">
        <v>185</v>
      </c>
      <c r="BK177" s="113">
        <v>1018.579442</v>
      </c>
      <c r="BL177" s="113">
        <v>227.43654369999999</v>
      </c>
      <c r="BM177" s="113">
        <v>5.3157175240000001</v>
      </c>
      <c r="BN177" s="113">
        <v>-1018.579442</v>
      </c>
      <c r="BO177" s="113">
        <v>-199.09937740000001</v>
      </c>
      <c r="BP177" s="113">
        <v>-208.0214488</v>
      </c>
      <c r="BQ177" s="115">
        <f t="shared" si="17"/>
        <v>379.19444444444446</v>
      </c>
      <c r="BT177" s="112">
        <v>172</v>
      </c>
      <c r="BU177" s="112">
        <v>32762400</v>
      </c>
      <c r="BV177" s="113">
        <v>1041.256277</v>
      </c>
      <c r="BW177" s="113">
        <v>1001.419093</v>
      </c>
      <c r="BX177" s="113">
        <v>-32.841011029999997</v>
      </c>
      <c r="BY177" s="113">
        <v>31.227061469999999</v>
      </c>
      <c r="BZ177" s="113">
        <v>-188.2913436</v>
      </c>
      <c r="CA177" s="113">
        <v>176.79438730000001</v>
      </c>
    </row>
    <row r="178" spans="2:79" ht="9.9499999999999993" customHeight="1" x14ac:dyDescent="0.25">
      <c r="B178" s="29">
        <f>COLUMN()</f>
        <v>2</v>
      </c>
      <c r="C178" s="64" t="str">
        <f t="shared" si="21"/>
        <v>1,2</v>
      </c>
      <c r="D178" s="64" t="str">
        <f t="shared" si="21"/>
        <v>2,2</v>
      </c>
      <c r="E178" s="64" t="str">
        <f t="shared" si="21"/>
        <v>3,2</v>
      </c>
      <c r="F178" s="64" t="str">
        <f t="shared" si="21"/>
        <v>4,2</v>
      </c>
      <c r="G178" s="64" t="str">
        <f t="shared" si="21"/>
        <v>5,2</v>
      </c>
      <c r="H178" s="64" t="str">
        <f t="shared" si="21"/>
        <v>6,2</v>
      </c>
      <c r="I178" s="64" t="str">
        <f t="shared" si="21"/>
        <v>7,2</v>
      </c>
      <c r="J178" s="64" t="str">
        <f t="shared" si="21"/>
        <v>8,2</v>
      </c>
      <c r="K178" s="64" t="str">
        <f t="shared" si="21"/>
        <v>9,2</v>
      </c>
      <c r="L178" s="64" t="str">
        <f t="shared" si="21"/>
        <v>10,2</v>
      </c>
      <c r="M178" s="29">
        <v>15</v>
      </c>
      <c r="N178" s="117">
        <v>172</v>
      </c>
      <c r="O178" s="107">
        <v>1</v>
      </c>
      <c r="P178" s="107">
        <v>9</v>
      </c>
      <c r="Q178" s="107">
        <v>4</v>
      </c>
      <c r="R178" s="117">
        <v>172</v>
      </c>
      <c r="S178" s="99" t="s">
        <v>423</v>
      </c>
      <c r="T178" s="117">
        <v>0</v>
      </c>
      <c r="U178" s="117">
        <v>-1</v>
      </c>
      <c r="V178" s="117">
        <v>0.1</v>
      </c>
      <c r="W178" s="118">
        <v>9.9999999999999995E-7</v>
      </c>
      <c r="X178" s="117">
        <v>0.1</v>
      </c>
      <c r="Y178" s="117">
        <v>0.3</v>
      </c>
      <c r="Z178" s="117">
        <v>0.11</v>
      </c>
      <c r="AA178" s="117">
        <v>3.5</v>
      </c>
      <c r="AB178" s="119" t="s">
        <v>73</v>
      </c>
      <c r="AC178" s="55" t="str">
        <f t="shared" si="18"/>
        <v/>
      </c>
      <c r="AD178" s="55" t="str">
        <f t="shared" si="19"/>
        <v>5,10</v>
      </c>
      <c r="AE178" s="63">
        <v>138</v>
      </c>
      <c r="AF178" s="63">
        <v>26805600</v>
      </c>
      <c r="AG178" s="63">
        <v>0.125</v>
      </c>
      <c r="AH178" s="63">
        <v>0</v>
      </c>
      <c r="AI178" s="63">
        <v>0.23072490350393801</v>
      </c>
      <c r="AJ178" s="63">
        <v>0.244478685887388</v>
      </c>
      <c r="AK178" s="63">
        <v>0</v>
      </c>
      <c r="AL178" s="63">
        <v>4.0478522082275002E-2</v>
      </c>
      <c r="AM178" s="63">
        <v>0</v>
      </c>
      <c r="AN178" s="63">
        <v>0</v>
      </c>
      <c r="AO178" s="63">
        <v>-0.249999999999996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310.25</v>
      </c>
      <c r="AV178" s="140"/>
      <c r="AW178" s="140"/>
      <c r="AX178" s="140"/>
      <c r="AY178" s="140"/>
      <c r="AZ178" s="140"/>
      <c r="BA178" s="140"/>
      <c r="BH178" s="112">
        <v>173</v>
      </c>
      <c r="BI178" s="112">
        <v>32937600</v>
      </c>
      <c r="BJ178" s="113">
        <v>185</v>
      </c>
      <c r="BK178" s="113">
        <v>1018.583357</v>
      </c>
      <c r="BL178" s="113">
        <v>227.43750009999999</v>
      </c>
      <c r="BM178" s="113">
        <v>5.3173685009999998</v>
      </c>
      <c r="BN178" s="113">
        <v>-1018.583357</v>
      </c>
      <c r="BO178" s="113">
        <v>-199.09776149999999</v>
      </c>
      <c r="BP178" s="113">
        <v>-208.02237009999999</v>
      </c>
      <c r="BQ178" s="115">
        <f t="shared" si="17"/>
        <v>381.22222222222223</v>
      </c>
      <c r="BT178" s="112">
        <v>173</v>
      </c>
      <c r="BU178" s="112">
        <v>32937600</v>
      </c>
      <c r="BV178" s="113">
        <v>1041.2563339999999</v>
      </c>
      <c r="BW178" s="113">
        <v>1001.419089</v>
      </c>
      <c r="BX178" s="113">
        <v>-32.843491540000002</v>
      </c>
      <c r="BY178" s="113">
        <v>31.227061469999999</v>
      </c>
      <c r="BZ178" s="113">
        <v>-188.2903925</v>
      </c>
      <c r="CA178" s="113">
        <v>176.7953086</v>
      </c>
    </row>
    <row r="179" spans="2:79" ht="9.9499999999999993" customHeight="1" x14ac:dyDescent="0.25">
      <c r="B179" s="29">
        <f>COLUMN()</f>
        <v>2</v>
      </c>
      <c r="C179" s="64" t="str">
        <f t="shared" si="21"/>
        <v>1,3</v>
      </c>
      <c r="D179" s="64" t="str">
        <f t="shared" si="21"/>
        <v>2,3</v>
      </c>
      <c r="E179" s="64" t="str">
        <f t="shared" si="21"/>
        <v>3,3</v>
      </c>
      <c r="F179" s="64" t="str">
        <f t="shared" si="21"/>
        <v>4,3</v>
      </c>
      <c r="G179" s="64" t="str">
        <f t="shared" si="21"/>
        <v>5,3</v>
      </c>
      <c r="H179" s="64" t="str">
        <f t="shared" si="21"/>
        <v>6,3</v>
      </c>
      <c r="I179" s="64" t="str">
        <f t="shared" si="21"/>
        <v>7,3</v>
      </c>
      <c r="J179" s="64" t="str">
        <f t="shared" si="21"/>
        <v>8,3</v>
      </c>
      <c r="K179" s="64" t="str">
        <f t="shared" si="21"/>
        <v>9,3</v>
      </c>
      <c r="L179" s="64" t="str">
        <f t="shared" si="21"/>
        <v>10,3</v>
      </c>
      <c r="M179" s="29">
        <v>1</v>
      </c>
      <c r="N179" s="117">
        <v>173</v>
      </c>
      <c r="O179" s="107">
        <v>1</v>
      </c>
      <c r="P179" s="107">
        <v>9</v>
      </c>
      <c r="Q179" s="107">
        <v>5</v>
      </c>
      <c r="R179" s="117">
        <v>173</v>
      </c>
      <c r="S179" s="99" t="s">
        <v>424</v>
      </c>
      <c r="T179" s="117">
        <v>0</v>
      </c>
      <c r="U179" s="117">
        <v>-1</v>
      </c>
      <c r="V179" s="117">
        <v>0.1</v>
      </c>
      <c r="W179" s="118">
        <v>9.9999999999999995E-7</v>
      </c>
      <c r="X179" s="117">
        <v>0.1</v>
      </c>
      <c r="Y179" s="117">
        <v>0.3</v>
      </c>
      <c r="Z179" s="117">
        <v>0.11</v>
      </c>
      <c r="AA179" s="117">
        <v>3.5</v>
      </c>
      <c r="AB179" s="119" t="s">
        <v>67</v>
      </c>
      <c r="AC179" s="55" t="str">
        <f t="shared" si="18"/>
        <v>6,10</v>
      </c>
      <c r="AD179" s="55" t="str">
        <f t="shared" si="19"/>
        <v/>
      </c>
      <c r="AE179" s="63">
        <v>139</v>
      </c>
      <c r="AF179" s="63">
        <v>26980800</v>
      </c>
      <c r="AG179" s="63">
        <v>0.125</v>
      </c>
      <c r="AH179" s="63">
        <v>0</v>
      </c>
      <c r="AI179" s="63">
        <v>0.230724903503993</v>
      </c>
      <c r="AJ179" s="63">
        <v>0.244395094715532</v>
      </c>
      <c r="AK179" s="63">
        <v>0</v>
      </c>
      <c r="AL179" s="63">
        <v>4.2126665476851601E-2</v>
      </c>
      <c r="AM179" s="63">
        <v>0</v>
      </c>
      <c r="AN179" s="63">
        <v>0</v>
      </c>
      <c r="AO179" s="63">
        <v>-0.25000000000002798</v>
      </c>
      <c r="AP179" s="63">
        <v>0</v>
      </c>
      <c r="AQ179" s="63">
        <v>0</v>
      </c>
      <c r="AR179" s="63">
        <v>0</v>
      </c>
      <c r="AS179" s="63">
        <v>0</v>
      </c>
      <c r="AT179" s="63">
        <v>0</v>
      </c>
      <c r="AU179" s="63">
        <v>312.27777777777698</v>
      </c>
      <c r="AV179" s="140"/>
      <c r="AW179" s="140"/>
      <c r="AX179" s="140"/>
      <c r="AY179" s="140"/>
      <c r="AZ179" s="140"/>
      <c r="BA179" s="140"/>
      <c r="BH179" s="112">
        <v>174</v>
      </c>
      <c r="BI179" s="112">
        <v>33112800</v>
      </c>
      <c r="BJ179" s="113">
        <v>185</v>
      </c>
      <c r="BK179" s="113">
        <v>1018.587132</v>
      </c>
      <c r="BL179" s="113">
        <v>227.43842179999999</v>
      </c>
      <c r="BM179" s="113">
        <v>5.3190079030000001</v>
      </c>
      <c r="BN179" s="113">
        <v>-1018.587132</v>
      </c>
      <c r="BO179" s="113">
        <v>-199.0961336</v>
      </c>
      <c r="BP179" s="113">
        <v>-208.02328030000001</v>
      </c>
      <c r="BQ179" s="115">
        <f t="shared" si="17"/>
        <v>383.25</v>
      </c>
      <c r="BT179" s="112">
        <v>174</v>
      </c>
      <c r="BU179" s="112">
        <v>33112800</v>
      </c>
      <c r="BV179" s="113">
        <v>1041.25639</v>
      </c>
      <c r="BW179" s="113">
        <v>1001.419085</v>
      </c>
      <c r="BX179" s="113">
        <v>-32.845908970000004</v>
      </c>
      <c r="BY179" s="113">
        <v>31.227061469999999</v>
      </c>
      <c r="BZ179" s="113">
        <v>-188.28946740000001</v>
      </c>
      <c r="CA179" s="113">
        <v>176.79621879999999</v>
      </c>
    </row>
    <row r="180" spans="2:79" ht="9.9499999999999993" customHeight="1" x14ac:dyDescent="0.25">
      <c r="B180" s="29">
        <f>COLUMN()</f>
        <v>2</v>
      </c>
      <c r="C180" s="64" t="str">
        <f t="shared" si="21"/>
        <v>1,4</v>
      </c>
      <c r="D180" s="64" t="str">
        <f t="shared" si="21"/>
        <v>2,4</v>
      </c>
      <c r="E180" s="64" t="str">
        <f t="shared" si="21"/>
        <v>3,4</v>
      </c>
      <c r="F180" s="64" t="str">
        <f t="shared" si="21"/>
        <v>4,4</v>
      </c>
      <c r="G180" s="64" t="str">
        <f t="shared" si="21"/>
        <v>5,4</v>
      </c>
      <c r="H180" s="64" t="str">
        <f t="shared" si="21"/>
        <v>6,4</v>
      </c>
      <c r="I180" s="64" t="str">
        <f t="shared" si="21"/>
        <v>7,4</v>
      </c>
      <c r="J180" s="64" t="str">
        <f t="shared" si="21"/>
        <v>8,4</v>
      </c>
      <c r="K180" s="64" t="str">
        <f t="shared" si="21"/>
        <v>9,4</v>
      </c>
      <c r="L180" s="64" t="str">
        <f t="shared" si="21"/>
        <v>10,4</v>
      </c>
      <c r="M180" s="29"/>
      <c r="N180" s="117">
        <v>174</v>
      </c>
      <c r="O180" s="107">
        <v>1</v>
      </c>
      <c r="P180" s="107">
        <v>9</v>
      </c>
      <c r="Q180" s="107">
        <v>8</v>
      </c>
      <c r="R180" s="117">
        <v>174</v>
      </c>
      <c r="S180" s="99" t="s">
        <v>425</v>
      </c>
      <c r="T180" s="117">
        <v>0</v>
      </c>
      <c r="U180" s="117">
        <v>-1</v>
      </c>
      <c r="V180" s="117">
        <v>0.1</v>
      </c>
      <c r="W180" s="118">
        <v>9.9999999999999995E-7</v>
      </c>
      <c r="X180" s="117">
        <v>0.2</v>
      </c>
      <c r="Y180" s="117">
        <v>0.3</v>
      </c>
      <c r="Z180" s="117">
        <v>0.21</v>
      </c>
      <c r="AA180" s="117">
        <v>3.5</v>
      </c>
      <c r="AB180" s="119" t="s">
        <v>67</v>
      </c>
      <c r="AC180" s="55" t="str">
        <f t="shared" si="18"/>
        <v>9,10</v>
      </c>
      <c r="AD180" s="55" t="str">
        <f t="shared" si="19"/>
        <v/>
      </c>
      <c r="AE180" s="63">
        <v>140</v>
      </c>
      <c r="AF180" s="63">
        <v>27156000</v>
      </c>
      <c r="AG180" s="63">
        <v>0.125</v>
      </c>
      <c r="AH180" s="63">
        <v>0</v>
      </c>
      <c r="AI180" s="63">
        <v>0.23072490350393801</v>
      </c>
      <c r="AJ180" s="63">
        <v>0.24431174794767599</v>
      </c>
      <c r="AK180" s="63">
        <v>0</v>
      </c>
      <c r="AL180" s="63">
        <v>4.3095404684282301E-2</v>
      </c>
      <c r="AM180" s="63">
        <v>0</v>
      </c>
      <c r="AN180" s="63">
        <v>0</v>
      </c>
      <c r="AO180" s="63">
        <v>-0.25000000000006001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314.30555555555497</v>
      </c>
      <c r="AV180" s="140"/>
      <c r="AW180" s="140"/>
      <c r="AX180" s="140"/>
      <c r="AY180" s="140"/>
      <c r="AZ180" s="140"/>
      <c r="BA180" s="140"/>
      <c r="BH180" s="112">
        <v>175</v>
      </c>
      <c r="BI180" s="112">
        <v>33288000</v>
      </c>
      <c r="BJ180" s="113">
        <v>185</v>
      </c>
      <c r="BK180" s="113">
        <v>1018.590771</v>
      </c>
      <c r="BL180" s="113">
        <v>227.43932419999999</v>
      </c>
      <c r="BM180" s="113">
        <v>5.3206338049999999</v>
      </c>
      <c r="BN180" s="113">
        <v>-1018.590771</v>
      </c>
      <c r="BO180" s="113">
        <v>-199.09451569999999</v>
      </c>
      <c r="BP180" s="113">
        <v>-208.02417460000001</v>
      </c>
      <c r="BQ180" s="115">
        <f t="shared" si="17"/>
        <v>385.27777777777777</v>
      </c>
      <c r="BT180" s="112">
        <v>175</v>
      </c>
      <c r="BU180" s="112">
        <v>33288000</v>
      </c>
      <c r="BV180" s="113">
        <v>1041.2564440000001</v>
      </c>
      <c r="BW180" s="113">
        <v>1001.419081</v>
      </c>
      <c r="BX180" s="113">
        <v>-32.848260420000003</v>
      </c>
      <c r="BY180" s="113">
        <v>31.227061469999999</v>
      </c>
      <c r="BZ180" s="113">
        <v>-188.2885747</v>
      </c>
      <c r="CA180" s="113">
        <v>176.79711309999999</v>
      </c>
    </row>
    <row r="181" spans="2:79" ht="9.9499999999999993" customHeight="1" x14ac:dyDescent="0.25">
      <c r="B181" s="29">
        <f>COLUMN()</f>
        <v>2</v>
      </c>
      <c r="C181" s="64" t="str">
        <f t="shared" si="21"/>
        <v>1,5</v>
      </c>
      <c r="D181" s="64" t="str">
        <f t="shared" si="21"/>
        <v>2,5</v>
      </c>
      <c r="E181" s="64" t="str">
        <f t="shared" si="21"/>
        <v>3,5</v>
      </c>
      <c r="F181" s="64" t="str">
        <f t="shared" si="21"/>
        <v>4,5</v>
      </c>
      <c r="G181" s="64" t="str">
        <f t="shared" si="21"/>
        <v>5,5</v>
      </c>
      <c r="H181" s="64" t="str">
        <f t="shared" si="21"/>
        <v>6,5</v>
      </c>
      <c r="I181" s="64" t="str">
        <f t="shared" si="21"/>
        <v>7,5</v>
      </c>
      <c r="J181" s="64" t="str">
        <f t="shared" si="21"/>
        <v>8,5</v>
      </c>
      <c r="K181" s="64" t="str">
        <f t="shared" si="21"/>
        <v>9,5</v>
      </c>
      <c r="L181" s="64" t="str">
        <f t="shared" si="21"/>
        <v>10,5</v>
      </c>
      <c r="M181" s="29"/>
      <c r="N181" s="117">
        <v>175</v>
      </c>
      <c r="O181" s="107">
        <v>1</v>
      </c>
      <c r="P181" s="107">
        <v>9</v>
      </c>
      <c r="Q181" s="107">
        <v>9</v>
      </c>
      <c r="R181" s="117">
        <v>175</v>
      </c>
      <c r="S181" s="99" t="s">
        <v>426</v>
      </c>
      <c r="T181" s="117">
        <v>0</v>
      </c>
      <c r="U181" s="117">
        <v>-1</v>
      </c>
      <c r="V181" s="117">
        <v>0.1</v>
      </c>
      <c r="W181" s="118">
        <v>9.9999999999999995E-7</v>
      </c>
      <c r="X181" s="117">
        <v>0.2</v>
      </c>
      <c r="Y181" s="117">
        <v>0.3</v>
      </c>
      <c r="Z181" s="117">
        <v>0.21</v>
      </c>
      <c r="AA181" s="117">
        <v>3.5</v>
      </c>
      <c r="AB181" s="119" t="s">
        <v>67</v>
      </c>
      <c r="AC181" s="55" t="str">
        <f t="shared" si="18"/>
        <v>10,10</v>
      </c>
      <c r="AD181" s="55" t="str">
        <f t="shared" si="19"/>
        <v/>
      </c>
      <c r="AE181" s="63">
        <v>141</v>
      </c>
      <c r="AF181" s="63">
        <v>27331200</v>
      </c>
      <c r="AG181" s="63">
        <v>0.125</v>
      </c>
      <c r="AH181" s="63">
        <v>0</v>
      </c>
      <c r="AI181" s="63">
        <v>0.23072490350393801</v>
      </c>
      <c r="AJ181" s="63">
        <v>0.24423582941038599</v>
      </c>
      <c r="AK181" s="63">
        <v>0</v>
      </c>
      <c r="AL181" s="63">
        <v>4.3392635795581301E-2</v>
      </c>
      <c r="AM181" s="63">
        <v>0</v>
      </c>
      <c r="AN181" s="63">
        <v>0</v>
      </c>
      <c r="AO181" s="63">
        <v>-0.249999999999964</v>
      </c>
      <c r="AP181" s="63">
        <v>0</v>
      </c>
      <c r="AQ181" s="63">
        <v>0</v>
      </c>
      <c r="AR181" s="63">
        <v>0</v>
      </c>
      <c r="AS181" s="63">
        <v>0</v>
      </c>
      <c r="AT181" s="63">
        <v>0</v>
      </c>
      <c r="AU181" s="63">
        <v>316.33333333333297</v>
      </c>
      <c r="AV181" s="140"/>
      <c r="AW181" s="140"/>
      <c r="AX181" s="140"/>
      <c r="AY181" s="140"/>
      <c r="AZ181" s="140"/>
      <c r="BA181" s="140"/>
      <c r="BH181" s="112">
        <v>176</v>
      </c>
      <c r="BI181" s="112">
        <v>33463200</v>
      </c>
      <c r="BJ181" s="113">
        <v>185</v>
      </c>
      <c r="BK181" s="113">
        <v>1018.594275</v>
      </c>
      <c r="BL181" s="113">
        <v>227.4401938</v>
      </c>
      <c r="BM181" s="113">
        <v>5.3222470230000001</v>
      </c>
      <c r="BN181" s="113">
        <v>-1018.594275</v>
      </c>
      <c r="BO181" s="113">
        <v>-199.09289849999999</v>
      </c>
      <c r="BP181" s="113">
        <v>-208.02504830000001</v>
      </c>
      <c r="BQ181" s="115">
        <f t="shared" si="17"/>
        <v>387.30555555555554</v>
      </c>
      <c r="BT181" s="112">
        <v>176</v>
      </c>
      <c r="BU181" s="112">
        <v>33463200</v>
      </c>
      <c r="BV181" s="113">
        <v>1041.256496</v>
      </c>
      <c r="BW181" s="113">
        <v>1001.419077</v>
      </c>
      <c r="BX181" s="113">
        <v>-32.850545070000003</v>
      </c>
      <c r="BY181" s="113">
        <v>31.227061469999999</v>
      </c>
      <c r="BZ181" s="113">
        <v>-188.28771499999999</v>
      </c>
      <c r="CA181" s="113">
        <v>176.79798679999999</v>
      </c>
    </row>
    <row r="182" spans="2:79" ht="9.9499999999999993" customHeight="1" x14ac:dyDescent="0.25">
      <c r="B182" s="29">
        <f>COLUMN()</f>
        <v>2</v>
      </c>
      <c r="C182" s="64" t="str">
        <f t="shared" si="21"/>
        <v>1,6</v>
      </c>
      <c r="D182" s="64" t="str">
        <f t="shared" si="21"/>
        <v>2,6</v>
      </c>
      <c r="E182" s="64" t="str">
        <f t="shared" si="21"/>
        <v>3,6</v>
      </c>
      <c r="F182" s="64" t="str">
        <f t="shared" si="21"/>
        <v>4,6</v>
      </c>
      <c r="G182" s="64" t="str">
        <f t="shared" si="21"/>
        <v>5,6</v>
      </c>
      <c r="H182" s="64" t="str">
        <f t="shared" si="21"/>
        <v>6,6</v>
      </c>
      <c r="I182" s="64" t="str">
        <f t="shared" si="21"/>
        <v>7,6</v>
      </c>
      <c r="J182" s="64" t="str">
        <f t="shared" si="21"/>
        <v>8,6</v>
      </c>
      <c r="K182" s="64" t="str">
        <f t="shared" si="21"/>
        <v>9,6</v>
      </c>
      <c r="L182" s="64" t="str">
        <f t="shared" si="21"/>
        <v>10,6</v>
      </c>
      <c r="M182" s="29"/>
      <c r="N182" s="117">
        <v>176</v>
      </c>
      <c r="O182" s="107">
        <v>1</v>
      </c>
      <c r="P182" s="107">
        <v>10</v>
      </c>
      <c r="Q182" s="107">
        <v>1</v>
      </c>
      <c r="R182" s="117">
        <v>176</v>
      </c>
      <c r="S182" s="99" t="s">
        <v>427</v>
      </c>
      <c r="T182" s="117">
        <v>0</v>
      </c>
      <c r="U182" s="117">
        <v>-1</v>
      </c>
      <c r="V182" s="117">
        <v>0.1</v>
      </c>
      <c r="W182" s="118">
        <v>9.9999999999999995E-7</v>
      </c>
      <c r="X182" s="117">
        <v>0.2</v>
      </c>
      <c r="Y182" s="117">
        <v>0.3</v>
      </c>
      <c r="Z182" s="117">
        <v>0.21</v>
      </c>
      <c r="AA182" s="117">
        <v>3.5</v>
      </c>
      <c r="AB182" s="119" t="s">
        <v>67</v>
      </c>
      <c r="AC182" s="55" t="str">
        <f t="shared" si="18"/>
        <v>2,11</v>
      </c>
      <c r="AD182" s="55" t="str">
        <f t="shared" si="19"/>
        <v/>
      </c>
      <c r="AE182" s="63">
        <v>142</v>
      </c>
      <c r="AF182" s="63">
        <v>27506400</v>
      </c>
      <c r="AG182" s="63">
        <v>0.125</v>
      </c>
      <c r="AH182" s="63">
        <v>0</v>
      </c>
      <c r="AI182" s="63">
        <v>0.23072490350393801</v>
      </c>
      <c r="AJ182" s="63">
        <v>0.24423582941038599</v>
      </c>
      <c r="AK182" s="63">
        <v>0</v>
      </c>
      <c r="AL182" s="63">
        <v>4.8274199150686002E-2</v>
      </c>
      <c r="AM182" s="63">
        <v>0</v>
      </c>
      <c r="AN182" s="63">
        <v>0</v>
      </c>
      <c r="AO182" s="63">
        <v>-0.249999999999996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318.36111111111097</v>
      </c>
      <c r="AV182" s="140"/>
      <c r="AW182" s="140"/>
      <c r="AX182" s="140"/>
      <c r="AY182" s="140"/>
      <c r="AZ182" s="140"/>
      <c r="BA182" s="140"/>
      <c r="BH182" s="112">
        <v>177</v>
      </c>
      <c r="BI182" s="112">
        <v>33638400</v>
      </c>
      <c r="BJ182" s="113">
        <v>185</v>
      </c>
      <c r="BK182" s="113">
        <v>1018.597651</v>
      </c>
      <c r="BL182" s="113">
        <v>227.44103250000001</v>
      </c>
      <c r="BM182" s="113">
        <v>5.3238476959999996</v>
      </c>
      <c r="BN182" s="113">
        <v>-1018.597651</v>
      </c>
      <c r="BO182" s="113">
        <v>-199.09128530000001</v>
      </c>
      <c r="BP182" s="113">
        <v>-208.02589950000001</v>
      </c>
      <c r="BQ182" s="115">
        <f t="shared" si="17"/>
        <v>389.33333333333331</v>
      </c>
      <c r="BT182" s="112">
        <v>177</v>
      </c>
      <c r="BU182" s="112">
        <v>33638400</v>
      </c>
      <c r="BV182" s="113">
        <v>1041.256547</v>
      </c>
      <c r="BW182" s="113">
        <v>1001.419073</v>
      </c>
      <c r="BX182" s="113">
        <v>-32.852764120000003</v>
      </c>
      <c r="BY182" s="113">
        <v>31.227061469999999</v>
      </c>
      <c r="BZ182" s="113">
        <v>-188.286889</v>
      </c>
      <c r="CA182" s="113">
        <v>176.79883810000001</v>
      </c>
    </row>
    <row r="183" spans="2:79" ht="9.9499999999999993" customHeight="1" x14ac:dyDescent="0.25">
      <c r="B183" s="29">
        <f>COLUMN()</f>
        <v>2</v>
      </c>
      <c r="C183" s="64" t="str">
        <f t="shared" si="21"/>
        <v>1,7</v>
      </c>
      <c r="D183" s="64" t="str">
        <f t="shared" si="21"/>
        <v>2,7</v>
      </c>
      <c r="E183" s="64" t="str">
        <f t="shared" si="21"/>
        <v>3,7</v>
      </c>
      <c r="F183" s="64" t="str">
        <f t="shared" si="21"/>
        <v>4,7</v>
      </c>
      <c r="G183" s="64" t="str">
        <f t="shared" si="21"/>
        <v>5,7</v>
      </c>
      <c r="H183" s="64" t="str">
        <f t="shared" si="21"/>
        <v>6,7</v>
      </c>
      <c r="I183" s="64" t="str">
        <f t="shared" si="21"/>
        <v>7,7</v>
      </c>
      <c r="J183" s="64" t="str">
        <f t="shared" si="21"/>
        <v>8,7</v>
      </c>
      <c r="K183" s="64" t="str">
        <f t="shared" si="21"/>
        <v>9,7</v>
      </c>
      <c r="L183" s="64" t="str">
        <f t="shared" si="21"/>
        <v>10,7</v>
      </c>
      <c r="M183" s="29"/>
      <c r="N183" s="117">
        <v>177</v>
      </c>
      <c r="O183" s="107">
        <v>1</v>
      </c>
      <c r="P183" s="107">
        <v>10</v>
      </c>
      <c r="Q183" s="107">
        <v>5</v>
      </c>
      <c r="R183" s="117">
        <v>177</v>
      </c>
      <c r="S183" s="99" t="s">
        <v>428</v>
      </c>
      <c r="T183" s="117">
        <v>0</v>
      </c>
      <c r="U183" s="117">
        <v>-1</v>
      </c>
      <c r="V183" s="117">
        <v>0.1</v>
      </c>
      <c r="W183" s="118">
        <v>9.9999999999999995E-7</v>
      </c>
      <c r="X183" s="117">
        <v>0.1</v>
      </c>
      <c r="Y183" s="117">
        <v>0.3</v>
      </c>
      <c r="Z183" s="117">
        <v>0.11</v>
      </c>
      <c r="AA183" s="117">
        <v>3.5</v>
      </c>
      <c r="AB183" s="119" t="s">
        <v>67</v>
      </c>
      <c r="AC183" s="55" t="str">
        <f t="shared" si="18"/>
        <v>6,11</v>
      </c>
      <c r="AD183" s="55" t="str">
        <f t="shared" si="19"/>
        <v/>
      </c>
      <c r="AE183" s="63">
        <v>143</v>
      </c>
      <c r="AF183" s="63">
        <v>27681600</v>
      </c>
      <c r="AG183" s="63">
        <v>0.125</v>
      </c>
      <c r="AH183" s="63">
        <v>0</v>
      </c>
      <c r="AI183" s="63">
        <v>0.22463235826491201</v>
      </c>
      <c r="AJ183" s="63">
        <v>0.24423582941038599</v>
      </c>
      <c r="AK183" s="63">
        <v>0</v>
      </c>
      <c r="AL183" s="63">
        <v>5.9244496952310197E-2</v>
      </c>
      <c r="AM183" s="63">
        <v>0</v>
      </c>
      <c r="AN183" s="63">
        <v>0</v>
      </c>
      <c r="AO183" s="63">
        <v>-0.25000000000002798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320.388888888888</v>
      </c>
      <c r="AV183" s="140"/>
      <c r="AW183" s="140"/>
      <c r="AX183" s="140"/>
      <c r="AY183" s="140"/>
      <c r="AZ183" s="140"/>
      <c r="BA183" s="140"/>
      <c r="BH183" s="112">
        <v>178</v>
      </c>
      <c r="BI183" s="112">
        <v>33813600</v>
      </c>
      <c r="BJ183" s="113">
        <v>185</v>
      </c>
      <c r="BK183" s="113">
        <v>1018.600908</v>
      </c>
      <c r="BL183" s="113">
        <v>227.4418446</v>
      </c>
      <c r="BM183" s="113">
        <v>5.3254347409999996</v>
      </c>
      <c r="BN183" s="113">
        <v>-1018.600908</v>
      </c>
      <c r="BO183" s="113">
        <v>-199.08968100000001</v>
      </c>
      <c r="BP183" s="113">
        <v>-208.0267288</v>
      </c>
      <c r="BQ183" s="115">
        <f t="shared" si="17"/>
        <v>391.36111111111109</v>
      </c>
      <c r="BT183" s="112">
        <v>178</v>
      </c>
      <c r="BU183" s="112">
        <v>33813600</v>
      </c>
      <c r="BV183" s="113">
        <v>1041.2565959999999</v>
      </c>
      <c r="BW183" s="113">
        <v>1001.41907</v>
      </c>
      <c r="BX183" s="113">
        <v>-32.85491949</v>
      </c>
      <c r="BY183" s="113">
        <v>31.227061469999999</v>
      </c>
      <c r="BZ183" s="113">
        <v>-188.28609890000001</v>
      </c>
      <c r="CA183" s="113">
        <v>176.79966730000001</v>
      </c>
    </row>
    <row r="184" spans="2:79" ht="9.9499999999999993" customHeight="1" x14ac:dyDescent="0.25">
      <c r="B184" s="29">
        <f>COLUMN()</f>
        <v>2</v>
      </c>
      <c r="C184" s="64" t="str">
        <f t="shared" si="21"/>
        <v>1,8</v>
      </c>
      <c r="D184" s="64" t="str">
        <f t="shared" si="21"/>
        <v>2,8</v>
      </c>
      <c r="E184" s="64" t="str">
        <f t="shared" si="21"/>
        <v>3,8</v>
      </c>
      <c r="F184" s="64" t="str">
        <f t="shared" si="21"/>
        <v>4,8</v>
      </c>
      <c r="G184" s="64" t="str">
        <f t="shared" si="21"/>
        <v>5,8</v>
      </c>
      <c r="H184" s="64" t="str">
        <f t="shared" si="21"/>
        <v>6,8</v>
      </c>
      <c r="I184" s="64" t="str">
        <f t="shared" si="21"/>
        <v>7,8</v>
      </c>
      <c r="J184" s="64" t="str">
        <f t="shared" si="21"/>
        <v>8,8</v>
      </c>
      <c r="K184" s="64" t="str">
        <f t="shared" si="21"/>
        <v>9,8</v>
      </c>
      <c r="L184" s="64" t="str">
        <f t="shared" si="21"/>
        <v>10,8</v>
      </c>
      <c r="M184" s="29"/>
      <c r="N184" s="117">
        <v>178</v>
      </c>
      <c r="O184" s="107">
        <v>1</v>
      </c>
      <c r="P184" s="107">
        <v>10</v>
      </c>
      <c r="Q184" s="107">
        <v>8</v>
      </c>
      <c r="R184" s="117">
        <v>178</v>
      </c>
      <c r="S184" s="99" t="s">
        <v>429</v>
      </c>
      <c r="T184" s="117">
        <v>0</v>
      </c>
      <c r="U184" s="117">
        <v>-1</v>
      </c>
      <c r="V184" s="117">
        <v>0.1</v>
      </c>
      <c r="W184" s="118">
        <v>9.9999999999999995E-7</v>
      </c>
      <c r="X184" s="117">
        <v>0.2</v>
      </c>
      <c r="Y184" s="117">
        <v>0.3</v>
      </c>
      <c r="Z184" s="117">
        <v>0.21</v>
      </c>
      <c r="AA184" s="117">
        <v>3.5</v>
      </c>
      <c r="AB184" s="119" t="s">
        <v>67</v>
      </c>
      <c r="AC184" s="55" t="str">
        <f t="shared" si="18"/>
        <v>9,11</v>
      </c>
      <c r="AD184" s="55" t="str">
        <f t="shared" si="19"/>
        <v/>
      </c>
      <c r="AE184" s="63">
        <v>144</v>
      </c>
      <c r="AF184" s="63">
        <v>27856800</v>
      </c>
      <c r="AG184" s="63">
        <v>0.125</v>
      </c>
      <c r="AH184" s="63">
        <v>0</v>
      </c>
      <c r="AI184" s="63">
        <v>0.22463235826491201</v>
      </c>
      <c r="AJ184" s="63">
        <v>0.24423582941038599</v>
      </c>
      <c r="AK184" s="63">
        <v>0</v>
      </c>
      <c r="AL184" s="63">
        <v>6.5321545707222095E-2</v>
      </c>
      <c r="AM184" s="63">
        <v>0</v>
      </c>
      <c r="AN184" s="63">
        <v>0</v>
      </c>
      <c r="AO184" s="63">
        <v>-0.249999999999996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322.416666666666</v>
      </c>
      <c r="AV184" s="140"/>
      <c r="AW184" s="140"/>
      <c r="AX184" s="140"/>
      <c r="AY184" s="140"/>
      <c r="AZ184" s="140"/>
      <c r="BA184" s="140"/>
      <c r="BH184" s="112">
        <v>179</v>
      </c>
      <c r="BI184" s="112">
        <v>33988800</v>
      </c>
      <c r="BJ184" s="113">
        <v>185</v>
      </c>
      <c r="BK184" s="113">
        <v>1018.604055</v>
      </c>
      <c r="BL184" s="113">
        <v>227.44263989999999</v>
      </c>
      <c r="BM184" s="113">
        <v>5.3270068650000004</v>
      </c>
      <c r="BN184" s="113">
        <v>-1018.604055</v>
      </c>
      <c r="BO184" s="113">
        <v>-199.08809640000001</v>
      </c>
      <c r="BP184" s="113">
        <v>-208.02753659999999</v>
      </c>
      <c r="BQ184" s="115">
        <f t="shared" si="17"/>
        <v>393.38888888888891</v>
      </c>
      <c r="BT184" s="112">
        <v>179</v>
      </c>
      <c r="BU184" s="112">
        <v>33988800</v>
      </c>
      <c r="BV184" s="113">
        <v>1041.2566449999999</v>
      </c>
      <c r="BW184" s="113">
        <v>1001.419066</v>
      </c>
      <c r="BX184" s="113">
        <v>-32.857013029999997</v>
      </c>
      <c r="BY184" s="113">
        <v>31.227061469999999</v>
      </c>
      <c r="BZ184" s="113">
        <v>-188.2853475</v>
      </c>
      <c r="CA184" s="113">
        <v>176.8004751</v>
      </c>
    </row>
    <row r="185" spans="2:79" ht="9.9499999999999993" customHeight="1" x14ac:dyDescent="0.25">
      <c r="B185" s="29">
        <f>COLUMN()</f>
        <v>2</v>
      </c>
      <c r="C185" s="64" t="str">
        <f t="shared" si="21"/>
        <v>1,9</v>
      </c>
      <c r="D185" s="64" t="str">
        <f t="shared" si="21"/>
        <v>2,9</v>
      </c>
      <c r="E185" s="64" t="str">
        <f t="shared" si="21"/>
        <v>3,9</v>
      </c>
      <c r="F185" s="64" t="str">
        <f t="shared" si="21"/>
        <v>4,9</v>
      </c>
      <c r="G185" s="64" t="str">
        <f t="shared" si="21"/>
        <v>5,9</v>
      </c>
      <c r="H185" s="64" t="str">
        <f t="shared" si="21"/>
        <v>6,9</v>
      </c>
      <c r="I185" s="64" t="str">
        <f t="shared" si="21"/>
        <v>7,9</v>
      </c>
      <c r="J185" s="64" t="str">
        <f t="shared" si="21"/>
        <v>8,9</v>
      </c>
      <c r="K185" s="64" t="str">
        <f t="shared" si="21"/>
        <v>9,9</v>
      </c>
      <c r="L185" s="64" t="str">
        <f t="shared" si="21"/>
        <v>10,9</v>
      </c>
      <c r="M185" s="29"/>
      <c r="N185" s="117">
        <v>179</v>
      </c>
      <c r="O185" s="107">
        <v>1</v>
      </c>
      <c r="P185" s="107">
        <v>11</v>
      </c>
      <c r="Q185" s="107">
        <v>0</v>
      </c>
      <c r="R185" s="117">
        <v>179</v>
      </c>
      <c r="S185" s="99" t="s">
        <v>430</v>
      </c>
      <c r="T185" s="117">
        <v>0</v>
      </c>
      <c r="U185" s="117">
        <v>-1</v>
      </c>
      <c r="V185" s="117">
        <v>0.1</v>
      </c>
      <c r="W185" s="118">
        <v>9.9999999999999995E-7</v>
      </c>
      <c r="X185" s="117">
        <v>0.2</v>
      </c>
      <c r="Y185" s="117">
        <v>0.3</v>
      </c>
      <c r="Z185" s="117">
        <v>0.21</v>
      </c>
      <c r="AA185" s="117">
        <v>3.5</v>
      </c>
      <c r="AB185" s="119" t="s">
        <v>67</v>
      </c>
      <c r="AC185" s="55" t="str">
        <f t="shared" si="18"/>
        <v>1,12</v>
      </c>
      <c r="AD185" s="55" t="str">
        <f t="shared" si="19"/>
        <v/>
      </c>
      <c r="AE185" s="63">
        <v>145</v>
      </c>
      <c r="AF185" s="63">
        <v>28032000</v>
      </c>
      <c r="AG185" s="63">
        <v>0.125</v>
      </c>
      <c r="AH185" s="63">
        <v>0</v>
      </c>
      <c r="AI185" s="63">
        <v>0.224632358264856</v>
      </c>
      <c r="AJ185" s="63">
        <v>0.24423582941038599</v>
      </c>
      <c r="AK185" s="63">
        <v>0</v>
      </c>
      <c r="AL185" s="63">
        <v>6.8292043564045807E-2</v>
      </c>
      <c r="AM185" s="63">
        <v>0</v>
      </c>
      <c r="AN185" s="63">
        <v>0</v>
      </c>
      <c r="AO185" s="63">
        <v>-0.249999999999996</v>
      </c>
      <c r="AP185" s="63">
        <v>0</v>
      </c>
      <c r="AQ185" s="63">
        <v>0</v>
      </c>
      <c r="AR185" s="63">
        <v>0</v>
      </c>
      <c r="AS185" s="63">
        <v>0</v>
      </c>
      <c r="AT185" s="63">
        <v>0</v>
      </c>
      <c r="AU185" s="63">
        <v>324.444444444444</v>
      </c>
      <c r="AV185" s="140"/>
      <c r="AW185" s="140"/>
      <c r="AX185" s="140"/>
      <c r="AY185" s="140"/>
      <c r="AZ185" s="140"/>
      <c r="BA185" s="140"/>
      <c r="BH185" s="112">
        <v>180</v>
      </c>
      <c r="BI185" s="112">
        <v>34164000</v>
      </c>
      <c r="BJ185" s="113">
        <v>185</v>
      </c>
      <c r="BK185" s="113">
        <v>1018.607115</v>
      </c>
      <c r="BL185" s="113">
        <v>227.44344219999999</v>
      </c>
      <c r="BM185" s="113">
        <v>5.3285558059999998</v>
      </c>
      <c r="BN185" s="113">
        <v>-1018.607115</v>
      </c>
      <c r="BO185" s="113">
        <v>-199.0865584</v>
      </c>
      <c r="BP185" s="113">
        <v>-208.02832799999999</v>
      </c>
      <c r="BQ185" s="115">
        <f t="shared" si="17"/>
        <v>395.41666666666669</v>
      </c>
      <c r="BT185" s="112">
        <v>180</v>
      </c>
      <c r="BU185" s="112">
        <v>34164000</v>
      </c>
      <c r="BV185" s="113">
        <v>1041.256691</v>
      </c>
      <c r="BW185" s="113">
        <v>1001.4190630000001</v>
      </c>
      <c r="BX185" s="113">
        <v>-32.859049290000002</v>
      </c>
      <c r="BY185" s="113">
        <v>31.227061469999999</v>
      </c>
      <c r="BZ185" s="113">
        <v>-188.28464210000001</v>
      </c>
      <c r="CA185" s="113">
        <v>176.8012665</v>
      </c>
    </row>
    <row r="186" spans="2:79" ht="9.9499999999999993" customHeight="1" x14ac:dyDescent="0.25">
      <c r="B186" s="29">
        <f>COLUMN()</f>
        <v>2</v>
      </c>
      <c r="C186" s="64" t="str">
        <f t="shared" si="21"/>
        <v>1,10</v>
      </c>
      <c r="D186" s="64" t="str">
        <f t="shared" si="21"/>
        <v>2,10</v>
      </c>
      <c r="E186" s="64" t="str">
        <f t="shared" si="21"/>
        <v>3,10</v>
      </c>
      <c r="F186" s="64" t="str">
        <f t="shared" si="21"/>
        <v>4,10</v>
      </c>
      <c r="G186" s="64" t="str">
        <f t="shared" si="21"/>
        <v>5,10</v>
      </c>
      <c r="H186" s="64" t="str">
        <f t="shared" si="21"/>
        <v>6,10</v>
      </c>
      <c r="I186" s="64" t="str">
        <f t="shared" si="21"/>
        <v>7,10</v>
      </c>
      <c r="J186" s="64" t="str">
        <f t="shared" si="21"/>
        <v>8,10</v>
      </c>
      <c r="K186" s="64" t="str">
        <f t="shared" si="21"/>
        <v>9,10</v>
      </c>
      <c r="L186" s="64" t="str">
        <f t="shared" si="21"/>
        <v>10,10</v>
      </c>
      <c r="M186" s="29"/>
      <c r="N186" s="117">
        <v>180</v>
      </c>
      <c r="O186" s="107">
        <v>1</v>
      </c>
      <c r="P186" s="107">
        <v>11</v>
      </c>
      <c r="Q186" s="107">
        <v>1</v>
      </c>
      <c r="R186" s="117">
        <v>180</v>
      </c>
      <c r="S186" s="99" t="s">
        <v>431</v>
      </c>
      <c r="T186" s="117">
        <v>0</v>
      </c>
      <c r="U186" s="117">
        <v>-1</v>
      </c>
      <c r="V186" s="117">
        <v>0.1</v>
      </c>
      <c r="W186" s="118">
        <v>9.9999999999999995E-7</v>
      </c>
      <c r="X186" s="117">
        <v>0.2</v>
      </c>
      <c r="Y186" s="117">
        <v>0.3</v>
      </c>
      <c r="Z186" s="117">
        <v>0.21</v>
      </c>
      <c r="AA186" s="117">
        <v>3.5</v>
      </c>
      <c r="AB186" s="119" t="s">
        <v>67</v>
      </c>
      <c r="AC186" s="55" t="str">
        <f t="shared" si="18"/>
        <v>2,12</v>
      </c>
      <c r="AD186" s="55" t="str">
        <f t="shared" si="19"/>
        <v/>
      </c>
      <c r="AE186" s="63">
        <v>146</v>
      </c>
      <c r="AF186" s="63">
        <v>28207200</v>
      </c>
      <c r="AG186" s="63">
        <v>0.125</v>
      </c>
      <c r="AH186" s="63">
        <v>0</v>
      </c>
      <c r="AI186" s="63">
        <v>0.224632358264967</v>
      </c>
      <c r="AJ186" s="63">
        <v>0.24423582941038599</v>
      </c>
      <c r="AK186" s="63">
        <v>0</v>
      </c>
      <c r="AL186" s="63">
        <v>6.9241201913771394E-2</v>
      </c>
      <c r="AM186" s="63">
        <v>0</v>
      </c>
      <c r="AN186" s="63">
        <v>0</v>
      </c>
      <c r="AO186" s="63">
        <v>-0.249999999999996</v>
      </c>
      <c r="AP186" s="63">
        <v>0</v>
      </c>
      <c r="AQ186" s="63">
        <v>0</v>
      </c>
      <c r="AR186" s="63">
        <v>0</v>
      </c>
      <c r="AS186" s="63">
        <v>0</v>
      </c>
      <c r="AT186" s="63">
        <v>0</v>
      </c>
      <c r="AU186" s="63">
        <v>326.472222222222</v>
      </c>
      <c r="AV186" s="140"/>
      <c r="AW186" s="140"/>
      <c r="AX186" s="140"/>
      <c r="AY186" s="140"/>
      <c r="AZ186" s="140"/>
      <c r="BA186" s="140"/>
      <c r="BH186" s="112">
        <v>181</v>
      </c>
      <c r="BI186" s="112">
        <v>34339200</v>
      </c>
      <c r="BJ186" s="113">
        <v>185</v>
      </c>
      <c r="BK186" s="113">
        <v>1018.610147</v>
      </c>
      <c r="BL186" s="113">
        <v>228.43754100000001</v>
      </c>
      <c r="BM186" s="113">
        <v>5.3316706050000002</v>
      </c>
      <c r="BN186" s="113">
        <v>-1018.610147</v>
      </c>
      <c r="BO186" s="113">
        <v>-200.0767487</v>
      </c>
      <c r="BP186" s="113">
        <v>-208.02912180000001</v>
      </c>
      <c r="BQ186" s="115">
        <f t="shared" si="17"/>
        <v>397.44444444444446</v>
      </c>
      <c r="BT186" s="112">
        <v>181</v>
      </c>
      <c r="BU186" s="112">
        <v>34339200</v>
      </c>
      <c r="BV186" s="113">
        <v>1041.2567369999999</v>
      </c>
      <c r="BW186" s="113">
        <v>1001.4190599999999</v>
      </c>
      <c r="BX186" s="113">
        <v>-32.861051170000003</v>
      </c>
      <c r="BY186" s="113">
        <v>31.227061469999999</v>
      </c>
      <c r="BZ186" s="113">
        <v>-188.28400120000001</v>
      </c>
      <c r="CA186" s="113">
        <v>176.80206029999999</v>
      </c>
    </row>
    <row r="187" spans="2:79" ht="9.9499999999999993" customHeight="1" x14ac:dyDescent="0.25">
      <c r="B187" s="29">
        <f>COLUMN()</f>
        <v>2</v>
      </c>
      <c r="C187" s="64" t="str">
        <f t="shared" si="21"/>
        <v>1,11</v>
      </c>
      <c r="D187" s="64" t="str">
        <f t="shared" si="21"/>
        <v>2,11</v>
      </c>
      <c r="E187" s="64" t="str">
        <f t="shared" si="21"/>
        <v>3,11</v>
      </c>
      <c r="F187" s="64" t="str">
        <f t="shared" si="21"/>
        <v>4,11</v>
      </c>
      <c r="G187" s="64" t="str">
        <f t="shared" si="21"/>
        <v>5,11</v>
      </c>
      <c r="H187" s="64" t="str">
        <f t="shared" si="21"/>
        <v>6,11</v>
      </c>
      <c r="I187" s="64" t="str">
        <f t="shared" si="21"/>
        <v>7,11</v>
      </c>
      <c r="J187" s="64" t="str">
        <f t="shared" si="21"/>
        <v>8,11</v>
      </c>
      <c r="K187" s="64" t="str">
        <f t="shared" si="21"/>
        <v>9,11</v>
      </c>
      <c r="L187" s="64" t="str">
        <f t="shared" si="21"/>
        <v>10,11</v>
      </c>
      <c r="M187" s="29"/>
      <c r="N187" s="117">
        <v>181</v>
      </c>
      <c r="O187" s="107">
        <v>1</v>
      </c>
      <c r="P187" s="107">
        <v>11</v>
      </c>
      <c r="Q187" s="107">
        <v>5</v>
      </c>
      <c r="R187" s="117">
        <v>181</v>
      </c>
      <c r="S187" s="99" t="s">
        <v>432</v>
      </c>
      <c r="T187" s="117">
        <v>0</v>
      </c>
      <c r="U187" s="117">
        <v>-1</v>
      </c>
      <c r="V187" s="117">
        <v>0.1</v>
      </c>
      <c r="W187" s="118">
        <v>9.9999999999999995E-7</v>
      </c>
      <c r="X187" s="117">
        <v>0.1</v>
      </c>
      <c r="Y187" s="117">
        <v>0.3</v>
      </c>
      <c r="Z187" s="117">
        <v>0.11</v>
      </c>
      <c r="AA187" s="117">
        <v>3.5</v>
      </c>
      <c r="AB187" s="119" t="s">
        <v>67</v>
      </c>
      <c r="AC187" s="55" t="str">
        <f t="shared" si="18"/>
        <v>6,12</v>
      </c>
      <c r="AD187" s="55" t="str">
        <f t="shared" si="19"/>
        <v/>
      </c>
      <c r="AE187" s="63">
        <v>147</v>
      </c>
      <c r="AF187" s="63">
        <v>28382400</v>
      </c>
      <c r="AG187" s="63">
        <v>0.125</v>
      </c>
      <c r="AH187" s="63">
        <v>0</v>
      </c>
      <c r="AI187" s="63">
        <v>0.224632358264856</v>
      </c>
      <c r="AJ187" s="63">
        <v>0.241756638131435</v>
      </c>
      <c r="AK187" s="63">
        <v>0</v>
      </c>
      <c r="AL187" s="63">
        <v>6.89169311430846E-2</v>
      </c>
      <c r="AM187" s="63">
        <v>0</v>
      </c>
      <c r="AN187" s="63">
        <v>0</v>
      </c>
      <c r="AO187" s="63">
        <v>-0.249999999999933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328.5</v>
      </c>
      <c r="AV187" s="140"/>
      <c r="AW187" s="140"/>
      <c r="AX187" s="140"/>
      <c r="AY187" s="140"/>
      <c r="AZ187" s="140"/>
      <c r="BA187" s="140"/>
      <c r="BH187" s="112">
        <v>182</v>
      </c>
      <c r="BI187" s="112">
        <v>34514400</v>
      </c>
      <c r="BJ187" s="113">
        <v>185</v>
      </c>
      <c r="BK187" s="113">
        <v>1018.613118</v>
      </c>
      <c r="BL187" s="113">
        <v>228.43836300000001</v>
      </c>
      <c r="BM187" s="113">
        <v>5.3332045600000004</v>
      </c>
      <c r="BN187" s="113">
        <v>-1018.613118</v>
      </c>
      <c r="BO187" s="113">
        <v>-200.07526340000001</v>
      </c>
      <c r="BP187" s="113">
        <v>-208.0298951</v>
      </c>
      <c r="BQ187" s="115">
        <f t="shared" si="17"/>
        <v>399.47222222222223</v>
      </c>
      <c r="BT187" s="112">
        <v>182</v>
      </c>
      <c r="BU187" s="112">
        <v>34514400</v>
      </c>
      <c r="BV187" s="113">
        <v>1041.2567819999999</v>
      </c>
      <c r="BW187" s="113">
        <v>1001.4190579999999</v>
      </c>
      <c r="BX187" s="113">
        <v>-32.863011370000002</v>
      </c>
      <c r="BY187" s="113">
        <v>31.227061469999999</v>
      </c>
      <c r="BZ187" s="113">
        <v>-188.28340109999999</v>
      </c>
      <c r="CA187" s="113">
        <v>176.80283360000001</v>
      </c>
    </row>
    <row r="188" spans="2:79" ht="9.9499999999999993" customHeight="1" x14ac:dyDescent="0.25">
      <c r="B188" s="29">
        <f>COLUMN()</f>
        <v>2</v>
      </c>
      <c r="C188" s="64" t="str">
        <f t="shared" si="21"/>
        <v>1,12</v>
      </c>
      <c r="D188" s="64" t="str">
        <f t="shared" si="21"/>
        <v>2,12</v>
      </c>
      <c r="E188" s="64" t="str">
        <f t="shared" si="21"/>
        <v>3,12</v>
      </c>
      <c r="F188" s="64" t="str">
        <f t="shared" si="21"/>
        <v>4,12</v>
      </c>
      <c r="G188" s="64" t="str">
        <f t="shared" si="21"/>
        <v>5,12</v>
      </c>
      <c r="H188" s="64" t="str">
        <f t="shared" si="21"/>
        <v>6,12</v>
      </c>
      <c r="I188" s="64" t="str">
        <f t="shared" si="21"/>
        <v>7,12</v>
      </c>
      <c r="J188" s="64" t="str">
        <f t="shared" si="21"/>
        <v>8,12</v>
      </c>
      <c r="K188" s="64" t="str">
        <f t="shared" si="21"/>
        <v>9,12</v>
      </c>
      <c r="L188" s="64" t="str">
        <f t="shared" si="21"/>
        <v>10,12</v>
      </c>
      <c r="M188" s="29"/>
      <c r="N188" s="117">
        <v>182</v>
      </c>
      <c r="O188" s="107">
        <v>1</v>
      </c>
      <c r="P188" s="107">
        <v>11</v>
      </c>
      <c r="Q188" s="107">
        <v>6</v>
      </c>
      <c r="R188" s="117">
        <v>182</v>
      </c>
      <c r="S188" s="99" t="s">
        <v>433</v>
      </c>
      <c r="T188" s="117">
        <v>0</v>
      </c>
      <c r="U188" s="117">
        <v>-1</v>
      </c>
      <c r="V188" s="117">
        <v>0.1</v>
      </c>
      <c r="W188" s="118">
        <v>9.9999999999999995E-7</v>
      </c>
      <c r="X188" s="117">
        <v>0.1</v>
      </c>
      <c r="Y188" s="117">
        <v>0.3</v>
      </c>
      <c r="Z188" s="117">
        <v>0.11</v>
      </c>
      <c r="AA188" s="117">
        <v>3.5</v>
      </c>
      <c r="AB188" s="119" t="s">
        <v>67</v>
      </c>
      <c r="AC188" s="55" t="str">
        <f t="shared" si="18"/>
        <v>7,12</v>
      </c>
      <c r="AD188" s="55" t="str">
        <f t="shared" si="19"/>
        <v/>
      </c>
      <c r="AE188" s="63">
        <v>148</v>
      </c>
      <c r="AF188" s="63">
        <v>28557600</v>
      </c>
      <c r="AG188" s="63">
        <v>0.125</v>
      </c>
      <c r="AH188" s="63">
        <v>0</v>
      </c>
      <c r="AI188" s="63">
        <v>0.224632358264856</v>
      </c>
      <c r="AJ188" s="63">
        <v>0.23936179321912601</v>
      </c>
      <c r="AK188" s="63">
        <v>0</v>
      </c>
      <c r="AL188" s="63">
        <v>6.8199255198711103E-2</v>
      </c>
      <c r="AM188" s="63">
        <v>0</v>
      </c>
      <c r="AN188" s="63">
        <v>0</v>
      </c>
      <c r="AO188" s="63">
        <v>-0.25000000000002798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330.52777777777698</v>
      </c>
      <c r="AV188" s="140"/>
      <c r="AW188" s="140"/>
      <c r="AX188" s="140"/>
      <c r="AY188" s="140"/>
      <c r="AZ188" s="140"/>
      <c r="BA188" s="140"/>
      <c r="BH188" s="112">
        <v>183</v>
      </c>
      <c r="BI188" s="112">
        <v>34689600</v>
      </c>
      <c r="BJ188" s="113">
        <v>185</v>
      </c>
      <c r="BK188" s="113">
        <v>1018.617904</v>
      </c>
      <c r="BL188" s="113">
        <v>228.439955</v>
      </c>
      <c r="BM188" s="113">
        <v>5.3328244969999998</v>
      </c>
      <c r="BN188" s="113">
        <v>-1018.617904</v>
      </c>
      <c r="BO188" s="113">
        <v>-200.07649119999999</v>
      </c>
      <c r="BP188" s="113">
        <v>-208.03063929999999</v>
      </c>
      <c r="BQ188" s="115">
        <f t="shared" si="17"/>
        <v>401.5</v>
      </c>
      <c r="BT188" s="112">
        <v>183</v>
      </c>
      <c r="BU188" s="112">
        <v>34689600</v>
      </c>
      <c r="BV188" s="113">
        <v>1041.256826</v>
      </c>
      <c r="BW188" s="113">
        <v>1001.419055</v>
      </c>
      <c r="BX188" s="113">
        <v>-32.864922970000002</v>
      </c>
      <c r="BY188" s="113">
        <v>31.227061469999999</v>
      </c>
      <c r="BZ188" s="113">
        <v>-188.2828154</v>
      </c>
      <c r="CA188" s="113">
        <v>176.8035778</v>
      </c>
    </row>
    <row r="189" spans="2:79" ht="9.9499999999999993" customHeight="1" x14ac:dyDescent="0.25">
      <c r="B189" s="29">
        <f>COLUMN()</f>
        <v>2</v>
      </c>
      <c r="C189" s="64" t="str">
        <f t="shared" si="21"/>
        <v>1,13</v>
      </c>
      <c r="D189" s="64" t="str">
        <f t="shared" si="21"/>
        <v>2,13</v>
      </c>
      <c r="E189" s="64" t="str">
        <f t="shared" si="21"/>
        <v>3,13</v>
      </c>
      <c r="F189" s="64" t="str">
        <f t="shared" si="21"/>
        <v>4,13</v>
      </c>
      <c r="G189" s="64" t="str">
        <f t="shared" si="21"/>
        <v>5,13</v>
      </c>
      <c r="H189" s="64" t="str">
        <f t="shared" si="21"/>
        <v>6,13</v>
      </c>
      <c r="I189" s="64" t="str">
        <f t="shared" si="21"/>
        <v>7,13</v>
      </c>
      <c r="J189" s="64" t="str">
        <f t="shared" si="21"/>
        <v>8,13</v>
      </c>
      <c r="K189" s="64" t="str">
        <f t="shared" si="21"/>
        <v>9,13</v>
      </c>
      <c r="L189" s="64" t="str">
        <f t="shared" si="21"/>
        <v>10,13</v>
      </c>
      <c r="M189" s="29"/>
      <c r="N189" s="117">
        <v>183</v>
      </c>
      <c r="O189" s="107">
        <v>1</v>
      </c>
      <c r="P189" s="107">
        <v>11</v>
      </c>
      <c r="Q189" s="107">
        <v>7</v>
      </c>
      <c r="R189" s="117">
        <v>183</v>
      </c>
      <c r="S189" s="99" t="s">
        <v>434</v>
      </c>
      <c r="T189" s="117">
        <v>0</v>
      </c>
      <c r="U189" s="117">
        <v>-1</v>
      </c>
      <c r="V189" s="117">
        <v>0.1</v>
      </c>
      <c r="W189" s="118">
        <v>9.9999999999999995E-7</v>
      </c>
      <c r="X189" s="117">
        <v>0.2</v>
      </c>
      <c r="Y189" s="117">
        <v>0.3</v>
      </c>
      <c r="Z189" s="117">
        <v>0.21</v>
      </c>
      <c r="AA189" s="117">
        <v>3.5</v>
      </c>
      <c r="AB189" s="119" t="s">
        <v>67</v>
      </c>
      <c r="AC189" s="55" t="str">
        <f t="shared" si="18"/>
        <v>8,12</v>
      </c>
      <c r="AD189" s="55" t="str">
        <f t="shared" si="19"/>
        <v/>
      </c>
      <c r="AE189" s="63">
        <v>149</v>
      </c>
      <c r="AF189" s="63">
        <v>28732800</v>
      </c>
      <c r="AG189" s="63">
        <v>0.125</v>
      </c>
      <c r="AH189" s="63">
        <v>0</v>
      </c>
      <c r="AI189" s="63">
        <v>0.22463235826491201</v>
      </c>
      <c r="AJ189" s="63">
        <v>0.23936179321912601</v>
      </c>
      <c r="AK189" s="63">
        <v>0</v>
      </c>
      <c r="AL189" s="63">
        <v>6.7211347361966503E-2</v>
      </c>
      <c r="AM189" s="63">
        <v>0</v>
      </c>
      <c r="AN189" s="63">
        <v>0</v>
      </c>
      <c r="AO189" s="63">
        <v>-0.249999999999964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332.55555555555497</v>
      </c>
      <c r="AV189" s="140"/>
      <c r="AW189" s="140"/>
      <c r="AX189" s="140"/>
      <c r="AY189" s="140"/>
      <c r="AZ189" s="140"/>
      <c r="BA189" s="140"/>
      <c r="BH189" s="112">
        <v>184</v>
      </c>
      <c r="BI189" s="112">
        <v>34864800</v>
      </c>
      <c r="BJ189" s="113">
        <v>185</v>
      </c>
      <c r="BK189" s="113">
        <v>1018.6518610000001</v>
      </c>
      <c r="BL189" s="113">
        <v>228.45585539999999</v>
      </c>
      <c r="BM189" s="113">
        <v>5.3032260989999997</v>
      </c>
      <c r="BN189" s="113">
        <v>-1018.6518610000001</v>
      </c>
      <c r="BO189" s="113">
        <v>-200.121274</v>
      </c>
      <c r="BP189" s="113">
        <v>-208.0313553</v>
      </c>
      <c r="BQ189" s="115">
        <f t="shared" si="17"/>
        <v>403.52777777777777</v>
      </c>
      <c r="BT189" s="112">
        <v>184</v>
      </c>
      <c r="BU189" s="112">
        <v>34864800</v>
      </c>
      <c r="BV189" s="113">
        <v>1041.2568690000001</v>
      </c>
      <c r="BW189" s="113">
        <v>1001.419052</v>
      </c>
      <c r="BX189" s="113">
        <v>-32.866786660000002</v>
      </c>
      <c r="BY189" s="113">
        <v>31.227061469999999</v>
      </c>
      <c r="BZ189" s="113">
        <v>-188.28224610000001</v>
      </c>
      <c r="CA189" s="113">
        <v>176.80429380000001</v>
      </c>
    </row>
    <row r="190" spans="2:79" ht="9.9499999999999993" customHeight="1" x14ac:dyDescent="0.25">
      <c r="B190" s="29">
        <f>COLUMN()</f>
        <v>2</v>
      </c>
      <c r="C190" s="64" t="str">
        <f t="shared" si="21"/>
        <v>1,14</v>
      </c>
      <c r="D190" s="64" t="str">
        <f t="shared" si="21"/>
        <v>2,14</v>
      </c>
      <c r="E190" s="64" t="str">
        <f t="shared" si="21"/>
        <v>3,14</v>
      </c>
      <c r="F190" s="64" t="str">
        <f t="shared" si="21"/>
        <v>4,14</v>
      </c>
      <c r="G190" s="64" t="str">
        <f t="shared" si="21"/>
        <v>5,14</v>
      </c>
      <c r="H190" s="64" t="str">
        <f t="shared" si="21"/>
        <v>6,14</v>
      </c>
      <c r="I190" s="64" t="str">
        <f t="shared" si="21"/>
        <v>7,14</v>
      </c>
      <c r="J190" s="64" t="str">
        <f t="shared" si="21"/>
        <v>8,14</v>
      </c>
      <c r="K190" s="64" t="str">
        <f t="shared" si="21"/>
        <v>9,14</v>
      </c>
      <c r="L190" s="64" t="str">
        <f t="shared" si="21"/>
        <v>10,14</v>
      </c>
      <c r="M190" s="29"/>
      <c r="N190" s="117">
        <v>184</v>
      </c>
      <c r="O190" s="107">
        <v>1</v>
      </c>
      <c r="P190" s="107">
        <v>11</v>
      </c>
      <c r="Q190" s="107">
        <v>8</v>
      </c>
      <c r="R190" s="117">
        <v>184</v>
      </c>
      <c r="S190" s="99" t="s">
        <v>435</v>
      </c>
      <c r="T190" s="117">
        <v>0</v>
      </c>
      <c r="U190" s="117">
        <v>-1</v>
      </c>
      <c r="V190" s="117">
        <v>0.1</v>
      </c>
      <c r="W190" s="118">
        <v>9.9999999999999995E-7</v>
      </c>
      <c r="X190" s="117">
        <v>0.2</v>
      </c>
      <c r="Y190" s="117">
        <v>0.3</v>
      </c>
      <c r="Z190" s="117">
        <v>0.21</v>
      </c>
      <c r="AA190" s="117">
        <v>3.5</v>
      </c>
      <c r="AB190" s="119" t="s">
        <v>67</v>
      </c>
      <c r="AC190" s="55" t="str">
        <f t="shared" si="18"/>
        <v>9,12</v>
      </c>
      <c r="AD190" s="55" t="str">
        <f t="shared" si="19"/>
        <v/>
      </c>
      <c r="AE190" s="63">
        <v>150</v>
      </c>
      <c r="AF190" s="63">
        <v>28908000</v>
      </c>
      <c r="AG190" s="63">
        <v>0.125</v>
      </c>
      <c r="AH190" s="63">
        <v>0</v>
      </c>
      <c r="AI190" s="63">
        <v>0.224632358264856</v>
      </c>
      <c r="AJ190" s="63">
        <v>0.23936179321912601</v>
      </c>
      <c r="AK190" s="63">
        <v>0</v>
      </c>
      <c r="AL190" s="63">
        <v>6.5997137899793307E-2</v>
      </c>
      <c r="AM190" s="63">
        <v>0</v>
      </c>
      <c r="AN190" s="63">
        <v>0</v>
      </c>
      <c r="AO190" s="63">
        <v>-0.25000000000002798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334.58333333333297</v>
      </c>
      <c r="AV190" s="140"/>
      <c r="AW190" s="140"/>
      <c r="AX190" s="140"/>
      <c r="AY190" s="140"/>
      <c r="AZ190" s="140"/>
      <c r="BA190" s="140"/>
      <c r="BH190" s="112">
        <v>185</v>
      </c>
      <c r="BI190" s="112">
        <v>35040000</v>
      </c>
      <c r="BJ190" s="113">
        <v>185</v>
      </c>
      <c r="BK190" s="113">
        <v>1018.683417</v>
      </c>
      <c r="BL190" s="113">
        <v>228.47047760000001</v>
      </c>
      <c r="BM190" s="113">
        <v>5.2759270230000004</v>
      </c>
      <c r="BN190" s="113">
        <v>-1018.683417</v>
      </c>
      <c r="BO190" s="113">
        <v>-200.1625052</v>
      </c>
      <c r="BP190" s="113">
        <v>-208.03204529999999</v>
      </c>
      <c r="BQ190" s="115">
        <f t="shared" si="17"/>
        <v>405.55555555555554</v>
      </c>
      <c r="BT190" s="112">
        <v>185</v>
      </c>
      <c r="BU190" s="112">
        <v>35040000</v>
      </c>
      <c r="BV190" s="113">
        <v>1041.2569100000001</v>
      </c>
      <c r="BW190" s="113">
        <v>1001.41905</v>
      </c>
      <c r="BX190" s="113">
        <v>-32.868604189999999</v>
      </c>
      <c r="BY190" s="113">
        <v>31.227061469999999</v>
      </c>
      <c r="BZ190" s="113">
        <v>-188.28169249999999</v>
      </c>
      <c r="CA190" s="113">
        <v>176.8049839</v>
      </c>
    </row>
    <row r="191" spans="2:79" ht="9.9499999999999993" customHeight="1" x14ac:dyDescent="0.25">
      <c r="B191" s="29">
        <f>COLUMN()</f>
        <v>2</v>
      </c>
      <c r="C191" s="64" t="str">
        <f t="shared" si="21"/>
        <v>1,15</v>
      </c>
      <c r="D191" s="64" t="str">
        <f t="shared" si="21"/>
        <v>2,15</v>
      </c>
      <c r="E191" s="64" t="str">
        <f t="shared" si="21"/>
        <v>3,15</v>
      </c>
      <c r="F191" s="64" t="str">
        <f t="shared" si="21"/>
        <v>4,15</v>
      </c>
      <c r="G191" s="64" t="str">
        <f t="shared" si="21"/>
        <v>5,15</v>
      </c>
      <c r="H191" s="64" t="str">
        <f t="shared" si="21"/>
        <v>6,15</v>
      </c>
      <c r="I191" s="64" t="str">
        <f t="shared" si="21"/>
        <v>7,15</v>
      </c>
      <c r="J191" s="64" t="str">
        <f t="shared" si="21"/>
        <v>8,15</v>
      </c>
      <c r="K191" s="64" t="str">
        <f t="shared" si="21"/>
        <v>9,15</v>
      </c>
      <c r="L191" s="64" t="str">
        <f t="shared" si="21"/>
        <v>10,15</v>
      </c>
      <c r="M191" s="29"/>
      <c r="N191" s="117">
        <v>185</v>
      </c>
      <c r="O191" s="107">
        <v>1</v>
      </c>
      <c r="P191" s="107">
        <v>12</v>
      </c>
      <c r="Q191" s="107">
        <v>0</v>
      </c>
      <c r="R191" s="117">
        <v>185</v>
      </c>
      <c r="S191" s="99" t="s">
        <v>436</v>
      </c>
      <c r="T191" s="117">
        <v>0</v>
      </c>
      <c r="U191" s="117">
        <v>-1</v>
      </c>
      <c r="V191" s="117">
        <v>0.1</v>
      </c>
      <c r="W191" s="118">
        <v>9.9999999999999995E-7</v>
      </c>
      <c r="X191" s="117">
        <v>0.1</v>
      </c>
      <c r="Y191" s="117">
        <v>0.3</v>
      </c>
      <c r="Z191" s="117">
        <v>0.11</v>
      </c>
      <c r="AA191" s="117">
        <v>3.5</v>
      </c>
      <c r="AB191" s="119" t="s">
        <v>67</v>
      </c>
      <c r="AC191" s="55" t="str">
        <f t="shared" si="18"/>
        <v>1,13</v>
      </c>
      <c r="AD191" s="55" t="str">
        <f t="shared" si="19"/>
        <v/>
      </c>
      <c r="AE191" s="63">
        <v>151</v>
      </c>
      <c r="AF191" s="63">
        <v>29083200</v>
      </c>
      <c r="AG191" s="63">
        <v>0.125</v>
      </c>
      <c r="AH191" s="63">
        <v>0</v>
      </c>
      <c r="AI191" s="63">
        <v>0.22451555826485101</v>
      </c>
      <c r="AJ191" s="63">
        <v>0.23936179321912601</v>
      </c>
      <c r="AK191" s="63">
        <v>0</v>
      </c>
      <c r="AL191" s="63">
        <v>6.4752003388442197E-2</v>
      </c>
      <c r="AM191" s="63">
        <v>0</v>
      </c>
      <c r="AN191" s="63">
        <v>0</v>
      </c>
      <c r="AO191" s="63">
        <v>-0.249999999999996</v>
      </c>
      <c r="AP191" s="63">
        <v>0</v>
      </c>
      <c r="AQ191" s="63">
        <v>0</v>
      </c>
      <c r="AR191" s="63">
        <v>0</v>
      </c>
      <c r="AS191" s="63">
        <v>0</v>
      </c>
      <c r="AT191" s="63">
        <v>0</v>
      </c>
      <c r="AU191" s="63">
        <v>336.61111111111097</v>
      </c>
      <c r="AV191" s="140"/>
      <c r="AW191" s="140"/>
      <c r="AX191" s="140"/>
      <c r="AY191" s="140"/>
      <c r="AZ191" s="140"/>
      <c r="BA191" s="140"/>
      <c r="BH191" s="112">
        <v>186</v>
      </c>
      <c r="BI191" s="112">
        <v>35215200</v>
      </c>
      <c r="BJ191" s="113">
        <v>185</v>
      </c>
      <c r="BK191" s="113">
        <v>1018.712812</v>
      </c>
      <c r="BL191" s="113">
        <v>228.48400950000001</v>
      </c>
      <c r="BM191" s="113">
        <v>5.2506851440000002</v>
      </c>
      <c r="BN191" s="113">
        <v>-1018.712812</v>
      </c>
      <c r="BO191" s="113">
        <v>-200.2006135</v>
      </c>
      <c r="BP191" s="113">
        <v>-208.03271079999999</v>
      </c>
      <c r="BQ191" s="115">
        <f t="shared" si="17"/>
        <v>407.58333333333331</v>
      </c>
      <c r="BT191" s="112">
        <v>186</v>
      </c>
      <c r="BU191" s="112">
        <v>35215200</v>
      </c>
      <c r="BV191" s="113">
        <v>1041.2569510000001</v>
      </c>
      <c r="BW191" s="113">
        <v>1001.419047</v>
      </c>
      <c r="BX191" s="113">
        <v>-32.87037711</v>
      </c>
      <c r="BY191" s="113">
        <v>31.227061469999999</v>
      </c>
      <c r="BZ191" s="113">
        <v>-188.2811476</v>
      </c>
      <c r="CA191" s="113">
        <v>176.80564939999999</v>
      </c>
    </row>
    <row r="192" spans="2:79" ht="9.9499999999999993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17">
        <v>186</v>
      </c>
      <c r="O192" s="107">
        <v>1</v>
      </c>
      <c r="P192" s="107">
        <v>12</v>
      </c>
      <c r="Q192" s="107">
        <v>1</v>
      </c>
      <c r="R192" s="117">
        <v>186</v>
      </c>
      <c r="S192" s="99" t="s">
        <v>437</v>
      </c>
      <c r="T192" s="117">
        <v>0</v>
      </c>
      <c r="U192" s="117">
        <v>-1</v>
      </c>
      <c r="V192" s="117">
        <v>0.1</v>
      </c>
      <c r="W192" s="118">
        <v>9.9999999999999995E-7</v>
      </c>
      <c r="X192" s="117">
        <v>0.1</v>
      </c>
      <c r="Y192" s="117">
        <v>0.3</v>
      </c>
      <c r="Z192" s="117">
        <v>0.11</v>
      </c>
      <c r="AA192" s="117">
        <v>3.5</v>
      </c>
      <c r="AB192" s="119" t="s">
        <v>67</v>
      </c>
      <c r="AC192" s="55" t="str">
        <f t="shared" si="18"/>
        <v>2,13</v>
      </c>
      <c r="AD192" s="55" t="str">
        <f t="shared" si="19"/>
        <v/>
      </c>
      <c r="AE192" s="63">
        <v>152</v>
      </c>
      <c r="AF192" s="63">
        <v>29258400</v>
      </c>
      <c r="AG192" s="63">
        <v>0.125</v>
      </c>
      <c r="AH192" s="63">
        <v>0</v>
      </c>
      <c r="AI192" s="63">
        <v>0.22439875826487399</v>
      </c>
      <c r="AJ192" s="63">
        <v>0.23936179321912601</v>
      </c>
      <c r="AK192" s="63">
        <v>0</v>
      </c>
      <c r="AL192" s="63">
        <v>6.3567731230474295E-2</v>
      </c>
      <c r="AM192" s="63">
        <v>0</v>
      </c>
      <c r="AN192" s="63">
        <v>0</v>
      </c>
      <c r="AO192" s="63">
        <v>-0.25000000000002798</v>
      </c>
      <c r="AP192" s="63">
        <v>0</v>
      </c>
      <c r="AQ192" s="63">
        <v>0</v>
      </c>
      <c r="AR192" s="63">
        <v>0</v>
      </c>
      <c r="AS192" s="63">
        <v>0</v>
      </c>
      <c r="AT192" s="63">
        <v>0</v>
      </c>
      <c r="AU192" s="63">
        <v>338.638888888888</v>
      </c>
      <c r="AV192" s="140"/>
      <c r="AW192" s="140"/>
      <c r="AX192" s="140"/>
      <c r="AY192" s="140"/>
      <c r="AZ192" s="140"/>
      <c r="BA192" s="140"/>
      <c r="BH192" s="112">
        <v>187</v>
      </c>
      <c r="BI192" s="112">
        <v>35390400</v>
      </c>
      <c r="BJ192" s="113">
        <v>185</v>
      </c>
      <c r="BK192" s="113">
        <v>1018.7401630000001</v>
      </c>
      <c r="BL192" s="113">
        <v>228.49661639999999</v>
      </c>
      <c r="BM192" s="113">
        <v>5.2273839530000004</v>
      </c>
      <c r="BN192" s="113">
        <v>-1018.7401630000001</v>
      </c>
      <c r="BO192" s="113">
        <v>-200.2358844</v>
      </c>
      <c r="BP192" s="113">
        <v>-208.03334810000001</v>
      </c>
      <c r="BQ192" s="115">
        <f t="shared" si="17"/>
        <v>409.61111111111109</v>
      </c>
      <c r="BT192" s="112">
        <v>187</v>
      </c>
      <c r="BU192" s="112">
        <v>35390400</v>
      </c>
      <c r="BV192" s="113">
        <v>1041.256991</v>
      </c>
      <c r="BW192" s="113">
        <v>1001.419045</v>
      </c>
      <c r="BX192" s="113">
        <v>-32.872102349999999</v>
      </c>
      <c r="BY192" s="113">
        <v>31.227061469999999</v>
      </c>
      <c r="BZ192" s="113">
        <v>-188.28061679999999</v>
      </c>
      <c r="CA192" s="113">
        <v>176.80628659999999</v>
      </c>
    </row>
    <row r="193" spans="2:79" ht="9.9499999999999993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17">
        <v>187</v>
      </c>
      <c r="O193" s="107">
        <v>1</v>
      </c>
      <c r="P193" s="107">
        <v>12</v>
      </c>
      <c r="Q193" s="107">
        <v>5</v>
      </c>
      <c r="R193" s="117">
        <v>187</v>
      </c>
      <c r="S193" s="99" t="s">
        <v>438</v>
      </c>
      <c r="T193" s="117">
        <v>0</v>
      </c>
      <c r="U193" s="117">
        <v>-1</v>
      </c>
      <c r="V193" s="117">
        <v>0.1</v>
      </c>
      <c r="W193" s="118">
        <v>9.9999999999999995E-7</v>
      </c>
      <c r="X193" s="117">
        <v>0.1</v>
      </c>
      <c r="Y193" s="117">
        <v>0.3</v>
      </c>
      <c r="Z193" s="117">
        <v>0.11</v>
      </c>
      <c r="AA193" s="117">
        <v>3.5</v>
      </c>
      <c r="AB193" s="119" t="s">
        <v>67</v>
      </c>
      <c r="AC193" s="55" t="str">
        <f t="shared" si="18"/>
        <v>6,13</v>
      </c>
      <c r="AD193" s="55" t="str">
        <f t="shared" si="19"/>
        <v/>
      </c>
      <c r="AE193" s="63">
        <v>153</v>
      </c>
      <c r="AF193" s="63">
        <v>29433600</v>
      </c>
      <c r="AG193" s="63">
        <v>0.125</v>
      </c>
      <c r="AH193" s="63">
        <v>0</v>
      </c>
      <c r="AI193" s="63">
        <v>0.22428195826486899</v>
      </c>
      <c r="AJ193" s="63">
        <v>0.23936179321912601</v>
      </c>
      <c r="AK193" s="63">
        <v>0</v>
      </c>
      <c r="AL193" s="63">
        <v>6.2468338900891103E-2</v>
      </c>
      <c r="AM193" s="63">
        <v>0</v>
      </c>
      <c r="AN193" s="63">
        <v>0</v>
      </c>
      <c r="AO193" s="63">
        <v>-0.249999999999996</v>
      </c>
      <c r="AP193" s="63">
        <v>0</v>
      </c>
      <c r="AQ193" s="63">
        <v>0</v>
      </c>
      <c r="AR193" s="63">
        <v>0</v>
      </c>
      <c r="AS193" s="63">
        <v>0</v>
      </c>
      <c r="AT193" s="63">
        <v>0</v>
      </c>
      <c r="AU193" s="63">
        <v>340.666666666666</v>
      </c>
      <c r="AV193" s="140"/>
      <c r="AW193" s="140"/>
      <c r="AX193" s="140"/>
      <c r="AY193" s="140"/>
      <c r="AZ193" s="140"/>
      <c r="BA193" s="140"/>
      <c r="BH193" s="112">
        <v>188</v>
      </c>
      <c r="BI193" s="112">
        <v>35565600</v>
      </c>
      <c r="BJ193" s="113">
        <v>185</v>
      </c>
      <c r="BK193" s="113">
        <v>1018.765592</v>
      </c>
      <c r="BL193" s="113">
        <v>228.50835499999999</v>
      </c>
      <c r="BM193" s="113">
        <v>5.2058812090000002</v>
      </c>
      <c r="BN193" s="113">
        <v>-1018.765592</v>
      </c>
      <c r="BO193" s="113">
        <v>-200.26852919999999</v>
      </c>
      <c r="BP193" s="113">
        <v>-208.03394460000001</v>
      </c>
      <c r="BQ193" s="115">
        <f t="shared" si="17"/>
        <v>411.63888888888891</v>
      </c>
      <c r="BT193" s="112">
        <v>188</v>
      </c>
      <c r="BU193" s="112">
        <v>35565600</v>
      </c>
      <c r="BV193" s="113">
        <v>1041.2570290000001</v>
      </c>
      <c r="BW193" s="113">
        <v>1001.419043</v>
      </c>
      <c r="BX193" s="113">
        <v>-32.873770139999998</v>
      </c>
      <c r="BY193" s="113">
        <v>31.227061469999999</v>
      </c>
      <c r="BZ193" s="113">
        <v>-188.28009789999999</v>
      </c>
      <c r="CA193" s="113">
        <v>176.80688319999999</v>
      </c>
    </row>
    <row r="194" spans="2:79" ht="9.9499999999999993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17">
        <v>188</v>
      </c>
      <c r="O194" s="107">
        <v>1</v>
      </c>
      <c r="P194" s="107">
        <v>12</v>
      </c>
      <c r="Q194" s="107">
        <v>6</v>
      </c>
      <c r="R194" s="117">
        <v>188</v>
      </c>
      <c r="S194" s="99" t="s">
        <v>439</v>
      </c>
      <c r="T194" s="117">
        <v>0</v>
      </c>
      <c r="U194" s="117">
        <v>-1</v>
      </c>
      <c r="V194" s="117">
        <v>0.1</v>
      </c>
      <c r="W194" s="118">
        <v>9.9999999999999995E-7</v>
      </c>
      <c r="X194" s="117">
        <v>0.1</v>
      </c>
      <c r="Y194" s="117">
        <v>0.3</v>
      </c>
      <c r="Z194" s="117">
        <v>0.11</v>
      </c>
      <c r="AA194" s="117">
        <v>3.5</v>
      </c>
      <c r="AB194" s="119" t="s">
        <v>67</v>
      </c>
      <c r="AC194" s="55" t="str">
        <f t="shared" si="18"/>
        <v>7,13</v>
      </c>
      <c r="AD194" s="55" t="str">
        <f t="shared" si="19"/>
        <v/>
      </c>
      <c r="AE194" s="63">
        <v>154</v>
      </c>
      <c r="AF194" s="63">
        <v>29608800</v>
      </c>
      <c r="AG194" s="63">
        <v>0.125</v>
      </c>
      <c r="AH194" s="63">
        <v>0</v>
      </c>
      <c r="AI194" s="63">
        <v>0.22428195826486899</v>
      </c>
      <c r="AJ194" s="63">
        <v>0.23936179321912601</v>
      </c>
      <c r="AK194" s="63">
        <v>0</v>
      </c>
      <c r="AL194" s="63">
        <v>6.1444305588232301E-2</v>
      </c>
      <c r="AM194" s="63">
        <v>0</v>
      </c>
      <c r="AN194" s="63">
        <v>0</v>
      </c>
      <c r="AO194" s="63">
        <v>-0.249999999999996</v>
      </c>
      <c r="AP194" s="63">
        <v>0</v>
      </c>
      <c r="AQ194" s="63">
        <v>0</v>
      </c>
      <c r="AR194" s="63">
        <v>0</v>
      </c>
      <c r="AS194" s="63">
        <v>0</v>
      </c>
      <c r="AT194" s="63">
        <v>0</v>
      </c>
      <c r="AU194" s="63">
        <v>342.694444444444</v>
      </c>
      <c r="AV194" s="140"/>
      <c r="AW194" s="140"/>
      <c r="AX194" s="140"/>
      <c r="AY194" s="140"/>
      <c r="AZ194" s="140"/>
      <c r="BA194" s="140"/>
      <c r="BH194" s="112">
        <v>189</v>
      </c>
      <c r="BI194" s="112">
        <v>35740800</v>
      </c>
      <c r="BJ194" s="113">
        <v>185</v>
      </c>
      <c r="BK194" s="113">
        <v>1018.881178</v>
      </c>
      <c r="BL194" s="113">
        <v>228.61262830000001</v>
      </c>
      <c r="BM194" s="113">
        <v>5.1884869739999999</v>
      </c>
      <c r="BN194" s="113">
        <v>-1018.881178</v>
      </c>
      <c r="BO194" s="113">
        <v>-200.38964920000001</v>
      </c>
      <c r="BP194" s="113">
        <v>-208.03449209999999</v>
      </c>
      <c r="BQ194" s="115">
        <f t="shared" si="17"/>
        <v>413.66666666666669</v>
      </c>
      <c r="BT194" s="112">
        <v>189</v>
      </c>
      <c r="BU194" s="112">
        <v>35740800</v>
      </c>
      <c r="BV194" s="113">
        <v>1041.2570659999999</v>
      </c>
      <c r="BW194" s="113">
        <v>1001.41904</v>
      </c>
      <c r="BX194" s="113">
        <v>-32.875374270000002</v>
      </c>
      <c r="BY194" s="113">
        <v>31.227061469999999</v>
      </c>
      <c r="BZ194" s="113">
        <v>-188.2795845</v>
      </c>
      <c r="CA194" s="113">
        <v>176.8074306</v>
      </c>
    </row>
    <row r="195" spans="2:79" ht="9.9499999999999993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17">
        <v>189</v>
      </c>
      <c r="O195" s="107">
        <v>1</v>
      </c>
      <c r="P195" s="107">
        <v>12</v>
      </c>
      <c r="Q195" s="107">
        <v>7</v>
      </c>
      <c r="R195" s="117">
        <v>189</v>
      </c>
      <c r="S195" s="99" t="s">
        <v>440</v>
      </c>
      <c r="T195" s="117">
        <v>0</v>
      </c>
      <c r="U195" s="117">
        <v>-1</v>
      </c>
      <c r="V195" s="117">
        <v>0.1</v>
      </c>
      <c r="W195" s="118">
        <v>9.9999999999999995E-7</v>
      </c>
      <c r="X195" s="117">
        <v>0.1</v>
      </c>
      <c r="Y195" s="117">
        <v>0.3</v>
      </c>
      <c r="Z195" s="117">
        <v>0.11</v>
      </c>
      <c r="AA195" s="117">
        <v>3.5</v>
      </c>
      <c r="AB195" s="119" t="s">
        <v>67</v>
      </c>
      <c r="AC195" s="55" t="str">
        <f t="shared" si="18"/>
        <v>8,13</v>
      </c>
      <c r="AD195" s="55" t="str">
        <f t="shared" si="19"/>
        <v/>
      </c>
      <c r="AE195" s="63">
        <v>155</v>
      </c>
      <c r="AF195" s="63">
        <v>29784000</v>
      </c>
      <c r="AG195" s="63">
        <v>0.125</v>
      </c>
      <c r="AH195" s="63">
        <v>0</v>
      </c>
      <c r="AI195" s="63">
        <v>0.22416515826483599</v>
      </c>
      <c r="AJ195" s="63">
        <v>0.23936179321912601</v>
      </c>
      <c r="AK195" s="63">
        <v>0</v>
      </c>
      <c r="AL195" s="63">
        <v>6.04888001758703E-2</v>
      </c>
      <c r="AM195" s="63">
        <v>0</v>
      </c>
      <c r="AN195" s="63">
        <v>0</v>
      </c>
      <c r="AO195" s="63">
        <v>-0.249999999999964</v>
      </c>
      <c r="AP195" s="63">
        <v>0</v>
      </c>
      <c r="AQ195" s="63">
        <v>0</v>
      </c>
      <c r="AR195" s="63">
        <v>0</v>
      </c>
      <c r="AS195" s="63">
        <v>0</v>
      </c>
      <c r="AT195" s="63">
        <v>0</v>
      </c>
      <c r="AU195" s="63">
        <v>344.722222222222</v>
      </c>
      <c r="AV195" s="140"/>
      <c r="AW195" s="140"/>
      <c r="AX195" s="140"/>
      <c r="AY195" s="140"/>
      <c r="AZ195" s="140"/>
      <c r="BA195" s="140"/>
      <c r="BH195" s="112">
        <v>190</v>
      </c>
      <c r="BI195" s="112">
        <v>35916000</v>
      </c>
      <c r="BJ195" s="113">
        <v>185</v>
      </c>
      <c r="BK195" s="113">
        <v>1019.0902599999999</v>
      </c>
      <c r="BL195" s="113">
        <v>228.8145025</v>
      </c>
      <c r="BM195" s="113">
        <v>5.1786800550000001</v>
      </c>
      <c r="BN195" s="113">
        <v>-1019.0902599999999</v>
      </c>
      <c r="BO195" s="113">
        <v>-200.60083059999999</v>
      </c>
      <c r="BP195" s="113">
        <v>-208.0349918</v>
      </c>
      <c r="BQ195" s="115">
        <f t="shared" si="17"/>
        <v>415.69444444444446</v>
      </c>
      <c r="BT195" s="112">
        <v>190</v>
      </c>
      <c r="BU195" s="112">
        <v>35916000</v>
      </c>
      <c r="BV195" s="113">
        <v>1041.2571009999999</v>
      </c>
      <c r="BW195" s="113">
        <v>1001.419038</v>
      </c>
      <c r="BX195" s="113">
        <v>-32.876916379999997</v>
      </c>
      <c r="BY195" s="113">
        <v>31.227061469999999</v>
      </c>
      <c r="BZ195" s="113">
        <v>-188.2790679</v>
      </c>
      <c r="CA195" s="113">
        <v>176.80793030000001</v>
      </c>
    </row>
    <row r="196" spans="2:79" ht="9.9499999999999993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17">
        <v>190</v>
      </c>
      <c r="O196" s="107">
        <v>1</v>
      </c>
      <c r="P196" s="107">
        <v>12</v>
      </c>
      <c r="Q196" s="107">
        <v>8</v>
      </c>
      <c r="R196" s="117">
        <v>190</v>
      </c>
      <c r="S196" s="99" t="s">
        <v>441</v>
      </c>
      <c r="T196" s="117">
        <v>0</v>
      </c>
      <c r="U196" s="117">
        <v>-1</v>
      </c>
      <c r="V196" s="117">
        <v>0.1</v>
      </c>
      <c r="W196" s="118">
        <v>9.9999999999999995E-7</v>
      </c>
      <c r="X196" s="117">
        <v>0.1</v>
      </c>
      <c r="Y196" s="117">
        <v>0.3</v>
      </c>
      <c r="Z196" s="117">
        <v>0.11</v>
      </c>
      <c r="AA196" s="117">
        <v>3.5</v>
      </c>
      <c r="AB196" s="119" t="s">
        <v>67</v>
      </c>
      <c r="AC196" s="55" t="str">
        <f t="shared" si="18"/>
        <v>9,13</v>
      </c>
      <c r="AD196" s="55" t="str">
        <f t="shared" si="19"/>
        <v/>
      </c>
      <c r="AE196" s="63">
        <v>156</v>
      </c>
      <c r="AF196" s="63">
        <v>29959200</v>
      </c>
      <c r="AG196" s="63">
        <v>0.125</v>
      </c>
      <c r="AH196" s="63">
        <v>0</v>
      </c>
      <c r="AI196" s="63">
        <v>0.224048358264887</v>
      </c>
      <c r="AJ196" s="63">
        <v>0.23934468872919701</v>
      </c>
      <c r="AK196" s="63">
        <v>0</v>
      </c>
      <c r="AL196" s="63">
        <v>5.95335338135679E-2</v>
      </c>
      <c r="AM196" s="63">
        <v>0</v>
      </c>
      <c r="AN196" s="63">
        <v>0</v>
      </c>
      <c r="AO196" s="63">
        <v>-0.249999999999996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346.75</v>
      </c>
      <c r="AV196" s="140"/>
      <c r="AW196" s="140"/>
      <c r="AX196" s="140"/>
      <c r="AY196" s="140"/>
      <c r="AZ196" s="140"/>
      <c r="BA196" s="140"/>
      <c r="BH196" s="112">
        <v>191</v>
      </c>
      <c r="BI196" s="112">
        <v>36091200</v>
      </c>
      <c r="BJ196" s="113">
        <v>185</v>
      </c>
      <c r="BK196" s="113">
        <v>1019.205773</v>
      </c>
      <c r="BL196" s="113">
        <v>228.92511150000001</v>
      </c>
      <c r="BM196" s="113">
        <v>5.1737667199999997</v>
      </c>
      <c r="BN196" s="113">
        <v>-1019.205773</v>
      </c>
      <c r="BO196" s="113">
        <v>-200.71590130000001</v>
      </c>
      <c r="BP196" s="113">
        <v>-208.03544350000001</v>
      </c>
      <c r="BQ196" s="115">
        <f t="shared" si="17"/>
        <v>417.72222222222223</v>
      </c>
      <c r="BT196" s="112">
        <v>191</v>
      </c>
      <c r="BU196" s="112">
        <v>36091200</v>
      </c>
      <c r="BV196" s="113">
        <v>1041.2571350000001</v>
      </c>
      <c r="BW196" s="113">
        <v>1001.419036</v>
      </c>
      <c r="BX196" s="113">
        <v>-32.878396850000001</v>
      </c>
      <c r="BY196" s="113">
        <v>31.227061469999999</v>
      </c>
      <c r="BZ196" s="113">
        <v>-188.27853669999999</v>
      </c>
      <c r="CA196" s="113">
        <v>176.80838199999999</v>
      </c>
    </row>
    <row r="197" spans="2:79" ht="9.9499999999999993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17">
        <v>191</v>
      </c>
      <c r="O197" s="107">
        <v>1</v>
      </c>
      <c r="P197" s="107">
        <v>13</v>
      </c>
      <c r="Q197" s="107">
        <v>1</v>
      </c>
      <c r="R197" s="117">
        <v>191</v>
      </c>
      <c r="S197" s="99" t="s">
        <v>442</v>
      </c>
      <c r="T197" s="117">
        <v>0</v>
      </c>
      <c r="U197" s="117">
        <v>-1</v>
      </c>
      <c r="V197" s="117">
        <v>0.1</v>
      </c>
      <c r="W197" s="118">
        <v>9.9999999999999995E-7</v>
      </c>
      <c r="X197" s="117">
        <v>0.2</v>
      </c>
      <c r="Y197" s="117">
        <v>0.3</v>
      </c>
      <c r="Z197" s="117">
        <v>0.21</v>
      </c>
      <c r="AA197" s="117">
        <v>3.5</v>
      </c>
      <c r="AB197" s="119" t="s">
        <v>67</v>
      </c>
      <c r="AC197" s="55" t="str">
        <f t="shared" si="18"/>
        <v>2,14</v>
      </c>
      <c r="AD197" s="55" t="str">
        <f t="shared" si="19"/>
        <v/>
      </c>
      <c r="AE197" s="63">
        <v>157</v>
      </c>
      <c r="AF197" s="63">
        <v>30134400</v>
      </c>
      <c r="AG197" s="63">
        <v>0.125</v>
      </c>
      <c r="AH197" s="63">
        <v>0</v>
      </c>
      <c r="AI197" s="63">
        <v>0.22393155826488201</v>
      </c>
      <c r="AJ197" s="63">
        <v>0.23924499321912401</v>
      </c>
      <c r="AK197" s="63">
        <v>0</v>
      </c>
      <c r="AL197" s="63">
        <v>5.8502576605044099E-2</v>
      </c>
      <c r="AM197" s="63">
        <v>0</v>
      </c>
      <c r="AN197" s="63">
        <v>0</v>
      </c>
      <c r="AO197" s="63">
        <v>-0.25000000000002798</v>
      </c>
      <c r="AP197" s="63">
        <v>0</v>
      </c>
      <c r="AQ197" s="63">
        <v>0</v>
      </c>
      <c r="AR197" s="63">
        <v>0</v>
      </c>
      <c r="AS197" s="63">
        <v>0</v>
      </c>
      <c r="AT197" s="63">
        <v>0</v>
      </c>
      <c r="AU197" s="63">
        <v>348.77777777777698</v>
      </c>
      <c r="AV197" s="140"/>
      <c r="AW197" s="140"/>
      <c r="AX197" s="140"/>
      <c r="AY197" s="140"/>
      <c r="AZ197" s="140"/>
      <c r="BA197" s="140"/>
      <c r="BH197" s="112">
        <v>192</v>
      </c>
      <c r="BI197" s="112">
        <v>36266400</v>
      </c>
      <c r="BJ197" s="113">
        <v>185</v>
      </c>
      <c r="BK197" s="113">
        <v>1019.271865</v>
      </c>
      <c r="BL197" s="113">
        <v>228.9875255</v>
      </c>
      <c r="BM197" s="113">
        <v>5.1714281299999998</v>
      </c>
      <c r="BN197" s="113">
        <v>-1019.271865</v>
      </c>
      <c r="BO197" s="113">
        <v>-200.7802494</v>
      </c>
      <c r="BP197" s="113">
        <v>-208.03584789999999</v>
      </c>
      <c r="BQ197" s="115">
        <f t="shared" si="17"/>
        <v>419.75</v>
      </c>
      <c r="BT197" s="112">
        <v>192</v>
      </c>
      <c r="BU197" s="112">
        <v>36266400</v>
      </c>
      <c r="BV197" s="113">
        <v>1041.2571680000001</v>
      </c>
      <c r="BW197" s="113">
        <v>1001.419033</v>
      </c>
      <c r="BX197" s="113">
        <v>-32.87981688</v>
      </c>
      <c r="BY197" s="113">
        <v>31.227061469999999</v>
      </c>
      <c r="BZ197" s="113">
        <v>-188.2779822</v>
      </c>
      <c r="CA197" s="113">
        <v>176.8087865</v>
      </c>
    </row>
    <row r="198" spans="2:79" ht="9.9499999999999993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17">
        <v>192</v>
      </c>
      <c r="O198" s="107">
        <v>1</v>
      </c>
      <c r="P198" s="107">
        <v>13</v>
      </c>
      <c r="Q198" s="107">
        <v>5</v>
      </c>
      <c r="R198" s="117">
        <v>192</v>
      </c>
      <c r="S198" s="99" t="s">
        <v>443</v>
      </c>
      <c r="T198" s="117">
        <v>0</v>
      </c>
      <c r="U198" s="117">
        <v>-1</v>
      </c>
      <c r="V198" s="117">
        <v>0.1</v>
      </c>
      <c r="W198" s="118">
        <v>9.9999999999999995E-7</v>
      </c>
      <c r="X198" s="117">
        <v>0.2</v>
      </c>
      <c r="Y198" s="117">
        <v>0.3</v>
      </c>
      <c r="Z198" s="117">
        <v>0.21</v>
      </c>
      <c r="AA198" s="117">
        <v>3.5</v>
      </c>
      <c r="AB198" s="119" t="s">
        <v>67</v>
      </c>
      <c r="AC198" s="55" t="str">
        <f t="shared" si="18"/>
        <v>6,14</v>
      </c>
      <c r="AD198" s="55" t="str">
        <f t="shared" si="19"/>
        <v/>
      </c>
      <c r="AE198" s="63">
        <v>158</v>
      </c>
      <c r="AF198" s="63">
        <v>30309600</v>
      </c>
      <c r="AG198" s="63">
        <v>0.125</v>
      </c>
      <c r="AH198" s="63">
        <v>0</v>
      </c>
      <c r="AI198" s="63">
        <v>0.22393155826488201</v>
      </c>
      <c r="AJ198" s="63">
        <v>0.23916246127054699</v>
      </c>
      <c r="AK198" s="63">
        <v>0</v>
      </c>
      <c r="AL198" s="63">
        <v>5.75308915552704E-2</v>
      </c>
      <c r="AM198" s="63">
        <v>0</v>
      </c>
      <c r="AN198" s="63">
        <v>0</v>
      </c>
      <c r="AO198" s="63">
        <v>-0.249999999999996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350.80555555555497</v>
      </c>
      <c r="AV198" s="140"/>
      <c r="AW198" s="140"/>
      <c r="AX198" s="140"/>
      <c r="AY198" s="140"/>
      <c r="AZ198" s="140"/>
      <c r="BA198" s="140"/>
      <c r="BH198" s="112">
        <v>193</v>
      </c>
      <c r="BI198" s="112">
        <v>36441600</v>
      </c>
      <c r="BJ198" s="113">
        <v>185</v>
      </c>
      <c r="BK198" s="113">
        <v>1019.310547</v>
      </c>
      <c r="BL198" s="113">
        <v>229.02322939999999</v>
      </c>
      <c r="BM198" s="113">
        <v>5.1705079080000003</v>
      </c>
      <c r="BN198" s="113">
        <v>-1019.310547</v>
      </c>
      <c r="BO198" s="113">
        <v>-200.81651049999999</v>
      </c>
      <c r="BP198" s="113">
        <v>-208.03621100000001</v>
      </c>
      <c r="BQ198" s="115">
        <f t="shared" ref="BQ198:BQ261" si="22">BI198/$BQ$4</f>
        <v>421.77777777777777</v>
      </c>
      <c r="BT198" s="112">
        <v>193</v>
      </c>
      <c r="BU198" s="112">
        <v>36441600</v>
      </c>
      <c r="BV198" s="113">
        <v>1041.2571989999999</v>
      </c>
      <c r="BW198" s="113">
        <v>1001.41903</v>
      </c>
      <c r="BX198" s="113">
        <v>-32.881181329999997</v>
      </c>
      <c r="BY198" s="113">
        <v>31.227061469999999</v>
      </c>
      <c r="BZ198" s="113">
        <v>-188.27740299999999</v>
      </c>
      <c r="CA198" s="113">
        <v>176.80914960000001</v>
      </c>
    </row>
    <row r="199" spans="2:79" ht="9.9499999999999993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17">
        <v>193</v>
      </c>
      <c r="O199" s="107">
        <v>1</v>
      </c>
      <c r="P199" s="107">
        <v>13</v>
      </c>
      <c r="Q199" s="107">
        <v>6</v>
      </c>
      <c r="R199" s="117">
        <v>193</v>
      </c>
      <c r="S199" s="99" t="s">
        <v>444</v>
      </c>
      <c r="T199" s="117">
        <v>0</v>
      </c>
      <c r="U199" s="117">
        <v>-1</v>
      </c>
      <c r="V199" s="117">
        <v>0.1</v>
      </c>
      <c r="W199" s="118">
        <v>9.9999999999999995E-7</v>
      </c>
      <c r="X199" s="117">
        <v>0.2</v>
      </c>
      <c r="Y199" s="117">
        <v>0.3</v>
      </c>
      <c r="Z199" s="117">
        <v>0.21</v>
      </c>
      <c r="AA199" s="117">
        <v>3.5</v>
      </c>
      <c r="AB199" s="119" t="s">
        <v>67</v>
      </c>
      <c r="AC199" s="55" t="str">
        <f t="shared" ref="AC199:AC205" si="23">IF(AB199=$AB$3,_xlfn.CONCAT(Q199+1,",",P199+1),"")</f>
        <v>7,14</v>
      </c>
      <c r="AD199" s="55" t="str">
        <f t="shared" ref="AD199:AD205" si="24">IF(AB199=$AB$4,_xlfn.CONCAT(Q199+1,",",P199+1),"")</f>
        <v/>
      </c>
      <c r="AE199" s="63">
        <v>159</v>
      </c>
      <c r="AF199" s="63">
        <v>30484800</v>
      </c>
      <c r="AG199" s="63">
        <v>0.125</v>
      </c>
      <c r="AH199" s="63">
        <v>0</v>
      </c>
      <c r="AI199" s="63">
        <v>0.22381475826487701</v>
      </c>
      <c r="AJ199" s="63">
        <v>0.23909753058498601</v>
      </c>
      <c r="AK199" s="63">
        <v>0</v>
      </c>
      <c r="AL199" s="63">
        <v>5.6613047934655603E-2</v>
      </c>
      <c r="AM199" s="63">
        <v>0</v>
      </c>
      <c r="AN199" s="63">
        <v>0</v>
      </c>
      <c r="AO199" s="63">
        <v>-0.249999999999996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352.83333333333297</v>
      </c>
      <c r="AV199" s="140"/>
      <c r="AW199" s="140"/>
      <c r="AX199" s="140"/>
      <c r="AY199" s="140"/>
      <c r="AZ199" s="140"/>
      <c r="BA199" s="140"/>
      <c r="BH199" s="112">
        <v>194</v>
      </c>
      <c r="BI199" s="112">
        <v>36616800</v>
      </c>
      <c r="BJ199" s="113">
        <v>185</v>
      </c>
      <c r="BK199" s="113">
        <v>1019.333526</v>
      </c>
      <c r="BL199" s="113">
        <v>229.04365799999999</v>
      </c>
      <c r="BM199" s="113">
        <v>5.1703905929999996</v>
      </c>
      <c r="BN199" s="113">
        <v>-1019.333526</v>
      </c>
      <c r="BO199" s="113">
        <v>-200.83672910000001</v>
      </c>
      <c r="BP199" s="113">
        <v>-208.03653829999999</v>
      </c>
      <c r="BQ199" s="115">
        <f t="shared" si="22"/>
        <v>423.80555555555554</v>
      </c>
      <c r="BT199" s="112">
        <v>194</v>
      </c>
      <c r="BU199" s="112">
        <v>36616800</v>
      </c>
      <c r="BV199" s="113">
        <v>1041.2572290000001</v>
      </c>
      <c r="BW199" s="113">
        <v>1001.419028</v>
      </c>
      <c r="BX199" s="113">
        <v>-32.882494700000002</v>
      </c>
      <c r="BY199" s="113">
        <v>31.227061469999999</v>
      </c>
      <c r="BZ199" s="113">
        <v>-188.2768021</v>
      </c>
      <c r="CA199" s="113">
        <v>176.80947689999999</v>
      </c>
    </row>
    <row r="200" spans="2:79" ht="9.9499999999999993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7">
        <v>194</v>
      </c>
      <c r="O200" s="107">
        <v>1</v>
      </c>
      <c r="P200" s="107">
        <v>13</v>
      </c>
      <c r="Q200" s="107">
        <v>7</v>
      </c>
      <c r="R200" s="117">
        <v>194</v>
      </c>
      <c r="S200" s="99" t="s">
        <v>445</v>
      </c>
      <c r="T200" s="117">
        <v>0</v>
      </c>
      <c r="U200" s="117">
        <v>-1</v>
      </c>
      <c r="V200" s="117">
        <v>0.1</v>
      </c>
      <c r="W200" s="118">
        <v>9.9999999999999995E-7</v>
      </c>
      <c r="X200" s="117">
        <v>0.2</v>
      </c>
      <c r="Y200" s="117">
        <v>0.3</v>
      </c>
      <c r="Z200" s="117">
        <v>0.21</v>
      </c>
      <c r="AA200" s="117">
        <v>3.5</v>
      </c>
      <c r="AB200" s="119" t="s">
        <v>67</v>
      </c>
      <c r="AC200" s="55" t="str">
        <f t="shared" si="23"/>
        <v>8,14</v>
      </c>
      <c r="AD200" s="55" t="str">
        <f t="shared" si="24"/>
        <v/>
      </c>
      <c r="AE200" s="63">
        <v>160</v>
      </c>
      <c r="AF200" s="63">
        <v>30660000</v>
      </c>
      <c r="AG200" s="63">
        <v>0.125</v>
      </c>
      <c r="AH200" s="63">
        <v>0</v>
      </c>
      <c r="AI200" s="63">
        <v>0.22369795826487199</v>
      </c>
      <c r="AJ200" s="63">
        <v>0.23901139321912401</v>
      </c>
      <c r="AK200" s="63">
        <v>0</v>
      </c>
      <c r="AL200" s="63">
        <v>5.539076165061E-2</v>
      </c>
      <c r="AM200" s="63">
        <v>0</v>
      </c>
      <c r="AN200" s="63">
        <v>0</v>
      </c>
      <c r="AO200" s="63">
        <v>-0.25000000000006001</v>
      </c>
      <c r="AP200" s="63">
        <v>0</v>
      </c>
      <c r="AQ200" s="63">
        <v>0</v>
      </c>
      <c r="AR200" s="63">
        <v>0</v>
      </c>
      <c r="AS200" s="63">
        <v>0</v>
      </c>
      <c r="AT200" s="63">
        <v>0</v>
      </c>
      <c r="AU200" s="63">
        <v>354.86111111111097</v>
      </c>
      <c r="AV200" s="140"/>
      <c r="AW200" s="140"/>
      <c r="AX200" s="140"/>
      <c r="AY200" s="140"/>
      <c r="AZ200" s="140"/>
      <c r="BA200" s="140"/>
      <c r="BH200" s="112">
        <v>195</v>
      </c>
      <c r="BI200" s="112">
        <v>36792000</v>
      </c>
      <c r="BJ200" s="113">
        <v>185</v>
      </c>
      <c r="BK200" s="113">
        <v>1019.347346</v>
      </c>
      <c r="BL200" s="113">
        <v>229.0552131</v>
      </c>
      <c r="BM200" s="113">
        <v>5.1707322319999998</v>
      </c>
      <c r="BN200" s="113">
        <v>-1019.347346</v>
      </c>
      <c r="BO200" s="113">
        <v>-200.84764530000001</v>
      </c>
      <c r="BP200" s="113">
        <v>-208.03683559999999</v>
      </c>
      <c r="BQ200" s="115">
        <f t="shared" si="22"/>
        <v>425.83333333333331</v>
      </c>
      <c r="BT200" s="112">
        <v>195</v>
      </c>
      <c r="BU200" s="112">
        <v>36792000</v>
      </c>
      <c r="BV200" s="113">
        <v>1041.2572580000001</v>
      </c>
      <c r="BW200" s="113">
        <v>1001.419025</v>
      </c>
      <c r="BX200" s="113">
        <v>-32.883761560000003</v>
      </c>
      <c r="BY200" s="113">
        <v>31.227061469999999</v>
      </c>
      <c r="BZ200" s="113">
        <v>-188.27618709999999</v>
      </c>
      <c r="CA200" s="113">
        <v>176.8097741</v>
      </c>
    </row>
    <row r="201" spans="2:79" ht="9.9499999999999993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17">
        <v>195</v>
      </c>
      <c r="O201" s="107">
        <v>1</v>
      </c>
      <c r="P201" s="107">
        <v>13</v>
      </c>
      <c r="Q201" s="107">
        <v>8</v>
      </c>
      <c r="R201" s="117">
        <v>195</v>
      </c>
      <c r="S201" s="99" t="s">
        <v>446</v>
      </c>
      <c r="T201" s="117">
        <v>0</v>
      </c>
      <c r="U201" s="117">
        <v>-1</v>
      </c>
      <c r="V201" s="117">
        <v>0.1</v>
      </c>
      <c r="W201" s="118">
        <v>9.9999999999999995E-7</v>
      </c>
      <c r="X201" s="117">
        <v>0.1</v>
      </c>
      <c r="Y201" s="117">
        <v>0.3</v>
      </c>
      <c r="Z201" s="117">
        <v>0.11</v>
      </c>
      <c r="AA201" s="117">
        <v>3.5</v>
      </c>
      <c r="AB201" s="119" t="s">
        <v>67</v>
      </c>
      <c r="AC201" s="55" t="str">
        <f t="shared" si="23"/>
        <v>9,14</v>
      </c>
      <c r="AD201" s="55" t="str">
        <f t="shared" si="24"/>
        <v/>
      </c>
      <c r="AE201" s="63">
        <v>161</v>
      </c>
      <c r="AF201" s="63">
        <v>30835200</v>
      </c>
      <c r="AG201" s="63">
        <v>0.125</v>
      </c>
      <c r="AH201" s="63">
        <v>0</v>
      </c>
      <c r="AI201" s="63">
        <v>0.22369795826489899</v>
      </c>
      <c r="AJ201" s="63">
        <v>0.23891633294379599</v>
      </c>
      <c r="AK201" s="63">
        <v>0</v>
      </c>
      <c r="AL201" s="63">
        <v>5.3879295006826297E-2</v>
      </c>
      <c r="AM201" s="63">
        <v>0</v>
      </c>
      <c r="AN201" s="63">
        <v>0</v>
      </c>
      <c r="AO201" s="63">
        <v>-0.249999999999996</v>
      </c>
      <c r="AP201" s="63">
        <v>0</v>
      </c>
      <c r="AQ201" s="63">
        <v>0</v>
      </c>
      <c r="AR201" s="63">
        <v>0</v>
      </c>
      <c r="AS201" s="63">
        <v>0</v>
      </c>
      <c r="AT201" s="63">
        <v>0</v>
      </c>
      <c r="AU201" s="63">
        <v>356.888888888888</v>
      </c>
      <c r="AV201" s="140"/>
      <c r="AW201" s="140"/>
      <c r="AX201" s="140"/>
      <c r="AY201" s="140"/>
      <c r="AZ201" s="140"/>
      <c r="BA201" s="140"/>
      <c r="BH201" s="112">
        <v>196</v>
      </c>
      <c r="BI201" s="112">
        <v>36967200</v>
      </c>
      <c r="BJ201" s="113">
        <v>185</v>
      </c>
      <c r="BK201" s="113">
        <v>1018.933098</v>
      </c>
      <c r="BL201" s="113">
        <v>227.888521</v>
      </c>
      <c r="BM201" s="113">
        <v>5.1736029559999999</v>
      </c>
      <c r="BN201" s="113">
        <v>-1018.933098</v>
      </c>
      <c r="BO201" s="113">
        <v>-199.67780590000001</v>
      </c>
      <c r="BP201" s="113">
        <v>-208.0371121</v>
      </c>
      <c r="BQ201" s="115">
        <f t="shared" si="22"/>
        <v>427.86111111111109</v>
      </c>
      <c r="BT201" s="112">
        <v>196</v>
      </c>
      <c r="BU201" s="112">
        <v>36967200</v>
      </c>
      <c r="BV201" s="113">
        <v>1041.257286</v>
      </c>
      <c r="BW201" s="113">
        <v>1001.419022</v>
      </c>
      <c r="BX201" s="113">
        <v>-32.884989400000002</v>
      </c>
      <c r="BY201" s="113">
        <v>31.227061469999999</v>
      </c>
      <c r="BZ201" s="113">
        <v>-188.2755631</v>
      </c>
      <c r="CA201" s="113">
        <v>176.81005070000001</v>
      </c>
    </row>
    <row r="202" spans="2:79" ht="9.9499999999999993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17">
        <v>196</v>
      </c>
      <c r="O202" s="107">
        <v>1</v>
      </c>
      <c r="P202" s="107">
        <v>14</v>
      </c>
      <c r="Q202" s="107">
        <v>2</v>
      </c>
      <c r="R202" s="117">
        <v>196</v>
      </c>
      <c r="S202" s="99" t="s">
        <v>447</v>
      </c>
      <c r="T202" s="117">
        <v>0</v>
      </c>
      <c r="U202" s="117">
        <v>-1</v>
      </c>
      <c r="V202" s="117">
        <v>0.1</v>
      </c>
      <c r="W202" s="118">
        <v>9.9999999999999995E-7</v>
      </c>
      <c r="X202" s="117">
        <v>0.2</v>
      </c>
      <c r="Y202" s="117">
        <v>0.3</v>
      </c>
      <c r="Z202" s="117">
        <v>0.21</v>
      </c>
      <c r="AA202" s="117">
        <v>3.5</v>
      </c>
      <c r="AB202" s="119" t="s">
        <v>67</v>
      </c>
      <c r="AC202" s="55" t="str">
        <f t="shared" si="23"/>
        <v>3,15</v>
      </c>
      <c r="AD202" s="55" t="str">
        <f t="shared" si="24"/>
        <v/>
      </c>
      <c r="AE202" s="63">
        <v>162</v>
      </c>
      <c r="AF202" s="63">
        <v>31010400</v>
      </c>
      <c r="AG202" s="63">
        <v>0.125</v>
      </c>
      <c r="AH202" s="63">
        <v>0</v>
      </c>
      <c r="AI202" s="63">
        <v>0.223581158264894</v>
      </c>
      <c r="AJ202" s="63">
        <v>0.238852541494079</v>
      </c>
      <c r="AK202" s="63">
        <v>0</v>
      </c>
      <c r="AL202" s="63">
        <v>5.2144677189355303E-2</v>
      </c>
      <c r="AM202" s="63">
        <v>0</v>
      </c>
      <c r="AN202" s="63">
        <v>0</v>
      </c>
      <c r="AO202" s="63">
        <v>-0.249999999999964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358.916666666666</v>
      </c>
      <c r="AV202" s="140"/>
      <c r="AW202" s="140"/>
      <c r="AX202" s="140"/>
      <c r="AY202" s="140"/>
      <c r="AZ202" s="140"/>
      <c r="BA202" s="140"/>
      <c r="BH202" s="112">
        <v>197</v>
      </c>
      <c r="BI202" s="112">
        <v>37142400</v>
      </c>
      <c r="BJ202" s="113">
        <v>185</v>
      </c>
      <c r="BK202" s="113">
        <v>1018.8943850000001</v>
      </c>
      <c r="BL202" s="113">
        <v>227.85167709999999</v>
      </c>
      <c r="BM202" s="113">
        <v>5.1822203650000001</v>
      </c>
      <c r="BN202" s="113">
        <v>-1018.8943850000001</v>
      </c>
      <c r="BO202" s="113">
        <v>-199.6320829</v>
      </c>
      <c r="BP202" s="113">
        <v>-208.03737390000001</v>
      </c>
      <c r="BQ202" s="115">
        <f t="shared" si="22"/>
        <v>429.88888888888891</v>
      </c>
      <c r="BT202" s="112">
        <v>197</v>
      </c>
      <c r="BU202" s="112">
        <v>37142400</v>
      </c>
      <c r="BV202" s="113">
        <v>1041.257314</v>
      </c>
      <c r="BW202" s="113">
        <v>1001.419019</v>
      </c>
      <c r="BX202" s="113">
        <v>-32.886183430000003</v>
      </c>
      <c r="BY202" s="113">
        <v>31.227061469999999</v>
      </c>
      <c r="BZ202" s="113">
        <v>-188.27493480000001</v>
      </c>
      <c r="CA202" s="113">
        <v>176.81031239999999</v>
      </c>
    </row>
    <row r="203" spans="2:79" ht="9.9499999999999993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17">
        <v>197</v>
      </c>
      <c r="O203" s="107">
        <v>1</v>
      </c>
      <c r="P203" s="107">
        <v>14</v>
      </c>
      <c r="Q203" s="107">
        <v>3</v>
      </c>
      <c r="R203" s="117">
        <v>197</v>
      </c>
      <c r="S203" s="99" t="s">
        <v>448</v>
      </c>
      <c r="T203" s="117">
        <v>0</v>
      </c>
      <c r="U203" s="117">
        <v>-1</v>
      </c>
      <c r="V203" s="117">
        <v>0.1</v>
      </c>
      <c r="W203" s="118">
        <v>9.9999999999999995E-7</v>
      </c>
      <c r="X203" s="117">
        <v>0.2</v>
      </c>
      <c r="Y203" s="117">
        <v>0.3</v>
      </c>
      <c r="Z203" s="117">
        <v>0.21</v>
      </c>
      <c r="AA203" s="117">
        <v>3.5</v>
      </c>
      <c r="AB203" s="119" t="s">
        <v>67</v>
      </c>
      <c r="AC203" s="55" t="str">
        <f t="shared" si="23"/>
        <v>4,15</v>
      </c>
      <c r="AD203" s="55" t="str">
        <f t="shared" si="24"/>
        <v/>
      </c>
      <c r="AE203" s="63">
        <v>163</v>
      </c>
      <c r="AF203" s="63">
        <v>31185600</v>
      </c>
      <c r="AG203" s="63">
        <v>0.125</v>
      </c>
      <c r="AH203" s="63">
        <v>0</v>
      </c>
      <c r="AI203" s="63">
        <v>0.223464358264889</v>
      </c>
      <c r="AJ203" s="63">
        <v>0.23877779321912801</v>
      </c>
      <c r="AK203" s="63">
        <v>0</v>
      </c>
      <c r="AL203" s="63">
        <v>5.0282468758042702E-2</v>
      </c>
      <c r="AM203" s="63">
        <v>0</v>
      </c>
      <c r="AN203" s="63">
        <v>0</v>
      </c>
      <c r="AO203" s="63">
        <v>-0.249999999999964</v>
      </c>
      <c r="AP203" s="63">
        <v>0</v>
      </c>
      <c r="AQ203" s="63">
        <v>0</v>
      </c>
      <c r="AR203" s="63">
        <v>0</v>
      </c>
      <c r="AS203" s="63">
        <v>0</v>
      </c>
      <c r="AT203" s="63">
        <v>0</v>
      </c>
      <c r="AU203" s="63">
        <v>360.944444444444</v>
      </c>
      <c r="AV203" s="140"/>
      <c r="AW203" s="140"/>
      <c r="AX203" s="140"/>
      <c r="AY203" s="140"/>
      <c r="AZ203" s="140"/>
      <c r="BA203" s="140"/>
      <c r="BH203" s="112">
        <v>198</v>
      </c>
      <c r="BI203" s="112">
        <v>37317600</v>
      </c>
      <c r="BJ203" s="113">
        <v>185</v>
      </c>
      <c r="BK203" s="113">
        <v>1018.861301</v>
      </c>
      <c r="BL203" s="113">
        <v>227.81998390000001</v>
      </c>
      <c r="BM203" s="113">
        <v>5.1897365669999997</v>
      </c>
      <c r="BN203" s="113">
        <v>-1018.861301</v>
      </c>
      <c r="BO203" s="113">
        <v>-199.5926254</v>
      </c>
      <c r="BP203" s="113">
        <v>-208.0376219</v>
      </c>
      <c r="BQ203" s="115">
        <f t="shared" si="22"/>
        <v>431.91666666666669</v>
      </c>
      <c r="BT203" s="112">
        <v>198</v>
      </c>
      <c r="BU203" s="112">
        <v>37317600</v>
      </c>
      <c r="BV203" s="113">
        <v>1041.2573400000001</v>
      </c>
      <c r="BW203" s="113">
        <v>1001.4190160000001</v>
      </c>
      <c r="BX203" s="113">
        <v>-32.887344290000001</v>
      </c>
      <c r="BY203" s="113">
        <v>31.227061469999999</v>
      </c>
      <c r="BZ203" s="113">
        <v>-188.27430799999999</v>
      </c>
      <c r="CA203" s="113">
        <v>176.81056050000001</v>
      </c>
    </row>
    <row r="204" spans="2:79" ht="9.9499999999999993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17">
        <v>198</v>
      </c>
      <c r="O204" s="107">
        <v>1</v>
      </c>
      <c r="P204" s="107">
        <v>14</v>
      </c>
      <c r="Q204" s="107">
        <v>4</v>
      </c>
      <c r="R204" s="117">
        <v>198</v>
      </c>
      <c r="S204" s="99" t="s">
        <v>449</v>
      </c>
      <c r="T204" s="117">
        <v>0</v>
      </c>
      <c r="U204" s="117">
        <v>-1</v>
      </c>
      <c r="V204" s="117">
        <v>0.1</v>
      </c>
      <c r="W204" s="118">
        <v>9.9999999999999995E-7</v>
      </c>
      <c r="X204" s="117">
        <v>0.2</v>
      </c>
      <c r="Y204" s="117">
        <v>0.3</v>
      </c>
      <c r="Z204" s="117">
        <v>0.21</v>
      </c>
      <c r="AA204" s="117">
        <v>3.5</v>
      </c>
      <c r="AB204" s="119" t="s">
        <v>67</v>
      </c>
      <c r="AC204" s="55" t="str">
        <f t="shared" si="23"/>
        <v>5,15</v>
      </c>
      <c r="AD204" s="55" t="str">
        <f t="shared" si="24"/>
        <v/>
      </c>
      <c r="AE204" s="63">
        <v>164</v>
      </c>
      <c r="AF204" s="63">
        <v>31360800</v>
      </c>
      <c r="AG204" s="63">
        <v>0.125</v>
      </c>
      <c r="AH204" s="63">
        <v>0</v>
      </c>
      <c r="AI204" s="63">
        <v>0.22334755826488401</v>
      </c>
      <c r="AJ204" s="63">
        <v>0.23867241333346301</v>
      </c>
      <c r="AK204" s="63">
        <v>0</v>
      </c>
      <c r="AL204" s="63">
        <v>4.8441812759291901E-2</v>
      </c>
      <c r="AM204" s="63">
        <v>0</v>
      </c>
      <c r="AN204" s="63">
        <v>0</v>
      </c>
      <c r="AO204" s="63">
        <v>-0.25000000000002798</v>
      </c>
      <c r="AP204" s="63">
        <v>0</v>
      </c>
      <c r="AQ204" s="63">
        <v>0</v>
      </c>
      <c r="AR204" s="63">
        <v>0</v>
      </c>
      <c r="AS204" s="63">
        <v>0</v>
      </c>
      <c r="AT204" s="63">
        <v>0</v>
      </c>
      <c r="AU204" s="63">
        <v>362.972222222222</v>
      </c>
      <c r="AV204" s="140"/>
      <c r="AW204" s="140"/>
      <c r="AX204" s="140"/>
      <c r="AY204" s="140"/>
      <c r="AZ204" s="140"/>
      <c r="BA204" s="140"/>
      <c r="BH204" s="112">
        <v>199</v>
      </c>
      <c r="BI204" s="112">
        <v>37492800</v>
      </c>
      <c r="BJ204" s="113">
        <v>185</v>
      </c>
      <c r="BK204" s="113">
        <v>1018.8332820000001</v>
      </c>
      <c r="BL204" s="113">
        <v>227.79294959999999</v>
      </c>
      <c r="BM204" s="113">
        <v>5.1962612190000002</v>
      </c>
      <c r="BN204" s="113">
        <v>-1018.8332820000001</v>
      </c>
      <c r="BO204" s="113">
        <v>-199.55882819999999</v>
      </c>
      <c r="BP204" s="113">
        <v>-208.03786020000001</v>
      </c>
      <c r="BQ204" s="115">
        <f t="shared" si="22"/>
        <v>433.94444444444446</v>
      </c>
      <c r="BT204" s="112">
        <v>199</v>
      </c>
      <c r="BU204" s="112">
        <v>37492800</v>
      </c>
      <c r="BV204" s="113">
        <v>1041.257366</v>
      </c>
      <c r="BW204" s="113">
        <v>1001.4190139999999</v>
      </c>
      <c r="BX204" s="113">
        <v>-32.888475049999997</v>
      </c>
      <c r="BY204" s="113">
        <v>31.227061469999999</v>
      </c>
      <c r="BZ204" s="113">
        <v>-188.27369189999999</v>
      </c>
      <c r="CA204" s="113">
        <v>176.81079869999999</v>
      </c>
    </row>
    <row r="205" spans="2:79" ht="9.9499999999999993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17">
        <v>199</v>
      </c>
      <c r="O205" s="107">
        <v>1</v>
      </c>
      <c r="P205" s="107">
        <v>14</v>
      </c>
      <c r="Q205" s="107">
        <v>5</v>
      </c>
      <c r="R205" s="117">
        <v>199</v>
      </c>
      <c r="S205" s="99" t="s">
        <v>450</v>
      </c>
      <c r="T205" s="117">
        <v>0</v>
      </c>
      <c r="U205" s="117">
        <v>-1</v>
      </c>
      <c r="V205" s="117">
        <v>0.1</v>
      </c>
      <c r="W205" s="118">
        <v>9.9999999999999995E-7</v>
      </c>
      <c r="X205" s="117">
        <v>0.2</v>
      </c>
      <c r="Y205" s="117">
        <v>0.3</v>
      </c>
      <c r="Z205" s="117">
        <v>0.21</v>
      </c>
      <c r="AA205" s="117">
        <v>3.5</v>
      </c>
      <c r="AB205" s="119" t="s">
        <v>67</v>
      </c>
      <c r="AC205" s="55" t="str">
        <f t="shared" si="23"/>
        <v>6,15</v>
      </c>
      <c r="AD205" s="55" t="str">
        <f t="shared" si="24"/>
        <v/>
      </c>
      <c r="AE205" s="63">
        <v>165</v>
      </c>
      <c r="AF205" s="63">
        <v>31536000</v>
      </c>
      <c r="AG205" s="63">
        <v>0.125</v>
      </c>
      <c r="AH205" s="63">
        <v>0</v>
      </c>
      <c r="AI205" s="63">
        <v>0.22940542323350499</v>
      </c>
      <c r="AJ205" s="63">
        <v>0.23860978569333999</v>
      </c>
      <c r="AK205" s="63">
        <v>0</v>
      </c>
      <c r="AL205" s="63">
        <v>4.6582760836012399E-2</v>
      </c>
      <c r="AM205" s="63">
        <v>0</v>
      </c>
      <c r="AN205" s="63">
        <v>0</v>
      </c>
      <c r="AO205" s="63">
        <v>-0.249999999999996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365</v>
      </c>
      <c r="AV205" s="140"/>
      <c r="AW205" s="140"/>
      <c r="AX205" s="140"/>
      <c r="AY205" s="140"/>
      <c r="AZ205" s="140"/>
      <c r="BA205" s="140"/>
      <c r="BH205" s="112">
        <v>200</v>
      </c>
      <c r="BI205" s="112">
        <v>37668000</v>
      </c>
      <c r="BJ205" s="113">
        <v>185</v>
      </c>
      <c r="BK205" s="113">
        <v>1018.80972</v>
      </c>
      <c r="BL205" s="113">
        <v>227.77002529999999</v>
      </c>
      <c r="BM205" s="113">
        <v>5.2019116790000002</v>
      </c>
      <c r="BN205" s="113">
        <v>-1018.80972</v>
      </c>
      <c r="BO205" s="113">
        <v>-199.5300211</v>
      </c>
      <c r="BP205" s="113">
        <v>-208.0380925</v>
      </c>
      <c r="BQ205" s="115">
        <f t="shared" si="22"/>
        <v>435.97222222222223</v>
      </c>
      <c r="BT205" s="112">
        <v>200</v>
      </c>
      <c r="BU205" s="112">
        <v>37668000</v>
      </c>
      <c r="BV205" s="113">
        <v>1041.2573910000001</v>
      </c>
      <c r="BW205" s="113">
        <v>1001.419011</v>
      </c>
      <c r="BX205" s="113">
        <v>-32.88957886</v>
      </c>
      <c r="BY205" s="113">
        <v>31.227061469999999</v>
      </c>
      <c r="BZ205" s="113">
        <v>-188.27309529999999</v>
      </c>
      <c r="CA205" s="113">
        <v>176.81103110000001</v>
      </c>
    </row>
    <row r="206" spans="2:79" ht="9.9499999999999993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AE206" s="63">
        <v>166</v>
      </c>
      <c r="AF206" s="63">
        <v>31711200</v>
      </c>
      <c r="AG206" s="63">
        <v>4.1750000000000002E-2</v>
      </c>
      <c r="AH206" s="63">
        <v>0</v>
      </c>
      <c r="AI206" s="63">
        <v>0.22894665874627401</v>
      </c>
      <c r="AJ206" s="63">
        <v>0.23854419321912401</v>
      </c>
      <c r="AK206" s="63">
        <v>0</v>
      </c>
      <c r="AL206" s="63">
        <v>4.4784320250029E-2</v>
      </c>
      <c r="AM206" s="63">
        <v>0</v>
      </c>
      <c r="AN206" s="63">
        <v>0</v>
      </c>
      <c r="AO206" s="63">
        <v>-0.24999999437765399</v>
      </c>
      <c r="AP206" s="63">
        <v>0</v>
      </c>
      <c r="AQ206" s="63">
        <v>0</v>
      </c>
      <c r="AR206" s="63">
        <v>0</v>
      </c>
      <c r="AS206" s="63">
        <v>0</v>
      </c>
      <c r="AT206" s="63">
        <v>0</v>
      </c>
      <c r="AU206" s="63">
        <v>367.02777777777698</v>
      </c>
      <c r="AV206" s="140"/>
      <c r="AW206" s="140"/>
      <c r="AX206" s="140"/>
      <c r="AY206" s="140"/>
      <c r="AZ206" s="140"/>
      <c r="BA206" s="140"/>
      <c r="BH206" s="112">
        <v>201</v>
      </c>
      <c r="BI206" s="112">
        <v>37843200</v>
      </c>
      <c r="BJ206" s="113">
        <v>185</v>
      </c>
      <c r="BK206" s="113">
        <v>1018.802105</v>
      </c>
      <c r="BL206" s="113">
        <v>227.76282</v>
      </c>
      <c r="BM206" s="113">
        <v>5.2068856129999999</v>
      </c>
      <c r="BN206" s="113">
        <v>-1018.802105</v>
      </c>
      <c r="BO206" s="113">
        <v>-199.51761200000001</v>
      </c>
      <c r="BP206" s="113">
        <v>-208.0383224</v>
      </c>
      <c r="BQ206" s="115">
        <f t="shared" si="22"/>
        <v>438</v>
      </c>
      <c r="BT206" s="112">
        <v>201</v>
      </c>
      <c r="BU206" s="112">
        <v>37843200</v>
      </c>
      <c r="BV206" s="113">
        <v>1041.2574159999999</v>
      </c>
      <c r="BW206" s="113">
        <v>1001.419008</v>
      </c>
      <c r="BX206" s="113">
        <v>-32.890658500000001</v>
      </c>
      <c r="BY206" s="113">
        <v>31.227061469999999</v>
      </c>
      <c r="BZ206" s="113">
        <v>-188.27252580000001</v>
      </c>
      <c r="CA206" s="113">
        <v>176.81126090000001</v>
      </c>
    </row>
    <row r="207" spans="2:79" ht="9.9499999999999993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AE207" s="63">
        <v>167</v>
      </c>
      <c r="AF207" s="63">
        <v>31886400</v>
      </c>
      <c r="AG207" s="63">
        <v>4.1750000000000002E-2</v>
      </c>
      <c r="AH207" s="63">
        <v>0</v>
      </c>
      <c r="AI207" s="63">
        <v>0.22894665874630099</v>
      </c>
      <c r="AJ207" s="63">
        <v>0.23843076774661701</v>
      </c>
      <c r="AK207" s="63">
        <v>0</v>
      </c>
      <c r="AL207" s="63">
        <v>4.3175394661506702E-2</v>
      </c>
      <c r="AM207" s="63">
        <v>0</v>
      </c>
      <c r="AN207" s="63">
        <v>0</v>
      </c>
      <c r="AO207" s="63">
        <v>-0.249999999999964</v>
      </c>
      <c r="AP207" s="63">
        <v>0</v>
      </c>
      <c r="AQ207" s="63">
        <v>0</v>
      </c>
      <c r="AR207" s="63">
        <v>0</v>
      </c>
      <c r="AS207" s="63">
        <v>0</v>
      </c>
      <c r="AT207" s="63">
        <v>0</v>
      </c>
      <c r="AU207" s="63">
        <v>369.05555555555497</v>
      </c>
      <c r="AV207" s="140"/>
      <c r="AW207" s="140"/>
      <c r="AX207" s="140"/>
      <c r="AY207" s="140"/>
      <c r="AZ207" s="140"/>
      <c r="BA207" s="140"/>
      <c r="BH207" s="112">
        <v>202</v>
      </c>
      <c r="BI207" s="112">
        <v>38018400</v>
      </c>
      <c r="BJ207" s="113">
        <v>185</v>
      </c>
      <c r="BK207" s="113">
        <v>1018.799866</v>
      </c>
      <c r="BL207" s="113">
        <v>227.76090350000001</v>
      </c>
      <c r="BM207" s="113">
        <v>5.2115230559999999</v>
      </c>
      <c r="BN207" s="113">
        <v>-1018.799866</v>
      </c>
      <c r="BO207" s="113">
        <v>-199.5108275</v>
      </c>
      <c r="BP207" s="113">
        <v>-208.03855290000001</v>
      </c>
      <c r="BQ207" s="115">
        <f t="shared" si="22"/>
        <v>440.02777777777777</v>
      </c>
      <c r="BT207" s="112">
        <v>202</v>
      </c>
      <c r="BU207" s="112">
        <v>38018400</v>
      </c>
      <c r="BV207" s="113">
        <v>1041.2574400000001</v>
      </c>
      <c r="BW207" s="113">
        <v>1001.419006</v>
      </c>
      <c r="BX207" s="113">
        <v>-32.891716449999997</v>
      </c>
      <c r="BY207" s="113">
        <v>31.227061469999999</v>
      </c>
      <c r="BZ207" s="113">
        <v>-188.27198920000001</v>
      </c>
      <c r="CA207" s="113">
        <v>176.81149139999999</v>
      </c>
    </row>
    <row r="208" spans="2:79" ht="9.9499999999999993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AE208" s="63">
        <v>168</v>
      </c>
      <c r="AF208" s="63">
        <v>32061600</v>
      </c>
      <c r="AG208" s="63">
        <v>4.1750000000000002E-2</v>
      </c>
      <c r="AH208" s="63">
        <v>0</v>
      </c>
      <c r="AI208" s="63">
        <v>0.22882985874626899</v>
      </c>
      <c r="AJ208" s="63">
        <v>0.23842739321912601</v>
      </c>
      <c r="AK208" s="63">
        <v>0</v>
      </c>
      <c r="AL208" s="63">
        <v>4.1642219472120101E-2</v>
      </c>
      <c r="AM208" s="63">
        <v>0</v>
      </c>
      <c r="AN208" s="63">
        <v>0</v>
      </c>
      <c r="AO208" s="63">
        <v>-0.249999999999933</v>
      </c>
      <c r="AP208" s="63">
        <v>0</v>
      </c>
      <c r="AQ208" s="63">
        <v>0</v>
      </c>
      <c r="AR208" s="63">
        <v>0</v>
      </c>
      <c r="AS208" s="63">
        <v>0</v>
      </c>
      <c r="AT208" s="63">
        <v>0</v>
      </c>
      <c r="AU208" s="63">
        <v>371.08333333333297</v>
      </c>
      <c r="AV208" s="140"/>
      <c r="AW208" s="140"/>
      <c r="AX208" s="140"/>
      <c r="AY208" s="140"/>
      <c r="AZ208" s="140"/>
      <c r="BA208" s="140"/>
      <c r="BH208" s="112">
        <v>203</v>
      </c>
      <c r="BI208" s="112">
        <v>38193600</v>
      </c>
      <c r="BJ208" s="113">
        <v>185</v>
      </c>
      <c r="BK208" s="113">
        <v>1018.797828</v>
      </c>
      <c r="BL208" s="113">
        <v>227.759131</v>
      </c>
      <c r="BM208" s="113">
        <v>5.2159450630000004</v>
      </c>
      <c r="BN208" s="113">
        <v>-1018.797828</v>
      </c>
      <c r="BO208" s="113">
        <v>-199.5044115</v>
      </c>
      <c r="BP208" s="113">
        <v>-208.03877439999999</v>
      </c>
      <c r="BQ208" s="115">
        <f t="shared" si="22"/>
        <v>442.05555555555554</v>
      </c>
      <c r="BT208" s="112">
        <v>203</v>
      </c>
      <c r="BU208" s="112">
        <v>38193600</v>
      </c>
      <c r="BV208" s="113">
        <v>1041.257464</v>
      </c>
      <c r="BW208" s="113">
        <v>1001.419004</v>
      </c>
      <c r="BX208" s="113">
        <v>-32.892754930000002</v>
      </c>
      <c r="BY208" s="113">
        <v>31.227061469999999</v>
      </c>
      <c r="BZ208" s="113">
        <v>-188.27148740000001</v>
      </c>
      <c r="CA208" s="113">
        <v>176.8117129</v>
      </c>
    </row>
    <row r="209" spans="2:79" ht="9.9499999999999993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AE209" s="63">
        <v>169</v>
      </c>
      <c r="AF209" s="63">
        <v>32236800</v>
      </c>
      <c r="AG209" s="63">
        <v>4.1750000000000002E-2</v>
      </c>
      <c r="AH209" s="63">
        <v>0</v>
      </c>
      <c r="AI209" s="63">
        <v>0.22840240313724899</v>
      </c>
      <c r="AJ209" s="63">
        <v>0.23842739321912601</v>
      </c>
      <c r="AK209" s="63">
        <v>0</v>
      </c>
      <c r="AL209" s="63">
        <v>4.0254507191479903E-2</v>
      </c>
      <c r="AM209" s="63">
        <v>0</v>
      </c>
      <c r="AN209" s="63">
        <v>0</v>
      </c>
      <c r="AO209" s="63">
        <v>-0.249999999999996</v>
      </c>
      <c r="AP209" s="63">
        <v>0</v>
      </c>
      <c r="AQ209" s="63">
        <v>0</v>
      </c>
      <c r="AR209" s="63">
        <v>0</v>
      </c>
      <c r="AS209" s="63">
        <v>0</v>
      </c>
      <c r="AT209" s="63">
        <v>0</v>
      </c>
      <c r="AU209" s="63">
        <v>373.11111111111097</v>
      </c>
      <c r="AV209" s="140"/>
      <c r="AW209" s="140"/>
      <c r="AX209" s="140"/>
      <c r="AY209" s="140"/>
      <c r="AZ209" s="140"/>
      <c r="BA209" s="140"/>
      <c r="BH209" s="112">
        <v>204</v>
      </c>
      <c r="BI209" s="112">
        <v>38368800</v>
      </c>
      <c r="BJ209" s="113">
        <v>185</v>
      </c>
      <c r="BK209" s="113">
        <v>1018.795985</v>
      </c>
      <c r="BL209" s="113">
        <v>227.7575023</v>
      </c>
      <c r="BM209" s="113">
        <v>5.2201657309999998</v>
      </c>
      <c r="BN209" s="113">
        <v>-1018.795985</v>
      </c>
      <c r="BO209" s="113">
        <v>-199.4983478</v>
      </c>
      <c r="BP209" s="113">
        <v>-208.0389888</v>
      </c>
      <c r="BQ209" s="115">
        <f t="shared" si="22"/>
        <v>444.08333333333331</v>
      </c>
      <c r="BT209" s="112">
        <v>204</v>
      </c>
      <c r="BU209" s="112">
        <v>38368800</v>
      </c>
      <c r="BV209" s="113">
        <v>1041.257488</v>
      </c>
      <c r="BW209" s="113">
        <v>1001.419002</v>
      </c>
      <c r="BX209" s="113">
        <v>-32.89377614</v>
      </c>
      <c r="BY209" s="113">
        <v>31.227061469999999</v>
      </c>
      <c r="BZ209" s="113">
        <v>-188.27102260000001</v>
      </c>
      <c r="CA209" s="113">
        <v>176.81192730000001</v>
      </c>
    </row>
    <row r="210" spans="2:79" ht="9.9499999999999993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AE210" s="63">
        <v>170</v>
      </c>
      <c r="AF210" s="63">
        <v>32412000</v>
      </c>
      <c r="AG210" s="63">
        <v>4.1750000000000002E-2</v>
      </c>
      <c r="AH210" s="63">
        <v>0</v>
      </c>
      <c r="AI210" s="63">
        <v>0.228285603137244</v>
      </c>
      <c r="AJ210" s="63">
        <v>0.23842739321912601</v>
      </c>
      <c r="AK210" s="63">
        <v>0</v>
      </c>
      <c r="AL210" s="63">
        <v>3.9196870154138003E-2</v>
      </c>
      <c r="AM210" s="63">
        <v>0</v>
      </c>
      <c r="AN210" s="63">
        <v>0</v>
      </c>
      <c r="AO210" s="63">
        <v>-0.249999999999996</v>
      </c>
      <c r="AP210" s="63">
        <v>0</v>
      </c>
      <c r="AQ210" s="63">
        <v>0</v>
      </c>
      <c r="AR210" s="63">
        <v>0</v>
      </c>
      <c r="AS210" s="63">
        <v>0</v>
      </c>
      <c r="AT210" s="63">
        <v>0</v>
      </c>
      <c r="AU210" s="63">
        <v>375.138888888888</v>
      </c>
      <c r="AV210" s="140"/>
      <c r="AW210" s="140"/>
      <c r="AX210" s="140"/>
      <c r="AY210" s="140"/>
      <c r="AZ210" s="140"/>
      <c r="BA210" s="140"/>
      <c r="BH210" s="112">
        <v>205</v>
      </c>
      <c r="BI210" s="112">
        <v>38544000</v>
      </c>
      <c r="BJ210" s="113">
        <v>185</v>
      </c>
      <c r="BK210" s="113">
        <v>1018.7943310000001</v>
      </c>
      <c r="BL210" s="113">
        <v>227.75601829999999</v>
      </c>
      <c r="BM210" s="113">
        <v>5.2241945410000001</v>
      </c>
      <c r="BN210" s="113">
        <v>-1018.7943310000001</v>
      </c>
      <c r="BO210" s="113">
        <v>-199.49262350000001</v>
      </c>
      <c r="BP210" s="113">
        <v>-208.0392003</v>
      </c>
      <c r="BQ210" s="115">
        <f t="shared" si="22"/>
        <v>446.11111111111109</v>
      </c>
      <c r="BT210" s="112">
        <v>205</v>
      </c>
      <c r="BU210" s="112">
        <v>38544000</v>
      </c>
      <c r="BV210" s="113">
        <v>1041.257511</v>
      </c>
      <c r="BW210" s="113">
        <v>1001.419</v>
      </c>
      <c r="BX210" s="113">
        <v>-32.894781950000002</v>
      </c>
      <c r="BY210" s="113">
        <v>31.227061469999999</v>
      </c>
      <c r="BZ210" s="113">
        <v>-188.27059840000001</v>
      </c>
      <c r="CA210" s="113">
        <v>176.81213880000001</v>
      </c>
    </row>
    <row r="211" spans="2:79" ht="9.9499999999999993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AE211" s="63">
        <v>171</v>
      </c>
      <c r="AF211" s="63">
        <v>32587200</v>
      </c>
      <c r="AG211" s="63">
        <v>4.1750000000000002E-2</v>
      </c>
      <c r="AH211" s="63">
        <v>0</v>
      </c>
      <c r="AI211" s="63">
        <v>0.228168803137239</v>
      </c>
      <c r="AJ211" s="63">
        <v>0.23842739321912601</v>
      </c>
      <c r="AK211" s="63">
        <v>0</v>
      </c>
      <c r="AL211" s="63">
        <v>3.8374535769760902E-2</v>
      </c>
      <c r="AM211" s="63">
        <v>0</v>
      </c>
      <c r="AN211" s="63">
        <v>0</v>
      </c>
      <c r="AO211" s="63">
        <v>-0.249999999999964</v>
      </c>
      <c r="AP211" s="63">
        <v>0</v>
      </c>
      <c r="AQ211" s="63">
        <v>0</v>
      </c>
      <c r="AR211" s="63">
        <v>0</v>
      </c>
      <c r="AS211" s="63">
        <v>0</v>
      </c>
      <c r="AT211" s="63">
        <v>0</v>
      </c>
      <c r="AU211" s="63">
        <v>377.166666666666</v>
      </c>
      <c r="AV211" s="140"/>
      <c r="AW211" s="140"/>
      <c r="AX211" s="140"/>
      <c r="AY211" s="140"/>
      <c r="AZ211" s="140"/>
      <c r="BA211" s="140"/>
      <c r="BH211" s="112">
        <v>206</v>
      </c>
      <c r="BI211" s="112">
        <v>38719200</v>
      </c>
      <c r="BJ211" s="113">
        <v>185</v>
      </c>
      <c r="BK211" s="113">
        <v>1018.792863</v>
      </c>
      <c r="BL211" s="113">
        <v>227.7546811</v>
      </c>
      <c r="BM211" s="113">
        <v>5.2280390539999999</v>
      </c>
      <c r="BN211" s="113">
        <v>-1018.792863</v>
      </c>
      <c r="BO211" s="113">
        <v>-199.4872297</v>
      </c>
      <c r="BP211" s="113">
        <v>-208.03941230000001</v>
      </c>
      <c r="BQ211" s="115">
        <f t="shared" si="22"/>
        <v>448.13888888888891</v>
      </c>
      <c r="BT211" s="112">
        <v>206</v>
      </c>
      <c r="BU211" s="112">
        <v>38719200</v>
      </c>
      <c r="BV211" s="113">
        <v>1041.257533</v>
      </c>
      <c r="BW211" s="113">
        <v>1001.418998</v>
      </c>
      <c r="BX211" s="113">
        <v>-32.89577371</v>
      </c>
      <c r="BY211" s="113">
        <v>31.227061469999999</v>
      </c>
      <c r="BZ211" s="113">
        <v>-188.2702184</v>
      </c>
      <c r="CA211" s="113">
        <v>176.81235090000001</v>
      </c>
    </row>
    <row r="212" spans="2:79" ht="9.9499999999999993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AE212" s="63">
        <v>172</v>
      </c>
      <c r="AF212" s="63">
        <v>32762400</v>
      </c>
      <c r="AG212" s="63">
        <v>4.1750000000000002E-2</v>
      </c>
      <c r="AH212" s="63">
        <v>0</v>
      </c>
      <c r="AI212" s="63">
        <v>0.22765585640637101</v>
      </c>
      <c r="AJ212" s="63">
        <v>0.23842739321912601</v>
      </c>
      <c r="AK212" s="63">
        <v>0</v>
      </c>
      <c r="AL212" s="63">
        <v>3.7714770374476202E-2</v>
      </c>
      <c r="AM212" s="63">
        <v>0</v>
      </c>
      <c r="AN212" s="63">
        <v>0</v>
      </c>
      <c r="AO212" s="63">
        <v>-0.249999999999996</v>
      </c>
      <c r="AP212" s="63">
        <v>0</v>
      </c>
      <c r="AQ212" s="63">
        <v>0</v>
      </c>
      <c r="AR212" s="63">
        <v>0</v>
      </c>
      <c r="AS212" s="63">
        <v>0</v>
      </c>
      <c r="AT212" s="63">
        <v>0</v>
      </c>
      <c r="AU212" s="63">
        <v>379.194444444444</v>
      </c>
      <c r="AV212" s="140"/>
      <c r="AW212" s="140"/>
      <c r="AX212" s="140"/>
      <c r="AY212" s="140"/>
      <c r="AZ212" s="140"/>
      <c r="BA212" s="140"/>
      <c r="BH212" s="112">
        <v>207</v>
      </c>
      <c r="BI212" s="112">
        <v>38894400</v>
      </c>
      <c r="BJ212" s="113">
        <v>185</v>
      </c>
      <c r="BK212" s="113">
        <v>1018.791577</v>
      </c>
      <c r="BL212" s="113">
        <v>227.7534861</v>
      </c>
      <c r="BM212" s="113">
        <v>5.2317073189999999</v>
      </c>
      <c r="BN212" s="113">
        <v>-1018.791577</v>
      </c>
      <c r="BO212" s="113">
        <v>-199.48215110000001</v>
      </c>
      <c r="BP212" s="113">
        <v>-208.03962770000001</v>
      </c>
      <c r="BQ212" s="115">
        <f t="shared" si="22"/>
        <v>450.16666666666669</v>
      </c>
      <c r="BT212" s="112">
        <v>207</v>
      </c>
      <c r="BU212" s="112">
        <v>38894400</v>
      </c>
      <c r="BV212" s="113">
        <v>1041.257556</v>
      </c>
      <c r="BW212" s="113">
        <v>1001.418996</v>
      </c>
      <c r="BX212" s="113">
        <v>-32.896752849999999</v>
      </c>
      <c r="BY212" s="113">
        <v>31.227061469999999</v>
      </c>
      <c r="BZ212" s="113">
        <v>-188.26988499999999</v>
      </c>
      <c r="CA212" s="113">
        <v>176.81256619999999</v>
      </c>
    </row>
    <row r="213" spans="2:79" ht="9.9499999999999993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AE213" s="63">
        <v>173</v>
      </c>
      <c r="AF213" s="63">
        <v>32937600</v>
      </c>
      <c r="AG213" s="63">
        <v>4.1750000000000002E-2</v>
      </c>
      <c r="AH213" s="63">
        <v>0</v>
      </c>
      <c r="AI213" s="63">
        <v>0.22753905640636601</v>
      </c>
      <c r="AJ213" s="63">
        <v>0.23842739321912601</v>
      </c>
      <c r="AK213" s="63">
        <v>0</v>
      </c>
      <c r="AL213" s="63">
        <v>4.15471092291574E-2</v>
      </c>
      <c r="AM213" s="63">
        <v>0</v>
      </c>
      <c r="AN213" s="63">
        <v>0</v>
      </c>
      <c r="AO213" s="63">
        <v>-0.249999999999933</v>
      </c>
      <c r="AP213" s="63">
        <v>0</v>
      </c>
      <c r="AQ213" s="63">
        <v>0</v>
      </c>
      <c r="AR213" s="63">
        <v>0</v>
      </c>
      <c r="AS213" s="63">
        <v>0</v>
      </c>
      <c r="AT213" s="63">
        <v>0</v>
      </c>
      <c r="AU213" s="63">
        <v>381.222222222222</v>
      </c>
      <c r="AV213" s="140"/>
      <c r="AW213" s="140"/>
      <c r="AX213" s="140"/>
      <c r="AY213" s="140"/>
      <c r="AZ213" s="140"/>
      <c r="BA213" s="140"/>
      <c r="BH213" s="112">
        <v>208</v>
      </c>
      <c r="BI213" s="112">
        <v>39069600</v>
      </c>
      <c r="BJ213" s="113">
        <v>185</v>
      </c>
      <c r="BK213" s="113">
        <v>1018.790468</v>
      </c>
      <c r="BL213" s="113">
        <v>227.75243029999999</v>
      </c>
      <c r="BM213" s="113">
        <v>5.2352070939999997</v>
      </c>
      <c r="BN213" s="113">
        <v>-1018.790468</v>
      </c>
      <c r="BO213" s="113">
        <v>-199.4773749</v>
      </c>
      <c r="BP213" s="113">
        <v>-208.03984840000001</v>
      </c>
      <c r="BQ213" s="115">
        <f t="shared" si="22"/>
        <v>452.19444444444446</v>
      </c>
      <c r="BT213" s="112">
        <v>208</v>
      </c>
      <c r="BU213" s="112">
        <v>39069600</v>
      </c>
      <c r="BV213" s="113">
        <v>1041.257578</v>
      </c>
      <c r="BW213" s="113">
        <v>1001.418995</v>
      </c>
      <c r="BX213" s="113">
        <v>-32.897720489999998</v>
      </c>
      <c r="BY213" s="113">
        <v>31.227061469999999</v>
      </c>
      <c r="BZ213" s="113">
        <v>-188.2695995</v>
      </c>
      <c r="CA213" s="113">
        <v>176.81278689999999</v>
      </c>
    </row>
    <row r="214" spans="2:79" ht="9.9499999999999993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AE214" s="63">
        <v>174</v>
      </c>
      <c r="AF214" s="63">
        <v>33112800</v>
      </c>
      <c r="AG214" s="63">
        <v>4.1750000000000002E-2</v>
      </c>
      <c r="AH214" s="63">
        <v>0</v>
      </c>
      <c r="AI214" s="63">
        <v>0.22742225640636099</v>
      </c>
      <c r="AJ214" s="63">
        <v>0.23842739321912601</v>
      </c>
      <c r="AK214" s="63">
        <v>0</v>
      </c>
      <c r="AL214" s="63">
        <v>4.3684932370748303E-2</v>
      </c>
      <c r="AM214" s="63">
        <v>0</v>
      </c>
      <c r="AN214" s="63">
        <v>0</v>
      </c>
      <c r="AO214" s="63">
        <v>-0.249999999999964</v>
      </c>
      <c r="AP214" s="63">
        <v>0</v>
      </c>
      <c r="AQ214" s="63">
        <v>0</v>
      </c>
      <c r="AR214" s="63">
        <v>0</v>
      </c>
      <c r="AS214" s="63">
        <v>0</v>
      </c>
      <c r="AT214" s="63">
        <v>0</v>
      </c>
      <c r="AU214" s="63">
        <v>383.25</v>
      </c>
      <c r="AV214" s="140"/>
      <c r="AW214" s="140"/>
      <c r="AX214" s="140"/>
      <c r="AY214" s="140"/>
      <c r="AZ214" s="140"/>
      <c r="BA214" s="140"/>
      <c r="BH214" s="112">
        <v>209</v>
      </c>
      <c r="BI214" s="112">
        <v>39244800</v>
      </c>
      <c r="BJ214" s="113">
        <v>185</v>
      </c>
      <c r="BK214" s="113">
        <v>1018.789525</v>
      </c>
      <c r="BL214" s="113">
        <v>227.7514989</v>
      </c>
      <c r="BM214" s="113">
        <v>5.2385476320000004</v>
      </c>
      <c r="BN214" s="113">
        <v>-1018.789525</v>
      </c>
      <c r="BO214" s="113">
        <v>-199.47287739999999</v>
      </c>
      <c r="BP214" s="113">
        <v>-208.04007379999999</v>
      </c>
      <c r="BQ214" s="115">
        <f t="shared" si="22"/>
        <v>454.22222222222223</v>
      </c>
      <c r="BT214" s="112">
        <v>209</v>
      </c>
      <c r="BU214" s="112">
        <v>39244800</v>
      </c>
      <c r="BV214" s="113">
        <v>1041.2575999999999</v>
      </c>
      <c r="BW214" s="113">
        <v>1001.418994</v>
      </c>
      <c r="BX214" s="113">
        <v>-32.898676860000002</v>
      </c>
      <c r="BY214" s="113">
        <v>31.227061469999999</v>
      </c>
      <c r="BZ214" s="113">
        <v>-188.26935889999999</v>
      </c>
      <c r="CA214" s="113">
        <v>176.8130123</v>
      </c>
    </row>
    <row r="215" spans="2:79" ht="9.9499999999999993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AE215" s="63">
        <v>175</v>
      </c>
      <c r="AF215" s="63">
        <v>33288000</v>
      </c>
      <c r="AG215" s="63">
        <v>4.1750000000000002E-2</v>
      </c>
      <c r="AH215" s="63">
        <v>0</v>
      </c>
      <c r="AI215" s="63">
        <v>0.227305456406384</v>
      </c>
      <c r="AJ215" s="63">
        <v>0.23842739321912601</v>
      </c>
      <c r="AK215" s="63">
        <v>0</v>
      </c>
      <c r="AL215" s="63">
        <v>4.43667984639219E-2</v>
      </c>
      <c r="AM215" s="63">
        <v>0</v>
      </c>
      <c r="AN215" s="63">
        <v>0</v>
      </c>
      <c r="AO215" s="63">
        <v>-0.249999999999996</v>
      </c>
      <c r="AP215" s="63">
        <v>0</v>
      </c>
      <c r="AQ215" s="63">
        <v>0</v>
      </c>
      <c r="AR215" s="63">
        <v>0</v>
      </c>
      <c r="AS215" s="63">
        <v>0</v>
      </c>
      <c r="AT215" s="63">
        <v>0</v>
      </c>
      <c r="AU215" s="63">
        <v>385.27777777777698</v>
      </c>
      <c r="AV215" s="140"/>
      <c r="AW215" s="140"/>
      <c r="AX215" s="140"/>
      <c r="AY215" s="140"/>
      <c r="AZ215" s="140"/>
      <c r="BA215" s="140"/>
      <c r="BH215" s="112">
        <v>210</v>
      </c>
      <c r="BI215" s="112">
        <v>39420000</v>
      </c>
      <c r="BJ215" s="113">
        <v>185</v>
      </c>
      <c r="BK215" s="113">
        <v>1018.788724</v>
      </c>
      <c r="BL215" s="113">
        <v>227.75064839999999</v>
      </c>
      <c r="BM215" s="113">
        <v>5.2417405429999997</v>
      </c>
      <c r="BN215" s="113">
        <v>-1018.788724</v>
      </c>
      <c r="BO215" s="113">
        <v>-199.4686074</v>
      </c>
      <c r="BP215" s="113">
        <v>-208.0403005</v>
      </c>
      <c r="BQ215" s="115">
        <f t="shared" si="22"/>
        <v>456.25</v>
      </c>
      <c r="BT215" s="112">
        <v>210</v>
      </c>
      <c r="BU215" s="112">
        <v>39420000</v>
      </c>
      <c r="BV215" s="113">
        <v>1041.2576220000001</v>
      </c>
      <c r="BW215" s="113">
        <v>1001.418993</v>
      </c>
      <c r="BX215" s="113">
        <v>-32.899621269999997</v>
      </c>
      <c r="BY215" s="113">
        <v>31.227061469999999</v>
      </c>
      <c r="BZ215" s="113">
        <v>-188.26914959999999</v>
      </c>
      <c r="CA215" s="113">
        <v>176.81323900000001</v>
      </c>
    </row>
    <row r="216" spans="2:79" ht="9.9499999999999993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AE216" s="63">
        <v>176</v>
      </c>
      <c r="AF216" s="63">
        <v>33463200</v>
      </c>
      <c r="AG216" s="63">
        <v>4.1750000000000002E-2</v>
      </c>
      <c r="AH216" s="63">
        <v>0</v>
      </c>
      <c r="AI216" s="63">
        <v>0.227305456406384</v>
      </c>
      <c r="AJ216" s="63">
        <v>0.23842739321912601</v>
      </c>
      <c r="AK216" s="63">
        <v>0</v>
      </c>
      <c r="AL216" s="63">
        <v>4.4252544939662401E-2</v>
      </c>
      <c r="AM216" s="63">
        <v>0</v>
      </c>
      <c r="AN216" s="63">
        <v>0</v>
      </c>
      <c r="AO216" s="63">
        <v>-0.249999999999996</v>
      </c>
      <c r="AP216" s="63">
        <v>0</v>
      </c>
      <c r="AQ216" s="63">
        <v>0</v>
      </c>
      <c r="AR216" s="63">
        <v>0</v>
      </c>
      <c r="AS216" s="63">
        <v>0</v>
      </c>
      <c r="AT216" s="63">
        <v>0</v>
      </c>
      <c r="AU216" s="63">
        <v>387.30555555555497</v>
      </c>
      <c r="AV216" s="140"/>
      <c r="AW216" s="140"/>
      <c r="AX216" s="140"/>
      <c r="AY216" s="140"/>
      <c r="AZ216" s="140"/>
      <c r="BA216" s="140"/>
      <c r="BH216" s="112">
        <v>211</v>
      </c>
      <c r="BI216" s="112">
        <v>39595200</v>
      </c>
      <c r="BJ216" s="113">
        <v>185</v>
      </c>
      <c r="BK216" s="113">
        <v>1018.788024</v>
      </c>
      <c r="BL216" s="113">
        <v>228.00020290000001</v>
      </c>
      <c r="BM216" s="113">
        <v>5.2451970269999997</v>
      </c>
      <c r="BN216" s="113">
        <v>-1018.788024</v>
      </c>
      <c r="BO216" s="113">
        <v>-199.7144845</v>
      </c>
      <c r="BP216" s="113">
        <v>-208.04052129999999</v>
      </c>
      <c r="BQ216" s="115">
        <f t="shared" si="22"/>
        <v>458.27777777777777</v>
      </c>
      <c r="BT216" s="112">
        <v>211</v>
      </c>
      <c r="BU216" s="112">
        <v>39595200</v>
      </c>
      <c r="BV216" s="113">
        <v>1041.2576429999999</v>
      </c>
      <c r="BW216" s="113">
        <v>1001.418992</v>
      </c>
      <c r="BX216" s="113">
        <v>-32.900550510000002</v>
      </c>
      <c r="BY216" s="113">
        <v>31.227061469999999</v>
      </c>
      <c r="BZ216" s="113">
        <v>-188.26894630000001</v>
      </c>
      <c r="CA216" s="113">
        <v>176.8134599</v>
      </c>
    </row>
    <row r="217" spans="2:79" ht="9.9499999999999993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AE217" s="63">
        <v>177</v>
      </c>
      <c r="AF217" s="63">
        <v>33638400</v>
      </c>
      <c r="AG217" s="63">
        <v>4.1750000000000002E-2</v>
      </c>
      <c r="AH217" s="63">
        <v>0</v>
      </c>
      <c r="AI217" s="63">
        <v>0.226707018553751</v>
      </c>
      <c r="AJ217" s="63">
        <v>0.23842739321912601</v>
      </c>
      <c r="AK217" s="63">
        <v>0</v>
      </c>
      <c r="AL217" s="63">
        <v>4.3723070007157097E-2</v>
      </c>
      <c r="AM217" s="63">
        <v>0</v>
      </c>
      <c r="AN217" s="63">
        <v>0</v>
      </c>
      <c r="AO217" s="63">
        <v>-0.249999999999933</v>
      </c>
      <c r="AP217" s="63">
        <v>0</v>
      </c>
      <c r="AQ217" s="63">
        <v>0</v>
      </c>
      <c r="AR217" s="63">
        <v>0</v>
      </c>
      <c r="AS217" s="63">
        <v>0</v>
      </c>
      <c r="AT217" s="63">
        <v>0</v>
      </c>
      <c r="AU217" s="63">
        <v>389.33333333333297</v>
      </c>
      <c r="AV217" s="140"/>
      <c r="AW217" s="140"/>
      <c r="AX217" s="140"/>
      <c r="AY217" s="140"/>
      <c r="AZ217" s="140"/>
      <c r="BA217" s="140"/>
      <c r="BH217" s="112">
        <v>212</v>
      </c>
      <c r="BI217" s="112">
        <v>39770400</v>
      </c>
      <c r="BJ217" s="113">
        <v>185</v>
      </c>
      <c r="BK217" s="113">
        <v>1018.794143</v>
      </c>
      <c r="BL217" s="113">
        <v>228.00268890000001</v>
      </c>
      <c r="BM217" s="113">
        <v>5.2413866489999998</v>
      </c>
      <c r="BN217" s="113">
        <v>-1018.794143</v>
      </c>
      <c r="BO217" s="113">
        <v>-199.7205654</v>
      </c>
      <c r="BP217" s="113">
        <v>-208.04073690000001</v>
      </c>
      <c r="BQ217" s="115">
        <f t="shared" si="22"/>
        <v>460.30555555555554</v>
      </c>
      <c r="BT217" s="112">
        <v>212</v>
      </c>
      <c r="BU217" s="112">
        <v>39770400</v>
      </c>
      <c r="BV217" s="113">
        <v>1041.257664</v>
      </c>
      <c r="BW217" s="113">
        <v>1001.418991</v>
      </c>
      <c r="BX217" s="113">
        <v>-32.901462279999997</v>
      </c>
      <c r="BY217" s="113">
        <v>31.227061469999999</v>
      </c>
      <c r="BZ217" s="113">
        <v>-188.26872850000001</v>
      </c>
      <c r="CA217" s="113">
        <v>176.81367539999999</v>
      </c>
    </row>
    <row r="218" spans="2:79" ht="9.9499999999999993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AE218" s="63">
        <v>178</v>
      </c>
      <c r="AF218" s="63">
        <v>33813600</v>
      </c>
      <c r="AG218" s="63">
        <v>4.1750000000000002E-2</v>
      </c>
      <c r="AH218" s="63">
        <v>0</v>
      </c>
      <c r="AI218" s="63">
        <v>0.22659021855369099</v>
      </c>
      <c r="AJ218" s="63">
        <v>0.23842739321912601</v>
      </c>
      <c r="AK218" s="63">
        <v>0</v>
      </c>
      <c r="AL218" s="63">
        <v>4.2911052610024203E-2</v>
      </c>
      <c r="AM218" s="63">
        <v>0</v>
      </c>
      <c r="AN218" s="63">
        <v>0</v>
      </c>
      <c r="AO218" s="63">
        <v>-0.249999999999964</v>
      </c>
      <c r="AP218" s="63">
        <v>0</v>
      </c>
      <c r="AQ218" s="63">
        <v>0</v>
      </c>
      <c r="AR218" s="63">
        <v>0</v>
      </c>
      <c r="AS218" s="63">
        <v>0</v>
      </c>
      <c r="AT218" s="63">
        <v>0</v>
      </c>
      <c r="AU218" s="63">
        <v>391.36111111111097</v>
      </c>
      <c r="AV218" s="140"/>
      <c r="AW218" s="140"/>
      <c r="AX218" s="140"/>
      <c r="AY218" s="140"/>
      <c r="AZ218" s="140"/>
      <c r="BA218" s="140"/>
      <c r="BH218" s="112">
        <v>213</v>
      </c>
      <c r="BI218" s="112">
        <v>39945600</v>
      </c>
      <c r="BJ218" s="113">
        <v>185</v>
      </c>
      <c r="BK218" s="113">
        <v>1018.800193</v>
      </c>
      <c r="BL218" s="113">
        <v>228.00502030000001</v>
      </c>
      <c r="BM218" s="113">
        <v>5.2375527059999998</v>
      </c>
      <c r="BN218" s="113">
        <v>-1018.800193</v>
      </c>
      <c r="BO218" s="113">
        <v>-199.7265214</v>
      </c>
      <c r="BP218" s="113">
        <v>-208.04094610000001</v>
      </c>
      <c r="BQ218" s="115">
        <f t="shared" si="22"/>
        <v>462.33333333333331</v>
      </c>
      <c r="BT218" s="112">
        <v>213</v>
      </c>
      <c r="BU218" s="112">
        <v>39945600</v>
      </c>
      <c r="BV218" s="113">
        <v>1041.2576839999999</v>
      </c>
      <c r="BW218" s="113">
        <v>1001.41899</v>
      </c>
      <c r="BX218" s="113">
        <v>-32.902354469999999</v>
      </c>
      <c r="BY218" s="113">
        <v>31.227061469999999</v>
      </c>
      <c r="BZ218" s="113">
        <v>-188.26846939999999</v>
      </c>
      <c r="CA218" s="113">
        <v>176.81388469999999</v>
      </c>
    </row>
    <row r="219" spans="2:79" ht="9.9499999999999993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AE219" s="63">
        <v>179</v>
      </c>
      <c r="AF219" s="63">
        <v>33988800</v>
      </c>
      <c r="AG219" s="63">
        <v>4.1750000000000002E-2</v>
      </c>
      <c r="AH219" s="63">
        <v>0</v>
      </c>
      <c r="AI219" s="63">
        <v>0.226473418553713</v>
      </c>
      <c r="AJ219" s="63">
        <v>0.23842739321912601</v>
      </c>
      <c r="AK219" s="63">
        <v>0</v>
      </c>
      <c r="AL219" s="63">
        <v>4.18640266473915E-2</v>
      </c>
      <c r="AM219" s="63">
        <v>0</v>
      </c>
      <c r="AN219" s="63">
        <v>0</v>
      </c>
      <c r="AO219" s="63">
        <v>-0.249999999999933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393.388888888888</v>
      </c>
      <c r="AV219" s="140"/>
      <c r="AW219" s="140"/>
      <c r="AX219" s="140"/>
      <c r="AY219" s="140"/>
      <c r="AZ219" s="140"/>
      <c r="BA219" s="140"/>
      <c r="BH219" s="112">
        <v>214</v>
      </c>
      <c r="BI219" s="112">
        <v>40120800</v>
      </c>
      <c r="BJ219" s="113">
        <v>185</v>
      </c>
      <c r="BK219" s="113">
        <v>1018.805802</v>
      </c>
      <c r="BL219" s="113">
        <v>228.00699</v>
      </c>
      <c r="BM219" s="113">
        <v>5.2340412929999998</v>
      </c>
      <c r="BN219" s="113">
        <v>-1018.805802</v>
      </c>
      <c r="BO219" s="113">
        <v>-199.73180669999999</v>
      </c>
      <c r="BP219" s="113">
        <v>-208.0411421</v>
      </c>
      <c r="BQ219" s="115">
        <f t="shared" si="22"/>
        <v>464.36111111111109</v>
      </c>
      <c r="BT219" s="112">
        <v>214</v>
      </c>
      <c r="BU219" s="112">
        <v>40120800</v>
      </c>
      <c r="BV219" s="113">
        <v>1041.2577040000001</v>
      </c>
      <c r="BW219" s="113">
        <v>1001.418989</v>
      </c>
      <c r="BX219" s="113">
        <v>-32.90322518</v>
      </c>
      <c r="BY219" s="113">
        <v>31.227061469999999</v>
      </c>
      <c r="BZ219" s="113">
        <v>-188.26814519999999</v>
      </c>
      <c r="CA219" s="113">
        <v>176.81408060000001</v>
      </c>
    </row>
    <row r="220" spans="2:79" ht="9.9499999999999993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AE220" s="63">
        <v>180</v>
      </c>
      <c r="AF220" s="63">
        <v>34164000</v>
      </c>
      <c r="AG220" s="63">
        <v>4.1750000000000002E-2</v>
      </c>
      <c r="AH220" s="63">
        <v>0</v>
      </c>
      <c r="AI220" s="63">
        <v>0.22635661855373601</v>
      </c>
      <c r="AJ220" s="63">
        <v>0.23690479714398499</v>
      </c>
      <c r="AK220" s="63">
        <v>0</v>
      </c>
      <c r="AL220" s="63">
        <v>4.07434491607424E-2</v>
      </c>
      <c r="AM220" s="63">
        <v>0</v>
      </c>
      <c r="AN220" s="63">
        <v>0</v>
      </c>
      <c r="AO220" s="63">
        <v>-0.25000000000002798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395.416666666666</v>
      </c>
      <c r="AV220" s="140"/>
      <c r="AW220" s="140"/>
      <c r="AX220" s="140"/>
      <c r="AY220" s="140"/>
      <c r="AZ220" s="140"/>
      <c r="BA220" s="140"/>
      <c r="BH220" s="112">
        <v>215</v>
      </c>
      <c r="BI220" s="112">
        <v>40296000</v>
      </c>
      <c r="BJ220" s="113">
        <v>185</v>
      </c>
      <c r="BK220" s="113">
        <v>1018.810962</v>
      </c>
      <c r="BL220" s="113">
        <v>228.00858389999999</v>
      </c>
      <c r="BM220" s="113">
        <v>5.2308390119999997</v>
      </c>
      <c r="BN220" s="113">
        <v>-1018.810962</v>
      </c>
      <c r="BO220" s="113">
        <v>-199.73642649999999</v>
      </c>
      <c r="BP220" s="113">
        <v>-208.04131839999999</v>
      </c>
      <c r="BQ220" s="115">
        <f t="shared" si="22"/>
        <v>466.38888888888891</v>
      </c>
      <c r="BT220" s="112">
        <v>215</v>
      </c>
      <c r="BU220" s="112">
        <v>40296000</v>
      </c>
      <c r="BV220" s="113">
        <v>1041.2577240000001</v>
      </c>
      <c r="BW220" s="113">
        <v>1001.418987</v>
      </c>
      <c r="BX220" s="113">
        <v>-32.904071960000003</v>
      </c>
      <c r="BY220" s="113">
        <v>31.227061469999999</v>
      </c>
      <c r="BZ220" s="113">
        <v>-188.2677334</v>
      </c>
      <c r="CA220" s="113">
        <v>176.8142569</v>
      </c>
    </row>
    <row r="221" spans="2:79" ht="9.9499999999999993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AE221" s="63">
        <v>181</v>
      </c>
      <c r="AF221" s="63">
        <v>34339200</v>
      </c>
      <c r="AG221" s="63">
        <v>5</v>
      </c>
      <c r="AH221" s="63">
        <v>0</v>
      </c>
      <c r="AI221" s="63">
        <v>0.22623981855370401</v>
      </c>
      <c r="AJ221" s="63">
        <v>0.23431638551624501</v>
      </c>
      <c r="AK221" s="63">
        <v>0</v>
      </c>
      <c r="AL221" s="63">
        <v>3.9634186576558303E-2</v>
      </c>
      <c r="AM221" s="63">
        <v>0</v>
      </c>
      <c r="AN221" s="63">
        <v>0</v>
      </c>
      <c r="AO221" s="63">
        <v>-0.249999999999901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397.444444444444</v>
      </c>
      <c r="AV221" s="140"/>
      <c r="AW221" s="140"/>
      <c r="AX221" s="140"/>
      <c r="AY221" s="140"/>
      <c r="AZ221" s="140"/>
      <c r="BA221" s="140"/>
      <c r="BH221" s="112">
        <v>216</v>
      </c>
      <c r="BI221" s="112">
        <v>40471200</v>
      </c>
      <c r="BJ221" s="113">
        <v>185</v>
      </c>
      <c r="BK221" s="113">
        <v>1018.81567</v>
      </c>
      <c r="BL221" s="113">
        <v>228.0098035</v>
      </c>
      <c r="BM221" s="113">
        <v>5.2279312840000003</v>
      </c>
      <c r="BN221" s="113">
        <v>-1018.81567</v>
      </c>
      <c r="BO221" s="113">
        <v>-199.74040249999999</v>
      </c>
      <c r="BP221" s="113">
        <v>-208.04146969999999</v>
      </c>
      <c r="BQ221" s="115">
        <f t="shared" si="22"/>
        <v>468.41666666666669</v>
      </c>
      <c r="BT221" s="112">
        <v>216</v>
      </c>
      <c r="BU221" s="112">
        <v>40471200</v>
      </c>
      <c r="BV221" s="113">
        <v>1041.2577429999999</v>
      </c>
      <c r="BW221" s="113">
        <v>1001.418984</v>
      </c>
      <c r="BX221" s="113">
        <v>-32.904892189999998</v>
      </c>
      <c r="BY221" s="113">
        <v>31.227061469999999</v>
      </c>
      <c r="BZ221" s="113">
        <v>-188.26721889999999</v>
      </c>
      <c r="CA221" s="113">
        <v>176.8144082</v>
      </c>
    </row>
    <row r="222" spans="2:79" ht="9.9499999999999993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AE222" s="63">
        <v>182</v>
      </c>
      <c r="AF222" s="63">
        <v>34514400</v>
      </c>
      <c r="AG222" s="63">
        <v>5</v>
      </c>
      <c r="AH222" s="63">
        <v>0</v>
      </c>
      <c r="AI222" s="63">
        <v>0.22623981855373099</v>
      </c>
      <c r="AJ222" s="63">
        <v>0.232944102503958</v>
      </c>
      <c r="AK222" s="63">
        <v>0</v>
      </c>
      <c r="AL222" s="63">
        <v>3.8588599591287499E-2</v>
      </c>
      <c r="AM222" s="63">
        <v>0</v>
      </c>
      <c r="AN222" s="63">
        <v>0</v>
      </c>
      <c r="AO222" s="63">
        <v>-0.25000000000002798</v>
      </c>
      <c r="AP222" s="63">
        <v>0</v>
      </c>
      <c r="AQ222" s="63">
        <v>0</v>
      </c>
      <c r="AR222" s="63">
        <v>0</v>
      </c>
      <c r="AS222" s="63">
        <v>0</v>
      </c>
      <c r="AT222" s="63">
        <v>0</v>
      </c>
      <c r="AU222" s="63">
        <v>399.472222222222</v>
      </c>
      <c r="AV222" s="140"/>
      <c r="AW222" s="140"/>
      <c r="AX222" s="140"/>
      <c r="AY222" s="140"/>
      <c r="AZ222" s="140"/>
      <c r="BA222" s="140"/>
      <c r="BH222" s="112">
        <v>217</v>
      </c>
      <c r="BI222" s="112">
        <v>40646400</v>
      </c>
      <c r="BJ222" s="113">
        <v>185</v>
      </c>
      <c r="BK222" s="113">
        <v>1018.819926</v>
      </c>
      <c r="BL222" s="113">
        <v>228.0106572</v>
      </c>
      <c r="BM222" s="113">
        <v>5.2253045189999998</v>
      </c>
      <c r="BN222" s="113">
        <v>-1018.819926</v>
      </c>
      <c r="BO222" s="113">
        <v>-199.74376179999999</v>
      </c>
      <c r="BP222" s="113">
        <v>-208.04159079999999</v>
      </c>
      <c r="BQ222" s="115">
        <f t="shared" si="22"/>
        <v>470.44444444444446</v>
      </c>
      <c r="BT222" s="112">
        <v>217</v>
      </c>
      <c r="BU222" s="112">
        <v>40646400</v>
      </c>
      <c r="BV222" s="113">
        <v>1041.2577610000001</v>
      </c>
      <c r="BW222" s="113">
        <v>1001.418982</v>
      </c>
      <c r="BX222" s="113">
        <v>-32.905683519999997</v>
      </c>
      <c r="BY222" s="113">
        <v>31.227061469999999</v>
      </c>
      <c r="BZ222" s="113">
        <v>-188.2665911</v>
      </c>
      <c r="CA222" s="113">
        <v>176.8145294</v>
      </c>
    </row>
    <row r="223" spans="2:79" ht="9.9499999999999993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AE223" s="63">
        <v>183</v>
      </c>
      <c r="AF223" s="63">
        <v>34689600</v>
      </c>
      <c r="AG223" s="63">
        <v>5</v>
      </c>
      <c r="AH223" s="63">
        <v>0</v>
      </c>
      <c r="AI223" s="63">
        <v>0.22555588957922201</v>
      </c>
      <c r="AJ223" s="63">
        <v>0.232944102503958</v>
      </c>
      <c r="AK223" s="63">
        <v>0</v>
      </c>
      <c r="AL223" s="63">
        <v>3.7690757624734797E-2</v>
      </c>
      <c r="AM223" s="63">
        <v>0</v>
      </c>
      <c r="AN223" s="63">
        <v>0</v>
      </c>
      <c r="AO223" s="63">
        <v>-0.249999999999933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401.5</v>
      </c>
      <c r="AV223" s="140"/>
      <c r="AW223" s="140"/>
      <c r="AX223" s="140"/>
      <c r="AY223" s="140"/>
      <c r="AZ223" s="140"/>
      <c r="BA223" s="140"/>
      <c r="BH223" s="112">
        <v>218</v>
      </c>
      <c r="BI223" s="112">
        <v>40821600</v>
      </c>
      <c r="BJ223" s="113">
        <v>185</v>
      </c>
      <c r="BK223" s="113">
        <v>1018.823738</v>
      </c>
      <c r="BL223" s="113">
        <v>228.01117009999999</v>
      </c>
      <c r="BM223" s="113">
        <v>5.2229440900000004</v>
      </c>
      <c r="BN223" s="113">
        <v>-1018.823738</v>
      </c>
      <c r="BO223" s="113">
        <v>-199.7465468</v>
      </c>
      <c r="BP223" s="113">
        <v>-208.0416792</v>
      </c>
      <c r="BQ223" s="115">
        <f t="shared" si="22"/>
        <v>472.47222222222223</v>
      </c>
      <c r="BT223" s="112">
        <v>218</v>
      </c>
      <c r="BU223" s="112">
        <v>40821600</v>
      </c>
      <c r="BV223" s="113">
        <v>1041.2577779999999</v>
      </c>
      <c r="BW223" s="113">
        <v>1001.418978</v>
      </c>
      <c r="BX223" s="113">
        <v>-32.906445189999999</v>
      </c>
      <c r="BY223" s="113">
        <v>31.227061469999999</v>
      </c>
      <c r="BZ223" s="113">
        <v>-188.26584320000001</v>
      </c>
      <c r="CA223" s="113">
        <v>176.81461780000001</v>
      </c>
    </row>
    <row r="224" spans="2:79" ht="9.9499999999999993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AE224" s="63">
        <v>184</v>
      </c>
      <c r="AF224" s="63">
        <v>34864800</v>
      </c>
      <c r="AG224" s="63">
        <v>5</v>
      </c>
      <c r="AH224" s="63">
        <v>0</v>
      </c>
      <c r="AI224" s="63">
        <v>0.225439089579273</v>
      </c>
      <c r="AJ224" s="63">
        <v>0.232944102503958</v>
      </c>
      <c r="AK224" s="63">
        <v>0</v>
      </c>
      <c r="AL224" s="63">
        <v>3.6936583265102699E-2</v>
      </c>
      <c r="AM224" s="63">
        <v>0</v>
      </c>
      <c r="AN224" s="63">
        <v>0</v>
      </c>
      <c r="AO224" s="63">
        <v>-0.249999999999964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403.52777777777698</v>
      </c>
      <c r="AV224" s="140"/>
      <c r="AW224" s="140"/>
      <c r="AX224" s="140"/>
      <c r="AY224" s="140"/>
      <c r="AZ224" s="140"/>
      <c r="BA224" s="140"/>
      <c r="BH224" s="112">
        <v>219</v>
      </c>
      <c r="BI224" s="112">
        <v>40996800</v>
      </c>
      <c r="BJ224" s="113">
        <v>185</v>
      </c>
      <c r="BK224" s="113">
        <v>1018.827116</v>
      </c>
      <c r="BL224" s="113">
        <v>228.0113297</v>
      </c>
      <c r="BM224" s="113">
        <v>5.2208364290000002</v>
      </c>
      <c r="BN224" s="113">
        <v>-1018.827116</v>
      </c>
      <c r="BO224" s="113">
        <v>-199.748761</v>
      </c>
      <c r="BP224" s="113">
        <v>-208.04173230000001</v>
      </c>
      <c r="BQ224" s="115">
        <f t="shared" si="22"/>
        <v>474.5</v>
      </c>
      <c r="BT224" s="112">
        <v>219</v>
      </c>
      <c r="BU224" s="112">
        <v>40996800</v>
      </c>
      <c r="BV224" s="113">
        <v>1041.257795</v>
      </c>
      <c r="BW224" s="113">
        <v>1001.418974</v>
      </c>
      <c r="BX224" s="113">
        <v>-32.907175619999997</v>
      </c>
      <c r="BY224" s="113">
        <v>31.227061469999999</v>
      </c>
      <c r="BZ224" s="113">
        <v>-188.26497180000001</v>
      </c>
      <c r="CA224" s="113">
        <v>176.81467079999999</v>
      </c>
    </row>
    <row r="225" spans="2:79" ht="9.9499999999999993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AE225" s="63">
        <v>185</v>
      </c>
      <c r="AF225" s="63">
        <v>35040000</v>
      </c>
      <c r="AG225" s="63">
        <v>5</v>
      </c>
      <c r="AH225" s="63">
        <v>0</v>
      </c>
      <c r="AI225" s="63">
        <v>0.225439089579273</v>
      </c>
      <c r="AJ225" s="63">
        <v>0.232944102503958</v>
      </c>
      <c r="AK225" s="63">
        <v>0</v>
      </c>
      <c r="AL225" s="63">
        <v>3.6206040435232602E-2</v>
      </c>
      <c r="AM225" s="63">
        <v>0</v>
      </c>
      <c r="AN225" s="63">
        <v>0</v>
      </c>
      <c r="AO225" s="63">
        <v>-0.249999999999996</v>
      </c>
      <c r="AP225" s="63">
        <v>0</v>
      </c>
      <c r="AQ225" s="63">
        <v>0</v>
      </c>
      <c r="AR225" s="63">
        <v>0</v>
      </c>
      <c r="AS225" s="63">
        <v>0</v>
      </c>
      <c r="AT225" s="63">
        <v>0</v>
      </c>
      <c r="AU225" s="63">
        <v>405.55555555555497</v>
      </c>
      <c r="AV225" s="140"/>
      <c r="AW225" s="140"/>
      <c r="AX225" s="140"/>
      <c r="AY225" s="140"/>
      <c r="AZ225" s="140"/>
      <c r="BA225" s="140"/>
      <c r="BH225" s="112">
        <v>220</v>
      </c>
      <c r="BI225" s="112">
        <v>41172000</v>
      </c>
      <c r="BJ225" s="113">
        <v>185</v>
      </c>
      <c r="BK225" s="113">
        <v>1018.830248</v>
      </c>
      <c r="BL225" s="113">
        <v>228.01153070000001</v>
      </c>
      <c r="BM225" s="113">
        <v>5.2188891359999996</v>
      </c>
      <c r="BN225" s="113">
        <v>-1018.830248</v>
      </c>
      <c r="BO225" s="113">
        <v>-199.75081900000001</v>
      </c>
      <c r="BP225" s="113">
        <v>-208.04182259999999</v>
      </c>
      <c r="BQ225" s="115">
        <f t="shared" si="22"/>
        <v>476.52777777777777</v>
      </c>
      <c r="BT225" s="112">
        <v>220</v>
      </c>
      <c r="BU225" s="112">
        <v>41172000</v>
      </c>
      <c r="BV225" s="113">
        <v>1041.2578109999999</v>
      </c>
      <c r="BW225" s="113">
        <v>1001.4189699999999</v>
      </c>
      <c r="BX225" s="113">
        <v>-32.907895250000003</v>
      </c>
      <c r="BY225" s="113">
        <v>31.227061469999999</v>
      </c>
      <c r="BZ225" s="113">
        <v>-188.26408559999999</v>
      </c>
      <c r="CA225" s="113">
        <v>176.8147611</v>
      </c>
    </row>
    <row r="226" spans="2:79" ht="9.9499999999999993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AE226" s="63">
        <v>186</v>
      </c>
      <c r="AF226" s="63">
        <v>35215200</v>
      </c>
      <c r="AG226" s="63">
        <v>5</v>
      </c>
      <c r="AH226" s="63">
        <v>0</v>
      </c>
      <c r="AI226" s="63">
        <v>0.225322289579268</v>
      </c>
      <c r="AJ226" s="63">
        <v>0.232944102503958</v>
      </c>
      <c r="AK226" s="63">
        <v>0</v>
      </c>
      <c r="AL226" s="63">
        <v>3.5501864771328301E-2</v>
      </c>
      <c r="AM226" s="63">
        <v>0</v>
      </c>
      <c r="AN226" s="63">
        <v>0</v>
      </c>
      <c r="AO226" s="63">
        <v>-0.249999999999964</v>
      </c>
      <c r="AP226" s="63">
        <v>0</v>
      </c>
      <c r="AQ226" s="63">
        <v>0</v>
      </c>
      <c r="AR226" s="63">
        <v>0</v>
      </c>
      <c r="AS226" s="63">
        <v>0</v>
      </c>
      <c r="AT226" s="63">
        <v>0</v>
      </c>
      <c r="AU226" s="63">
        <v>407.58333333333297</v>
      </c>
      <c r="AV226" s="140"/>
      <c r="AW226" s="140"/>
      <c r="AX226" s="140"/>
      <c r="AY226" s="140"/>
      <c r="AZ226" s="140"/>
      <c r="BA226" s="140"/>
      <c r="BH226" s="112">
        <v>221</v>
      </c>
      <c r="BI226" s="112">
        <v>41347200</v>
      </c>
      <c r="BJ226" s="113">
        <v>185</v>
      </c>
      <c r="BK226" s="113">
        <v>1018.8442209999999</v>
      </c>
      <c r="BL226" s="113">
        <v>228.0228468</v>
      </c>
      <c r="BM226" s="113">
        <v>5.2173132009999996</v>
      </c>
      <c r="BN226" s="113">
        <v>-1018.8442209999999</v>
      </c>
      <c r="BO226" s="113">
        <v>-199.7635713</v>
      </c>
      <c r="BP226" s="113">
        <v>-208.04196229999999</v>
      </c>
      <c r="BQ226" s="115">
        <f t="shared" si="22"/>
        <v>478.55555555555554</v>
      </c>
      <c r="BT226" s="112">
        <v>221</v>
      </c>
      <c r="BU226" s="112">
        <v>41347200</v>
      </c>
      <c r="BV226" s="113">
        <v>1041.257828</v>
      </c>
      <c r="BW226" s="113">
        <v>1001.418966</v>
      </c>
      <c r="BX226" s="113">
        <v>-32.908608319999999</v>
      </c>
      <c r="BY226" s="113">
        <v>31.227061469999999</v>
      </c>
      <c r="BZ226" s="113">
        <v>-188.26320530000001</v>
      </c>
      <c r="CA226" s="113">
        <v>176.8149008</v>
      </c>
    </row>
    <row r="227" spans="2:79" ht="9.9499999999999993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AE227" s="63">
        <v>187</v>
      </c>
      <c r="AF227" s="63">
        <v>35390400</v>
      </c>
      <c r="AG227" s="63">
        <v>5</v>
      </c>
      <c r="AH227" s="63">
        <v>0</v>
      </c>
      <c r="AI227" s="63">
        <v>0.22520548957926301</v>
      </c>
      <c r="AJ227" s="63">
        <v>0.232944102503958</v>
      </c>
      <c r="AK227" s="63">
        <v>0</v>
      </c>
      <c r="AL227" s="63">
        <v>3.4807814089707297E-2</v>
      </c>
      <c r="AM227" s="63">
        <v>0</v>
      </c>
      <c r="AN227" s="63">
        <v>0</v>
      </c>
      <c r="AO227" s="63">
        <v>-0.249999999999996</v>
      </c>
      <c r="AP227" s="63">
        <v>0</v>
      </c>
      <c r="AQ227" s="63">
        <v>0</v>
      </c>
      <c r="AR227" s="63">
        <v>0</v>
      </c>
      <c r="AS227" s="63">
        <v>0</v>
      </c>
      <c r="AT227" s="63">
        <v>0</v>
      </c>
      <c r="AU227" s="63">
        <v>409.61111111111097</v>
      </c>
      <c r="AV227" s="140"/>
      <c r="AW227" s="140"/>
      <c r="AX227" s="140"/>
      <c r="AY227" s="140"/>
      <c r="AZ227" s="140"/>
      <c r="BA227" s="140"/>
      <c r="BH227" s="112">
        <v>222</v>
      </c>
      <c r="BI227" s="112">
        <v>41522400</v>
      </c>
      <c r="BJ227" s="113">
        <v>185</v>
      </c>
      <c r="BK227" s="113">
        <v>1018.860139</v>
      </c>
      <c r="BL227" s="113">
        <v>228.03650529999999</v>
      </c>
      <c r="BM227" s="113">
        <v>5.2166160039999996</v>
      </c>
      <c r="BN227" s="113">
        <v>-1018.860139</v>
      </c>
      <c r="BO227" s="113">
        <v>-199.7781033</v>
      </c>
      <c r="BP227" s="113">
        <v>-208.041786</v>
      </c>
      <c r="BQ227" s="115">
        <f t="shared" si="22"/>
        <v>480.58333333333331</v>
      </c>
      <c r="BT227" s="112">
        <v>222</v>
      </c>
      <c r="BU227" s="112">
        <v>41522400</v>
      </c>
      <c r="BV227" s="113">
        <v>1041.257844</v>
      </c>
      <c r="BW227" s="113">
        <v>1001.418962</v>
      </c>
      <c r="BX227" s="113">
        <v>-32.909322510000003</v>
      </c>
      <c r="BY227" s="113">
        <v>31.227061469999999</v>
      </c>
      <c r="BZ227" s="113">
        <v>-188.26235270000001</v>
      </c>
      <c r="CA227" s="113">
        <v>176.81472450000001</v>
      </c>
    </row>
    <row r="228" spans="2:79" ht="9.9499999999999993" customHeight="1" x14ac:dyDescent="0.25">
      <c r="AE228" s="63">
        <v>188</v>
      </c>
      <c r="AF228" s="63">
        <v>35565600</v>
      </c>
      <c r="AG228" s="63">
        <v>5</v>
      </c>
      <c r="AH228" s="63">
        <v>0</v>
      </c>
      <c r="AI228" s="63">
        <v>0.22508868957925801</v>
      </c>
      <c r="AJ228" s="63">
        <v>0.232944102503958</v>
      </c>
      <c r="AK228" s="63">
        <v>0</v>
      </c>
      <c r="AL228" s="63">
        <v>3.4118497607483603E-2</v>
      </c>
      <c r="AM228" s="63">
        <v>0</v>
      </c>
      <c r="AN228" s="63">
        <v>0</v>
      </c>
      <c r="AO228" s="63">
        <v>-0.249999999999964</v>
      </c>
      <c r="AP228" s="63">
        <v>0</v>
      </c>
      <c r="AQ228" s="63">
        <v>0</v>
      </c>
      <c r="AR228" s="63">
        <v>0</v>
      </c>
      <c r="AS228" s="63">
        <v>0</v>
      </c>
      <c r="AT228" s="63">
        <v>0</v>
      </c>
      <c r="AU228" s="63">
        <v>411.638888888888</v>
      </c>
      <c r="AV228" s="140"/>
      <c r="AW228" s="140"/>
      <c r="AX228" s="140"/>
      <c r="AY228" s="140"/>
      <c r="AZ228" s="140"/>
      <c r="BA228" s="140"/>
      <c r="BH228" s="112">
        <v>223</v>
      </c>
      <c r="BI228" s="112">
        <v>41697600</v>
      </c>
      <c r="BJ228" s="113">
        <v>185</v>
      </c>
      <c r="BK228" s="113">
        <v>1018.871561</v>
      </c>
      <c r="BL228" s="113">
        <v>228.04602259999999</v>
      </c>
      <c r="BM228" s="113">
        <v>5.2166546479999996</v>
      </c>
      <c r="BN228" s="113">
        <v>-1018.871561</v>
      </c>
      <c r="BO228" s="113">
        <v>-199.7880189</v>
      </c>
      <c r="BP228" s="113">
        <v>-208.041349</v>
      </c>
      <c r="BQ228" s="115">
        <f t="shared" si="22"/>
        <v>482.61111111111109</v>
      </c>
      <c r="BT228" s="112">
        <v>223</v>
      </c>
      <c r="BU228" s="112">
        <v>41697600</v>
      </c>
      <c r="BV228" s="113">
        <v>1041.257861</v>
      </c>
      <c r="BW228" s="113">
        <v>1001.418959</v>
      </c>
      <c r="BX228" s="113">
        <v>-32.910041540000002</v>
      </c>
      <c r="BY228" s="113">
        <v>31.227061469999999</v>
      </c>
      <c r="BZ228" s="113">
        <v>-188.26154819999999</v>
      </c>
      <c r="CA228" s="113">
        <v>176.81428750000001</v>
      </c>
    </row>
    <row r="229" spans="2:79" ht="9.9499999999999993" customHeight="1" x14ac:dyDescent="0.25">
      <c r="AE229" s="63">
        <v>189</v>
      </c>
      <c r="AF229" s="63">
        <v>35740800</v>
      </c>
      <c r="AG229" s="63">
        <v>5</v>
      </c>
      <c r="AH229" s="63">
        <v>0</v>
      </c>
      <c r="AI229" s="63">
        <v>0.22508868957925801</v>
      </c>
      <c r="AJ229" s="63">
        <v>0.232944102503958</v>
      </c>
      <c r="AK229" s="63">
        <v>0</v>
      </c>
      <c r="AL229" s="63">
        <v>0.90093259957313998</v>
      </c>
      <c r="AM229" s="63">
        <v>0</v>
      </c>
      <c r="AN229" s="63">
        <v>0</v>
      </c>
      <c r="AO229" s="63">
        <v>-0.249999999999964</v>
      </c>
      <c r="AP229" s="63">
        <v>0</v>
      </c>
      <c r="AQ229" s="63">
        <v>0</v>
      </c>
      <c r="AR229" s="63">
        <v>0</v>
      </c>
      <c r="AS229" s="63">
        <v>0</v>
      </c>
      <c r="AT229" s="63">
        <v>0</v>
      </c>
      <c r="AU229" s="63">
        <v>413.666666666666</v>
      </c>
      <c r="AV229" s="140"/>
      <c r="AW229" s="140"/>
      <c r="AX229" s="140"/>
      <c r="AY229" s="140"/>
      <c r="AZ229" s="140"/>
      <c r="BA229" s="140"/>
      <c r="BH229" s="112">
        <v>224</v>
      </c>
      <c r="BI229" s="112">
        <v>41872800</v>
      </c>
      <c r="BJ229" s="113">
        <v>185</v>
      </c>
      <c r="BK229" s="113">
        <v>1018.879781</v>
      </c>
      <c r="BL229" s="113">
        <v>228.0524929</v>
      </c>
      <c r="BM229" s="113">
        <v>5.2167349700000001</v>
      </c>
      <c r="BN229" s="113">
        <v>-1018.879781</v>
      </c>
      <c r="BO229" s="113">
        <v>-199.79454659999999</v>
      </c>
      <c r="BP229" s="113">
        <v>-208.04121119999999</v>
      </c>
      <c r="BQ229" s="115">
        <f t="shared" si="22"/>
        <v>484.63888888888891</v>
      </c>
      <c r="BT229" s="112">
        <v>224</v>
      </c>
      <c r="BU229" s="112">
        <v>41872800</v>
      </c>
      <c r="BV229" s="113">
        <v>1041.257877</v>
      </c>
      <c r="BW229" s="113">
        <v>1001.418955</v>
      </c>
      <c r="BX229" s="113">
        <v>-32.910763609999997</v>
      </c>
      <c r="BY229" s="113">
        <v>31.227061469999999</v>
      </c>
      <c r="BZ229" s="113">
        <v>-188.26080540000001</v>
      </c>
      <c r="CA229" s="113">
        <v>176.8141498</v>
      </c>
    </row>
    <row r="230" spans="2:79" ht="9.9499999999999993" customHeight="1" x14ac:dyDescent="0.25">
      <c r="AE230" s="63">
        <v>190</v>
      </c>
      <c r="AF230" s="63">
        <v>35916000</v>
      </c>
      <c r="AG230" s="63">
        <v>5</v>
      </c>
      <c r="AH230" s="63">
        <v>0</v>
      </c>
      <c r="AI230" s="63">
        <v>0.22497188957925299</v>
      </c>
      <c r="AJ230" s="63">
        <v>0.232944102503958</v>
      </c>
      <c r="AK230" s="63">
        <v>0</v>
      </c>
      <c r="AL230" s="63">
        <v>1.49637984459873</v>
      </c>
      <c r="AM230" s="63">
        <v>0</v>
      </c>
      <c r="AN230" s="63">
        <v>0</v>
      </c>
      <c r="AO230" s="63">
        <v>-0.249999999999964</v>
      </c>
      <c r="AP230" s="63">
        <v>0</v>
      </c>
      <c r="AQ230" s="63">
        <v>0</v>
      </c>
      <c r="AR230" s="63">
        <v>0</v>
      </c>
      <c r="AS230" s="63">
        <v>0</v>
      </c>
      <c r="AT230" s="63">
        <v>0</v>
      </c>
      <c r="AU230" s="63">
        <v>415.694444444444</v>
      </c>
      <c r="AV230" s="140"/>
      <c r="AW230" s="140"/>
      <c r="AX230" s="140"/>
      <c r="AY230" s="140"/>
      <c r="AZ230" s="140"/>
      <c r="BA230" s="140"/>
      <c r="BH230" s="112">
        <v>225</v>
      </c>
      <c r="BI230" s="112">
        <v>42048000</v>
      </c>
      <c r="BJ230" s="113">
        <v>185</v>
      </c>
      <c r="BK230" s="113">
        <v>1018.885726</v>
      </c>
      <c r="BL230" s="113">
        <v>228.056805</v>
      </c>
      <c r="BM230" s="113">
        <v>5.2167864750000001</v>
      </c>
      <c r="BN230" s="113">
        <v>-1018.885726</v>
      </c>
      <c r="BO230" s="113">
        <v>-199.7986712</v>
      </c>
      <c r="BP230" s="113">
        <v>-208.04134730000001</v>
      </c>
      <c r="BQ230" s="115">
        <f t="shared" si="22"/>
        <v>486.66666666666669</v>
      </c>
      <c r="BT230" s="112">
        <v>225</v>
      </c>
      <c r="BU230" s="112">
        <v>42048000</v>
      </c>
      <c r="BV230" s="113">
        <v>1041.2578940000001</v>
      </c>
      <c r="BW230" s="113">
        <v>1001.418952</v>
      </c>
      <c r="BX230" s="113">
        <v>-32.91148664</v>
      </c>
      <c r="BY230" s="113">
        <v>31.227061469999999</v>
      </c>
      <c r="BZ230" s="113">
        <v>-188.2601468</v>
      </c>
      <c r="CA230" s="113">
        <v>176.81428579999999</v>
      </c>
    </row>
    <row r="231" spans="2:79" ht="9.9499999999999993" customHeight="1" x14ac:dyDescent="0.25">
      <c r="AE231" s="63">
        <v>191</v>
      </c>
      <c r="AF231" s="63">
        <v>36091200</v>
      </c>
      <c r="AG231" s="63">
        <v>5</v>
      </c>
      <c r="AH231" s="63">
        <v>0</v>
      </c>
      <c r="AI231" s="63">
        <v>0.22420246948300701</v>
      </c>
      <c r="AJ231" s="63">
        <v>0.232944102503958</v>
      </c>
      <c r="AK231" s="63">
        <v>0</v>
      </c>
      <c r="AL231" s="63">
        <v>1.4335320797259901</v>
      </c>
      <c r="AM231" s="63">
        <v>0</v>
      </c>
      <c r="AN231" s="63">
        <v>0</v>
      </c>
      <c r="AO231" s="63">
        <v>-0.249999999999964</v>
      </c>
      <c r="AP231" s="63">
        <v>0</v>
      </c>
      <c r="AQ231" s="63">
        <v>0</v>
      </c>
      <c r="AR231" s="63">
        <v>0</v>
      </c>
      <c r="AS231" s="63">
        <v>0</v>
      </c>
      <c r="AT231" s="63">
        <v>0</v>
      </c>
      <c r="AU231" s="63">
        <v>417.722222222222</v>
      </c>
      <c r="AV231" s="140"/>
      <c r="AW231" s="140"/>
      <c r="AX231" s="140"/>
      <c r="AY231" s="140"/>
      <c r="AZ231" s="140"/>
      <c r="BA231" s="140"/>
      <c r="BH231" s="112">
        <v>226</v>
      </c>
      <c r="BI231" s="112">
        <v>42223200</v>
      </c>
      <c r="BJ231" s="113">
        <v>185</v>
      </c>
      <c r="BK231" s="113">
        <v>1018.919246</v>
      </c>
      <c r="BL231" s="113">
        <v>228.2133451</v>
      </c>
      <c r="BM231" s="113">
        <v>5.215603378</v>
      </c>
      <c r="BN231" s="113">
        <v>-1018.919246</v>
      </c>
      <c r="BO231" s="113">
        <v>-199.95601439999999</v>
      </c>
      <c r="BP231" s="113">
        <v>-208.04172729999999</v>
      </c>
      <c r="BQ231" s="115">
        <f t="shared" si="22"/>
        <v>488.69444444444446</v>
      </c>
      <c r="BT231" s="112">
        <v>226</v>
      </c>
      <c r="BU231" s="112">
        <v>42223200</v>
      </c>
      <c r="BV231" s="113">
        <v>1041.25791</v>
      </c>
      <c r="BW231" s="113">
        <v>1001.41895</v>
      </c>
      <c r="BX231" s="113">
        <v>-32.912208509999999</v>
      </c>
      <c r="BY231" s="113">
        <v>31.227061469999999</v>
      </c>
      <c r="BZ231" s="113">
        <v>-188.25958259999999</v>
      </c>
      <c r="CA231" s="113">
        <v>176.81466589999999</v>
      </c>
    </row>
    <row r="232" spans="2:79" ht="9.9499999999999993" customHeight="1" x14ac:dyDescent="0.25">
      <c r="AE232" s="63">
        <v>192</v>
      </c>
      <c r="AF232" s="63">
        <v>36266400</v>
      </c>
      <c r="AG232" s="63">
        <v>5</v>
      </c>
      <c r="AH232" s="63">
        <v>0</v>
      </c>
      <c r="AI232" s="63">
        <v>0.224202469482951</v>
      </c>
      <c r="AJ232" s="63">
        <v>0.232944102503958</v>
      </c>
      <c r="AK232" s="63">
        <v>0</v>
      </c>
      <c r="AL232" s="63">
        <v>1.3543699273438301</v>
      </c>
      <c r="AM232" s="63">
        <v>0</v>
      </c>
      <c r="AN232" s="63">
        <v>0</v>
      </c>
      <c r="AO232" s="63">
        <v>-0.249999999999933</v>
      </c>
      <c r="AP232" s="63">
        <v>0</v>
      </c>
      <c r="AQ232" s="63">
        <v>0</v>
      </c>
      <c r="AR232" s="63">
        <v>0</v>
      </c>
      <c r="AS232" s="63">
        <v>0</v>
      </c>
      <c r="AT232" s="63">
        <v>0</v>
      </c>
      <c r="AU232" s="63">
        <v>419.75</v>
      </c>
      <c r="AV232" s="140"/>
      <c r="AW232" s="140"/>
      <c r="AX232" s="140"/>
      <c r="AY232" s="140"/>
      <c r="AZ232" s="140"/>
      <c r="BA232" s="140"/>
      <c r="BH232" s="112">
        <v>227</v>
      </c>
      <c r="BI232" s="112">
        <v>42398400</v>
      </c>
      <c r="BJ232" s="113">
        <v>185</v>
      </c>
      <c r="BK232" s="113">
        <v>1018.94971</v>
      </c>
      <c r="BL232" s="113">
        <v>228.24124699999999</v>
      </c>
      <c r="BM232" s="113">
        <v>5.2132561539999998</v>
      </c>
      <c r="BN232" s="113">
        <v>-1018.94971</v>
      </c>
      <c r="BO232" s="113">
        <v>-199.9856643</v>
      </c>
      <c r="BP232" s="113">
        <v>-208.0423265</v>
      </c>
      <c r="BQ232" s="115">
        <f t="shared" si="22"/>
        <v>490.72222222222223</v>
      </c>
      <c r="BT232" s="112">
        <v>227</v>
      </c>
      <c r="BU232" s="112">
        <v>42398400</v>
      </c>
      <c r="BV232" s="113">
        <v>1041.2579270000001</v>
      </c>
      <c r="BW232" s="113">
        <v>1001.418948</v>
      </c>
      <c r="BX232" s="113">
        <v>-32.912928309999998</v>
      </c>
      <c r="BY232" s="113">
        <v>31.227061469999999</v>
      </c>
      <c r="BZ232" s="113">
        <v>-188.2591214</v>
      </c>
      <c r="CA232" s="113">
        <v>176.81526500000001</v>
      </c>
    </row>
    <row r="233" spans="2:79" ht="9.9499999999999993" customHeight="1" x14ac:dyDescent="0.25">
      <c r="AE233" s="63">
        <v>193</v>
      </c>
      <c r="AF233" s="63">
        <v>36441600</v>
      </c>
      <c r="AG233" s="63">
        <v>5</v>
      </c>
      <c r="AH233" s="63">
        <v>0</v>
      </c>
      <c r="AI233" s="63">
        <v>0.22408566948300199</v>
      </c>
      <c r="AJ233" s="63">
        <v>0.232944102503958</v>
      </c>
      <c r="AK233" s="63">
        <v>0</v>
      </c>
      <c r="AL233" s="63">
        <v>1.28503530609737</v>
      </c>
      <c r="AM233" s="63">
        <v>0</v>
      </c>
      <c r="AN233" s="63">
        <v>0</v>
      </c>
      <c r="AO233" s="63">
        <v>-0.249999999999901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421.77777777777698</v>
      </c>
      <c r="AV233" s="140"/>
      <c r="AW233" s="140"/>
      <c r="AX233" s="140"/>
      <c r="AY233" s="140"/>
      <c r="AZ233" s="140"/>
      <c r="BA233" s="140"/>
      <c r="BH233" s="112">
        <v>228</v>
      </c>
      <c r="BI233" s="112">
        <v>42573600</v>
      </c>
      <c r="BJ233" s="113">
        <v>185</v>
      </c>
      <c r="BK233" s="113">
        <v>1018.970415</v>
      </c>
      <c r="BL233" s="113">
        <v>228.25974339999999</v>
      </c>
      <c r="BM233" s="113">
        <v>5.2115831630000002</v>
      </c>
      <c r="BN233" s="113">
        <v>-1018.970415</v>
      </c>
      <c r="BO233" s="113">
        <v>-200.0050908</v>
      </c>
      <c r="BP233" s="113">
        <v>-208.04306940000001</v>
      </c>
      <c r="BQ233" s="115">
        <f t="shared" si="22"/>
        <v>492.75</v>
      </c>
      <c r="BT233" s="112">
        <v>228</v>
      </c>
      <c r="BU233" s="112">
        <v>42573600</v>
      </c>
      <c r="BV233" s="113">
        <v>1041.2579430000001</v>
      </c>
      <c r="BW233" s="113">
        <v>1001.418946</v>
      </c>
      <c r="BX233" s="113">
        <v>-32.91364343</v>
      </c>
      <c r="BY233" s="113">
        <v>31.227061469999999</v>
      </c>
      <c r="BZ233" s="113">
        <v>-188.25874400000001</v>
      </c>
      <c r="CA233" s="113">
        <v>176.81600789999999</v>
      </c>
    </row>
    <row r="234" spans="2:79" ht="9.9499999999999993" customHeight="1" x14ac:dyDescent="0.25">
      <c r="AE234" s="63">
        <v>194</v>
      </c>
      <c r="AF234" s="63">
        <v>36616800</v>
      </c>
      <c r="AG234" s="63">
        <v>5</v>
      </c>
      <c r="AH234" s="63">
        <v>0</v>
      </c>
      <c r="AI234" s="63">
        <v>0.22396886948299699</v>
      </c>
      <c r="AJ234" s="63">
        <v>0.232944102503958</v>
      </c>
      <c r="AK234" s="63">
        <v>0</v>
      </c>
      <c r="AL234" s="63">
        <v>1.2267397019367601</v>
      </c>
      <c r="AM234" s="63">
        <v>0</v>
      </c>
      <c r="AN234" s="63">
        <v>0</v>
      </c>
      <c r="AO234" s="63">
        <v>-0.249999999999964</v>
      </c>
      <c r="AP234" s="63">
        <v>0</v>
      </c>
      <c r="AQ234" s="63">
        <v>0</v>
      </c>
      <c r="AR234" s="63">
        <v>0</v>
      </c>
      <c r="AS234" s="63">
        <v>0</v>
      </c>
      <c r="AT234" s="63">
        <v>0</v>
      </c>
      <c r="AU234" s="63">
        <v>423.80555555555497</v>
      </c>
      <c r="AV234" s="140"/>
      <c r="AW234" s="140"/>
      <c r="AX234" s="140"/>
      <c r="AY234" s="140"/>
      <c r="AZ234" s="140"/>
      <c r="BA234" s="140"/>
      <c r="BH234" s="112">
        <v>229</v>
      </c>
      <c r="BI234" s="112">
        <v>42748800</v>
      </c>
      <c r="BJ234" s="113">
        <v>185</v>
      </c>
      <c r="BK234" s="113">
        <v>1018.9846230000001</v>
      </c>
      <c r="BL234" s="113">
        <v>228.27203499999999</v>
      </c>
      <c r="BM234" s="113">
        <v>5.2101991270000001</v>
      </c>
      <c r="BN234" s="113">
        <v>-1018.9846230000001</v>
      </c>
      <c r="BO234" s="113">
        <v>-200.01776430000001</v>
      </c>
      <c r="BP234" s="113">
        <v>-208.0440716</v>
      </c>
      <c r="BQ234" s="115">
        <f t="shared" si="22"/>
        <v>494.77777777777777</v>
      </c>
      <c r="BT234" s="112">
        <v>229</v>
      </c>
      <c r="BU234" s="112">
        <v>42748800</v>
      </c>
      <c r="BV234" s="113">
        <v>1041.257959</v>
      </c>
      <c r="BW234" s="113">
        <v>1001.418945</v>
      </c>
      <c r="BX234" s="113">
        <v>-32.91435422</v>
      </c>
      <c r="BY234" s="113">
        <v>31.227061469999999</v>
      </c>
      <c r="BZ234" s="113">
        <v>-188.25847959999999</v>
      </c>
      <c r="CA234" s="113">
        <v>176.8170101</v>
      </c>
    </row>
    <row r="235" spans="2:79" ht="9.9499999999999993" customHeight="1" x14ac:dyDescent="0.25">
      <c r="AE235" s="63">
        <v>195</v>
      </c>
      <c r="AF235" s="63">
        <v>36792000</v>
      </c>
      <c r="AG235" s="63">
        <v>5</v>
      </c>
      <c r="AH235" s="63">
        <v>0</v>
      </c>
      <c r="AI235" s="63">
        <v>0.22396886948294101</v>
      </c>
      <c r="AJ235" s="63">
        <v>0.232944102503958</v>
      </c>
      <c r="AK235" s="63">
        <v>0</v>
      </c>
      <c r="AL235" s="63">
        <v>1.17766103531231</v>
      </c>
      <c r="AM235" s="63">
        <v>0</v>
      </c>
      <c r="AN235" s="63">
        <v>0</v>
      </c>
      <c r="AO235" s="63">
        <v>-0.249999999999996</v>
      </c>
      <c r="AP235" s="63">
        <v>0</v>
      </c>
      <c r="AQ235" s="63">
        <v>0</v>
      </c>
      <c r="AR235" s="63">
        <v>0</v>
      </c>
      <c r="AS235" s="63">
        <v>0</v>
      </c>
      <c r="AT235" s="63">
        <v>0</v>
      </c>
      <c r="AU235" s="63">
        <v>425.83333333333297</v>
      </c>
      <c r="AV235" s="140"/>
      <c r="AW235" s="140"/>
      <c r="AX235" s="140"/>
      <c r="AY235" s="140"/>
      <c r="AZ235" s="140"/>
      <c r="BA235" s="140"/>
      <c r="BH235" s="112">
        <v>230</v>
      </c>
      <c r="BI235" s="112">
        <v>42924000</v>
      </c>
      <c r="BJ235" s="113">
        <v>185</v>
      </c>
      <c r="BK235" s="113">
        <v>1018.994541</v>
      </c>
      <c r="BL235" s="113">
        <v>228.28027410000001</v>
      </c>
      <c r="BM235" s="113">
        <v>5.2088740080000004</v>
      </c>
      <c r="BN235" s="113">
        <v>-1018.994541</v>
      </c>
      <c r="BO235" s="113">
        <v>-200.0260159</v>
      </c>
      <c r="BP235" s="113">
        <v>-208.0453842</v>
      </c>
      <c r="BQ235" s="115">
        <f t="shared" si="22"/>
        <v>496.80555555555554</v>
      </c>
      <c r="BT235" s="112">
        <v>230</v>
      </c>
      <c r="BU235" s="112">
        <v>42924000</v>
      </c>
      <c r="BV235" s="113">
        <v>1041.2579760000001</v>
      </c>
      <c r="BW235" s="113">
        <v>1001.418944</v>
      </c>
      <c r="BX235" s="113">
        <v>-32.915062749999997</v>
      </c>
      <c r="BY235" s="113">
        <v>31.227061469999999</v>
      </c>
      <c r="BZ235" s="113">
        <v>-188.2583668</v>
      </c>
      <c r="CA235" s="113">
        <v>176.81832270000001</v>
      </c>
    </row>
    <row r="236" spans="2:79" ht="9.9499999999999993" customHeight="1" x14ac:dyDescent="0.25">
      <c r="AE236" s="63">
        <v>196</v>
      </c>
      <c r="AF236" s="63">
        <v>36967200</v>
      </c>
      <c r="AG236" s="63">
        <v>1.25</v>
      </c>
      <c r="AH236" s="63">
        <v>0</v>
      </c>
      <c r="AI236" s="63">
        <v>0.22385206948299199</v>
      </c>
      <c r="AJ236" s="63">
        <v>0.232944102503958</v>
      </c>
      <c r="AK236" s="63">
        <v>0</v>
      </c>
      <c r="AL236" s="63">
        <v>1.1306748964284901</v>
      </c>
      <c r="AM236" s="63">
        <v>0</v>
      </c>
      <c r="AN236" s="63">
        <v>0</v>
      </c>
      <c r="AO236" s="63">
        <v>-0.24999999586359201</v>
      </c>
      <c r="AP236" s="63">
        <v>0</v>
      </c>
      <c r="AQ236" s="63">
        <v>0</v>
      </c>
      <c r="AR236" s="63">
        <v>0</v>
      </c>
      <c r="AS236" s="63">
        <v>0</v>
      </c>
      <c r="AT236" s="63">
        <v>0</v>
      </c>
      <c r="AU236" s="63">
        <v>427.86111111111097</v>
      </c>
      <c r="AV236" s="140"/>
      <c r="AW236" s="140"/>
      <c r="AX236" s="140"/>
      <c r="AY236" s="140"/>
      <c r="AZ236" s="140"/>
      <c r="BA236" s="140"/>
      <c r="BH236" s="112">
        <v>231</v>
      </c>
      <c r="BI236" s="112">
        <v>43099200</v>
      </c>
      <c r="BJ236" s="113">
        <v>185</v>
      </c>
      <c r="BK236" s="113">
        <v>1019.001625</v>
      </c>
      <c r="BL236" s="113">
        <v>228.28585570000001</v>
      </c>
      <c r="BM236" s="113">
        <v>5.2075202169999999</v>
      </c>
      <c r="BN236" s="113">
        <v>-1019.001625</v>
      </c>
      <c r="BO236" s="113">
        <v>-200.03135940000001</v>
      </c>
      <c r="BP236" s="113">
        <v>-208.04697609999999</v>
      </c>
      <c r="BQ236" s="115">
        <f t="shared" si="22"/>
        <v>498.83333333333331</v>
      </c>
      <c r="BT236" s="112">
        <v>231</v>
      </c>
      <c r="BU236" s="112">
        <v>43099200</v>
      </c>
      <c r="BV236" s="113">
        <v>1041.2579920000001</v>
      </c>
      <c r="BW236" s="113">
        <v>1001.418945</v>
      </c>
      <c r="BX236" s="113">
        <v>-32.915769619999999</v>
      </c>
      <c r="BY236" s="113">
        <v>31.227061469999999</v>
      </c>
      <c r="BZ236" s="113">
        <v>-188.2584315</v>
      </c>
      <c r="CA236" s="113">
        <v>176.8199146</v>
      </c>
    </row>
    <row r="237" spans="2:79" ht="9.9499999999999993" customHeight="1" x14ac:dyDescent="0.25">
      <c r="AE237" s="63">
        <v>197</v>
      </c>
      <c r="AF237" s="63">
        <v>37142400</v>
      </c>
      <c r="AG237" s="63">
        <v>1.25</v>
      </c>
      <c r="AH237" s="63">
        <v>0</v>
      </c>
      <c r="AI237" s="63">
        <v>0.22373526948293099</v>
      </c>
      <c r="AJ237" s="63">
        <v>0.232944102503958</v>
      </c>
      <c r="AK237" s="63">
        <v>0</v>
      </c>
      <c r="AL237" s="63">
        <v>1.0830254711634899</v>
      </c>
      <c r="AM237" s="63">
        <v>0</v>
      </c>
      <c r="AN237" s="63">
        <v>0</v>
      </c>
      <c r="AO237" s="63">
        <v>-0.249999999999964</v>
      </c>
      <c r="AP237" s="63">
        <v>0</v>
      </c>
      <c r="AQ237" s="63">
        <v>0</v>
      </c>
      <c r="AR237" s="63">
        <v>0</v>
      </c>
      <c r="AS237" s="63">
        <v>0</v>
      </c>
      <c r="AT237" s="63">
        <v>0</v>
      </c>
      <c r="AU237" s="63">
        <v>429.888888888888</v>
      </c>
      <c r="AV237" s="140"/>
      <c r="AW237" s="140"/>
      <c r="AX237" s="140"/>
      <c r="AY237" s="140"/>
      <c r="AZ237" s="140"/>
      <c r="BA237" s="140"/>
      <c r="BH237" s="112">
        <v>232</v>
      </c>
      <c r="BI237" s="112">
        <v>43274400</v>
      </c>
      <c r="BJ237" s="113">
        <v>185</v>
      </c>
      <c r="BK237" s="113">
        <v>1019.0068649999999</v>
      </c>
      <c r="BL237" s="113">
        <v>228.2897256</v>
      </c>
      <c r="BM237" s="113">
        <v>5.2060870650000002</v>
      </c>
      <c r="BN237" s="113">
        <v>-1019.0068649999999</v>
      </c>
      <c r="BO237" s="113">
        <v>-200.03482099999999</v>
      </c>
      <c r="BP237" s="113">
        <v>-208.04881750000001</v>
      </c>
      <c r="BQ237" s="115">
        <f t="shared" si="22"/>
        <v>500.86111111111109</v>
      </c>
      <c r="BT237" s="112">
        <v>232</v>
      </c>
      <c r="BU237" s="112">
        <v>43274400</v>
      </c>
      <c r="BV237" s="113">
        <v>1041.258008</v>
      </c>
      <c r="BW237" s="113">
        <v>1001.418946</v>
      </c>
      <c r="BX237" s="113">
        <v>-32.916475409999997</v>
      </c>
      <c r="BY237" s="113">
        <v>31.227061469999999</v>
      </c>
      <c r="BZ237" s="113">
        <v>-188.25869220000001</v>
      </c>
      <c r="CA237" s="113">
        <v>176.82175609999999</v>
      </c>
    </row>
    <row r="238" spans="2:79" ht="9.9499999999999993" customHeight="1" x14ac:dyDescent="0.25">
      <c r="AE238" s="63">
        <v>198</v>
      </c>
      <c r="AF238" s="63">
        <v>37317600</v>
      </c>
      <c r="AG238" s="63">
        <v>1.25</v>
      </c>
      <c r="AH238" s="63">
        <v>0</v>
      </c>
      <c r="AI238" s="63">
        <v>0.223618469482982</v>
      </c>
      <c r="AJ238" s="63">
        <v>0.23293273562348699</v>
      </c>
      <c r="AK238" s="63">
        <v>0</v>
      </c>
      <c r="AL238" s="63">
        <v>1.0720837691725</v>
      </c>
      <c r="AM238" s="63">
        <v>0</v>
      </c>
      <c r="AN238" s="63">
        <v>0</v>
      </c>
      <c r="AO238" s="63">
        <v>-0.249999999999964</v>
      </c>
      <c r="AP238" s="63">
        <v>0</v>
      </c>
      <c r="AQ238" s="63">
        <v>0</v>
      </c>
      <c r="AR238" s="63">
        <v>0</v>
      </c>
      <c r="AS238" s="63">
        <v>0</v>
      </c>
      <c r="AT238" s="63">
        <v>0</v>
      </c>
      <c r="AU238" s="63">
        <v>431.916666666666</v>
      </c>
      <c r="AV238" s="140"/>
      <c r="AW238" s="140"/>
      <c r="AX238" s="140"/>
      <c r="AY238" s="140"/>
      <c r="AZ238" s="140"/>
      <c r="BA238" s="140"/>
      <c r="BH238" s="112">
        <v>233</v>
      </c>
      <c r="BI238" s="112">
        <v>43449600</v>
      </c>
      <c r="BJ238" s="113">
        <v>185</v>
      </c>
      <c r="BK238" s="113">
        <v>1019.010866</v>
      </c>
      <c r="BL238" s="113">
        <v>228.29242959999999</v>
      </c>
      <c r="BM238" s="113">
        <v>5.2046095450000003</v>
      </c>
      <c r="BN238" s="113">
        <v>-1019.010866</v>
      </c>
      <c r="BO238" s="113">
        <v>-200.03700180000001</v>
      </c>
      <c r="BP238" s="113">
        <v>-208.05081820000001</v>
      </c>
      <c r="BQ238" s="115">
        <f t="shared" si="22"/>
        <v>502.88888888888891</v>
      </c>
      <c r="BT238" s="112">
        <v>233</v>
      </c>
      <c r="BU238" s="112">
        <v>43449600</v>
      </c>
      <c r="BV238" s="113">
        <v>1041.258024</v>
      </c>
      <c r="BW238" s="113">
        <v>1001.418948</v>
      </c>
      <c r="BX238" s="113">
        <v>-32.917177049999999</v>
      </c>
      <c r="BY238" s="113">
        <v>31.227061469999999</v>
      </c>
      <c r="BZ238" s="113">
        <v>-188.25913650000001</v>
      </c>
      <c r="CA238" s="113">
        <v>176.82375669999999</v>
      </c>
    </row>
    <row r="239" spans="2:79" ht="9.9499999999999993" customHeight="1" x14ac:dyDescent="0.25">
      <c r="AE239" s="63">
        <v>199</v>
      </c>
      <c r="AF239" s="63">
        <v>37492800</v>
      </c>
      <c r="AG239" s="63">
        <v>1.25</v>
      </c>
      <c r="AH239" s="63">
        <v>0</v>
      </c>
      <c r="AI239" s="63">
        <v>0.22361846948292599</v>
      </c>
      <c r="AJ239" s="63">
        <v>0.232827302503956</v>
      </c>
      <c r="AK239" s="63">
        <v>0</v>
      </c>
      <c r="AL239" s="63">
        <v>1.06767512877077</v>
      </c>
      <c r="AM239" s="63">
        <v>0</v>
      </c>
      <c r="AN239" s="63">
        <v>0</v>
      </c>
      <c r="AO239" s="63">
        <v>-0.249999999999901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433.944444444444</v>
      </c>
      <c r="AV239" s="140"/>
      <c r="AW239" s="140"/>
      <c r="AX239" s="140"/>
      <c r="AY239" s="140"/>
      <c r="AZ239" s="140"/>
      <c r="BA239" s="140"/>
      <c r="BH239" s="112">
        <v>234</v>
      </c>
      <c r="BI239" s="112">
        <v>43624800</v>
      </c>
      <c r="BJ239" s="113">
        <v>185</v>
      </c>
      <c r="BK239" s="113">
        <v>1019.0141190000001</v>
      </c>
      <c r="BL239" s="113">
        <v>228.2944608</v>
      </c>
      <c r="BM239" s="113">
        <v>5.2030654460000001</v>
      </c>
      <c r="BN239" s="113">
        <v>-1019.0141190000001</v>
      </c>
      <c r="BO239" s="113">
        <v>-200.0384358</v>
      </c>
      <c r="BP239" s="113">
        <v>-208.05295949999999</v>
      </c>
      <c r="BQ239" s="115">
        <f t="shared" si="22"/>
        <v>504.91666666666669</v>
      </c>
      <c r="BT239" s="112">
        <v>234</v>
      </c>
      <c r="BU239" s="112">
        <v>43624800</v>
      </c>
      <c r="BV239" s="113">
        <v>1041.2580399999999</v>
      </c>
      <c r="BW239" s="113">
        <v>1001.418951</v>
      </c>
      <c r="BX239" s="113">
        <v>-32.917874730000001</v>
      </c>
      <c r="BY239" s="113">
        <v>31.227061469999999</v>
      </c>
      <c r="BZ239" s="113">
        <v>-188.2597652</v>
      </c>
      <c r="CA239" s="113">
        <v>176.82589809999999</v>
      </c>
    </row>
    <row r="240" spans="2:79" ht="9.9499999999999993" customHeight="1" x14ac:dyDescent="0.25">
      <c r="AE240" s="63">
        <v>200</v>
      </c>
      <c r="AF240" s="63">
        <v>37668000</v>
      </c>
      <c r="AG240" s="63">
        <v>1.25</v>
      </c>
      <c r="AH240" s="63">
        <v>0</v>
      </c>
      <c r="AI240" s="63">
        <v>0.22350166948297701</v>
      </c>
      <c r="AJ240" s="63">
        <v>0.232795100830021</v>
      </c>
      <c r="AK240" s="63">
        <v>0</v>
      </c>
      <c r="AL240" s="63">
        <v>1.0626831345365</v>
      </c>
      <c r="AM240" s="63">
        <v>0</v>
      </c>
      <c r="AN240" s="63">
        <v>0</v>
      </c>
      <c r="AO240" s="63">
        <v>-0.249999999999964</v>
      </c>
      <c r="AP240" s="63">
        <v>0</v>
      </c>
      <c r="AQ240" s="63">
        <v>0</v>
      </c>
      <c r="AR240" s="63">
        <v>0</v>
      </c>
      <c r="AS240" s="63">
        <v>0</v>
      </c>
      <c r="AT240" s="63">
        <v>0</v>
      </c>
      <c r="AU240" s="63">
        <v>435.972222222222</v>
      </c>
      <c r="AV240" s="140"/>
      <c r="AW240" s="140"/>
      <c r="AX240" s="140"/>
      <c r="AY240" s="140"/>
      <c r="AZ240" s="140"/>
      <c r="BA240" s="140"/>
      <c r="BH240" s="112">
        <v>235</v>
      </c>
      <c r="BI240" s="112">
        <v>43800000</v>
      </c>
      <c r="BJ240" s="113">
        <v>185</v>
      </c>
      <c r="BK240" s="113">
        <v>1019.016889</v>
      </c>
      <c r="BL240" s="113">
        <v>228.29605129999999</v>
      </c>
      <c r="BM240" s="113">
        <v>5.2014851069999999</v>
      </c>
      <c r="BN240" s="113">
        <v>-1019.016889</v>
      </c>
      <c r="BO240" s="113">
        <v>-200.0393794</v>
      </c>
      <c r="BP240" s="113">
        <v>-208.0551869</v>
      </c>
      <c r="BQ240" s="115">
        <f t="shared" si="22"/>
        <v>506.94444444444446</v>
      </c>
      <c r="BT240" s="112">
        <v>235</v>
      </c>
      <c r="BU240" s="112">
        <v>43800000</v>
      </c>
      <c r="BV240" s="113">
        <v>1041.2580559999999</v>
      </c>
      <c r="BW240" s="113">
        <v>1001.418954</v>
      </c>
      <c r="BX240" s="113">
        <v>-32.918567920000001</v>
      </c>
      <c r="BY240" s="113">
        <v>31.227061469999999</v>
      </c>
      <c r="BZ240" s="113">
        <v>-188.26055959999999</v>
      </c>
      <c r="CA240" s="113">
        <v>176.8281254</v>
      </c>
    </row>
    <row r="241" spans="31:79" ht="9.9499999999999993" customHeight="1" x14ac:dyDescent="0.25">
      <c r="AE241" s="63">
        <v>201</v>
      </c>
      <c r="AF241" s="63">
        <v>37843200</v>
      </c>
      <c r="AG241" s="63">
        <v>1.25</v>
      </c>
      <c r="AH241" s="63">
        <v>0</v>
      </c>
      <c r="AI241" s="63">
        <v>0.22350166948292099</v>
      </c>
      <c r="AJ241" s="63">
        <v>0.232710502503958</v>
      </c>
      <c r="AK241" s="63">
        <v>0</v>
      </c>
      <c r="AL241" s="63">
        <v>1.05805457425808</v>
      </c>
      <c r="AM241" s="63">
        <v>0</v>
      </c>
      <c r="AN241" s="63">
        <v>0</v>
      </c>
      <c r="AO241" s="63">
        <v>-0.249999999999933</v>
      </c>
      <c r="AP241" s="63">
        <v>0</v>
      </c>
      <c r="AQ241" s="63">
        <v>0</v>
      </c>
      <c r="AR241" s="63">
        <v>0</v>
      </c>
      <c r="AS241" s="63">
        <v>0</v>
      </c>
      <c r="AT241" s="63">
        <v>0</v>
      </c>
      <c r="AU241" s="63">
        <v>438</v>
      </c>
      <c r="AV241" s="140"/>
      <c r="AW241" s="140"/>
      <c r="AX241" s="140"/>
      <c r="AY241" s="140"/>
      <c r="AZ241" s="140"/>
      <c r="BA241" s="140"/>
      <c r="BH241" s="112">
        <v>236</v>
      </c>
      <c r="BI241" s="112">
        <v>43975200</v>
      </c>
      <c r="BJ241" s="113">
        <v>185</v>
      </c>
      <c r="BK241" s="113">
        <v>1019.020563</v>
      </c>
      <c r="BL241" s="113">
        <v>228.29861650000001</v>
      </c>
      <c r="BM241" s="113">
        <v>5.1896156580000001</v>
      </c>
      <c r="BN241" s="113">
        <v>-1019.020563</v>
      </c>
      <c r="BO241" s="113">
        <v>-200.04125959999999</v>
      </c>
      <c r="BP241" s="113">
        <v>-208.0677412</v>
      </c>
      <c r="BQ241" s="115">
        <f t="shared" si="22"/>
        <v>508.97222222222223</v>
      </c>
      <c r="BT241" s="112">
        <v>236</v>
      </c>
      <c r="BU241" s="112">
        <v>43975200</v>
      </c>
      <c r="BV241" s="113">
        <v>1041.2580720000001</v>
      </c>
      <c r="BW241" s="113">
        <v>1001.418964</v>
      </c>
      <c r="BX241" s="113">
        <v>-32.919257940000001</v>
      </c>
      <c r="BY241" s="113">
        <v>31.227061469999999</v>
      </c>
      <c r="BZ241" s="113">
        <v>-188.2626917</v>
      </c>
      <c r="CA241" s="113">
        <v>176.8406798</v>
      </c>
    </row>
    <row r="242" spans="31:79" ht="9.9499999999999993" customHeight="1" x14ac:dyDescent="0.25">
      <c r="AE242" s="63">
        <v>202</v>
      </c>
      <c r="AF242" s="63">
        <v>38018400</v>
      </c>
      <c r="AG242" s="63">
        <v>1.25</v>
      </c>
      <c r="AH242" s="63">
        <v>0</v>
      </c>
      <c r="AI242" s="63">
        <v>0.22264675826488201</v>
      </c>
      <c r="AJ242" s="63">
        <v>0.23265863660724501</v>
      </c>
      <c r="AK242" s="63">
        <v>0</v>
      </c>
      <c r="AL242" s="63">
        <v>1.0539139694368</v>
      </c>
      <c r="AM242" s="63">
        <v>0</v>
      </c>
      <c r="AN242" s="63">
        <v>0</v>
      </c>
      <c r="AO242" s="63">
        <v>-0.249999999999964</v>
      </c>
      <c r="AP242" s="63">
        <v>0</v>
      </c>
      <c r="AQ242" s="63">
        <v>0</v>
      </c>
      <c r="AR242" s="63">
        <v>0</v>
      </c>
      <c r="AS242" s="63">
        <v>0</v>
      </c>
      <c r="AT242" s="63">
        <v>0</v>
      </c>
      <c r="AU242" s="63">
        <v>440.02777777777698</v>
      </c>
      <c r="AV242" s="140"/>
      <c r="AW242" s="140"/>
      <c r="AX242" s="140"/>
      <c r="AY242" s="140"/>
      <c r="AZ242" s="140"/>
      <c r="BA242" s="140"/>
      <c r="BH242" s="112">
        <v>237</v>
      </c>
      <c r="BI242" s="112">
        <v>44150400</v>
      </c>
      <c r="BJ242" s="113">
        <v>185</v>
      </c>
      <c r="BK242" s="113">
        <v>1019.025724</v>
      </c>
      <c r="BL242" s="113">
        <v>228.30274130000001</v>
      </c>
      <c r="BM242" s="113">
        <v>5.1728604999999996</v>
      </c>
      <c r="BN242" s="113">
        <v>-1019.025724</v>
      </c>
      <c r="BO242" s="113">
        <v>-200.0446705</v>
      </c>
      <c r="BP242" s="113">
        <v>-208.0852103</v>
      </c>
      <c r="BQ242" s="115">
        <f t="shared" si="22"/>
        <v>511</v>
      </c>
      <c r="BT242" s="112">
        <v>237</v>
      </c>
      <c r="BU242" s="112">
        <v>44150400</v>
      </c>
      <c r="BV242" s="113">
        <v>1041.258088</v>
      </c>
      <c r="BW242" s="113">
        <v>1001.418982</v>
      </c>
      <c r="BX242" s="113">
        <v>-32.919946789999997</v>
      </c>
      <c r="BY242" s="113">
        <v>31.227061469999999</v>
      </c>
      <c r="BZ242" s="113">
        <v>-188.26658750000001</v>
      </c>
      <c r="CA242" s="113">
        <v>176.8581489</v>
      </c>
    </row>
    <row r="243" spans="31:79" ht="9.9499999999999993" customHeight="1" x14ac:dyDescent="0.25">
      <c r="AE243" s="63">
        <v>203</v>
      </c>
      <c r="AF243" s="63">
        <v>38193600</v>
      </c>
      <c r="AG243" s="63">
        <v>1.25</v>
      </c>
      <c r="AH243" s="63">
        <v>0</v>
      </c>
      <c r="AI243" s="63">
        <v>0.22264675826488201</v>
      </c>
      <c r="AJ243" s="63">
        <v>0.232593702503957</v>
      </c>
      <c r="AK243" s="63">
        <v>0</v>
      </c>
      <c r="AL243" s="63">
        <v>1.0490146083201299</v>
      </c>
      <c r="AM243" s="63">
        <v>0</v>
      </c>
      <c r="AN243" s="63">
        <v>0</v>
      </c>
      <c r="AO243" s="63">
        <v>-0.249999999999964</v>
      </c>
      <c r="AP243" s="63">
        <v>0</v>
      </c>
      <c r="AQ243" s="63">
        <v>0</v>
      </c>
      <c r="AR243" s="63">
        <v>0</v>
      </c>
      <c r="AS243" s="63">
        <v>0</v>
      </c>
      <c r="AT243" s="63">
        <v>0</v>
      </c>
      <c r="AU243" s="63">
        <v>442.05555555555497</v>
      </c>
      <c r="AV243" s="140"/>
      <c r="AW243" s="140"/>
      <c r="AX243" s="140"/>
      <c r="AY243" s="140"/>
      <c r="AZ243" s="140"/>
      <c r="BA243" s="140"/>
      <c r="BH243" s="112">
        <v>238</v>
      </c>
      <c r="BI243" s="112">
        <v>44325600</v>
      </c>
      <c r="BJ243" s="113">
        <v>185</v>
      </c>
      <c r="BK243" s="113">
        <v>1019.0321</v>
      </c>
      <c r="BL243" s="113">
        <v>228.30813330000001</v>
      </c>
      <c r="BM243" s="113">
        <v>5.1576950180000001</v>
      </c>
      <c r="BN243" s="113">
        <v>-1019.0321</v>
      </c>
      <c r="BO243" s="113">
        <v>-200.0493281</v>
      </c>
      <c r="BP243" s="113">
        <v>-208.10111019999999</v>
      </c>
      <c r="BQ243" s="115">
        <f t="shared" si="22"/>
        <v>513.02777777777783</v>
      </c>
      <c r="BT243" s="112">
        <v>238</v>
      </c>
      <c r="BU243" s="112">
        <v>44325600</v>
      </c>
      <c r="BV243" s="113">
        <v>1041.2581029999999</v>
      </c>
      <c r="BW243" s="113">
        <v>1001.419005</v>
      </c>
      <c r="BX243" s="113">
        <v>-32.920635910000001</v>
      </c>
      <c r="BY243" s="113">
        <v>31.227061469999999</v>
      </c>
      <c r="BZ243" s="113">
        <v>-188.27187129999999</v>
      </c>
      <c r="CA243" s="113">
        <v>176.8740487</v>
      </c>
    </row>
    <row r="244" spans="31:79" ht="9.9499999999999993" customHeight="1" x14ac:dyDescent="0.25">
      <c r="AE244" s="63">
        <v>204</v>
      </c>
      <c r="AF244" s="63">
        <v>38368800</v>
      </c>
      <c r="AG244" s="63">
        <v>1.25</v>
      </c>
      <c r="AH244" s="63">
        <v>0</v>
      </c>
      <c r="AI244" s="63">
        <v>0.22252995826487701</v>
      </c>
      <c r="AJ244" s="63">
        <v>0.23252336745692001</v>
      </c>
      <c r="AK244" s="63">
        <v>0</v>
      </c>
      <c r="AL244" s="63">
        <v>1.0450465528491</v>
      </c>
      <c r="AM244" s="63">
        <v>0</v>
      </c>
      <c r="AN244" s="63">
        <v>0</v>
      </c>
      <c r="AO244" s="63">
        <v>-0.249999999999964</v>
      </c>
      <c r="AP244" s="63">
        <v>0</v>
      </c>
      <c r="AQ244" s="63">
        <v>0</v>
      </c>
      <c r="AR244" s="63">
        <v>0</v>
      </c>
      <c r="AS244" s="63">
        <v>0</v>
      </c>
      <c r="AT244" s="63">
        <v>0</v>
      </c>
      <c r="AU244" s="63">
        <v>444.08333333333297</v>
      </c>
      <c r="AV244" s="140"/>
      <c r="AW244" s="140"/>
      <c r="AX244" s="140"/>
      <c r="AY244" s="140"/>
      <c r="AZ244" s="140"/>
      <c r="BA244" s="140"/>
      <c r="BH244" s="112">
        <v>239</v>
      </c>
      <c r="BI244" s="112">
        <v>44500800</v>
      </c>
      <c r="BJ244" s="113">
        <v>185</v>
      </c>
      <c r="BK244" s="113">
        <v>1019.039501</v>
      </c>
      <c r="BL244" s="113">
        <v>228.3145974</v>
      </c>
      <c r="BM244" s="113">
        <v>5.1434797669999996</v>
      </c>
      <c r="BN244" s="113">
        <v>-1019.039501</v>
      </c>
      <c r="BO244" s="113">
        <v>-200.05504339999999</v>
      </c>
      <c r="BP244" s="113">
        <v>-208.11607420000001</v>
      </c>
      <c r="BQ244" s="115">
        <f t="shared" si="22"/>
        <v>515.05555555555554</v>
      </c>
      <c r="BT244" s="112">
        <v>239</v>
      </c>
      <c r="BU244" s="112">
        <v>44500800</v>
      </c>
      <c r="BV244" s="113">
        <v>1041.2581190000001</v>
      </c>
      <c r="BW244" s="113">
        <v>1001.419034</v>
      </c>
      <c r="BX244" s="113">
        <v>-32.921326039999997</v>
      </c>
      <c r="BY244" s="113">
        <v>31.227061469999999</v>
      </c>
      <c r="BZ244" s="113">
        <v>-188.27828360000001</v>
      </c>
      <c r="CA244" s="113">
        <v>176.88901269999999</v>
      </c>
    </row>
    <row r="245" spans="31:79" ht="9.9499999999999993" customHeight="1" x14ac:dyDescent="0.25">
      <c r="AE245" s="63">
        <v>205</v>
      </c>
      <c r="AF245" s="63">
        <v>38544000</v>
      </c>
      <c r="AG245" s="63">
        <v>1.25</v>
      </c>
      <c r="AH245" s="63">
        <v>0</v>
      </c>
      <c r="AI245" s="63">
        <v>0.22252995826487701</v>
      </c>
      <c r="AJ245" s="63">
        <v>0.232476902503958</v>
      </c>
      <c r="AK245" s="63">
        <v>0</v>
      </c>
      <c r="AL245" s="63">
        <v>1.0410292262057801</v>
      </c>
      <c r="AM245" s="63">
        <v>0</v>
      </c>
      <c r="AN245" s="63">
        <v>0</v>
      </c>
      <c r="AO245" s="63">
        <v>-0.249999999999996</v>
      </c>
      <c r="AP245" s="63">
        <v>0</v>
      </c>
      <c r="AQ245" s="63">
        <v>0</v>
      </c>
      <c r="AR245" s="63">
        <v>0</v>
      </c>
      <c r="AS245" s="63">
        <v>0</v>
      </c>
      <c r="AT245" s="63">
        <v>0</v>
      </c>
      <c r="AU245" s="63">
        <v>446.11111111111097</v>
      </c>
      <c r="AV245" s="140"/>
      <c r="AW245" s="140"/>
      <c r="AX245" s="140"/>
      <c r="AY245" s="140"/>
      <c r="AZ245" s="140"/>
      <c r="BA245" s="140"/>
      <c r="BH245" s="112">
        <v>240</v>
      </c>
      <c r="BI245" s="112">
        <v>44676000</v>
      </c>
      <c r="BJ245" s="113">
        <v>185</v>
      </c>
      <c r="BK245" s="113">
        <v>1019.047756</v>
      </c>
      <c r="BL245" s="113">
        <v>228.32195999999999</v>
      </c>
      <c r="BM245" s="113">
        <v>5.1301512709999999</v>
      </c>
      <c r="BN245" s="113">
        <v>-1019.047756</v>
      </c>
      <c r="BO245" s="113">
        <v>-200.06164709999999</v>
      </c>
      <c r="BP245" s="113">
        <v>-208.13016160000001</v>
      </c>
      <c r="BQ245" s="115">
        <f t="shared" si="22"/>
        <v>517.08333333333337</v>
      </c>
      <c r="BT245" s="112">
        <v>240</v>
      </c>
      <c r="BU245" s="112">
        <v>44676000</v>
      </c>
      <c r="BV245" s="113">
        <v>1041.258135</v>
      </c>
      <c r="BW245" s="113">
        <v>1001.419067</v>
      </c>
      <c r="BX245" s="113">
        <v>-32.922017910000001</v>
      </c>
      <c r="BY245" s="113">
        <v>31.227061469999999</v>
      </c>
      <c r="BZ245" s="113">
        <v>-188.28560239999999</v>
      </c>
      <c r="CA245" s="113">
        <v>176.90310009999999</v>
      </c>
    </row>
    <row r="246" spans="31:79" ht="9.9499999999999993" customHeight="1" x14ac:dyDescent="0.25">
      <c r="AE246" s="63">
        <v>206</v>
      </c>
      <c r="AF246" s="63">
        <v>38719200</v>
      </c>
      <c r="AG246" s="63">
        <v>1.25</v>
      </c>
      <c r="AH246" s="63">
        <v>0</v>
      </c>
      <c r="AI246" s="63">
        <v>0.22241315826487201</v>
      </c>
      <c r="AJ246" s="63">
        <v>0.23238931814564401</v>
      </c>
      <c r="AK246" s="63">
        <v>0</v>
      </c>
      <c r="AL246" s="63">
        <v>1.0343815534152601</v>
      </c>
      <c r="AM246" s="63">
        <v>0</v>
      </c>
      <c r="AN246" s="63">
        <v>0</v>
      </c>
      <c r="AO246" s="63">
        <v>-0.25000000000002798</v>
      </c>
      <c r="AP246" s="63">
        <v>0</v>
      </c>
      <c r="AQ246" s="63">
        <v>0</v>
      </c>
      <c r="AR246" s="63">
        <v>0</v>
      </c>
      <c r="AS246" s="63">
        <v>0</v>
      </c>
      <c r="AT246" s="63">
        <v>0</v>
      </c>
      <c r="AU246" s="63">
        <v>448.138888888888</v>
      </c>
      <c r="AV246" s="140"/>
      <c r="AW246" s="140"/>
      <c r="AX246" s="140"/>
      <c r="AY246" s="140"/>
      <c r="AZ246" s="140"/>
      <c r="BA246" s="140"/>
      <c r="BH246" s="112">
        <v>241</v>
      </c>
      <c r="BI246" s="112">
        <v>44851200</v>
      </c>
      <c r="BJ246" s="113">
        <v>185</v>
      </c>
      <c r="BK246" s="113">
        <v>1019.2225079999999</v>
      </c>
      <c r="BL246" s="113">
        <v>228.87090689999999</v>
      </c>
      <c r="BM246" s="113">
        <v>5.1146459259999997</v>
      </c>
      <c r="BN246" s="113">
        <v>-1019.2225079999999</v>
      </c>
      <c r="BO246" s="113">
        <v>-200.61271049999999</v>
      </c>
      <c r="BP246" s="113">
        <v>-208.1435506</v>
      </c>
      <c r="BQ246" s="115">
        <f t="shared" si="22"/>
        <v>519.11111111111109</v>
      </c>
      <c r="BT246" s="112">
        <v>241</v>
      </c>
      <c r="BU246" s="112">
        <v>44851200</v>
      </c>
      <c r="BV246" s="113">
        <v>1041.2581520000001</v>
      </c>
      <c r="BW246" s="113">
        <v>1001.4191049999999</v>
      </c>
      <c r="BX246" s="113">
        <v>-32.922739989999997</v>
      </c>
      <c r="BY246" s="113">
        <v>31.227061469999999</v>
      </c>
      <c r="BZ246" s="113">
        <v>-188.29398950000001</v>
      </c>
      <c r="CA246" s="113">
        <v>176.91648910000001</v>
      </c>
    </row>
    <row r="247" spans="31:79" ht="9.9499999999999993" customHeight="1" x14ac:dyDescent="0.25">
      <c r="AE247" s="63">
        <v>207</v>
      </c>
      <c r="AF247" s="63">
        <v>38894400</v>
      </c>
      <c r="AG247" s="63">
        <v>1.25</v>
      </c>
      <c r="AH247" s="63">
        <v>0</v>
      </c>
      <c r="AI247" s="63">
        <v>0.25866519563811302</v>
      </c>
      <c r="AJ247" s="63">
        <v>0.232360102503957</v>
      </c>
      <c r="AK247" s="63">
        <v>0</v>
      </c>
      <c r="AL247" s="63">
        <v>1.0235236944299499</v>
      </c>
      <c r="AM247" s="63">
        <v>0</v>
      </c>
      <c r="AN247" s="63">
        <v>0</v>
      </c>
      <c r="AO247" s="63">
        <v>-0.249999999999933</v>
      </c>
      <c r="AP247" s="63">
        <v>0</v>
      </c>
      <c r="AQ247" s="63">
        <v>0</v>
      </c>
      <c r="AR247" s="63">
        <v>0</v>
      </c>
      <c r="AS247" s="63">
        <v>0</v>
      </c>
      <c r="AT247" s="63">
        <v>0</v>
      </c>
      <c r="AU247" s="63">
        <v>450.166666666666</v>
      </c>
      <c r="AV247" s="140"/>
      <c r="AW247" s="140"/>
      <c r="AX247" s="140"/>
      <c r="AY247" s="140"/>
      <c r="AZ247" s="140"/>
      <c r="BA247" s="140"/>
      <c r="BH247" s="112">
        <v>242</v>
      </c>
      <c r="BI247" s="112">
        <v>45026400</v>
      </c>
      <c r="BJ247" s="113">
        <v>185</v>
      </c>
      <c r="BK247" s="113">
        <v>1019.317916</v>
      </c>
      <c r="BL247" s="113">
        <v>228.9672362</v>
      </c>
      <c r="BM247" s="113">
        <v>5.0981165209999997</v>
      </c>
      <c r="BN247" s="113">
        <v>-1019.317916</v>
      </c>
      <c r="BO247" s="113">
        <v>-200.71256990000001</v>
      </c>
      <c r="BP247" s="113">
        <v>-208.15654979999999</v>
      </c>
      <c r="BQ247" s="115">
        <f t="shared" si="22"/>
        <v>521.13888888888891</v>
      </c>
      <c r="BT247" s="112">
        <v>242</v>
      </c>
      <c r="BU247" s="112">
        <v>45026400</v>
      </c>
      <c r="BV247" s="113">
        <v>1041.2581700000001</v>
      </c>
      <c r="BW247" s="113">
        <v>1001.4191520000001</v>
      </c>
      <c r="BX247" s="113">
        <v>-32.923545320000002</v>
      </c>
      <c r="BY247" s="113">
        <v>31.227061469999999</v>
      </c>
      <c r="BZ247" s="113">
        <v>-188.3043993</v>
      </c>
      <c r="CA247" s="113">
        <v>176.9294883</v>
      </c>
    </row>
    <row r="248" spans="31:79" ht="9.9499999999999993" customHeight="1" x14ac:dyDescent="0.25">
      <c r="AE248" s="63">
        <v>208</v>
      </c>
      <c r="AF248" s="63">
        <v>39069600</v>
      </c>
      <c r="AG248" s="63">
        <v>1.25</v>
      </c>
      <c r="AH248" s="63">
        <v>0</v>
      </c>
      <c r="AI248" s="63">
        <v>0.25664722512819999</v>
      </c>
      <c r="AJ248" s="63">
        <v>0.232256513691523</v>
      </c>
      <c r="AK248" s="63">
        <v>0</v>
      </c>
      <c r="AL248" s="63">
        <v>1.0132579303462199</v>
      </c>
      <c r="AM248" s="63">
        <v>0</v>
      </c>
      <c r="AN248" s="63">
        <v>0</v>
      </c>
      <c r="AO248" s="63">
        <v>-0.249999999999964</v>
      </c>
      <c r="AP248" s="63">
        <v>0</v>
      </c>
      <c r="AQ248" s="63">
        <v>0</v>
      </c>
      <c r="AR248" s="63">
        <v>0</v>
      </c>
      <c r="AS248" s="63">
        <v>0</v>
      </c>
      <c r="AT248" s="63">
        <v>0</v>
      </c>
      <c r="AU248" s="63">
        <v>452.194444444444</v>
      </c>
      <c r="AV248" s="140"/>
      <c r="AW248" s="140"/>
      <c r="AX248" s="140"/>
      <c r="AY248" s="140"/>
      <c r="AZ248" s="140"/>
      <c r="BA248" s="140"/>
      <c r="BH248" s="112">
        <v>243</v>
      </c>
      <c r="BI248" s="112">
        <v>45201600</v>
      </c>
      <c r="BJ248" s="113">
        <v>185</v>
      </c>
      <c r="BK248" s="113">
        <v>1019.38585</v>
      </c>
      <c r="BL248" s="113">
        <v>229.0422629</v>
      </c>
      <c r="BM248" s="113">
        <v>5.0835881990000003</v>
      </c>
      <c r="BN248" s="113">
        <v>-1019.38585</v>
      </c>
      <c r="BO248" s="113">
        <v>-200.78940220000001</v>
      </c>
      <c r="BP248" s="113">
        <v>-208.16927250000001</v>
      </c>
      <c r="BQ248" s="115">
        <f t="shared" si="22"/>
        <v>523.16666666666663</v>
      </c>
      <c r="BT248" s="112">
        <v>243</v>
      </c>
      <c r="BU248" s="112">
        <v>45201600</v>
      </c>
      <c r="BV248" s="113">
        <v>1041.2581909999999</v>
      </c>
      <c r="BW248" s="113">
        <v>1001.419212</v>
      </c>
      <c r="BX248" s="113">
        <v>-32.924458850000001</v>
      </c>
      <c r="BY248" s="113">
        <v>31.227061469999999</v>
      </c>
      <c r="BZ248" s="113">
        <v>-188.31763129999999</v>
      </c>
      <c r="CA248" s="113">
        <v>176.94221099999999</v>
      </c>
    </row>
    <row r="249" spans="31:79" ht="9.9499999999999993" customHeight="1" x14ac:dyDescent="0.25">
      <c r="AE249" s="63">
        <v>209</v>
      </c>
      <c r="AF249" s="63">
        <v>39244800</v>
      </c>
      <c r="AG249" s="63">
        <v>1.25</v>
      </c>
      <c r="AH249" s="63">
        <v>0</v>
      </c>
      <c r="AI249" s="63">
        <v>0.254249020516361</v>
      </c>
      <c r="AJ249" s="63">
        <v>0.232241793107136</v>
      </c>
      <c r="AK249" s="63">
        <v>0</v>
      </c>
      <c r="AL249" s="63">
        <v>1.0058409875066201</v>
      </c>
      <c r="AM249" s="63">
        <v>0</v>
      </c>
      <c r="AN249" s="63">
        <v>0</v>
      </c>
      <c r="AO249" s="63">
        <v>-0.249999999999996</v>
      </c>
      <c r="AP249" s="63">
        <v>0</v>
      </c>
      <c r="AQ249" s="63">
        <v>0</v>
      </c>
      <c r="AR249" s="63">
        <v>0</v>
      </c>
      <c r="AS249" s="63">
        <v>0</v>
      </c>
      <c r="AT249" s="63">
        <v>0</v>
      </c>
      <c r="AU249" s="63">
        <v>454.222222222222</v>
      </c>
      <c r="AV249" s="140"/>
      <c r="AW249" s="140"/>
      <c r="AX249" s="140"/>
      <c r="AY249" s="140"/>
      <c r="AZ249" s="140"/>
      <c r="BA249" s="140"/>
      <c r="BH249" s="112">
        <v>244</v>
      </c>
      <c r="BI249" s="112">
        <v>45376800</v>
      </c>
      <c r="BJ249" s="113">
        <v>185</v>
      </c>
      <c r="BK249" s="113">
        <v>1019.4401810000001</v>
      </c>
      <c r="BL249" s="113">
        <v>229.1055149</v>
      </c>
      <c r="BM249" s="113">
        <v>5.0700847519999996</v>
      </c>
      <c r="BN249" s="113">
        <v>-1019.4401810000001</v>
      </c>
      <c r="BO249" s="113">
        <v>-200.85346999999999</v>
      </c>
      <c r="BP249" s="113">
        <v>-208.1819601</v>
      </c>
      <c r="BQ249" s="115">
        <f t="shared" si="22"/>
        <v>525.19444444444446</v>
      </c>
      <c r="BT249" s="112">
        <v>244</v>
      </c>
      <c r="BU249" s="112">
        <v>45376800</v>
      </c>
      <c r="BV249" s="113">
        <v>1041.2582150000001</v>
      </c>
      <c r="BW249" s="113">
        <v>1001.4192839999999</v>
      </c>
      <c r="BX249" s="113">
        <v>-32.925486020000001</v>
      </c>
      <c r="BY249" s="113">
        <v>31.227061469999999</v>
      </c>
      <c r="BZ249" s="113">
        <v>-188.333495</v>
      </c>
      <c r="CA249" s="113">
        <v>176.9548987</v>
      </c>
    </row>
    <row r="250" spans="31:79" ht="9.9499999999999993" customHeight="1" x14ac:dyDescent="0.25">
      <c r="AE250" s="63">
        <v>210</v>
      </c>
      <c r="AF250" s="63">
        <v>39420000</v>
      </c>
      <c r="AG250" s="63">
        <v>1.25</v>
      </c>
      <c r="AH250" s="63">
        <v>0</v>
      </c>
      <c r="AI250" s="63">
        <v>0.25413222051635598</v>
      </c>
      <c r="AJ250" s="63">
        <v>0.232126502503957</v>
      </c>
      <c r="AK250" s="63">
        <v>0</v>
      </c>
      <c r="AL250" s="63">
        <v>0.99782908699943496</v>
      </c>
      <c r="AM250" s="63">
        <v>0</v>
      </c>
      <c r="AN250" s="63">
        <v>0</v>
      </c>
      <c r="AO250" s="63">
        <v>-0.249999999999996</v>
      </c>
      <c r="AP250" s="63">
        <v>0</v>
      </c>
      <c r="AQ250" s="63">
        <v>0</v>
      </c>
      <c r="AR250" s="63">
        <v>0</v>
      </c>
      <c r="AS250" s="63">
        <v>0</v>
      </c>
      <c r="AT250" s="63">
        <v>0</v>
      </c>
      <c r="AU250" s="63">
        <v>456.25</v>
      </c>
      <c r="AV250" s="140"/>
      <c r="AW250" s="140"/>
      <c r="AX250" s="140"/>
      <c r="AY250" s="140"/>
      <c r="AZ250" s="140"/>
      <c r="BA250" s="140"/>
      <c r="BH250" s="112">
        <v>245</v>
      </c>
      <c r="BI250" s="112">
        <v>45552000</v>
      </c>
      <c r="BJ250" s="113">
        <v>185</v>
      </c>
      <c r="BK250" s="113">
        <v>1019.487248</v>
      </c>
      <c r="BL250" s="113">
        <v>229.16125199999999</v>
      </c>
      <c r="BM250" s="113">
        <v>5.0572215959999998</v>
      </c>
      <c r="BN250" s="113">
        <v>-1019.487248</v>
      </c>
      <c r="BO250" s="113">
        <v>-200.90940079999999</v>
      </c>
      <c r="BP250" s="113">
        <v>-208.19462960000001</v>
      </c>
      <c r="BQ250" s="115">
        <f t="shared" si="22"/>
        <v>527.22222222222217</v>
      </c>
      <c r="BT250" s="112">
        <v>245</v>
      </c>
      <c r="BU250" s="112">
        <v>45552000</v>
      </c>
      <c r="BV250" s="113">
        <v>1041.258241</v>
      </c>
      <c r="BW250" s="113">
        <v>1001.419366</v>
      </c>
      <c r="BX250" s="113">
        <v>-32.926620130000003</v>
      </c>
      <c r="BY250" s="113">
        <v>31.227061469999999</v>
      </c>
      <c r="BZ250" s="113">
        <v>-188.35152199999999</v>
      </c>
      <c r="CA250" s="113">
        <v>176.96756809999999</v>
      </c>
    </row>
    <row r="251" spans="31:79" ht="9.9499999999999993" customHeight="1" x14ac:dyDescent="0.25">
      <c r="AE251" s="63">
        <v>211</v>
      </c>
      <c r="AF251" s="63">
        <v>39595200</v>
      </c>
      <c r="AG251" s="63">
        <v>2.5</v>
      </c>
      <c r="AH251" s="63">
        <v>0</v>
      </c>
      <c r="AI251" s="63">
        <v>0.251470581802541</v>
      </c>
      <c r="AJ251" s="63">
        <v>0.23211167632492899</v>
      </c>
      <c r="AK251" s="63">
        <v>0</v>
      </c>
      <c r="AL251" s="63">
        <v>0.98983853105700803</v>
      </c>
      <c r="AM251" s="63">
        <v>0</v>
      </c>
      <c r="AN251" s="63">
        <v>0</v>
      </c>
      <c r="AO251" s="63">
        <v>-0.25000000000006001</v>
      </c>
      <c r="AP251" s="63">
        <v>0</v>
      </c>
      <c r="AQ251" s="63">
        <v>0</v>
      </c>
      <c r="AR251" s="63">
        <v>0</v>
      </c>
      <c r="AS251" s="63">
        <v>0</v>
      </c>
      <c r="AT251" s="63">
        <v>0</v>
      </c>
      <c r="AU251" s="63">
        <v>458.27777777777698</v>
      </c>
      <c r="AV251" s="140"/>
      <c r="AW251" s="140"/>
      <c r="AX251" s="140"/>
      <c r="AY251" s="140"/>
      <c r="AZ251" s="140"/>
      <c r="BA251" s="140"/>
      <c r="BH251" s="112">
        <v>246</v>
      </c>
      <c r="BI251" s="112">
        <v>45727200</v>
      </c>
      <c r="BJ251" s="113">
        <v>185</v>
      </c>
      <c r="BK251" s="113">
        <v>1019.5300580000001</v>
      </c>
      <c r="BL251" s="113">
        <v>229.21223309999999</v>
      </c>
      <c r="BM251" s="113">
        <v>5.0481002799999999</v>
      </c>
      <c r="BN251" s="113">
        <v>-1019.5300580000001</v>
      </c>
      <c r="BO251" s="113">
        <v>-200.96016270000001</v>
      </c>
      <c r="BP251" s="113">
        <v>-208.20397019999999</v>
      </c>
      <c r="BQ251" s="115">
        <f t="shared" si="22"/>
        <v>529.25</v>
      </c>
      <c r="BT251" s="112">
        <v>246</v>
      </c>
      <c r="BU251" s="112">
        <v>45727200</v>
      </c>
      <c r="BV251" s="113">
        <v>1041.2582689999999</v>
      </c>
      <c r="BW251" s="113">
        <v>1001.419453</v>
      </c>
      <c r="BX251" s="113">
        <v>-32.927853859999999</v>
      </c>
      <c r="BY251" s="113">
        <v>31.227061469999999</v>
      </c>
      <c r="BZ251" s="113">
        <v>-188.37095149999999</v>
      </c>
      <c r="CA251" s="113">
        <v>176.9769087</v>
      </c>
    </row>
    <row r="252" spans="31:79" ht="9.9499999999999993" customHeight="1" x14ac:dyDescent="0.25">
      <c r="AE252" s="63">
        <v>212</v>
      </c>
      <c r="AF252" s="63">
        <v>39770400</v>
      </c>
      <c r="AG252" s="63">
        <v>2.5</v>
      </c>
      <c r="AH252" s="63">
        <v>0</v>
      </c>
      <c r="AI252" s="63">
        <v>0.25135378180253598</v>
      </c>
      <c r="AJ252" s="63">
        <v>0.232009702503959</v>
      </c>
      <c r="AK252" s="63">
        <v>0</v>
      </c>
      <c r="AL252" s="63">
        <v>0.98139663086025497</v>
      </c>
      <c r="AM252" s="63">
        <v>0</v>
      </c>
      <c r="AN252" s="63">
        <v>0</v>
      </c>
      <c r="AO252" s="63">
        <v>-0.25000000000002798</v>
      </c>
      <c r="AP252" s="63">
        <v>0</v>
      </c>
      <c r="AQ252" s="63">
        <v>0</v>
      </c>
      <c r="AR252" s="63">
        <v>0</v>
      </c>
      <c r="AS252" s="63">
        <v>0</v>
      </c>
      <c r="AT252" s="63">
        <v>0</v>
      </c>
      <c r="AU252" s="63">
        <v>460.30555555555497</v>
      </c>
      <c r="AV252" s="140"/>
      <c r="AW252" s="140"/>
      <c r="AX252" s="140"/>
      <c r="AY252" s="140"/>
      <c r="AZ252" s="140"/>
      <c r="BA252" s="140"/>
      <c r="BH252" s="112">
        <v>247</v>
      </c>
      <c r="BI252" s="112">
        <v>45902400</v>
      </c>
      <c r="BJ252" s="113">
        <v>185</v>
      </c>
      <c r="BK252" s="113">
        <v>1019.570658</v>
      </c>
      <c r="BL252" s="113">
        <v>229.26084270000001</v>
      </c>
      <c r="BM252" s="113">
        <v>5.0401269979999999</v>
      </c>
      <c r="BN252" s="113">
        <v>-1019.570658</v>
      </c>
      <c r="BO252" s="113">
        <v>-201.00826699999999</v>
      </c>
      <c r="BP252" s="113">
        <v>-208.21244870000001</v>
      </c>
      <c r="BQ252" s="115">
        <f t="shared" si="22"/>
        <v>531.27777777777783</v>
      </c>
      <c r="BT252" s="112">
        <v>247</v>
      </c>
      <c r="BU252" s="112">
        <v>45902400</v>
      </c>
      <c r="BV252" s="113">
        <v>1041.2582990000001</v>
      </c>
      <c r="BW252" s="113">
        <v>1001.419546</v>
      </c>
      <c r="BX252" s="113">
        <v>-32.92918495</v>
      </c>
      <c r="BY252" s="113">
        <v>31.227061469999999</v>
      </c>
      <c r="BZ252" s="113">
        <v>-188.3914801</v>
      </c>
      <c r="CA252" s="113">
        <v>176.98538719999999</v>
      </c>
    </row>
    <row r="253" spans="31:79" ht="9.9499999999999993" customHeight="1" x14ac:dyDescent="0.25">
      <c r="AE253" s="63">
        <v>213</v>
      </c>
      <c r="AF253" s="63">
        <v>39945600</v>
      </c>
      <c r="AG253" s="63">
        <v>2.5</v>
      </c>
      <c r="AH253" s="63">
        <v>0</v>
      </c>
      <c r="AI253" s="63">
        <v>0.25123698180253101</v>
      </c>
      <c r="AJ253" s="63">
        <v>0.231982869822351</v>
      </c>
      <c r="AK253" s="63">
        <v>0</v>
      </c>
      <c r="AL253" s="63">
        <v>0.974792853553196</v>
      </c>
      <c r="AM253" s="63">
        <v>0</v>
      </c>
      <c r="AN253" s="63">
        <v>0</v>
      </c>
      <c r="AO253" s="63">
        <v>-0.25000000000006001</v>
      </c>
      <c r="AP253" s="63">
        <v>0</v>
      </c>
      <c r="AQ253" s="63">
        <v>0</v>
      </c>
      <c r="AR253" s="63">
        <v>0</v>
      </c>
      <c r="AS253" s="63">
        <v>0</v>
      </c>
      <c r="AT253" s="63">
        <v>0</v>
      </c>
      <c r="AU253" s="63">
        <v>462.33333333333297</v>
      </c>
      <c r="AV253" s="140"/>
      <c r="AW253" s="140"/>
      <c r="AX253" s="140"/>
      <c r="AY253" s="140"/>
      <c r="AZ253" s="140"/>
      <c r="BA253" s="140"/>
      <c r="BH253" s="112">
        <v>248</v>
      </c>
      <c r="BI253" s="112">
        <v>46077600</v>
      </c>
      <c r="BJ253" s="113">
        <v>185</v>
      </c>
      <c r="BK253" s="113">
        <v>1019.610326</v>
      </c>
      <c r="BL253" s="113">
        <v>229.3083938</v>
      </c>
      <c r="BM253" s="113">
        <v>5.0319994039999996</v>
      </c>
      <c r="BN253" s="113">
        <v>-1019.610326</v>
      </c>
      <c r="BO253" s="113">
        <v>-201.0551006</v>
      </c>
      <c r="BP253" s="113">
        <v>-208.22129390000001</v>
      </c>
      <c r="BQ253" s="115">
        <f t="shared" si="22"/>
        <v>533.30555555555554</v>
      </c>
      <c r="BT253" s="112">
        <v>248</v>
      </c>
      <c r="BU253" s="112">
        <v>46077600</v>
      </c>
      <c r="BV253" s="113">
        <v>1041.2583320000001</v>
      </c>
      <c r="BW253" s="113">
        <v>1001.419643</v>
      </c>
      <c r="BX253" s="113">
        <v>-32.930613379999997</v>
      </c>
      <c r="BY253" s="113">
        <v>31.227061469999999</v>
      </c>
      <c r="BZ253" s="113">
        <v>-188.4129969</v>
      </c>
      <c r="CA253" s="113">
        <v>176.99423239999999</v>
      </c>
    </row>
    <row r="254" spans="31:79" ht="9.9499999999999993" customHeight="1" x14ac:dyDescent="0.25">
      <c r="AE254" s="63">
        <v>214</v>
      </c>
      <c r="AF254" s="63">
        <v>40120800</v>
      </c>
      <c r="AG254" s="63">
        <v>2.5</v>
      </c>
      <c r="AH254" s="63">
        <v>0</v>
      </c>
      <c r="AI254" s="63">
        <v>0.248195108986733</v>
      </c>
      <c r="AJ254" s="63">
        <v>0.231892902503957</v>
      </c>
      <c r="AK254" s="63">
        <v>0</v>
      </c>
      <c r="AL254" s="63">
        <v>0.96839920556612602</v>
      </c>
      <c r="AM254" s="63">
        <v>0</v>
      </c>
      <c r="AN254" s="63">
        <v>0</v>
      </c>
      <c r="AO254" s="63">
        <v>-0.25000000000002798</v>
      </c>
      <c r="AP254" s="63">
        <v>0</v>
      </c>
      <c r="AQ254" s="63">
        <v>0</v>
      </c>
      <c r="AR254" s="63">
        <v>0</v>
      </c>
      <c r="AS254" s="63">
        <v>0</v>
      </c>
      <c r="AT254" s="63">
        <v>0</v>
      </c>
      <c r="AU254" s="63">
        <v>464.36111111111097</v>
      </c>
      <c r="AV254" s="140"/>
      <c r="AW254" s="140"/>
      <c r="AX254" s="140"/>
      <c r="AY254" s="140"/>
      <c r="AZ254" s="140"/>
      <c r="BA254" s="140"/>
      <c r="BH254" s="112">
        <v>249</v>
      </c>
      <c r="BI254" s="112">
        <v>46252800</v>
      </c>
      <c r="BJ254" s="113">
        <v>185</v>
      </c>
      <c r="BK254" s="113">
        <v>1019.650432</v>
      </c>
      <c r="BL254" s="113">
        <v>229.3564475</v>
      </c>
      <c r="BM254" s="113">
        <v>5.0234178460000001</v>
      </c>
      <c r="BN254" s="113">
        <v>-1019.650432</v>
      </c>
      <c r="BO254" s="113">
        <v>-201.10229659999999</v>
      </c>
      <c r="BP254" s="113">
        <v>-208.23073310000001</v>
      </c>
      <c r="BQ254" s="115">
        <f t="shared" si="22"/>
        <v>535.33333333333337</v>
      </c>
      <c r="BT254" s="112">
        <v>249</v>
      </c>
      <c r="BU254" s="112">
        <v>46252800</v>
      </c>
      <c r="BV254" s="113">
        <v>1041.2583669999999</v>
      </c>
      <c r="BW254" s="113">
        <v>1001.419745</v>
      </c>
      <c r="BX254" s="113">
        <v>-32.932140369999999</v>
      </c>
      <c r="BY254" s="113">
        <v>31.227061469999999</v>
      </c>
      <c r="BZ254" s="113">
        <v>-188.4354673</v>
      </c>
      <c r="CA254" s="113">
        <v>177.00367159999999</v>
      </c>
    </row>
    <row r="255" spans="31:79" ht="9.9499999999999993" customHeight="1" x14ac:dyDescent="0.25">
      <c r="AE255" s="63">
        <v>215</v>
      </c>
      <c r="AF255" s="63">
        <v>40296000</v>
      </c>
      <c r="AG255" s="63">
        <v>2.5</v>
      </c>
      <c r="AH255" s="63">
        <v>0</v>
      </c>
      <c r="AI255" s="63">
        <v>0.248078308986728</v>
      </c>
      <c r="AJ255" s="63">
        <v>0.231855399062046</v>
      </c>
      <c r="AK255" s="63">
        <v>0</v>
      </c>
      <c r="AL255" s="63">
        <v>0.96144923428997997</v>
      </c>
      <c r="AM255" s="63">
        <v>0</v>
      </c>
      <c r="AN255" s="63">
        <v>0</v>
      </c>
      <c r="AO255" s="63">
        <v>-0.25000000000006001</v>
      </c>
      <c r="AP255" s="63">
        <v>0</v>
      </c>
      <c r="AQ255" s="63">
        <v>0</v>
      </c>
      <c r="AR255" s="63">
        <v>0</v>
      </c>
      <c r="AS255" s="63">
        <v>0</v>
      </c>
      <c r="AT255" s="63">
        <v>0</v>
      </c>
      <c r="AU255" s="63">
        <v>466.388888888888</v>
      </c>
      <c r="AV255" s="140"/>
      <c r="AW255" s="140"/>
      <c r="AX255" s="140"/>
      <c r="AY255" s="140"/>
      <c r="AZ255" s="140"/>
      <c r="BA255" s="140"/>
      <c r="BH255" s="112">
        <v>250</v>
      </c>
      <c r="BI255" s="112">
        <v>46428000</v>
      </c>
      <c r="BJ255" s="113">
        <v>185</v>
      </c>
      <c r="BK255" s="113">
        <v>1019.692408</v>
      </c>
      <c r="BL255" s="113">
        <v>229.40661919999999</v>
      </c>
      <c r="BM255" s="113">
        <v>5.0143521700000004</v>
      </c>
      <c r="BN255" s="113">
        <v>-1019.692408</v>
      </c>
      <c r="BO255" s="113">
        <v>-201.15155279999999</v>
      </c>
      <c r="BP255" s="113">
        <v>-208.24071420000001</v>
      </c>
      <c r="BQ255" s="115">
        <f t="shared" si="22"/>
        <v>537.36111111111109</v>
      </c>
      <c r="BT255" s="112">
        <v>250</v>
      </c>
      <c r="BU255" s="112">
        <v>46428000</v>
      </c>
      <c r="BV255" s="113">
        <v>1041.2584039999999</v>
      </c>
      <c r="BW255" s="113">
        <v>1001.419851</v>
      </c>
      <c r="BX255" s="113">
        <v>-32.933762219999998</v>
      </c>
      <c r="BY255" s="113">
        <v>31.227061469999999</v>
      </c>
      <c r="BZ255" s="113">
        <v>-188.45884029999999</v>
      </c>
      <c r="CA255" s="113">
        <v>177.01365279999999</v>
      </c>
    </row>
    <row r="256" spans="31:79" ht="9.9499999999999993" customHeight="1" x14ac:dyDescent="0.25">
      <c r="AE256" s="63">
        <v>216</v>
      </c>
      <c r="AF256" s="63">
        <v>40471200</v>
      </c>
      <c r="AG256" s="63">
        <v>2.5</v>
      </c>
      <c r="AH256" s="63">
        <v>0</v>
      </c>
      <c r="AI256" s="63">
        <v>0.24796150898672301</v>
      </c>
      <c r="AJ256" s="63">
        <v>0.231776102503959</v>
      </c>
      <c r="AK256" s="63">
        <v>0</v>
      </c>
      <c r="AL256" s="63">
        <v>0.95507517495106398</v>
      </c>
      <c r="AM256" s="63">
        <v>0</v>
      </c>
      <c r="AN256" s="63">
        <v>0</v>
      </c>
      <c r="AO256" s="63">
        <v>-0.249999999999964</v>
      </c>
      <c r="AP256" s="63">
        <v>0</v>
      </c>
      <c r="AQ256" s="63">
        <v>0</v>
      </c>
      <c r="AR256" s="63">
        <v>0</v>
      </c>
      <c r="AS256" s="63">
        <v>0</v>
      </c>
      <c r="AT256" s="63">
        <v>0</v>
      </c>
      <c r="AU256" s="63">
        <v>468.416666666666</v>
      </c>
      <c r="AV256" s="140"/>
      <c r="AW256" s="140"/>
      <c r="AX256" s="140"/>
      <c r="AY256" s="140"/>
      <c r="AZ256" s="140"/>
      <c r="BA256" s="140"/>
      <c r="BH256" s="112">
        <v>251</v>
      </c>
      <c r="BI256" s="112">
        <v>46603200</v>
      </c>
      <c r="BJ256" s="113">
        <v>185</v>
      </c>
      <c r="BK256" s="113">
        <v>1019.73578</v>
      </c>
      <c r="BL256" s="113">
        <v>229.45805709999999</v>
      </c>
      <c r="BM256" s="113">
        <v>5.0048686079999998</v>
      </c>
      <c r="BN256" s="113">
        <v>-1019.73578</v>
      </c>
      <c r="BO256" s="113">
        <v>-201.20199959999999</v>
      </c>
      <c r="BP256" s="113">
        <v>-208.25118879999999</v>
      </c>
      <c r="BQ256" s="115">
        <f t="shared" si="22"/>
        <v>539.38888888888891</v>
      </c>
      <c r="BT256" s="112">
        <v>251</v>
      </c>
      <c r="BU256" s="112">
        <v>46603200</v>
      </c>
      <c r="BV256" s="113">
        <v>1041.2584440000001</v>
      </c>
      <c r="BW256" s="113">
        <v>1001.4199599999999</v>
      </c>
      <c r="BX256" s="113">
        <v>-32.935476190000003</v>
      </c>
      <c r="BY256" s="113">
        <v>31.227061469999999</v>
      </c>
      <c r="BZ256" s="113">
        <v>-188.4830437</v>
      </c>
      <c r="CA256" s="113">
        <v>177.0241274</v>
      </c>
    </row>
    <row r="257" spans="31:79" ht="9.9499999999999993" customHeight="1" x14ac:dyDescent="0.25">
      <c r="AE257" s="63">
        <v>217</v>
      </c>
      <c r="AF257" s="63">
        <v>40646400</v>
      </c>
      <c r="AG257" s="63">
        <v>2.5</v>
      </c>
      <c r="AH257" s="63">
        <v>0</v>
      </c>
      <c r="AI257" s="63">
        <v>0.24442260206893901</v>
      </c>
      <c r="AJ257" s="63">
        <v>0.23172928966907599</v>
      </c>
      <c r="AK257" s="63">
        <v>0</v>
      </c>
      <c r="AL257" s="63">
        <v>0.95029798848813996</v>
      </c>
      <c r="AM257" s="63">
        <v>0</v>
      </c>
      <c r="AN257" s="63">
        <v>0</v>
      </c>
      <c r="AO257" s="63">
        <v>-0.25000000000002798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470.444444444444</v>
      </c>
      <c r="AV257" s="140"/>
      <c r="AW257" s="140"/>
      <c r="AX257" s="140"/>
      <c r="AY257" s="140"/>
      <c r="AZ257" s="140"/>
      <c r="BA257" s="140"/>
      <c r="BH257" s="112">
        <v>252</v>
      </c>
      <c r="BI257" s="112">
        <v>46778400</v>
      </c>
      <c r="BJ257" s="113">
        <v>185</v>
      </c>
      <c r="BK257" s="113">
        <v>1019.7814519999999</v>
      </c>
      <c r="BL257" s="113">
        <v>229.51196820000001</v>
      </c>
      <c r="BM257" s="113">
        <v>4.9927226019999997</v>
      </c>
      <c r="BN257" s="113">
        <v>-1019.7814519999999</v>
      </c>
      <c r="BO257" s="113">
        <v>-201.25488110000001</v>
      </c>
      <c r="BP257" s="113">
        <v>-208.2643645</v>
      </c>
      <c r="BQ257" s="115">
        <f t="shared" si="22"/>
        <v>541.41666666666663</v>
      </c>
      <c r="BT257" s="112">
        <v>252</v>
      </c>
      <c r="BU257" s="112">
        <v>46778400</v>
      </c>
      <c r="BV257" s="113">
        <v>1041.2584850000001</v>
      </c>
      <c r="BW257" s="113">
        <v>1001.420074</v>
      </c>
      <c r="BX257" s="113">
        <v>-32.937280710000003</v>
      </c>
      <c r="BY257" s="113">
        <v>31.227061469999999</v>
      </c>
      <c r="BZ257" s="113">
        <v>-188.5082936</v>
      </c>
      <c r="CA257" s="113">
        <v>177.03730300000001</v>
      </c>
    </row>
    <row r="258" spans="31:79" ht="9.9499999999999993" customHeight="1" x14ac:dyDescent="0.25">
      <c r="AE258" s="63">
        <v>218</v>
      </c>
      <c r="AF258" s="63">
        <v>40821600</v>
      </c>
      <c r="AG258" s="63">
        <v>2.5</v>
      </c>
      <c r="AH258" s="63">
        <v>0</v>
      </c>
      <c r="AI258" s="63">
        <v>0.24442260206899499</v>
      </c>
      <c r="AJ258" s="63">
        <v>0.231659302503957</v>
      </c>
      <c r="AK258" s="63">
        <v>0</v>
      </c>
      <c r="AL258" s="63">
        <v>0.944592384680641</v>
      </c>
      <c r="AM258" s="63">
        <v>0</v>
      </c>
      <c r="AN258" s="63">
        <v>0</v>
      </c>
      <c r="AO258" s="63">
        <v>-0.249999999999996</v>
      </c>
      <c r="AP258" s="63">
        <v>0</v>
      </c>
      <c r="AQ258" s="63">
        <v>0</v>
      </c>
      <c r="AR258" s="63">
        <v>0</v>
      </c>
      <c r="AS258" s="63">
        <v>0</v>
      </c>
      <c r="AT258" s="63">
        <v>0</v>
      </c>
      <c r="AU258" s="63">
        <v>472.472222222222</v>
      </c>
      <c r="AV258" s="140"/>
      <c r="AW258" s="140"/>
      <c r="AX258" s="140"/>
      <c r="AY258" s="140"/>
      <c r="AZ258" s="140"/>
      <c r="BA258" s="140"/>
      <c r="BH258" s="112">
        <v>253</v>
      </c>
      <c r="BI258" s="112">
        <v>46953600</v>
      </c>
      <c r="BJ258" s="113">
        <v>185</v>
      </c>
      <c r="BK258" s="113">
        <v>1019.8471919999999</v>
      </c>
      <c r="BL258" s="113">
        <v>229.5703646</v>
      </c>
      <c r="BM258" s="113">
        <v>4.9504028360000003</v>
      </c>
      <c r="BN258" s="113">
        <v>-1019.8471919999999</v>
      </c>
      <c r="BO258" s="113">
        <v>-201.3121749</v>
      </c>
      <c r="BP258" s="113">
        <v>-208.3077869</v>
      </c>
      <c r="BQ258" s="115">
        <f t="shared" si="22"/>
        <v>543.44444444444446</v>
      </c>
      <c r="BT258" s="112">
        <v>253</v>
      </c>
      <c r="BU258" s="112">
        <v>46953600</v>
      </c>
      <c r="BV258" s="113">
        <v>1041.2585280000001</v>
      </c>
      <c r="BW258" s="113">
        <v>1001.420208</v>
      </c>
      <c r="BX258" s="113">
        <v>-32.93916651</v>
      </c>
      <c r="BY258" s="113">
        <v>31.227061469999999</v>
      </c>
      <c r="BZ258" s="113">
        <v>-188.53777629999999</v>
      </c>
      <c r="CA258" s="113">
        <v>177.08072540000001</v>
      </c>
    </row>
    <row r="259" spans="31:79" ht="9.9499999999999993" customHeight="1" x14ac:dyDescent="0.25">
      <c r="AE259" s="63">
        <v>219</v>
      </c>
      <c r="AF259" s="63">
        <v>40996800</v>
      </c>
      <c r="AG259" s="63">
        <v>2.5</v>
      </c>
      <c r="AH259" s="63">
        <v>0</v>
      </c>
      <c r="AI259" s="63">
        <v>0.24430580206893401</v>
      </c>
      <c r="AJ259" s="63">
        <v>0.23160456741063101</v>
      </c>
      <c r="AK259" s="63">
        <v>0</v>
      </c>
      <c r="AL259" s="63">
        <v>0.93607999444472201</v>
      </c>
      <c r="AM259" s="63">
        <v>0</v>
      </c>
      <c r="AN259" s="63">
        <v>0</v>
      </c>
      <c r="AO259" s="63">
        <v>-0.249999999999964</v>
      </c>
      <c r="AP259" s="63">
        <v>0</v>
      </c>
      <c r="AQ259" s="63">
        <v>0</v>
      </c>
      <c r="AR259" s="63">
        <v>0</v>
      </c>
      <c r="AS259" s="63">
        <v>0</v>
      </c>
      <c r="AT259" s="63">
        <v>0</v>
      </c>
      <c r="AU259" s="63">
        <v>474.5</v>
      </c>
      <c r="AV259" s="140"/>
      <c r="AW259" s="140"/>
      <c r="AX259" s="140"/>
      <c r="AY259" s="140"/>
      <c r="AZ259" s="140"/>
      <c r="BA259" s="140"/>
      <c r="BH259" s="112">
        <v>254</v>
      </c>
      <c r="BI259" s="112">
        <v>47128800</v>
      </c>
      <c r="BJ259" s="113">
        <v>185</v>
      </c>
      <c r="BK259" s="113">
        <v>1019.933527</v>
      </c>
      <c r="BL259" s="113">
        <v>229.63270510000001</v>
      </c>
      <c r="BM259" s="113">
        <v>4.8933316140000001</v>
      </c>
      <c r="BN259" s="113">
        <v>-1019.933527</v>
      </c>
      <c r="BO259" s="113">
        <v>-201.37330829999999</v>
      </c>
      <c r="BP259" s="113">
        <v>-208.36606520000001</v>
      </c>
      <c r="BQ259" s="115">
        <f t="shared" si="22"/>
        <v>545.47222222222217</v>
      </c>
      <c r="BT259" s="112">
        <v>254</v>
      </c>
      <c r="BU259" s="112">
        <v>47128800</v>
      </c>
      <c r="BV259" s="113">
        <v>1041.2585730000001</v>
      </c>
      <c r="BW259" s="113">
        <v>1001.4203639999999</v>
      </c>
      <c r="BX259" s="113">
        <v>-32.941120359999999</v>
      </c>
      <c r="BY259" s="113">
        <v>31.227061469999999</v>
      </c>
      <c r="BZ259" s="113">
        <v>-188.57243299999999</v>
      </c>
      <c r="CA259" s="113">
        <v>177.13900380000001</v>
      </c>
    </row>
    <row r="260" spans="31:79" ht="9.9499999999999993" customHeight="1" x14ac:dyDescent="0.25">
      <c r="AE260" s="63">
        <v>220</v>
      </c>
      <c r="AF260" s="63">
        <v>41172000</v>
      </c>
      <c r="AG260" s="63">
        <v>2.5</v>
      </c>
      <c r="AH260" s="63">
        <v>0</v>
      </c>
      <c r="AI260" s="63">
        <v>0.244189002068985</v>
      </c>
      <c r="AJ260" s="63">
        <v>0.231542502503959</v>
      </c>
      <c r="AK260" s="63">
        <v>0</v>
      </c>
      <c r="AL260" s="63">
        <v>0.93388238307541405</v>
      </c>
      <c r="AM260" s="63">
        <v>0</v>
      </c>
      <c r="AN260" s="63">
        <v>0</v>
      </c>
      <c r="AO260" s="63">
        <v>-0.249999999999964</v>
      </c>
      <c r="AP260" s="63">
        <v>0</v>
      </c>
      <c r="AQ260" s="63">
        <v>0</v>
      </c>
      <c r="AR260" s="63">
        <v>0</v>
      </c>
      <c r="AS260" s="63">
        <v>0</v>
      </c>
      <c r="AT260" s="63">
        <v>0</v>
      </c>
      <c r="AU260" s="63">
        <v>476.52777777777698</v>
      </c>
      <c r="AV260" s="140"/>
      <c r="AW260" s="140"/>
      <c r="AX260" s="140"/>
      <c r="AY260" s="140"/>
      <c r="AZ260" s="140"/>
      <c r="BA260" s="140"/>
      <c r="BH260" s="112">
        <v>255</v>
      </c>
      <c r="BI260" s="112">
        <v>47304000</v>
      </c>
      <c r="BJ260" s="113">
        <v>185</v>
      </c>
      <c r="BK260" s="113">
        <v>1020.022638</v>
      </c>
      <c r="BL260" s="113">
        <v>229.6986244</v>
      </c>
      <c r="BM260" s="113">
        <v>4.831893022</v>
      </c>
      <c r="BN260" s="113">
        <v>-1020.022638</v>
      </c>
      <c r="BO260" s="113">
        <v>-201.43790870000001</v>
      </c>
      <c r="BP260" s="113">
        <v>-208.42882259999999</v>
      </c>
      <c r="BQ260" s="115">
        <f t="shared" si="22"/>
        <v>547.5</v>
      </c>
      <c r="BT260" s="112">
        <v>255</v>
      </c>
      <c r="BU260" s="112">
        <v>47304000</v>
      </c>
      <c r="BV260" s="113">
        <v>1041.258619</v>
      </c>
      <c r="BW260" s="113">
        <v>1001.420543</v>
      </c>
      <c r="BX260" s="113">
        <v>-32.943132499999997</v>
      </c>
      <c r="BY260" s="113">
        <v>31.227061469999999</v>
      </c>
      <c r="BZ260" s="113">
        <v>-188.6120095</v>
      </c>
      <c r="CA260" s="113">
        <v>177.2017611</v>
      </c>
    </row>
    <row r="261" spans="31:79" ht="9.9499999999999993" customHeight="1" x14ac:dyDescent="0.25">
      <c r="AE261" s="63">
        <v>221</v>
      </c>
      <c r="AF261" s="63">
        <v>41347200</v>
      </c>
      <c r="AG261" s="63">
        <v>2.5</v>
      </c>
      <c r="AH261" s="63">
        <v>0</v>
      </c>
      <c r="AI261" s="63">
        <v>0.24407220206892399</v>
      </c>
      <c r="AJ261" s="63">
        <v>0.231481258174497</v>
      </c>
      <c r="AK261" s="63">
        <v>0</v>
      </c>
      <c r="AL261" s="63">
        <v>0.93391996955518297</v>
      </c>
      <c r="AM261" s="63">
        <v>0</v>
      </c>
      <c r="AN261" s="63">
        <v>0</v>
      </c>
      <c r="AO261" s="63">
        <v>-0.249999999999964</v>
      </c>
      <c r="AP261" s="63">
        <v>0</v>
      </c>
      <c r="AQ261" s="63">
        <v>0</v>
      </c>
      <c r="AR261" s="63">
        <v>0</v>
      </c>
      <c r="AS261" s="63">
        <v>0</v>
      </c>
      <c r="AT261" s="63">
        <v>0</v>
      </c>
      <c r="AU261" s="63">
        <v>478.55555555555497</v>
      </c>
      <c r="AV261" s="140"/>
      <c r="AW261" s="140"/>
      <c r="AX261" s="140"/>
      <c r="AY261" s="140"/>
      <c r="AZ261" s="140"/>
      <c r="BA261" s="140"/>
      <c r="BH261" s="112">
        <v>256</v>
      </c>
      <c r="BI261" s="112">
        <v>47479200</v>
      </c>
      <c r="BJ261" s="113">
        <v>185</v>
      </c>
      <c r="BK261" s="113">
        <v>1019.481904</v>
      </c>
      <c r="BL261" s="113">
        <v>228.2082188</v>
      </c>
      <c r="BM261" s="113">
        <v>4.7699937090000004</v>
      </c>
      <c r="BN261" s="113">
        <v>-1019.481904</v>
      </c>
      <c r="BO261" s="113">
        <v>-199.94629230000001</v>
      </c>
      <c r="BP261" s="113">
        <v>-208.4919328</v>
      </c>
      <c r="BQ261" s="115">
        <f t="shared" si="22"/>
        <v>549.52777777777783</v>
      </c>
      <c r="BT261" s="112">
        <v>256</v>
      </c>
      <c r="BU261" s="112">
        <v>47479200</v>
      </c>
      <c r="BV261" s="113">
        <v>1041.2586670000001</v>
      </c>
      <c r="BW261" s="113">
        <v>1001.420742</v>
      </c>
      <c r="BX261" s="113">
        <v>-32.945212410000003</v>
      </c>
      <c r="BY261" s="113">
        <v>31.227061469999999</v>
      </c>
      <c r="BZ261" s="113">
        <v>-188.65594770000001</v>
      </c>
      <c r="CA261" s="113">
        <v>177.26487130000001</v>
      </c>
    </row>
    <row r="262" spans="31:79" ht="9.9499999999999993" customHeight="1" x14ac:dyDescent="0.25">
      <c r="AE262" s="63">
        <v>222</v>
      </c>
      <c r="AF262" s="63">
        <v>41522400</v>
      </c>
      <c r="AG262" s="63">
        <v>2.5</v>
      </c>
      <c r="AH262" s="63">
        <v>0</v>
      </c>
      <c r="AI262" s="63">
        <v>0.24026986104921899</v>
      </c>
      <c r="AJ262" s="63">
        <v>0.231425702503957</v>
      </c>
      <c r="AK262" s="63">
        <v>0</v>
      </c>
      <c r="AL262" s="63">
        <v>0.93387877968625199</v>
      </c>
      <c r="AM262" s="63">
        <v>0</v>
      </c>
      <c r="AN262" s="63">
        <v>0</v>
      </c>
      <c r="AO262" s="63">
        <v>-0.249999999999964</v>
      </c>
      <c r="AP262" s="63">
        <v>0</v>
      </c>
      <c r="AQ262" s="63">
        <v>0</v>
      </c>
      <c r="AR262" s="63">
        <v>0</v>
      </c>
      <c r="AS262" s="63">
        <v>0</v>
      </c>
      <c r="AT262" s="63">
        <v>0</v>
      </c>
      <c r="AU262" s="63">
        <v>480.58333333333297</v>
      </c>
      <c r="AV262" s="140"/>
      <c r="AW262" s="140"/>
      <c r="AX262" s="140"/>
      <c r="AY262" s="140"/>
      <c r="AZ262" s="140"/>
      <c r="BA262" s="140"/>
      <c r="BH262" s="112">
        <v>257</v>
      </c>
      <c r="BI262" s="112">
        <v>47654400</v>
      </c>
      <c r="BJ262" s="113">
        <v>185</v>
      </c>
      <c r="BK262" s="113">
        <v>1019.548964</v>
      </c>
      <c r="BL262" s="113">
        <v>228.25668709999999</v>
      </c>
      <c r="BM262" s="113">
        <v>4.7161670630000003</v>
      </c>
      <c r="BN262" s="113">
        <v>-1019.548964</v>
      </c>
      <c r="BO262" s="113">
        <v>-199.98695810000001</v>
      </c>
      <c r="BP262" s="113">
        <v>-208.55356190000001</v>
      </c>
      <c r="BQ262" s="115">
        <f t="shared" ref="BQ262:BQ325" si="25">BI262/$BQ$4</f>
        <v>551.55555555555554</v>
      </c>
      <c r="BT262" s="112">
        <v>257</v>
      </c>
      <c r="BU262" s="112">
        <v>47654400</v>
      </c>
      <c r="BV262" s="113">
        <v>1041.258716</v>
      </c>
      <c r="BW262" s="113">
        <v>1001.420957</v>
      </c>
      <c r="BX262" s="113">
        <v>-32.94737885</v>
      </c>
      <c r="BY262" s="113">
        <v>31.227061469999999</v>
      </c>
      <c r="BZ262" s="113">
        <v>-188.70372839999999</v>
      </c>
      <c r="CA262" s="113">
        <v>177.32650039999999</v>
      </c>
    </row>
    <row r="263" spans="31:79" ht="9.9499999999999993" customHeight="1" x14ac:dyDescent="0.25">
      <c r="AE263" s="63">
        <v>223</v>
      </c>
      <c r="AF263" s="63">
        <v>41697600</v>
      </c>
      <c r="AG263" s="63">
        <v>2.5</v>
      </c>
      <c r="AH263" s="63">
        <v>0</v>
      </c>
      <c r="AI263" s="63">
        <v>0.24015306104915901</v>
      </c>
      <c r="AJ263" s="63">
        <v>0.231359387946168</v>
      </c>
      <c r="AK263" s="63">
        <v>0</v>
      </c>
      <c r="AL263" s="63">
        <v>0.933634308802615</v>
      </c>
      <c r="AM263" s="63">
        <v>0</v>
      </c>
      <c r="AN263" s="63">
        <v>0</v>
      </c>
      <c r="AO263" s="63">
        <v>-0.249999999999964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482.61111111111097</v>
      </c>
      <c r="AV263" s="140"/>
      <c r="AW263" s="140"/>
      <c r="AX263" s="140"/>
      <c r="AY263" s="140"/>
      <c r="AZ263" s="140"/>
      <c r="BA263" s="140"/>
      <c r="BH263" s="112">
        <v>258</v>
      </c>
      <c r="BI263" s="112">
        <v>47829600</v>
      </c>
      <c r="BJ263" s="113">
        <v>185</v>
      </c>
      <c r="BK263" s="113">
        <v>1019.62023</v>
      </c>
      <c r="BL263" s="113">
        <v>228.31003519999999</v>
      </c>
      <c r="BM263" s="113">
        <v>4.6630363399999997</v>
      </c>
      <c r="BN263" s="113">
        <v>-1019.62023</v>
      </c>
      <c r="BO263" s="113">
        <v>-200.03296940000001</v>
      </c>
      <c r="BP263" s="113">
        <v>-208.61402939999999</v>
      </c>
      <c r="BQ263" s="115">
        <f t="shared" si="25"/>
        <v>553.58333333333337</v>
      </c>
      <c r="BT263" s="112">
        <v>258</v>
      </c>
      <c r="BU263" s="112">
        <v>47829600</v>
      </c>
      <c r="BV263" s="113">
        <v>1041.2587679999999</v>
      </c>
      <c r="BW263" s="113">
        <v>1001.421189</v>
      </c>
      <c r="BX263" s="113">
        <v>-32.94963782</v>
      </c>
      <c r="BY263" s="113">
        <v>31.227061469999999</v>
      </c>
      <c r="BZ263" s="113">
        <v>-188.75489920000001</v>
      </c>
      <c r="CA263" s="113">
        <v>177.3869679</v>
      </c>
    </row>
    <row r="264" spans="31:79" ht="9.9499999999999993" customHeight="1" x14ac:dyDescent="0.25">
      <c r="AE264" s="63">
        <v>224</v>
      </c>
      <c r="AF264" s="63">
        <v>41872800</v>
      </c>
      <c r="AG264" s="63">
        <v>2.5</v>
      </c>
      <c r="AH264" s="63">
        <v>0</v>
      </c>
      <c r="AI264" s="63">
        <v>0.24015306104915901</v>
      </c>
      <c r="AJ264" s="63">
        <v>0.231308902503956</v>
      </c>
      <c r="AK264" s="63">
        <v>0</v>
      </c>
      <c r="AL264" s="63">
        <v>0.93300370699728397</v>
      </c>
      <c r="AM264" s="63">
        <v>0</v>
      </c>
      <c r="AN264" s="63">
        <v>0</v>
      </c>
      <c r="AO264" s="63">
        <v>-0.249999999999996</v>
      </c>
      <c r="AP264" s="63">
        <v>0</v>
      </c>
      <c r="AQ264" s="63">
        <v>0</v>
      </c>
      <c r="AR264" s="63">
        <v>0</v>
      </c>
      <c r="AS264" s="63">
        <v>0</v>
      </c>
      <c r="AT264" s="63">
        <v>0</v>
      </c>
      <c r="AU264" s="63">
        <v>484.638888888888</v>
      </c>
      <c r="AV264" s="140"/>
      <c r="AW264" s="140"/>
      <c r="AX264" s="140"/>
      <c r="AY264" s="140"/>
      <c r="AZ264" s="140"/>
      <c r="BA264" s="140"/>
      <c r="BH264" s="112">
        <v>259</v>
      </c>
      <c r="BI264" s="112">
        <v>48004800</v>
      </c>
      <c r="BJ264" s="113">
        <v>185</v>
      </c>
      <c r="BK264" s="113">
        <v>1019.695563</v>
      </c>
      <c r="BL264" s="113">
        <v>228.3684724</v>
      </c>
      <c r="BM264" s="113">
        <v>4.6104239509999996</v>
      </c>
      <c r="BN264" s="113">
        <v>-1019.695563</v>
      </c>
      <c r="BO264" s="113">
        <v>-200.0845602</v>
      </c>
      <c r="BP264" s="113">
        <v>-208.67348820000001</v>
      </c>
      <c r="BQ264" s="115">
        <f t="shared" si="25"/>
        <v>555.61111111111109</v>
      </c>
      <c r="BT264" s="112">
        <v>259</v>
      </c>
      <c r="BU264" s="112">
        <v>48004800</v>
      </c>
      <c r="BV264" s="113">
        <v>1041.258822</v>
      </c>
      <c r="BW264" s="113">
        <v>1001.421434</v>
      </c>
      <c r="BX264" s="113">
        <v>-32.951999100000002</v>
      </c>
      <c r="BY264" s="113">
        <v>31.227061469999999</v>
      </c>
      <c r="BZ264" s="113">
        <v>-188.8091503</v>
      </c>
      <c r="CA264" s="113">
        <v>177.44642669999999</v>
      </c>
    </row>
    <row r="265" spans="31:79" ht="9.9499999999999993" customHeight="1" x14ac:dyDescent="0.25">
      <c r="AE265" s="63">
        <v>225</v>
      </c>
      <c r="AF265" s="63">
        <v>42048000</v>
      </c>
      <c r="AG265" s="63">
        <v>2.5</v>
      </c>
      <c r="AH265" s="63">
        <v>0</v>
      </c>
      <c r="AI265" s="63">
        <v>0.240036261049209</v>
      </c>
      <c r="AJ265" s="63">
        <v>0.23123898278465299</v>
      </c>
      <c r="AK265" s="63">
        <v>0</v>
      </c>
      <c r="AL265" s="63">
        <v>0.93203941329915196</v>
      </c>
      <c r="AM265" s="63">
        <v>0</v>
      </c>
      <c r="AN265" s="63">
        <v>0</v>
      </c>
      <c r="AO265" s="63">
        <v>-0.249999999999964</v>
      </c>
      <c r="AP265" s="63">
        <v>0</v>
      </c>
      <c r="AQ265" s="63">
        <v>0</v>
      </c>
      <c r="AR265" s="63">
        <v>0</v>
      </c>
      <c r="AS265" s="63">
        <v>0</v>
      </c>
      <c r="AT265" s="63">
        <v>0</v>
      </c>
      <c r="AU265" s="63">
        <v>486.666666666666</v>
      </c>
      <c r="AV265" s="140"/>
      <c r="AW265" s="140"/>
      <c r="AX265" s="140"/>
      <c r="AY265" s="140"/>
      <c r="AZ265" s="140"/>
      <c r="BA265" s="140"/>
      <c r="BH265" s="112">
        <v>260</v>
      </c>
      <c r="BI265" s="112">
        <v>48180000</v>
      </c>
      <c r="BJ265" s="113">
        <v>185</v>
      </c>
      <c r="BK265" s="113">
        <v>1019.806634</v>
      </c>
      <c r="BL265" s="113">
        <v>228.4395495</v>
      </c>
      <c r="BM265" s="113">
        <v>4.5305326079999997</v>
      </c>
      <c r="BN265" s="113">
        <v>-1019.806634</v>
      </c>
      <c r="BO265" s="113">
        <v>-200.14960540000001</v>
      </c>
      <c r="BP265" s="113">
        <v>-208.7594115</v>
      </c>
      <c r="BQ265" s="115">
        <f t="shared" si="25"/>
        <v>557.63888888888891</v>
      </c>
      <c r="BT265" s="112">
        <v>260</v>
      </c>
      <c r="BU265" s="112">
        <v>48180000</v>
      </c>
      <c r="BV265" s="113">
        <v>1041.2588800000001</v>
      </c>
      <c r="BW265" s="113">
        <v>1001.42171</v>
      </c>
      <c r="BX265" s="113">
        <v>-32.954513900000002</v>
      </c>
      <c r="BY265" s="113">
        <v>31.227061469999999</v>
      </c>
      <c r="BZ265" s="113">
        <v>-188.8703232</v>
      </c>
      <c r="CA265" s="113">
        <v>177.53235000000001</v>
      </c>
    </row>
    <row r="266" spans="31:79" ht="9.9499999999999993" customHeight="1" x14ac:dyDescent="0.25">
      <c r="AE266" s="63">
        <v>226</v>
      </c>
      <c r="AF266" s="63">
        <v>42223200</v>
      </c>
      <c r="AG266" s="63">
        <v>3.125</v>
      </c>
      <c r="AH266" s="63">
        <v>0</v>
      </c>
      <c r="AI266" s="63">
        <v>0.23991946104914899</v>
      </c>
      <c r="AJ266" s="63">
        <v>0.23119803118656301</v>
      </c>
      <c r="AK266" s="63">
        <v>0</v>
      </c>
      <c r="AL266" s="63">
        <v>0.93093527744493199</v>
      </c>
      <c r="AM266" s="63">
        <v>0</v>
      </c>
      <c r="AN266" s="63">
        <v>0</v>
      </c>
      <c r="AO266" s="63">
        <v>-0.249999999999964</v>
      </c>
      <c r="AP266" s="63">
        <v>0</v>
      </c>
      <c r="AQ266" s="63">
        <v>0</v>
      </c>
      <c r="AR266" s="63">
        <v>0</v>
      </c>
      <c r="AS266" s="63">
        <v>0</v>
      </c>
      <c r="AT266" s="63">
        <v>0</v>
      </c>
      <c r="AU266" s="63">
        <v>488.694444444444</v>
      </c>
      <c r="AV266" s="140"/>
      <c r="AW266" s="140"/>
      <c r="AX266" s="140"/>
      <c r="AY266" s="140"/>
      <c r="AZ266" s="140"/>
      <c r="BA266" s="140"/>
      <c r="BH266" s="112">
        <v>261</v>
      </c>
      <c r="BI266" s="112">
        <v>48355200</v>
      </c>
      <c r="BJ266" s="113">
        <v>185</v>
      </c>
      <c r="BK266" s="113">
        <v>1019.929585</v>
      </c>
      <c r="BL266" s="113">
        <v>228.52872600000001</v>
      </c>
      <c r="BM266" s="113">
        <v>4.4485171130000003</v>
      </c>
      <c r="BN266" s="113">
        <v>-1019.929585</v>
      </c>
      <c r="BO266" s="113">
        <v>-200.23383870000001</v>
      </c>
      <c r="BP266" s="113">
        <v>-208.84637029999999</v>
      </c>
      <c r="BQ266" s="115">
        <f t="shared" si="25"/>
        <v>559.66666666666663</v>
      </c>
      <c r="BT266" s="112">
        <v>261</v>
      </c>
      <c r="BU266" s="112">
        <v>48355200</v>
      </c>
      <c r="BV266" s="113">
        <v>1041.2589419999999</v>
      </c>
      <c r="BW266" s="113">
        <v>1001.422022</v>
      </c>
      <c r="BX266" s="113">
        <v>-32.957231319999998</v>
      </c>
      <c r="BY266" s="113">
        <v>31.227061469999999</v>
      </c>
      <c r="BZ266" s="113">
        <v>-188.9394638</v>
      </c>
      <c r="CA266" s="113">
        <v>177.6193088</v>
      </c>
    </row>
    <row r="267" spans="31:79" ht="9.9499999999999993" customHeight="1" x14ac:dyDescent="0.25">
      <c r="AE267" s="63">
        <v>227</v>
      </c>
      <c r="AF267" s="63">
        <v>42398400</v>
      </c>
      <c r="AG267" s="63">
        <v>3.125</v>
      </c>
      <c r="AH267" s="63">
        <v>0</v>
      </c>
      <c r="AI267" s="63">
        <v>0.23991946204918199</v>
      </c>
      <c r="AJ267" s="63">
        <v>0.23119092506614999</v>
      </c>
      <c r="AK267" s="63">
        <v>0</v>
      </c>
      <c r="AL267" s="63">
        <v>0.92986384978562897</v>
      </c>
      <c r="AM267" s="63">
        <v>0</v>
      </c>
      <c r="AN267" s="63">
        <v>0</v>
      </c>
      <c r="AO267" s="63">
        <v>-0.249999999999964</v>
      </c>
      <c r="AP267" s="63">
        <v>0</v>
      </c>
      <c r="AQ267" s="63">
        <v>0</v>
      </c>
      <c r="AR267" s="63">
        <v>0</v>
      </c>
      <c r="AS267" s="63">
        <v>0</v>
      </c>
      <c r="AT267" s="63">
        <v>0</v>
      </c>
      <c r="AU267" s="63">
        <v>490.722222222222</v>
      </c>
      <c r="AV267" s="140"/>
      <c r="AW267" s="140"/>
      <c r="AX267" s="140"/>
      <c r="AY267" s="140"/>
      <c r="AZ267" s="140"/>
      <c r="BA267" s="140"/>
      <c r="BH267" s="112">
        <v>262</v>
      </c>
      <c r="BI267" s="112">
        <v>48530400</v>
      </c>
      <c r="BJ267" s="113">
        <v>185</v>
      </c>
      <c r="BK267" s="113">
        <v>1020.062591</v>
      </c>
      <c r="BL267" s="113">
        <v>228.6331701</v>
      </c>
      <c r="BM267" s="113">
        <v>4.3490576580000004</v>
      </c>
      <c r="BN267" s="113">
        <v>-1020.062591</v>
      </c>
      <c r="BO267" s="113">
        <v>-200.33430440000001</v>
      </c>
      <c r="BP267" s="113">
        <v>-208.94980810000001</v>
      </c>
      <c r="BQ267" s="115">
        <f t="shared" si="25"/>
        <v>561.69444444444446</v>
      </c>
      <c r="BT267" s="112">
        <v>262</v>
      </c>
      <c r="BU267" s="112">
        <v>48530400</v>
      </c>
      <c r="BV267" s="113">
        <v>1041.2590090000001</v>
      </c>
      <c r="BW267" s="113">
        <v>1001.422377</v>
      </c>
      <c r="BX267" s="113">
        <v>-32.960165549999999</v>
      </c>
      <c r="BY267" s="113">
        <v>31.227061469999999</v>
      </c>
      <c r="BZ267" s="113">
        <v>-189.01811380000001</v>
      </c>
      <c r="CA267" s="113">
        <v>177.72274659999999</v>
      </c>
    </row>
    <row r="268" spans="31:79" ht="9.9499999999999993" customHeight="1" x14ac:dyDescent="0.25">
      <c r="AE268" s="63">
        <v>228</v>
      </c>
      <c r="AF268" s="63">
        <v>42573600</v>
      </c>
      <c r="AG268" s="63">
        <v>3.125</v>
      </c>
      <c r="AH268" s="63">
        <v>0</v>
      </c>
      <c r="AI268" s="63">
        <v>0.23991946204918199</v>
      </c>
      <c r="AJ268" s="63">
        <v>0.231120068797003</v>
      </c>
      <c r="AK268" s="63">
        <v>0</v>
      </c>
      <c r="AL268" s="63">
        <v>0.92888801795951603</v>
      </c>
      <c r="AM268" s="63">
        <v>0</v>
      </c>
      <c r="AN268" s="63">
        <v>0</v>
      </c>
      <c r="AO268" s="63">
        <v>-0.249999999999964</v>
      </c>
      <c r="AP268" s="63">
        <v>0</v>
      </c>
      <c r="AQ268" s="63">
        <v>0</v>
      </c>
      <c r="AR268" s="63">
        <v>0</v>
      </c>
      <c r="AS268" s="63">
        <v>0</v>
      </c>
      <c r="AT268" s="63">
        <v>0</v>
      </c>
      <c r="AU268" s="63">
        <v>492.75</v>
      </c>
      <c r="AV268" s="140"/>
      <c r="AW268" s="140"/>
      <c r="AX268" s="140"/>
      <c r="AY268" s="140"/>
      <c r="AZ268" s="140"/>
      <c r="BA268" s="140"/>
      <c r="BH268" s="112">
        <v>263</v>
      </c>
      <c r="BI268" s="112">
        <v>48705600</v>
      </c>
      <c r="BJ268" s="113">
        <v>185</v>
      </c>
      <c r="BK268" s="113">
        <v>1020.2058500000001</v>
      </c>
      <c r="BL268" s="113">
        <v>228.7500292</v>
      </c>
      <c r="BM268" s="113">
        <v>4.2395976040000001</v>
      </c>
      <c r="BN268" s="113">
        <v>-1020.2058500000001</v>
      </c>
      <c r="BO268" s="113">
        <v>-200.4480508</v>
      </c>
      <c r="BP268" s="113">
        <v>-209.0623808</v>
      </c>
      <c r="BQ268" s="115">
        <f t="shared" si="25"/>
        <v>563.72222222222217</v>
      </c>
      <c r="BT268" s="112">
        <v>263</v>
      </c>
      <c r="BU268" s="112">
        <v>48705600</v>
      </c>
      <c r="BV268" s="113">
        <v>1041.259082</v>
      </c>
      <c r="BW268" s="113">
        <v>1001.422775</v>
      </c>
      <c r="BX268" s="113">
        <v>-32.963320359999997</v>
      </c>
      <c r="BY268" s="113">
        <v>31.227061469999999</v>
      </c>
      <c r="BZ268" s="113">
        <v>-189.10629650000001</v>
      </c>
      <c r="CA268" s="113">
        <v>177.8353194</v>
      </c>
    </row>
    <row r="269" spans="31:79" ht="9.9499999999999993" customHeight="1" x14ac:dyDescent="0.25">
      <c r="AE269" s="63">
        <v>229</v>
      </c>
      <c r="AF269" s="63">
        <v>42748800</v>
      </c>
      <c r="AG269" s="63">
        <v>3.125</v>
      </c>
      <c r="AH269" s="63">
        <v>0</v>
      </c>
      <c r="AI269" s="63">
        <v>0.239919462049238</v>
      </c>
      <c r="AJ269" s="63">
        <v>0.231075302503956</v>
      </c>
      <c r="AK269" s="63">
        <v>0</v>
      </c>
      <c r="AL269" s="63">
        <v>0.92773125307595905</v>
      </c>
      <c r="AM269" s="63">
        <v>0</v>
      </c>
      <c r="AN269" s="63">
        <v>0</v>
      </c>
      <c r="AO269" s="63">
        <v>-0.249999999999964</v>
      </c>
      <c r="AP269" s="63">
        <v>0</v>
      </c>
      <c r="AQ269" s="63">
        <v>0</v>
      </c>
      <c r="AR269" s="63">
        <v>0</v>
      </c>
      <c r="AS269" s="63">
        <v>0</v>
      </c>
      <c r="AT269" s="63">
        <v>0</v>
      </c>
      <c r="AU269" s="63">
        <v>494.77777777777698</v>
      </c>
      <c r="AV269" s="140"/>
      <c r="AW269" s="140"/>
      <c r="AX269" s="140"/>
      <c r="AY269" s="140"/>
      <c r="AZ269" s="140"/>
      <c r="BA269" s="140"/>
      <c r="BH269" s="112">
        <v>264</v>
      </c>
      <c r="BI269" s="112">
        <v>48880800</v>
      </c>
      <c r="BJ269" s="113">
        <v>185</v>
      </c>
      <c r="BK269" s="113">
        <v>1020.3576430000001</v>
      </c>
      <c r="BL269" s="113">
        <v>228.87688180000001</v>
      </c>
      <c r="BM269" s="113">
        <v>4.1335836749999997</v>
      </c>
      <c r="BN269" s="113">
        <v>-1020.3576430000001</v>
      </c>
      <c r="BO269" s="113">
        <v>-200.57256369999999</v>
      </c>
      <c r="BP269" s="113">
        <v>-209.17073450000001</v>
      </c>
      <c r="BQ269" s="115">
        <f t="shared" si="25"/>
        <v>565.75</v>
      </c>
      <c r="BT269" s="112">
        <v>264</v>
      </c>
      <c r="BU269" s="112">
        <v>48880800</v>
      </c>
      <c r="BV269" s="113">
        <v>1041.259159</v>
      </c>
      <c r="BW269" s="113">
        <v>1001.423209</v>
      </c>
      <c r="BX269" s="113">
        <v>-32.966687499999999</v>
      </c>
      <c r="BY269" s="113">
        <v>31.227061469999999</v>
      </c>
      <c r="BZ269" s="113">
        <v>-189.2023882</v>
      </c>
      <c r="CA269" s="113">
        <v>177.94367299999999</v>
      </c>
    </row>
    <row r="270" spans="31:79" ht="9.9499999999999993" customHeight="1" x14ac:dyDescent="0.25">
      <c r="AE270" s="63">
        <v>230</v>
      </c>
      <c r="AF270" s="63">
        <v>42924000</v>
      </c>
      <c r="AG270" s="63">
        <v>3.125</v>
      </c>
      <c r="AH270" s="63">
        <v>0</v>
      </c>
      <c r="AI270" s="63">
        <v>0.239919462049238</v>
      </c>
      <c r="AJ270" s="63">
        <v>0.23100267211144301</v>
      </c>
      <c r="AK270" s="63">
        <v>0</v>
      </c>
      <c r="AL270" s="63">
        <v>0.92686524922329905</v>
      </c>
      <c r="AM270" s="63">
        <v>0</v>
      </c>
      <c r="AN270" s="63">
        <v>0</v>
      </c>
      <c r="AO270" s="63">
        <v>-0.249999999999964</v>
      </c>
      <c r="AP270" s="63">
        <v>0</v>
      </c>
      <c r="AQ270" s="63">
        <v>0</v>
      </c>
      <c r="AR270" s="63">
        <v>0</v>
      </c>
      <c r="AS270" s="63">
        <v>0</v>
      </c>
      <c r="AT270" s="63">
        <v>0</v>
      </c>
      <c r="AU270" s="63">
        <v>496.80555555555497</v>
      </c>
      <c r="AV270" s="140"/>
      <c r="AW270" s="140"/>
      <c r="AX270" s="140"/>
      <c r="AY270" s="140"/>
      <c r="AZ270" s="140"/>
      <c r="BA270" s="140"/>
      <c r="BH270" s="112">
        <v>265</v>
      </c>
      <c r="BI270" s="112">
        <v>49056000</v>
      </c>
      <c r="BJ270" s="113">
        <v>185</v>
      </c>
      <c r="BK270" s="113">
        <v>1020.5169079999999</v>
      </c>
      <c r="BL270" s="113">
        <v>229.0142616</v>
      </c>
      <c r="BM270" s="113">
        <v>4.0307649259999998</v>
      </c>
      <c r="BN270" s="113">
        <v>-1020.5169079999999</v>
      </c>
      <c r="BO270" s="113">
        <v>-200.7083107</v>
      </c>
      <c r="BP270" s="113">
        <v>-209.27518599999999</v>
      </c>
      <c r="BQ270" s="115">
        <f t="shared" si="25"/>
        <v>567.77777777777783</v>
      </c>
      <c r="BT270" s="112">
        <v>265</v>
      </c>
      <c r="BU270" s="112">
        <v>49056000</v>
      </c>
      <c r="BV270" s="113">
        <v>1041.259241</v>
      </c>
      <c r="BW270" s="113">
        <v>1001.423674</v>
      </c>
      <c r="BX270" s="113">
        <v>-32.970276409999997</v>
      </c>
      <c r="BY270" s="113">
        <v>31.227061469999999</v>
      </c>
      <c r="BZ270" s="113">
        <v>-189.30527950000001</v>
      </c>
      <c r="CA270" s="113">
        <v>178.0481245</v>
      </c>
    </row>
    <row r="271" spans="31:79" ht="9.9499999999999993" customHeight="1" x14ac:dyDescent="0.25">
      <c r="AE271" s="63">
        <v>231</v>
      </c>
      <c r="AF271" s="63">
        <v>43099200</v>
      </c>
      <c r="AG271" s="63">
        <v>3.125</v>
      </c>
      <c r="AH271" s="63">
        <v>0</v>
      </c>
      <c r="AI271" s="63">
        <v>0.239919462049238</v>
      </c>
      <c r="AJ271" s="63">
        <v>0.230958502503956</v>
      </c>
      <c r="AK271" s="63">
        <v>0</v>
      </c>
      <c r="AL271" s="63">
        <v>0.92577326205809696</v>
      </c>
      <c r="AM271" s="63">
        <v>0</v>
      </c>
      <c r="AN271" s="63">
        <v>0</v>
      </c>
      <c r="AO271" s="63">
        <v>-0.249999999999901</v>
      </c>
      <c r="AP271" s="63">
        <v>0</v>
      </c>
      <c r="AQ271" s="63">
        <v>0</v>
      </c>
      <c r="AR271" s="63">
        <v>0</v>
      </c>
      <c r="AS271" s="63">
        <v>0</v>
      </c>
      <c r="AT271" s="63">
        <v>0</v>
      </c>
      <c r="AU271" s="63">
        <v>498.83333333333297</v>
      </c>
      <c r="AV271" s="140"/>
      <c r="AW271" s="140"/>
      <c r="AX271" s="140"/>
      <c r="AY271" s="140"/>
      <c r="AZ271" s="140"/>
      <c r="BA271" s="140"/>
      <c r="BH271" s="112">
        <v>266</v>
      </c>
      <c r="BI271" s="112">
        <v>49231200</v>
      </c>
      <c r="BJ271" s="113">
        <v>185</v>
      </c>
      <c r="BK271" s="113">
        <v>1020.682418</v>
      </c>
      <c r="BL271" s="113">
        <v>229.1597798</v>
      </c>
      <c r="BM271" s="113">
        <v>3.930966959</v>
      </c>
      <c r="BN271" s="113">
        <v>-1020.682418</v>
      </c>
      <c r="BO271" s="113">
        <v>-200.8528192</v>
      </c>
      <c r="BP271" s="113">
        <v>-209.37599370000001</v>
      </c>
      <c r="BQ271" s="115">
        <f t="shared" si="25"/>
        <v>569.80555555555554</v>
      </c>
      <c r="BT271" s="112">
        <v>266</v>
      </c>
      <c r="BU271" s="112">
        <v>49231200</v>
      </c>
      <c r="BV271" s="113">
        <v>1041.2593280000001</v>
      </c>
      <c r="BW271" s="113">
        <v>1001.424163</v>
      </c>
      <c r="BX271" s="113">
        <v>-32.974091950000002</v>
      </c>
      <c r="BY271" s="113">
        <v>31.227061469999999</v>
      </c>
      <c r="BZ271" s="113">
        <v>-189.41378760000001</v>
      </c>
      <c r="CA271" s="113">
        <v>178.14893219999999</v>
      </c>
    </row>
    <row r="272" spans="31:79" ht="9.9499999999999993" customHeight="1" x14ac:dyDescent="0.25">
      <c r="AE272" s="63">
        <v>232</v>
      </c>
      <c r="AF272" s="63">
        <v>43274400</v>
      </c>
      <c r="AG272" s="63">
        <v>3.125</v>
      </c>
      <c r="AH272" s="63">
        <v>0</v>
      </c>
      <c r="AI272" s="63">
        <v>0.239919462049238</v>
      </c>
      <c r="AJ272" s="63">
        <v>0.230886818849213</v>
      </c>
      <c r="AK272" s="63">
        <v>0</v>
      </c>
      <c r="AL272" s="63">
        <v>0.91711351999471602</v>
      </c>
      <c r="AM272" s="63">
        <v>0</v>
      </c>
      <c r="AN272" s="63">
        <v>0</v>
      </c>
      <c r="AO272" s="63">
        <v>-0.249999999999964</v>
      </c>
      <c r="AP272" s="63">
        <v>0</v>
      </c>
      <c r="AQ272" s="63">
        <v>0</v>
      </c>
      <c r="AR272" s="63">
        <v>0</v>
      </c>
      <c r="AS272" s="63">
        <v>0</v>
      </c>
      <c r="AT272" s="63">
        <v>0</v>
      </c>
      <c r="AU272" s="63">
        <v>500.86111111111097</v>
      </c>
      <c r="AV272" s="140"/>
      <c r="AW272" s="140"/>
      <c r="AX272" s="140"/>
      <c r="AY272" s="140"/>
      <c r="AZ272" s="140"/>
      <c r="BA272" s="140"/>
      <c r="BH272" s="112">
        <v>267</v>
      </c>
      <c r="BI272" s="112">
        <v>49406400</v>
      </c>
      <c r="BJ272" s="113">
        <v>185</v>
      </c>
      <c r="BK272" s="113">
        <v>1020.854641</v>
      </c>
      <c r="BL272" s="113">
        <v>229.31556180000001</v>
      </c>
      <c r="BM272" s="113">
        <v>3.833525603</v>
      </c>
      <c r="BN272" s="113">
        <v>-1020.854641</v>
      </c>
      <c r="BO272" s="113">
        <v>-201.00814339999999</v>
      </c>
      <c r="BP272" s="113">
        <v>-209.47389279999999</v>
      </c>
      <c r="BQ272" s="115">
        <f t="shared" si="25"/>
        <v>571.83333333333337</v>
      </c>
      <c r="BT272" s="112">
        <v>267</v>
      </c>
      <c r="BU272" s="112">
        <v>49406400</v>
      </c>
      <c r="BV272" s="113">
        <v>1041.2594220000001</v>
      </c>
      <c r="BW272" s="113">
        <v>1001.424679</v>
      </c>
      <c r="BX272" s="113">
        <v>-32.978192030000002</v>
      </c>
      <c r="BY272" s="113">
        <v>31.227061469999999</v>
      </c>
      <c r="BZ272" s="113">
        <v>-189.5280735</v>
      </c>
      <c r="CA272" s="113">
        <v>178.2468313</v>
      </c>
    </row>
    <row r="273" spans="31:79" ht="9.9499999999999993" customHeight="1" x14ac:dyDescent="0.25">
      <c r="AE273" s="63">
        <v>233</v>
      </c>
      <c r="AF273" s="63">
        <v>43449600</v>
      </c>
      <c r="AG273" s="63">
        <v>3.125</v>
      </c>
      <c r="AH273" s="63">
        <v>0</v>
      </c>
      <c r="AI273" s="63">
        <v>0.25027634679238198</v>
      </c>
      <c r="AJ273" s="63">
        <v>0.230841702503957</v>
      </c>
      <c r="AK273" s="63">
        <v>0</v>
      </c>
      <c r="AL273" s="63">
        <v>0.89085209564915502</v>
      </c>
      <c r="AM273" s="63">
        <v>0</v>
      </c>
      <c r="AN273" s="63">
        <v>0</v>
      </c>
      <c r="AO273" s="63">
        <v>-0.24999999999983799</v>
      </c>
      <c r="AP273" s="63">
        <v>0</v>
      </c>
      <c r="AQ273" s="63">
        <v>0</v>
      </c>
      <c r="AR273" s="63">
        <v>0</v>
      </c>
      <c r="AS273" s="63">
        <v>0</v>
      </c>
      <c r="AT273" s="63">
        <v>0</v>
      </c>
      <c r="AU273" s="63">
        <v>502.888888888888</v>
      </c>
      <c r="AV273" s="140"/>
      <c r="AW273" s="140"/>
      <c r="AX273" s="140"/>
      <c r="AY273" s="140"/>
      <c r="AZ273" s="140"/>
      <c r="BA273" s="140"/>
      <c r="BH273" s="112">
        <v>268</v>
      </c>
      <c r="BI273" s="112">
        <v>49581600</v>
      </c>
      <c r="BJ273" s="113">
        <v>185</v>
      </c>
      <c r="BK273" s="113">
        <v>1021.035515</v>
      </c>
      <c r="BL273" s="113">
        <v>229.4904895</v>
      </c>
      <c r="BM273" s="113">
        <v>3.738010418</v>
      </c>
      <c r="BN273" s="113">
        <v>-1021.035515</v>
      </c>
      <c r="BO273" s="113">
        <v>-201.18331040000001</v>
      </c>
      <c r="BP273" s="113">
        <v>-209.56916870000001</v>
      </c>
      <c r="BQ273" s="115">
        <f t="shared" si="25"/>
        <v>573.86111111111109</v>
      </c>
      <c r="BT273" s="112">
        <v>268</v>
      </c>
      <c r="BU273" s="112">
        <v>49581600</v>
      </c>
      <c r="BV273" s="113">
        <v>1041.2595240000001</v>
      </c>
      <c r="BW273" s="113">
        <v>1001.425226</v>
      </c>
      <c r="BX273" s="113">
        <v>-32.982633559999996</v>
      </c>
      <c r="BY273" s="113">
        <v>31.227061469999999</v>
      </c>
      <c r="BZ273" s="113">
        <v>-189.6494218</v>
      </c>
      <c r="CA273" s="113">
        <v>178.34210730000001</v>
      </c>
    </row>
    <row r="274" spans="31:79" ht="9.9499999999999993" customHeight="1" x14ac:dyDescent="0.25">
      <c r="AE274" s="63">
        <v>234</v>
      </c>
      <c r="AF274" s="63">
        <v>43624800</v>
      </c>
      <c r="AG274" s="63">
        <v>3.125</v>
      </c>
      <c r="AH274" s="63">
        <v>0</v>
      </c>
      <c r="AI274" s="63">
        <v>0.25027634679238198</v>
      </c>
      <c r="AJ274" s="63">
        <v>0.230772535095112</v>
      </c>
      <c r="AK274" s="63">
        <v>0</v>
      </c>
      <c r="AL274" s="63">
        <v>0.86200465271915905</v>
      </c>
      <c r="AM274" s="63">
        <v>0</v>
      </c>
      <c r="AN274" s="63">
        <v>0</v>
      </c>
      <c r="AO274" s="63">
        <v>-0.249999999999901</v>
      </c>
      <c r="AP274" s="63">
        <v>0</v>
      </c>
      <c r="AQ274" s="63">
        <v>0</v>
      </c>
      <c r="AR274" s="63">
        <v>0</v>
      </c>
      <c r="AS274" s="63">
        <v>0</v>
      </c>
      <c r="AT274" s="63">
        <v>0</v>
      </c>
      <c r="AU274" s="63">
        <v>504.916666666666</v>
      </c>
      <c r="AV274" s="140"/>
      <c r="AW274" s="140"/>
      <c r="AX274" s="140"/>
      <c r="AY274" s="140"/>
      <c r="AZ274" s="140"/>
      <c r="BA274" s="140"/>
      <c r="BH274" s="112">
        <v>269</v>
      </c>
      <c r="BI274" s="112">
        <v>49756800</v>
      </c>
      <c r="BJ274" s="113">
        <v>185</v>
      </c>
      <c r="BK274" s="113">
        <v>1021.223936</v>
      </c>
      <c r="BL274" s="113">
        <v>229.6750424</v>
      </c>
      <c r="BM274" s="113">
        <v>3.6446494469999999</v>
      </c>
      <c r="BN274" s="113">
        <v>-1021.223936</v>
      </c>
      <c r="BO274" s="113">
        <v>-201.36864019999999</v>
      </c>
      <c r="BP274" s="113">
        <v>-209.66175279999999</v>
      </c>
      <c r="BQ274" s="115">
        <f t="shared" si="25"/>
        <v>575.88888888888891</v>
      </c>
      <c r="BT274" s="112">
        <v>269</v>
      </c>
      <c r="BU274" s="112">
        <v>49756800</v>
      </c>
      <c r="BV274" s="113">
        <v>1041.2596349999999</v>
      </c>
      <c r="BW274" s="113">
        <v>1001.4258</v>
      </c>
      <c r="BX274" s="113">
        <v>-32.987489490000002</v>
      </c>
      <c r="BY274" s="113">
        <v>31.227061469999999</v>
      </c>
      <c r="BZ274" s="113">
        <v>-189.7767882</v>
      </c>
      <c r="CA274" s="113">
        <v>178.4346913</v>
      </c>
    </row>
    <row r="275" spans="31:79" ht="9.9499999999999993" customHeight="1" x14ac:dyDescent="0.25">
      <c r="AE275" s="63">
        <v>235</v>
      </c>
      <c r="AF275" s="63">
        <v>43800000</v>
      </c>
      <c r="AG275" s="63">
        <v>3.125</v>
      </c>
      <c r="AH275" s="63">
        <v>0</v>
      </c>
      <c r="AI275" s="63">
        <v>0.25027634679238198</v>
      </c>
      <c r="AJ275" s="63">
        <v>0.230724902503956</v>
      </c>
      <c r="AK275" s="63">
        <v>0</v>
      </c>
      <c r="AL275" s="63">
        <v>0.83767407914777903</v>
      </c>
      <c r="AM275" s="63">
        <v>0</v>
      </c>
      <c r="AN275" s="63">
        <v>0</v>
      </c>
      <c r="AO275" s="63">
        <v>-0.249999999999964</v>
      </c>
      <c r="AP275" s="63">
        <v>0</v>
      </c>
      <c r="AQ275" s="63">
        <v>0</v>
      </c>
      <c r="AR275" s="63">
        <v>0</v>
      </c>
      <c r="AS275" s="63">
        <v>0</v>
      </c>
      <c r="AT275" s="63">
        <v>0</v>
      </c>
      <c r="AU275" s="63">
        <v>506.944444444444</v>
      </c>
      <c r="AV275" s="140"/>
      <c r="AW275" s="140"/>
      <c r="AX275" s="140"/>
      <c r="AY275" s="140"/>
      <c r="AZ275" s="140"/>
      <c r="BA275" s="140"/>
      <c r="BH275" s="112">
        <v>270</v>
      </c>
      <c r="BI275" s="112">
        <v>49932000</v>
      </c>
      <c r="BJ275" s="113">
        <v>185</v>
      </c>
      <c r="BK275" s="113">
        <v>1021.418241</v>
      </c>
      <c r="BL275" s="113">
        <v>229.8697335</v>
      </c>
      <c r="BM275" s="113">
        <v>3.5542147489999998</v>
      </c>
      <c r="BN275" s="113">
        <v>-1021.418241</v>
      </c>
      <c r="BO275" s="113">
        <v>-201.56452659999999</v>
      </c>
      <c r="BP275" s="113">
        <v>-209.75099220000001</v>
      </c>
      <c r="BQ275" s="115">
        <f t="shared" si="25"/>
        <v>577.91666666666663</v>
      </c>
      <c r="BT275" s="112">
        <v>270</v>
      </c>
      <c r="BU275" s="112">
        <v>49932000</v>
      </c>
      <c r="BV275" s="113">
        <v>1041.2597559999999</v>
      </c>
      <c r="BW275" s="113">
        <v>1001.4263979999999</v>
      </c>
      <c r="BX275" s="113">
        <v>-32.992775479999999</v>
      </c>
      <c r="BY275" s="113">
        <v>31.227061469999999</v>
      </c>
      <c r="BZ275" s="113">
        <v>-189.90934780000001</v>
      </c>
      <c r="CA275" s="113">
        <v>178.52393079999999</v>
      </c>
    </row>
    <row r="276" spans="31:79" ht="9.9499999999999993" customHeight="1" x14ac:dyDescent="0.25">
      <c r="AE276" s="63">
        <v>236</v>
      </c>
      <c r="AF276" s="63">
        <v>43975200</v>
      </c>
      <c r="AG276" s="63">
        <v>3.125</v>
      </c>
      <c r="AH276" s="63">
        <v>0</v>
      </c>
      <c r="AI276" s="63">
        <v>0.25027634679227101</v>
      </c>
      <c r="AJ276" s="63">
        <v>0.230724902503956</v>
      </c>
      <c r="AK276" s="63">
        <v>0</v>
      </c>
      <c r="AL276" s="63">
        <v>0.82396775001385403</v>
      </c>
      <c r="AM276" s="63">
        <v>0</v>
      </c>
      <c r="AN276" s="63">
        <v>0</v>
      </c>
      <c r="AO276" s="63">
        <v>-0.249999999999964</v>
      </c>
      <c r="AP276" s="63">
        <v>0</v>
      </c>
      <c r="AQ276" s="63">
        <v>0</v>
      </c>
      <c r="AR276" s="63">
        <v>0</v>
      </c>
      <c r="AS276" s="63">
        <v>0</v>
      </c>
      <c r="AT276" s="63">
        <v>0</v>
      </c>
      <c r="AU276" s="63">
        <v>508.972222222222</v>
      </c>
      <c r="AV276" s="140"/>
      <c r="AW276" s="140"/>
      <c r="AX276" s="140"/>
      <c r="AY276" s="140"/>
      <c r="AZ276" s="140"/>
      <c r="BA276" s="140"/>
      <c r="BH276" s="112">
        <v>271</v>
      </c>
      <c r="BI276" s="112">
        <v>50107200</v>
      </c>
      <c r="BJ276" s="113">
        <v>185</v>
      </c>
      <c r="BK276" s="113">
        <v>1021.655287</v>
      </c>
      <c r="BL276" s="113">
        <v>230.1642454</v>
      </c>
      <c r="BM276" s="113">
        <v>3.4730182169999999</v>
      </c>
      <c r="BN276" s="113">
        <v>-1021.655287</v>
      </c>
      <c r="BO276" s="113">
        <v>-201.8601918</v>
      </c>
      <c r="BP276" s="113">
        <v>-209.83103539999999</v>
      </c>
      <c r="BQ276" s="115">
        <f t="shared" si="25"/>
        <v>579.94444444444446</v>
      </c>
      <c r="BT276" s="112">
        <v>271</v>
      </c>
      <c r="BU276" s="112">
        <v>50107200</v>
      </c>
      <c r="BV276" s="113">
        <v>1041.2598860000001</v>
      </c>
      <c r="BW276" s="113">
        <v>1001.42701</v>
      </c>
      <c r="BX276" s="113">
        <v>-32.998430720000002</v>
      </c>
      <c r="BY276" s="113">
        <v>31.227061469999999</v>
      </c>
      <c r="BZ276" s="113">
        <v>-190.04521270000001</v>
      </c>
      <c r="CA276" s="113">
        <v>178.6039739</v>
      </c>
    </row>
    <row r="277" spans="31:79" ht="9.9499999999999993" customHeight="1" x14ac:dyDescent="0.25">
      <c r="AE277" s="63">
        <v>237</v>
      </c>
      <c r="AF277" s="63">
        <v>44150400</v>
      </c>
      <c r="AG277" s="63">
        <v>3.125</v>
      </c>
      <c r="AH277" s="63">
        <v>0</v>
      </c>
      <c r="AI277" s="63">
        <v>0.25027634679227101</v>
      </c>
      <c r="AJ277" s="63">
        <v>0.230724902503956</v>
      </c>
      <c r="AK277" s="63">
        <v>0</v>
      </c>
      <c r="AL277" s="63">
        <v>0.78944658105726195</v>
      </c>
      <c r="AM277" s="63">
        <v>0</v>
      </c>
      <c r="AN277" s="63">
        <v>0</v>
      </c>
      <c r="AO277" s="63">
        <v>-0.249999999999964</v>
      </c>
      <c r="AP277" s="63">
        <v>0</v>
      </c>
      <c r="AQ277" s="63">
        <v>0</v>
      </c>
      <c r="AR277" s="63">
        <v>0</v>
      </c>
      <c r="AS277" s="63">
        <v>0</v>
      </c>
      <c r="AT277" s="63">
        <v>0</v>
      </c>
      <c r="AU277" s="63">
        <v>511</v>
      </c>
      <c r="AV277" s="140"/>
      <c r="AW277" s="140"/>
      <c r="AX277" s="140"/>
      <c r="AY277" s="140"/>
      <c r="AZ277" s="140"/>
      <c r="BA277" s="140"/>
      <c r="BH277" s="112">
        <v>272</v>
      </c>
      <c r="BI277" s="112">
        <v>50282400</v>
      </c>
      <c r="BJ277" s="113">
        <v>185</v>
      </c>
      <c r="BK277" s="113">
        <v>1021.848194</v>
      </c>
      <c r="BL277" s="113">
        <v>230.36965789999999</v>
      </c>
      <c r="BM277" s="113">
        <v>3.4017143359999999</v>
      </c>
      <c r="BN277" s="113">
        <v>-1021.848194</v>
      </c>
      <c r="BO277" s="113">
        <v>-202.06672130000001</v>
      </c>
      <c r="BP277" s="113">
        <v>-209.9012223</v>
      </c>
      <c r="BQ277" s="115">
        <f t="shared" si="25"/>
        <v>581.97222222222217</v>
      </c>
      <c r="BT277" s="112">
        <v>272</v>
      </c>
      <c r="BU277" s="112">
        <v>50282400</v>
      </c>
      <c r="BV277" s="113">
        <v>1041.260025</v>
      </c>
      <c r="BW277" s="113">
        <v>1001.427629</v>
      </c>
      <c r="BX277" s="113">
        <v>-33.004518689999998</v>
      </c>
      <c r="BY277" s="113">
        <v>31.227061469999999</v>
      </c>
      <c r="BZ277" s="113">
        <v>-190.18274880000001</v>
      </c>
      <c r="CA277" s="113">
        <v>178.67416080000001</v>
      </c>
    </row>
    <row r="278" spans="31:79" ht="9.9499999999999993" customHeight="1" x14ac:dyDescent="0.25">
      <c r="AE278" s="63">
        <v>238</v>
      </c>
      <c r="AF278" s="63">
        <v>44325600</v>
      </c>
      <c r="AG278" s="63">
        <v>3.125</v>
      </c>
      <c r="AH278" s="63">
        <v>0</v>
      </c>
      <c r="AI278" s="63">
        <v>0.25027634679227101</v>
      </c>
      <c r="AJ278" s="63">
        <v>0.230724902503956</v>
      </c>
      <c r="AK278" s="63">
        <v>0</v>
      </c>
      <c r="AL278" s="63">
        <v>0.78471811634655397</v>
      </c>
      <c r="AM278" s="63">
        <v>0</v>
      </c>
      <c r="AN278" s="63">
        <v>0</v>
      </c>
      <c r="AO278" s="63">
        <v>-0.249999999999964</v>
      </c>
      <c r="AP278" s="63">
        <v>0</v>
      </c>
      <c r="AQ278" s="63">
        <v>0</v>
      </c>
      <c r="AR278" s="63">
        <v>0</v>
      </c>
      <c r="AS278" s="63">
        <v>0</v>
      </c>
      <c r="AT278" s="63">
        <v>0</v>
      </c>
      <c r="AU278" s="63">
        <v>513.02777777777703</v>
      </c>
      <c r="AV278" s="140"/>
      <c r="AW278" s="140"/>
      <c r="AX278" s="140"/>
      <c r="AY278" s="140"/>
      <c r="AZ278" s="140"/>
      <c r="BA278" s="140"/>
      <c r="BH278" s="112">
        <v>273</v>
      </c>
      <c r="BI278" s="112">
        <v>50457600</v>
      </c>
      <c r="BJ278" s="113">
        <v>185</v>
      </c>
      <c r="BK278" s="113">
        <v>1022.128293</v>
      </c>
      <c r="BL278" s="113">
        <v>230.6714915</v>
      </c>
      <c r="BM278" s="113">
        <v>3.3478007490000001</v>
      </c>
      <c r="BN278" s="113">
        <v>-1022.128293</v>
      </c>
      <c r="BO278" s="113">
        <v>-202.36675729999999</v>
      </c>
      <c r="BP278" s="113">
        <v>-209.9569334</v>
      </c>
      <c r="BQ278" s="115">
        <f t="shared" si="25"/>
        <v>584</v>
      </c>
      <c r="BT278" s="112">
        <v>273</v>
      </c>
      <c r="BU278" s="112">
        <v>50457600</v>
      </c>
      <c r="BV278" s="113">
        <v>1041.2601770000001</v>
      </c>
      <c r="BW278" s="113">
        <v>1001.4282480000001</v>
      </c>
      <c r="BX278" s="113">
        <v>-33.011130119999997</v>
      </c>
      <c r="BY278" s="113">
        <v>31.227061469999999</v>
      </c>
      <c r="BZ278" s="113">
        <v>-190.32013480000001</v>
      </c>
      <c r="CA278" s="113">
        <v>178.72987190000001</v>
      </c>
    </row>
    <row r="279" spans="31:79" ht="9.9499999999999993" customHeight="1" x14ac:dyDescent="0.25">
      <c r="AE279" s="63">
        <v>239</v>
      </c>
      <c r="AF279" s="63">
        <v>44500800</v>
      </c>
      <c r="AG279" s="63">
        <v>3.125</v>
      </c>
      <c r="AH279" s="63">
        <v>0</v>
      </c>
      <c r="AI279" s="63">
        <v>0.25027634679227101</v>
      </c>
      <c r="AJ279" s="63">
        <v>0.230724902503956</v>
      </c>
      <c r="AK279" s="63">
        <v>0</v>
      </c>
      <c r="AL279" s="63">
        <v>0.74836810642506801</v>
      </c>
      <c r="AM279" s="63">
        <v>0</v>
      </c>
      <c r="AN279" s="63">
        <v>0</v>
      </c>
      <c r="AO279" s="63">
        <v>-0.25000000000009098</v>
      </c>
      <c r="AP279" s="63">
        <v>0</v>
      </c>
      <c r="AQ279" s="63">
        <v>0</v>
      </c>
      <c r="AR279" s="63">
        <v>0</v>
      </c>
      <c r="AS279" s="63">
        <v>0</v>
      </c>
      <c r="AT279" s="63">
        <v>0</v>
      </c>
      <c r="AU279" s="63">
        <v>515.05555555555497</v>
      </c>
      <c r="AV279" s="140"/>
      <c r="AW279" s="140"/>
      <c r="AX279" s="140"/>
      <c r="AY279" s="140"/>
      <c r="AZ279" s="140"/>
      <c r="BA279" s="140"/>
      <c r="BH279" s="112">
        <v>274</v>
      </c>
      <c r="BI279" s="112">
        <v>50632800</v>
      </c>
      <c r="BJ279" s="113">
        <v>185</v>
      </c>
      <c r="BK279" s="113">
        <v>1022.476279</v>
      </c>
      <c r="BL279" s="113">
        <v>231.043621</v>
      </c>
      <c r="BM279" s="113">
        <v>3.3038122630000002</v>
      </c>
      <c r="BN279" s="113">
        <v>-1022.476279</v>
      </c>
      <c r="BO279" s="113">
        <v>-202.7334597</v>
      </c>
      <c r="BP279" s="113">
        <v>-210.006349</v>
      </c>
      <c r="BQ279" s="115">
        <f t="shared" si="25"/>
        <v>586.02777777777783</v>
      </c>
      <c r="BT279" s="112">
        <v>274</v>
      </c>
      <c r="BU279" s="112">
        <v>50632800</v>
      </c>
      <c r="BV279" s="113">
        <v>1041.2603409999999</v>
      </c>
      <c r="BW279" s="113">
        <v>1001.428862</v>
      </c>
      <c r="BX279" s="113">
        <v>-33.018323260000003</v>
      </c>
      <c r="BY279" s="113">
        <v>31.227061469999999</v>
      </c>
      <c r="BZ279" s="113">
        <v>-190.45655869999999</v>
      </c>
      <c r="CA279" s="113">
        <v>178.77928750000001</v>
      </c>
    </row>
    <row r="280" spans="31:79" ht="9.9499999999999993" customHeight="1" x14ac:dyDescent="0.25">
      <c r="AE280" s="63">
        <v>240</v>
      </c>
      <c r="AF280" s="63">
        <v>44676000</v>
      </c>
      <c r="AG280" s="63">
        <v>3.125</v>
      </c>
      <c r="AH280" s="63">
        <v>0</v>
      </c>
      <c r="AI280" s="63">
        <v>0.25027634679238198</v>
      </c>
      <c r="AJ280" s="63">
        <v>0.230724902503956</v>
      </c>
      <c r="AK280" s="63">
        <v>0</v>
      </c>
      <c r="AL280" s="63">
        <v>0.75074442905140604</v>
      </c>
      <c r="AM280" s="63">
        <v>0</v>
      </c>
      <c r="AN280" s="63">
        <v>0</v>
      </c>
      <c r="AO280" s="63">
        <v>-0.249999999999901</v>
      </c>
      <c r="AP280" s="63">
        <v>0</v>
      </c>
      <c r="AQ280" s="63">
        <v>0</v>
      </c>
      <c r="AR280" s="63">
        <v>0</v>
      </c>
      <c r="AS280" s="63">
        <v>0</v>
      </c>
      <c r="AT280" s="63">
        <v>0</v>
      </c>
      <c r="AU280" s="63">
        <v>517.08333333333303</v>
      </c>
      <c r="AV280" s="140"/>
      <c r="AW280" s="140"/>
      <c r="AX280" s="140"/>
      <c r="AY280" s="140"/>
      <c r="AZ280" s="140"/>
      <c r="BA280" s="140"/>
      <c r="BH280" s="112">
        <v>275</v>
      </c>
      <c r="BI280" s="112">
        <v>50808000</v>
      </c>
      <c r="BJ280" s="113">
        <v>185</v>
      </c>
      <c r="BK280" s="113">
        <v>1022.7651059999999</v>
      </c>
      <c r="BL280" s="113">
        <v>231.36095800000001</v>
      </c>
      <c r="BM280" s="113">
        <v>3.2744692579999999</v>
      </c>
      <c r="BN280" s="113">
        <v>-1022.7651059999999</v>
      </c>
      <c r="BO280" s="113">
        <v>-203.0432758</v>
      </c>
      <c r="BP280" s="113">
        <v>-210.04321300000001</v>
      </c>
      <c r="BQ280" s="115">
        <f t="shared" si="25"/>
        <v>588.05555555555554</v>
      </c>
      <c r="BT280" s="112">
        <v>275</v>
      </c>
      <c r="BU280" s="112">
        <v>50808000</v>
      </c>
      <c r="BV280" s="113">
        <v>1041.260522</v>
      </c>
      <c r="BW280" s="113">
        <v>1001.4294650000001</v>
      </c>
      <c r="BX280" s="113">
        <v>-33.026209020000003</v>
      </c>
      <c r="BY280" s="113">
        <v>31.227061469999999</v>
      </c>
      <c r="BZ280" s="113">
        <v>-190.59058229999999</v>
      </c>
      <c r="CA280" s="113">
        <v>178.81615149999999</v>
      </c>
    </row>
    <row r="281" spans="31:79" ht="9.9499999999999993" customHeight="1" x14ac:dyDescent="0.25">
      <c r="AE281" s="63">
        <v>241</v>
      </c>
      <c r="AF281" s="63">
        <v>44851200</v>
      </c>
      <c r="AG281" s="63">
        <v>5</v>
      </c>
      <c r="AH281" s="63">
        <v>0</v>
      </c>
      <c r="AI281" s="63">
        <v>0.25027634679227101</v>
      </c>
      <c r="AJ281" s="63">
        <v>0.230724902503956</v>
      </c>
      <c r="AK281" s="63">
        <v>0</v>
      </c>
      <c r="AL281" s="63">
        <v>0.71420531916794905</v>
      </c>
      <c r="AM281" s="63">
        <v>0</v>
      </c>
      <c r="AN281" s="63">
        <v>0</v>
      </c>
      <c r="AO281" s="63">
        <v>-0.249999999999964</v>
      </c>
      <c r="AP281" s="63">
        <v>0</v>
      </c>
      <c r="AQ281" s="63">
        <v>0</v>
      </c>
      <c r="AR281" s="63">
        <v>0</v>
      </c>
      <c r="AS281" s="63">
        <v>0</v>
      </c>
      <c r="AT281" s="63">
        <v>0</v>
      </c>
      <c r="AU281" s="63">
        <v>519.11111111111097</v>
      </c>
      <c r="AV281" s="140"/>
      <c r="AW281" s="140"/>
      <c r="AX281" s="140"/>
      <c r="AY281" s="140"/>
      <c r="AZ281" s="140"/>
      <c r="BA281" s="140"/>
      <c r="BH281" s="112">
        <v>276</v>
      </c>
      <c r="BI281" s="112">
        <v>50983200</v>
      </c>
      <c r="BJ281" s="113">
        <v>185</v>
      </c>
      <c r="BK281" s="113">
        <v>1023.005513</v>
      </c>
      <c r="BL281" s="113">
        <v>231.6308951</v>
      </c>
      <c r="BM281" s="113">
        <v>3.2487454640000002</v>
      </c>
      <c r="BN281" s="113">
        <v>-1023.005513</v>
      </c>
      <c r="BO281" s="113">
        <v>-203.3045731</v>
      </c>
      <c r="BP281" s="113">
        <v>-210.07757649999999</v>
      </c>
      <c r="BQ281" s="115">
        <f t="shared" si="25"/>
        <v>590.08333333333337</v>
      </c>
      <c r="BT281" s="112">
        <v>276</v>
      </c>
      <c r="BU281" s="112">
        <v>50983200</v>
      </c>
      <c r="BV281" s="113">
        <v>1041.2607170000001</v>
      </c>
      <c r="BW281" s="113">
        <v>1001.430057</v>
      </c>
      <c r="BX281" s="113">
        <v>-33.034740290000002</v>
      </c>
      <c r="BY281" s="113">
        <v>31.227061469999999</v>
      </c>
      <c r="BZ281" s="113">
        <v>-190.72206800000001</v>
      </c>
      <c r="CA281" s="113">
        <v>178.8505151</v>
      </c>
    </row>
    <row r="282" spans="31:79" ht="9.9499999999999993" customHeight="1" x14ac:dyDescent="0.25">
      <c r="AE282" s="63">
        <v>242</v>
      </c>
      <c r="AF282" s="63">
        <v>45026400</v>
      </c>
      <c r="AG282" s="63">
        <v>5</v>
      </c>
      <c r="AH282" s="63">
        <v>0</v>
      </c>
      <c r="AI282" s="63">
        <v>0.25391967568373403</v>
      </c>
      <c r="AJ282" s="63">
        <v>0.230724902503956</v>
      </c>
      <c r="AK282" s="63">
        <v>0</v>
      </c>
      <c r="AL282" s="63">
        <v>0.70575887227537204</v>
      </c>
      <c r="AM282" s="63">
        <v>0</v>
      </c>
      <c r="AN282" s="63">
        <v>0</v>
      </c>
      <c r="AO282" s="63">
        <v>-0.249999999999901</v>
      </c>
      <c r="AP282" s="63">
        <v>0</v>
      </c>
      <c r="AQ282" s="63">
        <v>0</v>
      </c>
      <c r="AR282" s="63">
        <v>0</v>
      </c>
      <c r="AS282" s="63">
        <v>0</v>
      </c>
      <c r="AT282" s="63">
        <v>0</v>
      </c>
      <c r="AU282" s="63">
        <v>521.138888888888</v>
      </c>
      <c r="AV282" s="140"/>
      <c r="AW282" s="140"/>
      <c r="AX282" s="140"/>
      <c r="AY282" s="140"/>
      <c r="AZ282" s="140"/>
      <c r="BA282" s="140"/>
      <c r="BH282" s="112">
        <v>277</v>
      </c>
      <c r="BI282" s="112">
        <v>51158400</v>
      </c>
      <c r="BJ282" s="113">
        <v>185</v>
      </c>
      <c r="BK282" s="113">
        <v>1023.2184559999999</v>
      </c>
      <c r="BL282" s="113">
        <v>231.86543639999999</v>
      </c>
      <c r="BM282" s="113">
        <v>3.2273687550000001</v>
      </c>
      <c r="BN282" s="113">
        <v>-1023.2184559999999</v>
      </c>
      <c r="BO282" s="113">
        <v>-203.52975670000001</v>
      </c>
      <c r="BP282" s="113">
        <v>-210.10831089999999</v>
      </c>
      <c r="BQ282" s="115">
        <f t="shared" si="25"/>
        <v>592.11111111111109</v>
      </c>
      <c r="BT282" s="112">
        <v>277</v>
      </c>
      <c r="BU282" s="112">
        <v>51158400</v>
      </c>
      <c r="BV282" s="113">
        <v>1041.260925</v>
      </c>
      <c r="BW282" s="113">
        <v>1001.4306309999999</v>
      </c>
      <c r="BX282" s="113">
        <v>-33.043817509999997</v>
      </c>
      <c r="BY282" s="113">
        <v>31.227061469999999</v>
      </c>
      <c r="BZ282" s="113">
        <v>-190.84975489999999</v>
      </c>
      <c r="CA282" s="113">
        <v>178.8812495</v>
      </c>
    </row>
    <row r="283" spans="31:79" ht="9.9499999999999993" customHeight="1" x14ac:dyDescent="0.25">
      <c r="AE283" s="63">
        <v>243</v>
      </c>
      <c r="AF283" s="63">
        <v>45201600</v>
      </c>
      <c r="AG283" s="63">
        <v>5</v>
      </c>
      <c r="AH283" s="63">
        <v>0</v>
      </c>
      <c r="AI283" s="63">
        <v>0.253919675683623</v>
      </c>
      <c r="AJ283" s="63">
        <v>0.230724902503956</v>
      </c>
      <c r="AK283" s="63">
        <v>0</v>
      </c>
      <c r="AL283" s="63">
        <v>0.70792059504704996</v>
      </c>
      <c r="AM283" s="63">
        <v>0</v>
      </c>
      <c r="AN283" s="63">
        <v>0</v>
      </c>
      <c r="AO283" s="63">
        <v>-0.249999999999964</v>
      </c>
      <c r="AP283" s="63">
        <v>0</v>
      </c>
      <c r="AQ283" s="63">
        <v>0</v>
      </c>
      <c r="AR283" s="63">
        <v>0</v>
      </c>
      <c r="AS283" s="63">
        <v>0</v>
      </c>
      <c r="AT283" s="63">
        <v>0</v>
      </c>
      <c r="AU283" s="63">
        <v>523.16666666666595</v>
      </c>
      <c r="AV283" s="140"/>
      <c r="AW283" s="140"/>
      <c r="AX283" s="140"/>
      <c r="AY283" s="140"/>
      <c r="AZ283" s="140"/>
      <c r="BA283" s="140"/>
      <c r="BH283" s="112">
        <v>278</v>
      </c>
      <c r="BI283" s="112">
        <v>51333600</v>
      </c>
      <c r="BJ283" s="113">
        <v>185</v>
      </c>
      <c r="BK283" s="113">
        <v>1023.410914</v>
      </c>
      <c r="BL283" s="113">
        <v>232.07614079999999</v>
      </c>
      <c r="BM283" s="113">
        <v>3.212363227</v>
      </c>
      <c r="BN283" s="113">
        <v>-1023.410914</v>
      </c>
      <c r="BO283" s="113">
        <v>-203.73054970000001</v>
      </c>
      <c r="BP283" s="113">
        <v>-210.13322790000001</v>
      </c>
      <c r="BQ283" s="115">
        <f t="shared" si="25"/>
        <v>594.13888888888891</v>
      </c>
      <c r="BT283" s="112">
        <v>278</v>
      </c>
      <c r="BU283" s="112">
        <v>51333600</v>
      </c>
      <c r="BV283" s="113">
        <v>1041.2611440000001</v>
      </c>
      <c r="BW283" s="113">
        <v>1001.431183</v>
      </c>
      <c r="BX283" s="113">
        <v>-33.053383369999999</v>
      </c>
      <c r="BY283" s="113">
        <v>31.227061469999999</v>
      </c>
      <c r="BZ283" s="113">
        <v>-190.97252359999999</v>
      </c>
      <c r="CA283" s="113">
        <v>178.90616639999999</v>
      </c>
    </row>
    <row r="284" spans="31:79" ht="9.9499999999999993" customHeight="1" x14ac:dyDescent="0.25">
      <c r="AE284" s="63">
        <v>244</v>
      </c>
      <c r="AF284" s="63">
        <v>45376800</v>
      </c>
      <c r="AG284" s="63">
        <v>5</v>
      </c>
      <c r="AH284" s="63">
        <v>0</v>
      </c>
      <c r="AI284" s="63">
        <v>0.25391967568384499</v>
      </c>
      <c r="AJ284" s="63">
        <v>0.230724902503956</v>
      </c>
      <c r="AK284" s="63">
        <v>0</v>
      </c>
      <c r="AL284" s="63">
        <v>0.66086689712769098</v>
      </c>
      <c r="AM284" s="63">
        <v>0</v>
      </c>
      <c r="AN284" s="63">
        <v>0</v>
      </c>
      <c r="AO284" s="63">
        <v>-0.249999999999964</v>
      </c>
      <c r="AP284" s="63">
        <v>0</v>
      </c>
      <c r="AQ284" s="63">
        <v>0</v>
      </c>
      <c r="AR284" s="63">
        <v>0</v>
      </c>
      <c r="AS284" s="63">
        <v>0</v>
      </c>
      <c r="AT284" s="63">
        <v>0</v>
      </c>
      <c r="AU284" s="63">
        <v>525.194444444444</v>
      </c>
      <c r="AV284" s="140"/>
      <c r="AW284" s="140"/>
      <c r="AX284" s="140"/>
      <c r="AY284" s="140"/>
      <c r="AZ284" s="140"/>
      <c r="BA284" s="140"/>
      <c r="BH284" s="112">
        <v>279</v>
      </c>
      <c r="BI284" s="112">
        <v>51508800</v>
      </c>
      <c r="BJ284" s="113">
        <v>185</v>
      </c>
      <c r="BK284" s="113">
        <v>1023.5876929999999</v>
      </c>
      <c r="BL284" s="113">
        <v>232.27219059999999</v>
      </c>
      <c r="BM284" s="113">
        <v>3.2014365410000001</v>
      </c>
      <c r="BN284" s="113">
        <v>-1023.5876929999999</v>
      </c>
      <c r="BO284" s="113">
        <v>-203.91626260000001</v>
      </c>
      <c r="BP284" s="113">
        <v>-210.15449140000001</v>
      </c>
      <c r="BQ284" s="115">
        <f t="shared" si="25"/>
        <v>596.16666666666663</v>
      </c>
      <c r="BT284" s="112">
        <v>279</v>
      </c>
      <c r="BU284" s="112">
        <v>51508800</v>
      </c>
      <c r="BV284" s="113">
        <v>1041.2613719999999</v>
      </c>
      <c r="BW284" s="113">
        <v>1001.43171</v>
      </c>
      <c r="BX284" s="113">
        <v>-33.063357150000002</v>
      </c>
      <c r="BY284" s="113">
        <v>31.227061469999999</v>
      </c>
      <c r="BZ284" s="113">
        <v>-191.08973599999999</v>
      </c>
      <c r="CA284" s="113">
        <v>178.92742999999999</v>
      </c>
    </row>
    <row r="285" spans="31:79" ht="9.9499999999999993" customHeight="1" x14ac:dyDescent="0.25">
      <c r="AE285" s="63">
        <v>245</v>
      </c>
      <c r="AF285" s="63">
        <v>45552000</v>
      </c>
      <c r="AG285" s="63">
        <v>5</v>
      </c>
      <c r="AH285" s="63">
        <v>0</v>
      </c>
      <c r="AI285" s="63">
        <v>0.253919675683623</v>
      </c>
      <c r="AJ285" s="63">
        <v>0.230724902503956</v>
      </c>
      <c r="AK285" s="63">
        <v>0</v>
      </c>
      <c r="AL285" s="63">
        <v>0.65979361426149297</v>
      </c>
      <c r="AM285" s="63">
        <v>0</v>
      </c>
      <c r="AN285" s="63">
        <v>0</v>
      </c>
      <c r="AO285" s="63">
        <v>-0.249999999999901</v>
      </c>
      <c r="AP285" s="63">
        <v>0</v>
      </c>
      <c r="AQ285" s="63">
        <v>0</v>
      </c>
      <c r="AR285" s="63">
        <v>0</v>
      </c>
      <c r="AS285" s="63">
        <v>0</v>
      </c>
      <c r="AT285" s="63">
        <v>0</v>
      </c>
      <c r="AU285" s="63">
        <v>527.22222222222194</v>
      </c>
      <c r="AV285" s="140"/>
      <c r="AW285" s="140"/>
      <c r="AX285" s="140"/>
      <c r="AY285" s="140"/>
      <c r="AZ285" s="140"/>
      <c r="BA285" s="140"/>
      <c r="BH285" s="112">
        <v>280</v>
      </c>
      <c r="BI285" s="112">
        <v>51684000</v>
      </c>
      <c r="BJ285" s="113">
        <v>185</v>
      </c>
      <c r="BK285" s="113">
        <v>1023.7568649999999</v>
      </c>
      <c r="BL285" s="113">
        <v>232.45753959999999</v>
      </c>
      <c r="BM285" s="113">
        <v>3.1896373159999998</v>
      </c>
      <c r="BN285" s="113">
        <v>-1023.7568649999999</v>
      </c>
      <c r="BO285" s="113">
        <v>-204.09093010000001</v>
      </c>
      <c r="BP285" s="113">
        <v>-210.17697219999999</v>
      </c>
      <c r="BQ285" s="115">
        <f t="shared" si="25"/>
        <v>598.19444444444446</v>
      </c>
      <c r="BT285" s="112">
        <v>280</v>
      </c>
      <c r="BU285" s="112">
        <v>51684000</v>
      </c>
      <c r="BV285" s="113">
        <v>1041.261608</v>
      </c>
      <c r="BW285" s="113">
        <v>1001.432213</v>
      </c>
      <c r="BX285" s="113">
        <v>-33.073674850000003</v>
      </c>
      <c r="BY285" s="113">
        <v>31.227061469999999</v>
      </c>
      <c r="BZ285" s="113">
        <v>-191.20156470000001</v>
      </c>
      <c r="CA285" s="113">
        <v>178.9499107</v>
      </c>
    </row>
    <row r="286" spans="31:79" ht="9.9499999999999993" customHeight="1" x14ac:dyDescent="0.25">
      <c r="AE286" s="63">
        <v>246</v>
      </c>
      <c r="AF286" s="63">
        <v>45727200</v>
      </c>
      <c r="AG286" s="63">
        <v>5</v>
      </c>
      <c r="AH286" s="63">
        <v>0</v>
      </c>
      <c r="AI286" s="63">
        <v>0.253919675683623</v>
      </c>
      <c r="AJ286" s="63">
        <v>0.230724902503956</v>
      </c>
      <c r="AK286" s="63">
        <v>0</v>
      </c>
      <c r="AL286" s="63">
        <v>0.66225852130764495</v>
      </c>
      <c r="AM286" s="63">
        <v>0</v>
      </c>
      <c r="AN286" s="63">
        <v>0</v>
      </c>
      <c r="AO286" s="63">
        <v>-0.249999999999964</v>
      </c>
      <c r="AP286" s="63">
        <v>0</v>
      </c>
      <c r="AQ286" s="63">
        <v>0</v>
      </c>
      <c r="AR286" s="63">
        <v>0</v>
      </c>
      <c r="AS286" s="63">
        <v>0</v>
      </c>
      <c r="AT286" s="63">
        <v>0</v>
      </c>
      <c r="AU286" s="63">
        <v>529.25</v>
      </c>
      <c r="AV286" s="140"/>
      <c r="AW286" s="140"/>
      <c r="AX286" s="140"/>
      <c r="AY286" s="140"/>
      <c r="AZ286" s="140"/>
      <c r="BA286" s="140"/>
      <c r="BH286" s="112">
        <v>281</v>
      </c>
      <c r="BI286" s="112">
        <v>51859200</v>
      </c>
      <c r="BJ286" s="113">
        <v>185</v>
      </c>
      <c r="BK286" s="113">
        <v>1023.918517</v>
      </c>
      <c r="BL286" s="113">
        <v>232.632589</v>
      </c>
      <c r="BM286" s="113">
        <v>3.1848010819999999</v>
      </c>
      <c r="BN286" s="113">
        <v>-1023.918517</v>
      </c>
      <c r="BO286" s="113">
        <v>-204.25500099999999</v>
      </c>
      <c r="BP286" s="113">
        <v>-210.19278689999999</v>
      </c>
      <c r="BQ286" s="115">
        <f t="shared" si="25"/>
        <v>600.22222222222217</v>
      </c>
      <c r="BT286" s="112">
        <v>281</v>
      </c>
      <c r="BU286" s="112">
        <v>51859200</v>
      </c>
      <c r="BV286" s="113">
        <v>1041.261851</v>
      </c>
      <c r="BW286" s="113">
        <v>1001.432688</v>
      </c>
      <c r="BX286" s="113">
        <v>-33.084298429999997</v>
      </c>
      <c r="BY286" s="113">
        <v>31.227061469999999</v>
      </c>
      <c r="BZ286" s="113">
        <v>-191.30734150000001</v>
      </c>
      <c r="CA286" s="113">
        <v>178.96572549999999</v>
      </c>
    </row>
    <row r="287" spans="31:79" ht="9.9499999999999993" customHeight="1" x14ac:dyDescent="0.25">
      <c r="AE287" s="63">
        <v>247</v>
      </c>
      <c r="AF287" s="63">
        <v>45902400</v>
      </c>
      <c r="AG287" s="63">
        <v>5</v>
      </c>
      <c r="AH287" s="63">
        <v>0</v>
      </c>
      <c r="AI287" s="63">
        <v>0.253919675683623</v>
      </c>
      <c r="AJ287" s="63">
        <v>0.230724902503956</v>
      </c>
      <c r="AK287" s="63">
        <v>0</v>
      </c>
      <c r="AL287" s="63">
        <v>0.63570929275221599</v>
      </c>
      <c r="AM287" s="63">
        <v>0</v>
      </c>
      <c r="AN287" s="63">
        <v>0</v>
      </c>
      <c r="AO287" s="63">
        <v>-0.249999999999964</v>
      </c>
      <c r="AP287" s="63">
        <v>0</v>
      </c>
      <c r="AQ287" s="63">
        <v>0</v>
      </c>
      <c r="AR287" s="63">
        <v>0</v>
      </c>
      <c r="AS287" s="63">
        <v>0</v>
      </c>
      <c r="AT287" s="63">
        <v>0</v>
      </c>
      <c r="AU287" s="63">
        <v>531.27777777777703</v>
      </c>
      <c r="AV287" s="140"/>
      <c r="AW287" s="140"/>
      <c r="AX287" s="140"/>
      <c r="AY287" s="140"/>
      <c r="AZ287" s="140"/>
      <c r="BA287" s="140"/>
      <c r="BH287" s="112">
        <v>282</v>
      </c>
      <c r="BI287" s="112">
        <v>52034400</v>
      </c>
      <c r="BJ287" s="113">
        <v>185</v>
      </c>
      <c r="BK287" s="113">
        <v>1024.0728529999999</v>
      </c>
      <c r="BL287" s="113">
        <v>232.7979842</v>
      </c>
      <c r="BM287" s="113">
        <v>3.1790347259999998</v>
      </c>
      <c r="BN287" s="113">
        <v>-1024.0728529999999</v>
      </c>
      <c r="BO287" s="113">
        <v>-204.40912829999999</v>
      </c>
      <c r="BP287" s="113">
        <v>-210.20982119999999</v>
      </c>
      <c r="BQ287" s="115">
        <f t="shared" si="25"/>
        <v>602.25</v>
      </c>
      <c r="BT287" s="112">
        <v>282</v>
      </c>
      <c r="BU287" s="112">
        <v>52034400</v>
      </c>
      <c r="BV287" s="113">
        <v>1041.262101</v>
      </c>
      <c r="BW287" s="113">
        <v>1001.433139</v>
      </c>
      <c r="BX287" s="113">
        <v>-33.095220230000002</v>
      </c>
      <c r="BY287" s="113">
        <v>31.227061469999999</v>
      </c>
      <c r="BZ287" s="113">
        <v>-191.40753219999999</v>
      </c>
      <c r="CA287" s="113">
        <v>178.9827597</v>
      </c>
    </row>
    <row r="288" spans="31:79" ht="9.9499999999999993" customHeight="1" x14ac:dyDescent="0.25">
      <c r="AE288" s="63">
        <v>248</v>
      </c>
      <c r="AF288" s="63">
        <v>46077600</v>
      </c>
      <c r="AG288" s="63">
        <v>5</v>
      </c>
      <c r="AH288" s="63">
        <v>0</v>
      </c>
      <c r="AI288" s="63">
        <v>0.253919675683623</v>
      </c>
      <c r="AJ288" s="63">
        <v>0.230724902503956</v>
      </c>
      <c r="AK288" s="63">
        <v>0</v>
      </c>
      <c r="AL288" s="63">
        <v>0.61138202439272005</v>
      </c>
      <c r="AM288" s="63">
        <v>0</v>
      </c>
      <c r="AN288" s="63">
        <v>0</v>
      </c>
      <c r="AO288" s="63">
        <v>-0.249999999999964</v>
      </c>
      <c r="AP288" s="63">
        <v>0</v>
      </c>
      <c r="AQ288" s="63">
        <v>0</v>
      </c>
      <c r="AR288" s="63">
        <v>0</v>
      </c>
      <c r="AS288" s="63">
        <v>0</v>
      </c>
      <c r="AT288" s="63">
        <v>0</v>
      </c>
      <c r="AU288" s="63">
        <v>533.30555555555497</v>
      </c>
      <c r="AV288" s="140"/>
      <c r="AW288" s="140"/>
      <c r="AX288" s="140"/>
      <c r="AY288" s="140"/>
      <c r="AZ288" s="140"/>
      <c r="BA288" s="140"/>
      <c r="BH288" s="112">
        <v>283</v>
      </c>
      <c r="BI288" s="112">
        <v>52209600</v>
      </c>
      <c r="BJ288" s="113">
        <v>185</v>
      </c>
      <c r="BK288" s="113">
        <v>1024.2244700000001</v>
      </c>
      <c r="BL288" s="113">
        <v>232.96121880000001</v>
      </c>
      <c r="BM288" s="113">
        <v>3.1736786499999998</v>
      </c>
      <c r="BN288" s="113">
        <v>-1024.2244700000001</v>
      </c>
      <c r="BO288" s="113">
        <v>-204.5609067</v>
      </c>
      <c r="BP288" s="113">
        <v>-210.2266334</v>
      </c>
      <c r="BQ288" s="115">
        <f t="shared" si="25"/>
        <v>604.27777777777783</v>
      </c>
      <c r="BT288" s="112">
        <v>283</v>
      </c>
      <c r="BU288" s="112">
        <v>52209600</v>
      </c>
      <c r="BV288" s="113">
        <v>1041.262356</v>
      </c>
      <c r="BW288" s="113">
        <v>1001.433565</v>
      </c>
      <c r="BX288" s="113">
        <v>-33.106355299999997</v>
      </c>
      <c r="BY288" s="113">
        <v>31.227061469999999</v>
      </c>
      <c r="BZ288" s="113">
        <v>-191.50247920000001</v>
      </c>
      <c r="CA288" s="113">
        <v>178.99957190000001</v>
      </c>
    </row>
    <row r="289" spans="31:79" ht="9.9499999999999993" customHeight="1" x14ac:dyDescent="0.25">
      <c r="AE289" s="63">
        <v>249</v>
      </c>
      <c r="AF289" s="63">
        <v>46252800</v>
      </c>
      <c r="AG289" s="63">
        <v>5</v>
      </c>
      <c r="AH289" s="63">
        <v>0</v>
      </c>
      <c r="AI289" s="63">
        <v>0.25391967568384499</v>
      </c>
      <c r="AJ289" s="63">
        <v>0.230724902503956</v>
      </c>
      <c r="AK289" s="63">
        <v>0</v>
      </c>
      <c r="AL289" s="63">
        <v>0.61418036359599404</v>
      </c>
      <c r="AM289" s="63">
        <v>0</v>
      </c>
      <c r="AN289" s="63">
        <v>0</v>
      </c>
      <c r="AO289" s="63">
        <v>-0.249999999999901</v>
      </c>
      <c r="AP289" s="63">
        <v>0</v>
      </c>
      <c r="AQ289" s="63">
        <v>0</v>
      </c>
      <c r="AR289" s="63">
        <v>0</v>
      </c>
      <c r="AS289" s="63">
        <v>0</v>
      </c>
      <c r="AT289" s="63">
        <v>0</v>
      </c>
      <c r="AU289" s="63">
        <v>535.33333333333303</v>
      </c>
      <c r="AV289" s="140"/>
      <c r="AW289" s="140"/>
      <c r="AX289" s="140"/>
      <c r="AY289" s="140"/>
      <c r="AZ289" s="140"/>
      <c r="BA289" s="140"/>
      <c r="BH289" s="112">
        <v>284</v>
      </c>
      <c r="BI289" s="112">
        <v>52384800</v>
      </c>
      <c r="BJ289" s="113">
        <v>185</v>
      </c>
      <c r="BK289" s="113">
        <v>1024.388123</v>
      </c>
      <c r="BL289" s="113">
        <v>233.16480329999999</v>
      </c>
      <c r="BM289" s="113">
        <v>3.1724492230000001</v>
      </c>
      <c r="BN289" s="113">
        <v>-1024.388123</v>
      </c>
      <c r="BO289" s="113">
        <v>-204.7527939</v>
      </c>
      <c r="BP289" s="113">
        <v>-210.23956029999999</v>
      </c>
      <c r="BQ289" s="115">
        <f t="shared" si="25"/>
        <v>606.30555555555554</v>
      </c>
      <c r="BT289" s="112">
        <v>284</v>
      </c>
      <c r="BU289" s="112">
        <v>52384800</v>
      </c>
      <c r="BV289" s="113">
        <v>1041.2626170000001</v>
      </c>
      <c r="BW289" s="113">
        <v>1001.433982</v>
      </c>
      <c r="BX289" s="113">
        <v>-33.11776991</v>
      </c>
      <c r="BY289" s="113">
        <v>31.227061469999999</v>
      </c>
      <c r="BZ289" s="113">
        <v>-191.5953322</v>
      </c>
      <c r="CA289" s="113">
        <v>179.0124988</v>
      </c>
    </row>
    <row r="290" spans="31:79" ht="9.9499999999999993" customHeight="1" x14ac:dyDescent="0.25">
      <c r="AE290" s="63">
        <v>250</v>
      </c>
      <c r="AF290" s="63">
        <v>46428000</v>
      </c>
      <c r="AG290" s="63">
        <v>5</v>
      </c>
      <c r="AH290" s="63">
        <v>0</v>
      </c>
      <c r="AI290" s="63">
        <v>0.253919675683623</v>
      </c>
      <c r="AJ290" s="63">
        <v>0.230724902503956</v>
      </c>
      <c r="AK290" s="63">
        <v>0</v>
      </c>
      <c r="AL290" s="63">
        <v>0.61371854969272199</v>
      </c>
      <c r="AM290" s="63">
        <v>0</v>
      </c>
      <c r="AN290" s="63">
        <v>0</v>
      </c>
      <c r="AO290" s="63">
        <v>-0.249999999999901</v>
      </c>
      <c r="AP290" s="63">
        <v>0</v>
      </c>
      <c r="AQ290" s="63">
        <v>0</v>
      </c>
      <c r="AR290" s="63">
        <v>0</v>
      </c>
      <c r="AS290" s="63">
        <v>0</v>
      </c>
      <c r="AT290" s="63">
        <v>0</v>
      </c>
      <c r="AU290" s="63">
        <v>537.36111111111097</v>
      </c>
      <c r="AV290" s="140"/>
      <c r="AW290" s="140"/>
      <c r="AX290" s="140"/>
      <c r="AY290" s="140"/>
      <c r="AZ290" s="140"/>
      <c r="BA290" s="140"/>
      <c r="BH290" s="112">
        <v>285</v>
      </c>
      <c r="BI290" s="112">
        <v>52560000</v>
      </c>
      <c r="BJ290" s="113">
        <v>185</v>
      </c>
      <c r="BK290" s="113">
        <v>1024.5394699999999</v>
      </c>
      <c r="BL290" s="113">
        <v>233.33657479999999</v>
      </c>
      <c r="BM290" s="113">
        <v>3.1700216120000002</v>
      </c>
      <c r="BN290" s="113">
        <v>-1024.5394699999999</v>
      </c>
      <c r="BO290" s="113">
        <v>-204.91239049999999</v>
      </c>
      <c r="BP290" s="113">
        <v>-210.25416269999999</v>
      </c>
      <c r="BQ290" s="115">
        <f t="shared" si="25"/>
        <v>608.33333333333337</v>
      </c>
      <c r="BT290" s="112">
        <v>285</v>
      </c>
      <c r="BU290" s="112">
        <v>52560000</v>
      </c>
      <c r="BV290" s="113">
        <v>1041.2628890000001</v>
      </c>
      <c r="BW290" s="113">
        <v>1001.434379</v>
      </c>
      <c r="BX290" s="113">
        <v>-33.129653390000001</v>
      </c>
      <c r="BY290" s="113">
        <v>31.227061469999999</v>
      </c>
      <c r="BZ290" s="113">
        <v>-191.68379759999999</v>
      </c>
      <c r="CA290" s="113">
        <v>179.0271012</v>
      </c>
    </row>
    <row r="291" spans="31:79" ht="9.9499999999999993" customHeight="1" x14ac:dyDescent="0.25">
      <c r="AE291" s="63">
        <v>251</v>
      </c>
      <c r="AF291" s="63">
        <v>46603200</v>
      </c>
      <c r="AG291" s="63">
        <v>5</v>
      </c>
      <c r="AH291" s="63">
        <v>0</v>
      </c>
      <c r="AI291" s="63">
        <v>0.253919675683623</v>
      </c>
      <c r="AJ291" s="63">
        <v>0.230724902503956</v>
      </c>
      <c r="AK291" s="63">
        <v>0</v>
      </c>
      <c r="AL291" s="63">
        <v>0.60321148873568098</v>
      </c>
      <c r="AM291" s="63">
        <v>0</v>
      </c>
      <c r="AN291" s="63">
        <v>0</v>
      </c>
      <c r="AO291" s="63">
        <v>-0.249999999999964</v>
      </c>
      <c r="AP291" s="63">
        <v>0</v>
      </c>
      <c r="AQ291" s="63">
        <v>0</v>
      </c>
      <c r="AR291" s="63">
        <v>0</v>
      </c>
      <c r="AS291" s="63">
        <v>0</v>
      </c>
      <c r="AT291" s="63">
        <v>0</v>
      </c>
      <c r="AU291" s="63">
        <v>539.388888888888</v>
      </c>
      <c r="AV291" s="140"/>
      <c r="AW291" s="140"/>
      <c r="AX291" s="140"/>
      <c r="AY291" s="140"/>
      <c r="AZ291" s="140"/>
      <c r="BA291" s="140"/>
      <c r="BH291" s="112">
        <v>286</v>
      </c>
      <c r="BI291" s="112">
        <v>52735200</v>
      </c>
      <c r="BJ291" s="113">
        <v>185</v>
      </c>
      <c r="BK291" s="113">
        <v>1024.6293989999999</v>
      </c>
      <c r="BL291" s="113">
        <v>233.38864960000001</v>
      </c>
      <c r="BM291" s="113">
        <v>3.168246501</v>
      </c>
      <c r="BN291" s="113">
        <v>-1024.6293989999999</v>
      </c>
      <c r="BO291" s="113">
        <v>-204.95218919999999</v>
      </c>
      <c r="BP291" s="113">
        <v>-210.268214</v>
      </c>
      <c r="BQ291" s="115">
        <f t="shared" si="25"/>
        <v>610.36111111111109</v>
      </c>
      <c r="BT291" s="112">
        <v>286</v>
      </c>
      <c r="BU291" s="112">
        <v>52735200</v>
      </c>
      <c r="BV291" s="113">
        <v>1041.2631690000001</v>
      </c>
      <c r="BW291" s="113">
        <v>1001.434755</v>
      </c>
      <c r="BX291" s="113">
        <v>-33.14192783</v>
      </c>
      <c r="BY291" s="113">
        <v>31.227061469999999</v>
      </c>
      <c r="BZ291" s="113">
        <v>-191.76736149999999</v>
      </c>
      <c r="CA291" s="113">
        <v>179.04115250000001</v>
      </c>
    </row>
    <row r="292" spans="31:79" ht="9.9499999999999993" customHeight="1" x14ac:dyDescent="0.25">
      <c r="AE292" s="63">
        <v>252</v>
      </c>
      <c r="AF292" s="63">
        <v>46778400</v>
      </c>
      <c r="AG292" s="63">
        <v>5</v>
      </c>
      <c r="AH292" s="63">
        <v>0</v>
      </c>
      <c r="AI292" s="63">
        <v>0.253919675683623</v>
      </c>
      <c r="AJ292" s="63">
        <v>0.230724902503956</v>
      </c>
      <c r="AK292" s="63">
        <v>0</v>
      </c>
      <c r="AL292" s="63">
        <v>0.59130038428999798</v>
      </c>
      <c r="AM292" s="63">
        <v>0</v>
      </c>
      <c r="AN292" s="63">
        <v>0</v>
      </c>
      <c r="AO292" s="63">
        <v>-0.249999999999964</v>
      </c>
      <c r="AP292" s="63">
        <v>0</v>
      </c>
      <c r="AQ292" s="63">
        <v>0</v>
      </c>
      <c r="AR292" s="63">
        <v>0</v>
      </c>
      <c r="AS292" s="63">
        <v>0</v>
      </c>
      <c r="AT292" s="63">
        <v>0</v>
      </c>
      <c r="AU292" s="63">
        <v>541.41666666666595</v>
      </c>
      <c r="AV292" s="140"/>
      <c r="AW292" s="140"/>
      <c r="AX292" s="140"/>
      <c r="AY292" s="140"/>
      <c r="AZ292" s="140"/>
      <c r="BA292" s="140"/>
      <c r="BH292" s="112">
        <v>287</v>
      </c>
      <c r="BI292" s="112">
        <v>52910400</v>
      </c>
      <c r="BJ292" s="113">
        <v>185</v>
      </c>
      <c r="BK292" s="113">
        <v>1024.7615699999999</v>
      </c>
      <c r="BL292" s="113">
        <v>233.53008410000001</v>
      </c>
      <c r="BM292" s="113">
        <v>3.1707380399999998</v>
      </c>
      <c r="BN292" s="113">
        <v>-1024.7615699999999</v>
      </c>
      <c r="BO292" s="113">
        <v>-205.08080509999999</v>
      </c>
      <c r="BP292" s="113">
        <v>-210.2785409</v>
      </c>
      <c r="BQ292" s="115">
        <f t="shared" si="25"/>
        <v>612.38888888888891</v>
      </c>
      <c r="BT292" s="112">
        <v>287</v>
      </c>
      <c r="BU292" s="112">
        <v>52910400</v>
      </c>
      <c r="BV292" s="113">
        <v>1041.2634559999999</v>
      </c>
      <c r="BW292" s="113">
        <v>1001.435107</v>
      </c>
      <c r="BX292" s="113">
        <v>-33.154464079999997</v>
      </c>
      <c r="BY292" s="113">
        <v>31.227061469999999</v>
      </c>
      <c r="BZ292" s="113">
        <v>-191.84581370000001</v>
      </c>
      <c r="CA292" s="113">
        <v>179.0514795</v>
      </c>
    </row>
    <row r="293" spans="31:79" ht="9.9499999999999993" customHeight="1" x14ac:dyDescent="0.25">
      <c r="AE293" s="63">
        <v>253</v>
      </c>
      <c r="AF293" s="63">
        <v>46953600</v>
      </c>
      <c r="AG293" s="63">
        <v>5</v>
      </c>
      <c r="AH293" s="63">
        <v>0</v>
      </c>
      <c r="AI293" s="63">
        <v>0.26220410355576401</v>
      </c>
      <c r="AJ293" s="63">
        <v>0.230724902503956</v>
      </c>
      <c r="AK293" s="63">
        <v>0</v>
      </c>
      <c r="AL293" s="63">
        <v>0.58067394974822695</v>
      </c>
      <c r="AM293" s="63">
        <v>0</v>
      </c>
      <c r="AN293" s="63">
        <v>0</v>
      </c>
      <c r="AO293" s="63">
        <v>-0.249999999999964</v>
      </c>
      <c r="AP293" s="63">
        <v>0</v>
      </c>
      <c r="AQ293" s="63">
        <v>0</v>
      </c>
      <c r="AR293" s="63">
        <v>0</v>
      </c>
      <c r="AS293" s="63">
        <v>0</v>
      </c>
      <c r="AT293" s="63">
        <v>0</v>
      </c>
      <c r="AU293" s="63">
        <v>543.444444444444</v>
      </c>
      <c r="AV293" s="140"/>
      <c r="AW293" s="140"/>
      <c r="AX293" s="140"/>
      <c r="AY293" s="140"/>
      <c r="AZ293" s="140"/>
      <c r="BA293" s="140"/>
      <c r="BH293" s="112">
        <v>288</v>
      </c>
      <c r="BI293" s="112">
        <v>53085600</v>
      </c>
      <c r="BJ293" s="113">
        <v>185</v>
      </c>
      <c r="BK293" s="113">
        <v>1024.889968</v>
      </c>
      <c r="BL293" s="113">
        <v>233.6726103</v>
      </c>
      <c r="BM293" s="113">
        <v>3.1720152260000001</v>
      </c>
      <c r="BN293" s="113">
        <v>-1024.889968</v>
      </c>
      <c r="BO293" s="113">
        <v>-205.21012010000001</v>
      </c>
      <c r="BP293" s="113">
        <v>-210.29047499999999</v>
      </c>
      <c r="BQ293" s="115">
        <f t="shared" si="25"/>
        <v>614.41666666666663</v>
      </c>
      <c r="BT293" s="112">
        <v>288</v>
      </c>
      <c r="BU293" s="112">
        <v>53085600</v>
      </c>
      <c r="BV293" s="113">
        <v>1041.2637520000001</v>
      </c>
      <c r="BW293" s="113">
        <v>1001.435439</v>
      </c>
      <c r="BX293" s="113">
        <v>-33.1674036</v>
      </c>
      <c r="BY293" s="113">
        <v>31.227061469999999</v>
      </c>
      <c r="BZ293" s="113">
        <v>-191.9199241</v>
      </c>
      <c r="CA293" s="113">
        <v>179.0634135</v>
      </c>
    </row>
    <row r="294" spans="31:79" ht="9.9499999999999993" customHeight="1" x14ac:dyDescent="0.25">
      <c r="AE294" s="63">
        <v>254</v>
      </c>
      <c r="AF294" s="63">
        <v>47128800</v>
      </c>
      <c r="AG294" s="63">
        <v>5</v>
      </c>
      <c r="AH294" s="63">
        <v>0</v>
      </c>
      <c r="AI294" s="63">
        <v>0.26220410355576401</v>
      </c>
      <c r="AJ294" s="63">
        <v>0.230724902503956</v>
      </c>
      <c r="AK294" s="63">
        <v>0</v>
      </c>
      <c r="AL294" s="63">
        <v>0.57014296568780298</v>
      </c>
      <c r="AM294" s="63">
        <v>0</v>
      </c>
      <c r="AN294" s="63">
        <v>0</v>
      </c>
      <c r="AO294" s="63">
        <v>-0.249999999999964</v>
      </c>
      <c r="AP294" s="63">
        <v>0</v>
      </c>
      <c r="AQ294" s="63">
        <v>0</v>
      </c>
      <c r="AR294" s="63">
        <v>0</v>
      </c>
      <c r="AS294" s="63">
        <v>0</v>
      </c>
      <c r="AT294" s="63">
        <v>0</v>
      </c>
      <c r="AU294" s="63">
        <v>545.47222222222194</v>
      </c>
      <c r="AV294" s="140"/>
      <c r="AW294" s="140"/>
      <c r="AX294" s="140"/>
      <c r="AY294" s="140"/>
      <c r="AZ294" s="140"/>
      <c r="BA294" s="140"/>
      <c r="BH294" s="112">
        <v>289</v>
      </c>
      <c r="BI294" s="112">
        <v>53260800</v>
      </c>
      <c r="BJ294" s="113">
        <v>185</v>
      </c>
      <c r="BK294" s="113">
        <v>1025.0137110000001</v>
      </c>
      <c r="BL294" s="113">
        <v>233.80909829999999</v>
      </c>
      <c r="BM294" s="113">
        <v>3.1722566040000002</v>
      </c>
      <c r="BN294" s="113">
        <v>-1025.0137110000001</v>
      </c>
      <c r="BO294" s="113">
        <v>-205.3330507</v>
      </c>
      <c r="BP294" s="113">
        <v>-210.30379110000001</v>
      </c>
      <c r="BQ294" s="115">
        <f t="shared" si="25"/>
        <v>616.44444444444446</v>
      </c>
      <c r="BT294" s="112">
        <v>289</v>
      </c>
      <c r="BU294" s="112">
        <v>53260800</v>
      </c>
      <c r="BV294" s="113">
        <v>1041.2640550000001</v>
      </c>
      <c r="BW294" s="113">
        <v>1001.435754</v>
      </c>
      <c r="BX294" s="113">
        <v>-33.180699689999997</v>
      </c>
      <c r="BY294" s="113">
        <v>31.227061469999999</v>
      </c>
      <c r="BZ294" s="113">
        <v>-191.99007209999999</v>
      </c>
      <c r="CA294" s="113">
        <v>179.07672959999999</v>
      </c>
    </row>
    <row r="295" spans="31:79" ht="9.9499999999999993" customHeight="1" x14ac:dyDescent="0.25">
      <c r="AE295" s="63">
        <v>255</v>
      </c>
      <c r="AF295" s="63">
        <v>47304000</v>
      </c>
      <c r="AG295" s="63">
        <v>5</v>
      </c>
      <c r="AH295" s="63">
        <v>0</v>
      </c>
      <c r="AI295" s="63">
        <v>0.262204103555986</v>
      </c>
      <c r="AJ295" s="63">
        <v>0.230724902503956</v>
      </c>
      <c r="AK295" s="63">
        <v>0</v>
      </c>
      <c r="AL295" s="63">
        <v>0.56058812299861704</v>
      </c>
      <c r="AM295" s="63">
        <v>0</v>
      </c>
      <c r="AN295" s="63">
        <v>0</v>
      </c>
      <c r="AO295" s="63">
        <v>-0.25000000000002798</v>
      </c>
      <c r="AP295" s="63">
        <v>0</v>
      </c>
      <c r="AQ295" s="63">
        <v>0</v>
      </c>
      <c r="AR295" s="63">
        <v>0</v>
      </c>
      <c r="AS295" s="63">
        <v>0</v>
      </c>
      <c r="AT295" s="63">
        <v>0</v>
      </c>
      <c r="AU295" s="63">
        <v>547.5</v>
      </c>
      <c r="AV295" s="140"/>
      <c r="AW295" s="140"/>
      <c r="AX295" s="140"/>
      <c r="AY295" s="140"/>
      <c r="AZ295" s="140"/>
      <c r="BA295" s="140"/>
      <c r="BH295" s="112">
        <v>290</v>
      </c>
      <c r="BI295" s="112">
        <v>53436000</v>
      </c>
      <c r="BJ295" s="113">
        <v>185</v>
      </c>
      <c r="BK295" s="113">
        <v>1025.130324</v>
      </c>
      <c r="BL295" s="113">
        <v>233.9338223</v>
      </c>
      <c r="BM295" s="113">
        <v>3.1716621009999999</v>
      </c>
      <c r="BN295" s="113">
        <v>-1025.130324</v>
      </c>
      <c r="BO295" s="113">
        <v>-205.44397180000001</v>
      </c>
      <c r="BP295" s="113">
        <v>-210.3181884</v>
      </c>
      <c r="BQ295" s="115">
        <f t="shared" si="25"/>
        <v>618.47222222222217</v>
      </c>
      <c r="BT295" s="112">
        <v>290</v>
      </c>
      <c r="BU295" s="112">
        <v>53436000</v>
      </c>
      <c r="BV295" s="113">
        <v>1041.264365</v>
      </c>
      <c r="BW295" s="113">
        <v>1001.43605</v>
      </c>
      <c r="BX295" s="113">
        <v>-33.194251440000002</v>
      </c>
      <c r="BY295" s="113">
        <v>31.227061469999999</v>
      </c>
      <c r="BZ295" s="113">
        <v>-192.05602239999999</v>
      </c>
      <c r="CA295" s="113">
        <v>179.09112690000001</v>
      </c>
    </row>
    <row r="296" spans="31:79" ht="9.9499999999999993" customHeight="1" x14ac:dyDescent="0.25">
      <c r="AE296" s="63">
        <v>256</v>
      </c>
      <c r="AF296" s="63">
        <v>47479200</v>
      </c>
      <c r="AG296" s="63">
        <v>0.374999999999999</v>
      </c>
      <c r="AH296" s="63">
        <v>0</v>
      </c>
      <c r="AI296" s="63">
        <v>0.26220410355587498</v>
      </c>
      <c r="AJ296" s="63">
        <v>0.230724902503956</v>
      </c>
      <c r="AK296" s="63">
        <v>0</v>
      </c>
      <c r="AL296" s="63">
        <v>0.55127897739503895</v>
      </c>
      <c r="AM296" s="63">
        <v>0</v>
      </c>
      <c r="AN296" s="63">
        <v>0</v>
      </c>
      <c r="AO296" s="63">
        <v>-0.24999999339641901</v>
      </c>
      <c r="AP296" s="63">
        <v>0</v>
      </c>
      <c r="AQ296" s="63">
        <v>0</v>
      </c>
      <c r="AR296" s="63">
        <v>0</v>
      </c>
      <c r="AS296" s="63">
        <v>0</v>
      </c>
      <c r="AT296" s="63">
        <v>0</v>
      </c>
      <c r="AU296" s="63">
        <v>549.52777777777703</v>
      </c>
      <c r="AV296" s="140"/>
      <c r="AW296" s="140"/>
      <c r="AX296" s="140"/>
      <c r="AY296" s="140"/>
      <c r="AZ296" s="140"/>
      <c r="BA296" s="140"/>
      <c r="BH296" s="112">
        <v>291</v>
      </c>
      <c r="BI296" s="112">
        <v>53611200</v>
      </c>
      <c r="BJ296" s="113">
        <v>185</v>
      </c>
      <c r="BK296" s="113">
        <v>1025.2403400000001</v>
      </c>
      <c r="BL296" s="113">
        <v>234.04908399999999</v>
      </c>
      <c r="BM296" s="113">
        <v>3.1703068179999998</v>
      </c>
      <c r="BN296" s="113">
        <v>-1025.2403400000001</v>
      </c>
      <c r="BO296" s="113">
        <v>-205.5452756</v>
      </c>
      <c r="BP296" s="113">
        <v>-210.33350150000001</v>
      </c>
      <c r="BQ296" s="115">
        <f t="shared" si="25"/>
        <v>620.5</v>
      </c>
      <c r="BT296" s="112">
        <v>291</v>
      </c>
      <c r="BU296" s="112">
        <v>53611200</v>
      </c>
      <c r="BV296" s="113">
        <v>1041.264678</v>
      </c>
      <c r="BW296" s="113">
        <v>1001.436329</v>
      </c>
      <c r="BX296" s="113">
        <v>-33.207967940000003</v>
      </c>
      <c r="BY296" s="113">
        <v>31.227061469999999</v>
      </c>
      <c r="BZ296" s="113">
        <v>-192.1181277</v>
      </c>
      <c r="CA296" s="113">
        <v>179.10644009999999</v>
      </c>
    </row>
    <row r="297" spans="31:79" ht="9.9499999999999993" customHeight="1" x14ac:dyDescent="0.25">
      <c r="AE297" s="63">
        <v>257</v>
      </c>
      <c r="AF297" s="63">
        <v>47654400</v>
      </c>
      <c r="AG297" s="63">
        <v>0.374999999999999</v>
      </c>
      <c r="AH297" s="63">
        <v>0</v>
      </c>
      <c r="AI297" s="63">
        <v>0.26220410355587498</v>
      </c>
      <c r="AJ297" s="63">
        <v>0.230724902503956</v>
      </c>
      <c r="AK297" s="63">
        <v>0</v>
      </c>
      <c r="AL297" s="63">
        <v>0.53806713224074398</v>
      </c>
      <c r="AM297" s="63">
        <v>0</v>
      </c>
      <c r="AN297" s="63">
        <v>0</v>
      </c>
      <c r="AO297" s="63">
        <v>-0.249999999999901</v>
      </c>
      <c r="AP297" s="63">
        <v>0</v>
      </c>
      <c r="AQ297" s="63">
        <v>0</v>
      </c>
      <c r="AR297" s="63">
        <v>0</v>
      </c>
      <c r="AS297" s="63">
        <v>0</v>
      </c>
      <c r="AT297" s="63">
        <v>0</v>
      </c>
      <c r="AU297" s="63">
        <v>551.55555555555497</v>
      </c>
      <c r="AV297" s="140"/>
      <c r="AW297" s="140"/>
      <c r="AX297" s="140"/>
      <c r="AY297" s="140"/>
      <c r="AZ297" s="140"/>
      <c r="BA297" s="140"/>
      <c r="BH297" s="112">
        <v>292</v>
      </c>
      <c r="BI297" s="112">
        <v>53786400</v>
      </c>
      <c r="BJ297" s="113">
        <v>185</v>
      </c>
      <c r="BK297" s="113">
        <v>1025.3426420000001</v>
      </c>
      <c r="BL297" s="113">
        <v>234.15766249999999</v>
      </c>
      <c r="BM297" s="113">
        <v>3.171504144</v>
      </c>
      <c r="BN297" s="113">
        <v>-1025.3426420000001</v>
      </c>
      <c r="BO297" s="113">
        <v>-205.63981279999999</v>
      </c>
      <c r="BP297" s="113">
        <v>-210.34634550000001</v>
      </c>
      <c r="BQ297" s="115">
        <f t="shared" si="25"/>
        <v>622.52777777777783</v>
      </c>
      <c r="BT297" s="112">
        <v>292</v>
      </c>
      <c r="BU297" s="112">
        <v>53786400</v>
      </c>
      <c r="BV297" s="113">
        <v>1041.2649939999999</v>
      </c>
      <c r="BW297" s="113">
        <v>1001.43659</v>
      </c>
      <c r="BX297" s="113">
        <v>-33.221781249999999</v>
      </c>
      <c r="BY297" s="113">
        <v>31.227061469999999</v>
      </c>
      <c r="BZ297" s="113">
        <v>-192.17648310000001</v>
      </c>
      <c r="CA297" s="113">
        <v>179.11928409999999</v>
      </c>
    </row>
    <row r="298" spans="31:79" ht="9.9499999999999993" customHeight="1" x14ac:dyDescent="0.25">
      <c r="AE298" s="63">
        <v>258</v>
      </c>
      <c r="AF298" s="63">
        <v>47829600</v>
      </c>
      <c r="AG298" s="63">
        <v>0.374999999999999</v>
      </c>
      <c r="AH298" s="63">
        <v>0</v>
      </c>
      <c r="AI298" s="63">
        <v>0.26220410355587498</v>
      </c>
      <c r="AJ298" s="63">
        <v>0.230724902503956</v>
      </c>
      <c r="AK298" s="63">
        <v>0</v>
      </c>
      <c r="AL298" s="63">
        <v>0.53803183896302298</v>
      </c>
      <c r="AM298" s="63">
        <v>0</v>
      </c>
      <c r="AN298" s="63">
        <v>0</v>
      </c>
      <c r="AO298" s="63">
        <v>-0.25000000000002798</v>
      </c>
      <c r="AP298" s="63">
        <v>0</v>
      </c>
      <c r="AQ298" s="63">
        <v>0</v>
      </c>
      <c r="AR298" s="63">
        <v>0</v>
      </c>
      <c r="AS298" s="63">
        <v>0</v>
      </c>
      <c r="AT298" s="63">
        <v>0</v>
      </c>
      <c r="AU298" s="63">
        <v>553.58333333333303</v>
      </c>
      <c r="AV298" s="140"/>
      <c r="AW298" s="140"/>
      <c r="AX298" s="140"/>
      <c r="AY298" s="140"/>
      <c r="AZ298" s="140"/>
      <c r="BA298" s="140"/>
      <c r="BH298" s="112">
        <v>293</v>
      </c>
      <c r="BI298" s="112">
        <v>53961600</v>
      </c>
      <c r="BJ298" s="113">
        <v>185</v>
      </c>
      <c r="BK298" s="113">
        <v>1025.438762</v>
      </c>
      <c r="BL298" s="113">
        <v>234.2606303</v>
      </c>
      <c r="BM298" s="113">
        <v>3.174003935</v>
      </c>
      <c r="BN298" s="113">
        <v>-1025.438762</v>
      </c>
      <c r="BO298" s="113">
        <v>-205.7287958</v>
      </c>
      <c r="BP298" s="113">
        <v>-210.3578306</v>
      </c>
      <c r="BQ298" s="115">
        <f t="shared" si="25"/>
        <v>624.55555555555554</v>
      </c>
      <c r="BT298" s="112">
        <v>293</v>
      </c>
      <c r="BU298" s="112">
        <v>53961600</v>
      </c>
      <c r="BV298" s="113">
        <v>1041.265308</v>
      </c>
      <c r="BW298" s="113">
        <v>1001.436836</v>
      </c>
      <c r="BX298" s="113">
        <v>-33.235551360000002</v>
      </c>
      <c r="BY298" s="113">
        <v>31.227061469999999</v>
      </c>
      <c r="BZ298" s="113">
        <v>-192.2312191</v>
      </c>
      <c r="CA298" s="113">
        <v>179.13076910000001</v>
      </c>
    </row>
    <row r="299" spans="31:79" ht="9.9499999999999993" customHeight="1" x14ac:dyDescent="0.25">
      <c r="AE299" s="63">
        <v>259</v>
      </c>
      <c r="AF299" s="63">
        <v>48004800</v>
      </c>
      <c r="AG299" s="63">
        <v>0.374999999999999</v>
      </c>
      <c r="AH299" s="63">
        <v>0</v>
      </c>
      <c r="AI299" s="63">
        <v>0.26220410355587498</v>
      </c>
      <c r="AJ299" s="63">
        <v>0.230724902503956</v>
      </c>
      <c r="AK299" s="63">
        <v>0</v>
      </c>
      <c r="AL299" s="63">
        <v>0.53930482200357099</v>
      </c>
      <c r="AM299" s="63">
        <v>0</v>
      </c>
      <c r="AN299" s="63">
        <v>0</v>
      </c>
      <c r="AO299" s="63">
        <v>-0.249999999999964</v>
      </c>
      <c r="AP299" s="63">
        <v>0</v>
      </c>
      <c r="AQ299" s="63">
        <v>0</v>
      </c>
      <c r="AR299" s="63">
        <v>0</v>
      </c>
      <c r="AS299" s="63">
        <v>0</v>
      </c>
      <c r="AT299" s="63">
        <v>0</v>
      </c>
      <c r="AU299" s="63">
        <v>555.61111111111097</v>
      </c>
      <c r="AV299" s="140"/>
      <c r="AW299" s="140"/>
      <c r="AX299" s="140"/>
      <c r="AY299" s="140"/>
      <c r="AZ299" s="140"/>
      <c r="BA299" s="140"/>
      <c r="BH299" s="112">
        <v>294</v>
      </c>
      <c r="BI299" s="112">
        <v>54136800</v>
      </c>
      <c r="BJ299" s="113">
        <v>185</v>
      </c>
      <c r="BK299" s="113">
        <v>1025.5306109999999</v>
      </c>
      <c r="BL299" s="113">
        <v>234.35742139999999</v>
      </c>
      <c r="BM299" s="113">
        <v>3.1755929890000001</v>
      </c>
      <c r="BN299" s="113">
        <v>-1025.5306109999999</v>
      </c>
      <c r="BO299" s="113">
        <v>-205.81173219999999</v>
      </c>
      <c r="BP299" s="113">
        <v>-210.37009620000001</v>
      </c>
      <c r="BQ299" s="115">
        <f t="shared" si="25"/>
        <v>626.58333333333337</v>
      </c>
      <c r="BT299" s="112">
        <v>294</v>
      </c>
      <c r="BU299" s="112">
        <v>54136800</v>
      </c>
      <c r="BV299" s="113">
        <v>1041.2656199999999</v>
      </c>
      <c r="BW299" s="113">
        <v>1001.437067</v>
      </c>
      <c r="BX299" s="113">
        <v>-33.24920273</v>
      </c>
      <c r="BY299" s="113">
        <v>31.227061469999999</v>
      </c>
      <c r="BZ299" s="113">
        <v>-192.2826766</v>
      </c>
      <c r="CA299" s="113">
        <v>179.14303469999999</v>
      </c>
    </row>
    <row r="300" spans="31:79" ht="9.9499999999999993" customHeight="1" x14ac:dyDescent="0.25">
      <c r="AE300" s="63">
        <v>260</v>
      </c>
      <c r="AF300" s="63">
        <v>48180000</v>
      </c>
      <c r="AG300" s="63">
        <v>0.374999999999999</v>
      </c>
      <c r="AH300" s="63">
        <v>0</v>
      </c>
      <c r="AI300" s="63">
        <v>0.262204103555986</v>
      </c>
      <c r="AJ300" s="63">
        <v>0.230724902503956</v>
      </c>
      <c r="AK300" s="63">
        <v>0</v>
      </c>
      <c r="AL300" s="63">
        <v>0.54035869230338796</v>
      </c>
      <c r="AM300" s="63">
        <v>0</v>
      </c>
      <c r="AN300" s="63">
        <v>0</v>
      </c>
      <c r="AO300" s="63">
        <v>-0.249999999999964</v>
      </c>
      <c r="AP300" s="63">
        <v>0</v>
      </c>
      <c r="AQ300" s="63">
        <v>0</v>
      </c>
      <c r="AR300" s="63">
        <v>0</v>
      </c>
      <c r="AS300" s="63">
        <v>0</v>
      </c>
      <c r="AT300" s="63">
        <v>0</v>
      </c>
      <c r="AU300" s="63">
        <v>557.638888888888</v>
      </c>
      <c r="AV300" s="140"/>
      <c r="AW300" s="140"/>
      <c r="AX300" s="140"/>
      <c r="AY300" s="140"/>
      <c r="AZ300" s="140"/>
      <c r="BA300" s="140"/>
      <c r="BH300" s="112">
        <v>295</v>
      </c>
      <c r="BI300" s="112">
        <v>54312000</v>
      </c>
      <c r="BJ300" s="113">
        <v>185</v>
      </c>
      <c r="BK300" s="113">
        <v>1025.618723</v>
      </c>
      <c r="BL300" s="113">
        <v>234.44914360000001</v>
      </c>
      <c r="BM300" s="113">
        <v>3.1763468420000001</v>
      </c>
      <c r="BN300" s="113">
        <v>-1025.618723</v>
      </c>
      <c r="BO300" s="113">
        <v>-205.8897781</v>
      </c>
      <c r="BP300" s="113">
        <v>-210.38301870000001</v>
      </c>
      <c r="BQ300" s="115">
        <f t="shared" si="25"/>
        <v>628.61111111111109</v>
      </c>
      <c r="BT300" s="112">
        <v>295</v>
      </c>
      <c r="BU300" s="112">
        <v>54312000</v>
      </c>
      <c r="BV300" s="113">
        <v>1041.265928</v>
      </c>
      <c r="BW300" s="113">
        <v>1001.437284</v>
      </c>
      <c r="BX300" s="113">
        <v>-33.262686100000003</v>
      </c>
      <c r="BY300" s="113">
        <v>31.227061469999999</v>
      </c>
      <c r="BZ300" s="113">
        <v>-192.33122040000001</v>
      </c>
      <c r="CA300" s="113">
        <v>179.15595719999999</v>
      </c>
    </row>
    <row r="301" spans="31:79" ht="9.9499999999999993" customHeight="1" x14ac:dyDescent="0.25">
      <c r="AE301" s="63">
        <v>261</v>
      </c>
      <c r="AF301" s="63">
        <v>48355200</v>
      </c>
      <c r="AG301" s="63">
        <v>0.374999999999999</v>
      </c>
      <c r="AH301" s="63">
        <v>0</v>
      </c>
      <c r="AI301" s="63">
        <v>0.26220410355587498</v>
      </c>
      <c r="AJ301" s="63">
        <v>0.230724902503958</v>
      </c>
      <c r="AK301" s="63">
        <v>0</v>
      </c>
      <c r="AL301" s="63">
        <v>0.54113687866912796</v>
      </c>
      <c r="AM301" s="63">
        <v>0</v>
      </c>
      <c r="AN301" s="63">
        <v>0</v>
      </c>
      <c r="AO301" s="63">
        <v>-0.249999999999901</v>
      </c>
      <c r="AP301" s="63">
        <v>0</v>
      </c>
      <c r="AQ301" s="63">
        <v>0</v>
      </c>
      <c r="AR301" s="63">
        <v>0</v>
      </c>
      <c r="AS301" s="63">
        <v>0</v>
      </c>
      <c r="AT301" s="63">
        <v>0</v>
      </c>
      <c r="AU301" s="63">
        <v>559.66666666666595</v>
      </c>
      <c r="AV301" s="140"/>
      <c r="AW301" s="140"/>
      <c r="AX301" s="140"/>
      <c r="AY301" s="140"/>
      <c r="AZ301" s="140"/>
      <c r="BA301" s="140"/>
      <c r="BH301" s="112">
        <v>296</v>
      </c>
      <c r="BI301" s="112">
        <v>54487200</v>
      </c>
      <c r="BJ301" s="113">
        <v>185</v>
      </c>
      <c r="BK301" s="113">
        <v>1025.703107</v>
      </c>
      <c r="BL301" s="113">
        <v>234.53596769999999</v>
      </c>
      <c r="BM301" s="113">
        <v>3.1794726209999999</v>
      </c>
      <c r="BN301" s="113">
        <v>-1025.703107</v>
      </c>
      <c r="BO301" s="113">
        <v>-205.96314079999999</v>
      </c>
      <c r="BP301" s="113">
        <v>-210.3933543</v>
      </c>
      <c r="BQ301" s="115">
        <f t="shared" si="25"/>
        <v>630.63888888888891</v>
      </c>
      <c r="BT301" s="112">
        <v>296</v>
      </c>
      <c r="BU301" s="112">
        <v>54487200</v>
      </c>
      <c r="BV301" s="113">
        <v>1041.2662310000001</v>
      </c>
      <c r="BW301" s="113">
        <v>1001.437488</v>
      </c>
      <c r="BX301" s="113">
        <v>-33.275965990000003</v>
      </c>
      <c r="BY301" s="113">
        <v>31.227061469999999</v>
      </c>
      <c r="BZ301" s="113">
        <v>-192.37672509999999</v>
      </c>
      <c r="CA301" s="113">
        <v>179.16629280000001</v>
      </c>
    </row>
    <row r="302" spans="31:79" ht="9.9499999999999993" customHeight="1" x14ac:dyDescent="0.25">
      <c r="AE302" s="63">
        <v>262</v>
      </c>
      <c r="AF302" s="63">
        <v>48530400</v>
      </c>
      <c r="AG302" s="63">
        <v>0.374999999999999</v>
      </c>
      <c r="AH302" s="63">
        <v>0</v>
      </c>
      <c r="AI302" s="63">
        <v>0.262204103555986</v>
      </c>
      <c r="AJ302" s="63">
        <v>0.230724902503958</v>
      </c>
      <c r="AK302" s="63">
        <v>0</v>
      </c>
      <c r="AL302" s="63">
        <v>0.541599107277415</v>
      </c>
      <c r="AM302" s="63">
        <v>0</v>
      </c>
      <c r="AN302" s="63">
        <v>0</v>
      </c>
      <c r="AO302" s="63">
        <v>-0.25000000000002798</v>
      </c>
      <c r="AP302" s="63">
        <v>0</v>
      </c>
      <c r="AQ302" s="63">
        <v>0</v>
      </c>
      <c r="AR302" s="63">
        <v>0</v>
      </c>
      <c r="AS302" s="63">
        <v>0</v>
      </c>
      <c r="AT302" s="63">
        <v>0</v>
      </c>
      <c r="AU302" s="63">
        <v>561.694444444444</v>
      </c>
      <c r="AV302" s="140"/>
      <c r="AW302" s="140"/>
      <c r="AX302" s="140"/>
      <c r="AY302" s="140"/>
      <c r="AZ302" s="140"/>
      <c r="BA302" s="140"/>
      <c r="BH302" s="112">
        <v>297</v>
      </c>
      <c r="BI302" s="112">
        <v>54662400</v>
      </c>
      <c r="BJ302" s="113">
        <v>185</v>
      </c>
      <c r="BK302" s="113">
        <v>1025.782719</v>
      </c>
      <c r="BL302" s="113">
        <v>234.61612880000001</v>
      </c>
      <c r="BM302" s="113">
        <v>3.1839886590000002</v>
      </c>
      <c r="BN302" s="113">
        <v>-1025.782719</v>
      </c>
      <c r="BO302" s="113">
        <v>-206.0301192</v>
      </c>
      <c r="BP302" s="113">
        <v>-210.40202099999999</v>
      </c>
      <c r="BQ302" s="115">
        <f t="shared" si="25"/>
        <v>632.66666666666663</v>
      </c>
      <c r="BT302" s="112">
        <v>297</v>
      </c>
      <c r="BU302" s="112">
        <v>54662400</v>
      </c>
      <c r="BV302" s="113">
        <v>1041.2665280000001</v>
      </c>
      <c r="BW302" s="113">
        <v>1001.437678</v>
      </c>
      <c r="BX302" s="113">
        <v>-33.28897911</v>
      </c>
      <c r="BY302" s="113">
        <v>31.227061469999999</v>
      </c>
      <c r="BZ302" s="113">
        <v>-192.41901709999999</v>
      </c>
      <c r="CA302" s="113">
        <v>179.1749595</v>
      </c>
    </row>
    <row r="303" spans="31:79" ht="9.9499999999999993" customHeight="1" x14ac:dyDescent="0.25">
      <c r="AE303" s="63">
        <v>263</v>
      </c>
      <c r="AF303" s="63">
        <v>48705600</v>
      </c>
      <c r="AG303" s="63">
        <v>0.374999999999999</v>
      </c>
      <c r="AH303" s="63">
        <v>0</v>
      </c>
      <c r="AI303" s="63">
        <v>0.26220410355587498</v>
      </c>
      <c r="AJ303" s="63">
        <v>0.244072202068956</v>
      </c>
      <c r="AK303" s="63">
        <v>0</v>
      </c>
      <c r="AL303" s="63">
        <v>0.54204572509554905</v>
      </c>
      <c r="AM303" s="63">
        <v>0</v>
      </c>
      <c r="AN303" s="63">
        <v>0</v>
      </c>
      <c r="AO303" s="63">
        <v>-0.25000000000009098</v>
      </c>
      <c r="AP303" s="63">
        <v>0</v>
      </c>
      <c r="AQ303" s="63">
        <v>0</v>
      </c>
      <c r="AR303" s="63">
        <v>0</v>
      </c>
      <c r="AS303" s="63">
        <v>0</v>
      </c>
      <c r="AT303" s="63">
        <v>0</v>
      </c>
      <c r="AU303" s="63">
        <v>563.72222222222194</v>
      </c>
      <c r="AV303" s="140"/>
      <c r="AW303" s="140"/>
      <c r="AX303" s="140"/>
      <c r="AY303" s="140"/>
      <c r="AZ303" s="140"/>
      <c r="BA303" s="140"/>
      <c r="BH303" s="112">
        <v>298</v>
      </c>
      <c r="BI303" s="112">
        <v>54837600</v>
      </c>
      <c r="BJ303" s="113">
        <v>185</v>
      </c>
      <c r="BK303" s="113">
        <v>1025.85671</v>
      </c>
      <c r="BL303" s="113">
        <v>234.68741779999999</v>
      </c>
      <c r="BM303" s="113">
        <v>3.1876111630000001</v>
      </c>
      <c r="BN303" s="113">
        <v>-1025.85671</v>
      </c>
      <c r="BO303" s="113">
        <v>-206.08852730000001</v>
      </c>
      <c r="BP303" s="113">
        <v>-210.41127940000001</v>
      </c>
      <c r="BQ303" s="115">
        <f t="shared" si="25"/>
        <v>634.69444444444446</v>
      </c>
      <c r="BT303" s="112">
        <v>298</v>
      </c>
      <c r="BU303" s="112">
        <v>54837600</v>
      </c>
      <c r="BV303" s="113">
        <v>1041.2668180000001</v>
      </c>
      <c r="BW303" s="113">
        <v>1001.437853</v>
      </c>
      <c r="BX303" s="113">
        <v>-33.30170193</v>
      </c>
      <c r="BY303" s="113">
        <v>31.227061469999999</v>
      </c>
      <c r="BZ303" s="113">
        <v>-192.45808589999999</v>
      </c>
      <c r="CA303" s="113">
        <v>179.18421789999999</v>
      </c>
    </row>
    <row r="304" spans="31:79" ht="9.9499999999999993" customHeight="1" x14ac:dyDescent="0.25">
      <c r="AE304" s="63">
        <v>264</v>
      </c>
      <c r="AF304" s="63">
        <v>48880800</v>
      </c>
      <c r="AG304" s="63">
        <v>0.374999999999999</v>
      </c>
      <c r="AH304" s="63">
        <v>0</v>
      </c>
      <c r="AI304" s="63">
        <v>0.26220410355587498</v>
      </c>
      <c r="AJ304" s="63">
        <v>0.244072202068956</v>
      </c>
      <c r="AK304" s="63">
        <v>0</v>
      </c>
      <c r="AL304" s="63">
        <v>0.54229770459610704</v>
      </c>
      <c r="AM304" s="63">
        <v>0</v>
      </c>
      <c r="AN304" s="63">
        <v>0</v>
      </c>
      <c r="AO304" s="63">
        <v>-0.25000000000009098</v>
      </c>
      <c r="AP304" s="63">
        <v>0</v>
      </c>
      <c r="AQ304" s="63">
        <v>0</v>
      </c>
      <c r="AR304" s="63">
        <v>0</v>
      </c>
      <c r="AS304" s="63">
        <v>0</v>
      </c>
      <c r="AT304" s="63">
        <v>0</v>
      </c>
      <c r="AU304" s="63">
        <v>565.75</v>
      </c>
      <c r="AV304" s="140"/>
      <c r="AW304" s="140"/>
      <c r="AX304" s="140"/>
      <c r="AY304" s="140"/>
      <c r="AZ304" s="140"/>
      <c r="BA304" s="140"/>
      <c r="BH304" s="112">
        <v>299</v>
      </c>
      <c r="BI304" s="112">
        <v>55012800</v>
      </c>
      <c r="BJ304" s="113">
        <v>185</v>
      </c>
      <c r="BK304" s="113">
        <v>1025.9260549999999</v>
      </c>
      <c r="BL304" s="113">
        <v>234.75253699999999</v>
      </c>
      <c r="BM304" s="113">
        <v>3.1903072020000001</v>
      </c>
      <c r="BN304" s="113">
        <v>-1025.9260549999999</v>
      </c>
      <c r="BO304" s="113">
        <v>-206.14110719999999</v>
      </c>
      <c r="BP304" s="113">
        <v>-210.42112270000001</v>
      </c>
      <c r="BQ304" s="115">
        <f t="shared" si="25"/>
        <v>636.72222222222217</v>
      </c>
      <c r="BT304" s="112">
        <v>299</v>
      </c>
      <c r="BU304" s="112">
        <v>55012800</v>
      </c>
      <c r="BV304" s="113">
        <v>1041.2671009999999</v>
      </c>
      <c r="BW304" s="113">
        <v>1001.438015</v>
      </c>
      <c r="BX304" s="113">
        <v>-33.31409386</v>
      </c>
      <c r="BY304" s="113">
        <v>31.227061469999999</v>
      </c>
      <c r="BZ304" s="113">
        <v>-192.49420119999999</v>
      </c>
      <c r="CA304" s="113">
        <v>179.19406119999999</v>
      </c>
    </row>
    <row r="305" spans="31:79" ht="9.9499999999999993" customHeight="1" x14ac:dyDescent="0.25">
      <c r="AE305" s="63">
        <v>265</v>
      </c>
      <c r="AF305" s="63">
        <v>49056000</v>
      </c>
      <c r="AG305" s="63">
        <v>0.374999999999999</v>
      </c>
      <c r="AH305" s="63">
        <v>0</v>
      </c>
      <c r="AI305" s="63">
        <v>0.26220410355587498</v>
      </c>
      <c r="AJ305" s="63">
        <v>0.244072202068956</v>
      </c>
      <c r="AK305" s="63">
        <v>0</v>
      </c>
      <c r="AL305" s="63">
        <v>0.54282857662540895</v>
      </c>
      <c r="AM305" s="63">
        <v>0</v>
      </c>
      <c r="AN305" s="63">
        <v>0</v>
      </c>
      <c r="AO305" s="63">
        <v>-0.25000000000002798</v>
      </c>
      <c r="AP305" s="63">
        <v>0</v>
      </c>
      <c r="AQ305" s="63">
        <v>0</v>
      </c>
      <c r="AR305" s="63">
        <v>0</v>
      </c>
      <c r="AS305" s="63">
        <v>0</v>
      </c>
      <c r="AT305" s="63">
        <v>0</v>
      </c>
      <c r="AU305" s="63">
        <v>567.77777777777703</v>
      </c>
      <c r="AV305" s="140"/>
      <c r="AW305" s="140"/>
      <c r="AX305" s="140"/>
      <c r="AY305" s="140"/>
      <c r="AZ305" s="140"/>
      <c r="BA305" s="140"/>
      <c r="BH305" s="112">
        <v>300</v>
      </c>
      <c r="BI305" s="112">
        <v>55188000</v>
      </c>
      <c r="BJ305" s="113">
        <v>185</v>
      </c>
      <c r="BK305" s="113">
        <v>1025.9917089999999</v>
      </c>
      <c r="BL305" s="113">
        <v>234.81329289999999</v>
      </c>
      <c r="BM305" s="113">
        <v>3.1922274079999999</v>
      </c>
      <c r="BN305" s="113">
        <v>-1025.9917089999999</v>
      </c>
      <c r="BO305" s="113">
        <v>-206.189716</v>
      </c>
      <c r="BP305" s="113">
        <v>-210.43134950000001</v>
      </c>
      <c r="BQ305" s="115">
        <f t="shared" si="25"/>
        <v>638.75</v>
      </c>
      <c r="BT305" s="112">
        <v>300</v>
      </c>
      <c r="BU305" s="112">
        <v>55188000</v>
      </c>
      <c r="BV305" s="113">
        <v>1041.2673749999999</v>
      </c>
      <c r="BW305" s="113">
        <v>1001.438165</v>
      </c>
      <c r="BX305" s="113">
        <v>-33.326103799999999</v>
      </c>
      <c r="BY305" s="113">
        <v>31.227061469999999</v>
      </c>
      <c r="BZ305" s="113">
        <v>-192.52768270000001</v>
      </c>
      <c r="CA305" s="113">
        <v>179.20428799999999</v>
      </c>
    </row>
    <row r="306" spans="31:79" ht="9.9499999999999993" customHeight="1" x14ac:dyDescent="0.25">
      <c r="AE306" s="63">
        <v>266</v>
      </c>
      <c r="AF306" s="63">
        <v>49231200</v>
      </c>
      <c r="AG306" s="63">
        <v>0.374999999999999</v>
      </c>
      <c r="AH306" s="63">
        <v>0</v>
      </c>
      <c r="AI306" s="63">
        <v>0.26086879350800901</v>
      </c>
      <c r="AJ306" s="63">
        <v>0.240668339789265</v>
      </c>
      <c r="AK306" s="63">
        <v>0</v>
      </c>
      <c r="AL306" s="63">
        <v>0.54318609224763403</v>
      </c>
      <c r="AM306" s="63">
        <v>0</v>
      </c>
      <c r="AN306" s="63">
        <v>0</v>
      </c>
      <c r="AO306" s="63">
        <v>-0.25000000000009098</v>
      </c>
      <c r="AP306" s="63">
        <v>0</v>
      </c>
      <c r="AQ306" s="63">
        <v>0</v>
      </c>
      <c r="AR306" s="63">
        <v>0</v>
      </c>
      <c r="AS306" s="63">
        <v>0</v>
      </c>
      <c r="AT306" s="63">
        <v>0</v>
      </c>
      <c r="AU306" s="63">
        <v>569.80555555555497</v>
      </c>
      <c r="AV306" s="140"/>
      <c r="AW306" s="140"/>
      <c r="AX306" s="140"/>
      <c r="AY306" s="140"/>
      <c r="AZ306" s="140"/>
      <c r="BA306" s="140"/>
      <c r="BH306" s="112">
        <v>301</v>
      </c>
      <c r="BI306" s="112">
        <v>55363200</v>
      </c>
      <c r="BJ306" s="113">
        <v>185</v>
      </c>
      <c r="BK306" s="113">
        <v>1026.028642</v>
      </c>
      <c r="BL306" s="113">
        <v>234.81921310000001</v>
      </c>
      <c r="BM306" s="113">
        <v>3.1933498980000001</v>
      </c>
      <c r="BN306" s="113">
        <v>-1026.028642</v>
      </c>
      <c r="BO306" s="113">
        <v>-206.18403470000001</v>
      </c>
      <c r="BP306" s="113">
        <v>-210.44182850000001</v>
      </c>
      <c r="BQ306" s="115">
        <f t="shared" si="25"/>
        <v>640.77777777777783</v>
      </c>
      <c r="BT306" s="112">
        <v>301</v>
      </c>
      <c r="BU306" s="112">
        <v>55363200</v>
      </c>
      <c r="BV306" s="113">
        <v>1041.26764</v>
      </c>
      <c r="BW306" s="113">
        <v>1001.438304</v>
      </c>
      <c r="BX306" s="113">
        <v>-33.337722839999998</v>
      </c>
      <c r="BY306" s="113">
        <v>31.227061469999999</v>
      </c>
      <c r="BZ306" s="113">
        <v>-192.55873879999999</v>
      </c>
      <c r="CA306" s="113">
        <v>179.21476699999999</v>
      </c>
    </row>
    <row r="307" spans="31:79" ht="9.9499999999999993" customHeight="1" x14ac:dyDescent="0.25">
      <c r="AE307" s="63">
        <v>267</v>
      </c>
      <c r="AF307" s="63">
        <v>49406400</v>
      </c>
      <c r="AG307" s="63">
        <v>0.374999999999999</v>
      </c>
      <c r="AH307" s="63">
        <v>0</v>
      </c>
      <c r="AI307" s="63">
        <v>0.25904102993635197</v>
      </c>
      <c r="AJ307" s="63">
        <v>0.24026986004919601</v>
      </c>
      <c r="AK307" s="63">
        <v>0</v>
      </c>
      <c r="AL307" s="63">
        <v>0.54373195806610797</v>
      </c>
      <c r="AM307" s="63">
        <v>0</v>
      </c>
      <c r="AN307" s="63">
        <v>0</v>
      </c>
      <c r="AO307" s="63">
        <v>-0.25000000000009098</v>
      </c>
      <c r="AP307" s="63">
        <v>0</v>
      </c>
      <c r="AQ307" s="63">
        <v>0</v>
      </c>
      <c r="AR307" s="63">
        <v>0</v>
      </c>
      <c r="AS307" s="63">
        <v>0</v>
      </c>
      <c r="AT307" s="63">
        <v>0</v>
      </c>
      <c r="AU307" s="63">
        <v>571.83333333333303</v>
      </c>
      <c r="AV307" s="140"/>
      <c r="AW307" s="140"/>
      <c r="AX307" s="140"/>
      <c r="AY307" s="140"/>
      <c r="AZ307" s="140"/>
      <c r="BA307" s="140"/>
      <c r="BH307" s="112">
        <v>302</v>
      </c>
      <c r="BI307" s="112">
        <v>55538400</v>
      </c>
      <c r="BJ307" s="113">
        <v>185</v>
      </c>
      <c r="BK307" s="113">
        <v>1026.0873369999999</v>
      </c>
      <c r="BL307" s="113">
        <v>234.87160979999999</v>
      </c>
      <c r="BM307" s="113">
        <v>3.194041554</v>
      </c>
      <c r="BN307" s="113">
        <v>-1026.0873369999999</v>
      </c>
      <c r="BO307" s="113">
        <v>-206.22509980000001</v>
      </c>
      <c r="BP307" s="113">
        <v>-210.45246850000001</v>
      </c>
      <c r="BQ307" s="115">
        <f t="shared" si="25"/>
        <v>642.80555555555554</v>
      </c>
      <c r="BT307" s="112">
        <v>302</v>
      </c>
      <c r="BU307" s="112">
        <v>55538400</v>
      </c>
      <c r="BV307" s="113">
        <v>1041.2678960000001</v>
      </c>
      <c r="BW307" s="113">
        <v>1001.438434</v>
      </c>
      <c r="BX307" s="113">
        <v>-33.348935439999998</v>
      </c>
      <c r="BY307" s="113">
        <v>31.227061469999999</v>
      </c>
      <c r="BZ307" s="113">
        <v>-192.58762569999999</v>
      </c>
      <c r="CA307" s="113">
        <v>179.22540699999999</v>
      </c>
    </row>
    <row r="308" spans="31:79" ht="9.9499999999999993" customHeight="1" x14ac:dyDescent="0.25">
      <c r="AE308" s="63">
        <v>268</v>
      </c>
      <c r="AF308" s="63">
        <v>49581600</v>
      </c>
      <c r="AG308" s="63">
        <v>0.374999999999999</v>
      </c>
      <c r="AH308" s="63">
        <v>0</v>
      </c>
      <c r="AI308" s="63">
        <v>0.25648721184069201</v>
      </c>
      <c r="AJ308" s="63">
        <v>0.24026986004919601</v>
      </c>
      <c r="AK308" s="63">
        <v>0</v>
      </c>
      <c r="AL308" s="63">
        <v>0.54460441355710998</v>
      </c>
      <c r="AM308" s="63">
        <v>0</v>
      </c>
      <c r="AN308" s="63">
        <v>0</v>
      </c>
      <c r="AO308" s="63">
        <v>-0.25000000000002798</v>
      </c>
      <c r="AP308" s="63">
        <v>0</v>
      </c>
      <c r="AQ308" s="63">
        <v>0</v>
      </c>
      <c r="AR308" s="63">
        <v>0</v>
      </c>
      <c r="AS308" s="63">
        <v>0</v>
      </c>
      <c r="AT308" s="63">
        <v>0</v>
      </c>
      <c r="AU308" s="63">
        <v>573.86111111111097</v>
      </c>
      <c r="AV308" s="140"/>
      <c r="AW308" s="140"/>
      <c r="AX308" s="140"/>
      <c r="AY308" s="140"/>
      <c r="AZ308" s="140"/>
      <c r="BA308" s="140"/>
      <c r="BH308" s="112">
        <v>303</v>
      </c>
      <c r="BI308" s="112">
        <v>55713600</v>
      </c>
      <c r="BJ308" s="113">
        <v>185</v>
      </c>
      <c r="BK308" s="113">
        <v>1026.142979</v>
      </c>
      <c r="BL308" s="113">
        <v>234.92067069999999</v>
      </c>
      <c r="BM308" s="113">
        <v>3.1942504380000001</v>
      </c>
      <c r="BN308" s="113">
        <v>-1026.142979</v>
      </c>
      <c r="BO308" s="113">
        <v>-206.26324030000001</v>
      </c>
      <c r="BP308" s="113">
        <v>-210.46317999999999</v>
      </c>
      <c r="BQ308" s="115">
        <f t="shared" si="25"/>
        <v>644.83333333333337</v>
      </c>
      <c r="BT308" s="112">
        <v>303</v>
      </c>
      <c r="BU308" s="112">
        <v>55713600</v>
      </c>
      <c r="BV308" s="113">
        <v>1041.2681419999999</v>
      </c>
      <c r="BW308" s="113">
        <v>1001.438554</v>
      </c>
      <c r="BX308" s="113">
        <v>-33.359744409999998</v>
      </c>
      <c r="BY308" s="113">
        <v>31.227061469999999</v>
      </c>
      <c r="BZ308" s="113">
        <v>-192.61456630000001</v>
      </c>
      <c r="CA308" s="113">
        <v>179.2361185</v>
      </c>
    </row>
    <row r="309" spans="31:79" ht="9.9499999999999993" customHeight="1" x14ac:dyDescent="0.25">
      <c r="AE309" s="63">
        <v>269</v>
      </c>
      <c r="AF309" s="63">
        <v>49756800</v>
      </c>
      <c r="AG309" s="63">
        <v>0.374999999999999</v>
      </c>
      <c r="AH309" s="63">
        <v>0</v>
      </c>
      <c r="AI309" s="63">
        <v>0.256370411840742</v>
      </c>
      <c r="AJ309" s="63">
        <v>0.25390486396505901</v>
      </c>
      <c r="AK309" s="63">
        <v>0</v>
      </c>
      <c r="AL309" s="63">
        <v>0.54528146682924195</v>
      </c>
      <c r="AM309" s="63">
        <v>0</v>
      </c>
      <c r="AN309" s="63">
        <v>0</v>
      </c>
      <c r="AO309" s="63">
        <v>-0.25000000000002798</v>
      </c>
      <c r="AP309" s="63">
        <v>0</v>
      </c>
      <c r="AQ309" s="63">
        <v>0</v>
      </c>
      <c r="AR309" s="63">
        <v>0</v>
      </c>
      <c r="AS309" s="63">
        <v>0</v>
      </c>
      <c r="AT309" s="63">
        <v>0</v>
      </c>
      <c r="AU309" s="63">
        <v>575.888888888888</v>
      </c>
      <c r="AV309" s="140"/>
      <c r="AW309" s="140"/>
      <c r="AX309" s="140"/>
      <c r="AY309" s="140"/>
      <c r="AZ309" s="140"/>
      <c r="BA309" s="140"/>
      <c r="BH309" s="112">
        <v>304</v>
      </c>
      <c r="BI309" s="112">
        <v>55888800</v>
      </c>
      <c r="BJ309" s="113">
        <v>185</v>
      </c>
      <c r="BK309" s="113">
        <v>1026.195579</v>
      </c>
      <c r="BL309" s="113">
        <v>234.96651220000001</v>
      </c>
      <c r="BM309" s="113">
        <v>3.1940465300000001</v>
      </c>
      <c r="BN309" s="113">
        <v>-1026.195579</v>
      </c>
      <c r="BO309" s="113">
        <v>-206.29857709999999</v>
      </c>
      <c r="BP309" s="113">
        <v>-210.47388860000001</v>
      </c>
      <c r="BQ309" s="115">
        <f t="shared" si="25"/>
        <v>646.86111111111109</v>
      </c>
      <c r="BT309" s="112">
        <v>304</v>
      </c>
      <c r="BU309" s="112">
        <v>55888800</v>
      </c>
      <c r="BV309" s="113">
        <v>1041.2683790000001</v>
      </c>
      <c r="BW309" s="113">
        <v>1001.438667</v>
      </c>
      <c r="BX309" s="113">
        <v>-33.370144359999998</v>
      </c>
      <c r="BY309" s="113">
        <v>31.227061469999999</v>
      </c>
      <c r="BZ309" s="113">
        <v>-192.63976579999999</v>
      </c>
      <c r="CA309" s="113">
        <v>179.24682709999999</v>
      </c>
    </row>
    <row r="310" spans="31:79" ht="9.9499999999999993" customHeight="1" x14ac:dyDescent="0.25">
      <c r="AE310" s="63">
        <v>270</v>
      </c>
      <c r="AF310" s="63">
        <v>49932000</v>
      </c>
      <c r="AG310" s="63">
        <v>0.374999999999999</v>
      </c>
      <c r="AH310" s="63">
        <v>0</v>
      </c>
      <c r="AI310" s="63">
        <v>0.25320733922114103</v>
      </c>
      <c r="AJ310" s="63">
        <v>0.25390486396505901</v>
      </c>
      <c r="AK310" s="63">
        <v>0</v>
      </c>
      <c r="AL310" s="63">
        <v>0.54637140922889404</v>
      </c>
      <c r="AM310" s="63">
        <v>0</v>
      </c>
      <c r="AN310" s="63">
        <v>0</v>
      </c>
      <c r="AO310" s="63">
        <v>-0.25000000000009098</v>
      </c>
      <c r="AP310" s="63">
        <v>0</v>
      </c>
      <c r="AQ310" s="63">
        <v>0</v>
      </c>
      <c r="AR310" s="63">
        <v>0</v>
      </c>
      <c r="AS310" s="63">
        <v>0</v>
      </c>
      <c r="AT310" s="63">
        <v>0</v>
      </c>
      <c r="AU310" s="63">
        <v>577.91666666666595</v>
      </c>
      <c r="AV310" s="140"/>
      <c r="AW310" s="140"/>
      <c r="AX310" s="140"/>
      <c r="AY310" s="140"/>
      <c r="AZ310" s="140"/>
      <c r="BA310" s="140"/>
      <c r="BH310" s="112">
        <v>305</v>
      </c>
      <c r="BI310" s="112">
        <v>56064000</v>
      </c>
      <c r="BJ310" s="113">
        <v>185</v>
      </c>
      <c r="BK310" s="113">
        <v>1026.2460329999999</v>
      </c>
      <c r="BL310" s="113">
        <v>235.01037439999999</v>
      </c>
      <c r="BM310" s="113">
        <v>3.1934664740000001</v>
      </c>
      <c r="BN310" s="113">
        <v>-1026.2460329999999</v>
      </c>
      <c r="BO310" s="113">
        <v>-206.33232279999999</v>
      </c>
      <c r="BP310" s="113">
        <v>-210.4845852</v>
      </c>
      <c r="BQ310" s="115">
        <f t="shared" si="25"/>
        <v>648.88888888888891</v>
      </c>
      <c r="BT310" s="112">
        <v>305</v>
      </c>
      <c r="BU310" s="112">
        <v>56064000</v>
      </c>
      <c r="BV310" s="113">
        <v>1041.2686080000001</v>
      </c>
      <c r="BW310" s="113">
        <v>1001.438774</v>
      </c>
      <c r="BX310" s="113">
        <v>-33.380162259999999</v>
      </c>
      <c r="BY310" s="113">
        <v>31.227061469999999</v>
      </c>
      <c r="BZ310" s="113">
        <v>-192.6634924</v>
      </c>
      <c r="CA310" s="113">
        <v>179.25752370000001</v>
      </c>
    </row>
    <row r="311" spans="31:79" ht="9.9499999999999993" customHeight="1" x14ac:dyDescent="0.25">
      <c r="AE311" s="63">
        <v>271</v>
      </c>
      <c r="AF311" s="63">
        <v>50107200</v>
      </c>
      <c r="AG311" s="63">
        <v>0.625</v>
      </c>
      <c r="AH311" s="63">
        <v>0</v>
      </c>
      <c r="AI311" s="63">
        <v>0.25309053922119101</v>
      </c>
      <c r="AJ311" s="63">
        <v>0.25390486396505901</v>
      </c>
      <c r="AK311" s="63">
        <v>0</v>
      </c>
      <c r="AL311" s="63">
        <v>0.54788804019452797</v>
      </c>
      <c r="AM311" s="63">
        <v>0</v>
      </c>
      <c r="AN311" s="63">
        <v>0</v>
      </c>
      <c r="AO311" s="63">
        <v>-0.249999999999901</v>
      </c>
      <c r="AP311" s="63">
        <v>0</v>
      </c>
      <c r="AQ311" s="63">
        <v>0</v>
      </c>
      <c r="AR311" s="63">
        <v>0</v>
      </c>
      <c r="AS311" s="63">
        <v>0</v>
      </c>
      <c r="AT311" s="63">
        <v>0</v>
      </c>
      <c r="AU311" s="63">
        <v>579.944444444444</v>
      </c>
      <c r="AV311" s="140"/>
      <c r="AW311" s="140"/>
      <c r="AX311" s="140"/>
      <c r="AY311" s="140"/>
      <c r="AZ311" s="140"/>
      <c r="BA311" s="140"/>
      <c r="BH311" s="112">
        <v>306</v>
      </c>
      <c r="BI311" s="112">
        <v>56239200</v>
      </c>
      <c r="BJ311" s="113">
        <v>185</v>
      </c>
      <c r="BK311" s="113">
        <v>1026.2953809999999</v>
      </c>
      <c r="BL311" s="113">
        <v>235.05371360000001</v>
      </c>
      <c r="BM311" s="113">
        <v>3.1924816329999999</v>
      </c>
      <c r="BN311" s="113">
        <v>-1026.2953809999999</v>
      </c>
      <c r="BO311" s="113">
        <v>-206.36587270000001</v>
      </c>
      <c r="BP311" s="113">
        <v>-210.49535929999999</v>
      </c>
      <c r="BQ311" s="115">
        <f t="shared" si="25"/>
        <v>650.91666666666663</v>
      </c>
      <c r="BT311" s="112">
        <v>306</v>
      </c>
      <c r="BU311" s="112">
        <v>56239200</v>
      </c>
      <c r="BV311" s="113">
        <v>1041.2688290000001</v>
      </c>
      <c r="BW311" s="113">
        <v>1001.4388750000001</v>
      </c>
      <c r="BX311" s="113">
        <v>-33.38985778</v>
      </c>
      <c r="BY311" s="113">
        <v>31.227061469999999</v>
      </c>
      <c r="BZ311" s="113">
        <v>-192.68612540000001</v>
      </c>
      <c r="CA311" s="113">
        <v>179.2682978</v>
      </c>
    </row>
    <row r="312" spans="31:79" ht="9.9499999999999993" customHeight="1" x14ac:dyDescent="0.25">
      <c r="AE312" s="63">
        <v>272</v>
      </c>
      <c r="AF312" s="63">
        <v>50282400</v>
      </c>
      <c r="AG312" s="63">
        <v>0.625</v>
      </c>
      <c r="AH312" s="63">
        <v>0</v>
      </c>
      <c r="AI312" s="63">
        <v>0.24943501207782001</v>
      </c>
      <c r="AJ312" s="63">
        <v>0.25934633210729402</v>
      </c>
      <c r="AK312" s="63">
        <v>0</v>
      </c>
      <c r="AL312" s="63">
        <v>0.55026986624909102</v>
      </c>
      <c r="AM312" s="63">
        <v>0</v>
      </c>
      <c r="AN312" s="63">
        <v>0</v>
      </c>
      <c r="AO312" s="63">
        <v>-0.25000000000002798</v>
      </c>
      <c r="AP312" s="63">
        <v>0</v>
      </c>
      <c r="AQ312" s="63">
        <v>0</v>
      </c>
      <c r="AR312" s="63">
        <v>0</v>
      </c>
      <c r="AS312" s="63">
        <v>0</v>
      </c>
      <c r="AT312" s="63">
        <v>0</v>
      </c>
      <c r="AU312" s="63">
        <v>581.97222222222194</v>
      </c>
      <c r="AV312" s="140"/>
      <c r="AW312" s="140"/>
      <c r="AX312" s="140"/>
      <c r="AY312" s="140"/>
      <c r="AZ312" s="140"/>
      <c r="BA312" s="140"/>
      <c r="BH312" s="112">
        <v>307</v>
      </c>
      <c r="BI312" s="112">
        <v>56414400</v>
      </c>
      <c r="BJ312" s="113">
        <v>185</v>
      </c>
      <c r="BK312" s="113">
        <v>1026.3427079999999</v>
      </c>
      <c r="BL312" s="113">
        <v>235.09478720000001</v>
      </c>
      <c r="BM312" s="113">
        <v>3.191261522</v>
      </c>
      <c r="BN312" s="113">
        <v>-1026.3427079999999</v>
      </c>
      <c r="BO312" s="113">
        <v>-206.39749399999999</v>
      </c>
      <c r="BP312" s="113">
        <v>-210.50603169999999</v>
      </c>
      <c r="BQ312" s="115">
        <f t="shared" si="25"/>
        <v>652.94444444444446</v>
      </c>
      <c r="BT312" s="112">
        <v>307</v>
      </c>
      <c r="BU312" s="112">
        <v>56414400</v>
      </c>
      <c r="BV312" s="113">
        <v>1041.2690419999999</v>
      </c>
      <c r="BW312" s="113">
        <v>1001.438971</v>
      </c>
      <c r="BX312" s="113">
        <v>-33.399220849999999</v>
      </c>
      <c r="BY312" s="113">
        <v>31.227061469999999</v>
      </c>
      <c r="BZ312" s="113">
        <v>-192.70765349999999</v>
      </c>
      <c r="CA312" s="113">
        <v>179.2789702</v>
      </c>
    </row>
    <row r="313" spans="31:79" ht="9.9499999999999993" customHeight="1" x14ac:dyDescent="0.25">
      <c r="AE313" s="63">
        <v>273</v>
      </c>
      <c r="AF313" s="63">
        <v>50457600</v>
      </c>
      <c r="AG313" s="63">
        <v>0.625</v>
      </c>
      <c r="AH313" s="63">
        <v>0</v>
      </c>
      <c r="AI313" s="63">
        <v>0.249318212077759</v>
      </c>
      <c r="AJ313" s="63">
        <v>0.26221994176198998</v>
      </c>
      <c r="AK313" s="63">
        <v>0</v>
      </c>
      <c r="AL313" s="63">
        <v>0.55605835310332297</v>
      </c>
      <c r="AM313" s="63">
        <v>0</v>
      </c>
      <c r="AN313" s="63">
        <v>0</v>
      </c>
      <c r="AO313" s="63">
        <v>-0.25000000000009098</v>
      </c>
      <c r="AP313" s="63">
        <v>0</v>
      </c>
      <c r="AQ313" s="63">
        <v>0</v>
      </c>
      <c r="AR313" s="63">
        <v>0</v>
      </c>
      <c r="AS313" s="63">
        <v>0</v>
      </c>
      <c r="AT313" s="63">
        <v>0</v>
      </c>
      <c r="AU313" s="63">
        <v>584</v>
      </c>
      <c r="AV313" s="140"/>
      <c r="AW313" s="140"/>
      <c r="AX313" s="140"/>
      <c r="AY313" s="140"/>
      <c r="AZ313" s="140"/>
      <c r="BA313" s="140"/>
      <c r="BH313" s="112">
        <v>308</v>
      </c>
      <c r="BI313" s="112">
        <v>56589600</v>
      </c>
      <c r="BJ313" s="113">
        <v>185</v>
      </c>
      <c r="BK313" s="113">
        <v>1026.384104</v>
      </c>
      <c r="BL313" s="113">
        <v>235.13280979999999</v>
      </c>
      <c r="BM313" s="113">
        <v>3.1934208549999998</v>
      </c>
      <c r="BN313" s="113">
        <v>-1026.384104</v>
      </c>
      <c r="BO313" s="113">
        <v>-206.4263923</v>
      </c>
      <c r="BP313" s="113">
        <v>-210.51299660000001</v>
      </c>
      <c r="BQ313" s="115">
        <f t="shared" si="25"/>
        <v>654.97222222222217</v>
      </c>
      <c r="BT313" s="112">
        <v>308</v>
      </c>
      <c r="BU313" s="112">
        <v>56589600</v>
      </c>
      <c r="BV313" s="113">
        <v>1041.2692480000001</v>
      </c>
      <c r="BW313" s="113">
        <v>1001.439061</v>
      </c>
      <c r="BX313" s="113">
        <v>-33.408261950000004</v>
      </c>
      <c r="BY313" s="113">
        <v>31.227061469999999</v>
      </c>
      <c r="BZ313" s="113">
        <v>-192.72773760000001</v>
      </c>
      <c r="CA313" s="113">
        <v>179.28593509999999</v>
      </c>
    </row>
    <row r="314" spans="31:79" ht="9.9499999999999993" customHeight="1" x14ac:dyDescent="0.25">
      <c r="AE314" s="63">
        <v>274</v>
      </c>
      <c r="AF314" s="63">
        <v>50632800</v>
      </c>
      <c r="AG314" s="63">
        <v>0.625</v>
      </c>
      <c r="AH314" s="63">
        <v>0</v>
      </c>
      <c r="AI314" s="63">
        <v>0.249201412077699</v>
      </c>
      <c r="AJ314" s="63">
        <v>0.26221994176198998</v>
      </c>
      <c r="AK314" s="63">
        <v>0</v>
      </c>
      <c r="AL314" s="63">
        <v>0.56262865624547798</v>
      </c>
      <c r="AM314" s="63">
        <v>0</v>
      </c>
      <c r="AN314" s="63">
        <v>0</v>
      </c>
      <c r="AO314" s="63">
        <v>-0.25000000000002798</v>
      </c>
      <c r="AP314" s="63">
        <v>0</v>
      </c>
      <c r="AQ314" s="63">
        <v>0</v>
      </c>
      <c r="AR314" s="63">
        <v>0</v>
      </c>
      <c r="AS314" s="63">
        <v>0</v>
      </c>
      <c r="AT314" s="63">
        <v>0</v>
      </c>
      <c r="AU314" s="63">
        <v>586.02777777777703</v>
      </c>
      <c r="AV314" s="140"/>
      <c r="AW314" s="140"/>
      <c r="AX314" s="140"/>
      <c r="AY314" s="140"/>
      <c r="AZ314" s="140"/>
      <c r="BA314" s="140"/>
      <c r="BH314" s="112">
        <v>309</v>
      </c>
      <c r="BI314" s="112">
        <v>56764800</v>
      </c>
      <c r="BJ314" s="113">
        <v>185</v>
      </c>
      <c r="BK314" s="113">
        <v>1026.4229330000001</v>
      </c>
      <c r="BL314" s="113">
        <v>235.1674122</v>
      </c>
      <c r="BM314" s="113">
        <v>3.1950777709999998</v>
      </c>
      <c r="BN314" s="113">
        <v>-1026.4229330000001</v>
      </c>
      <c r="BO314" s="113">
        <v>-206.45221169999999</v>
      </c>
      <c r="BP314" s="113">
        <v>-210.5201227</v>
      </c>
      <c r="BQ314" s="115">
        <f t="shared" si="25"/>
        <v>657</v>
      </c>
      <c r="BT314" s="112">
        <v>309</v>
      </c>
      <c r="BU314" s="112">
        <v>56764800</v>
      </c>
      <c r="BV314" s="113">
        <v>1041.2694469999999</v>
      </c>
      <c r="BW314" s="113">
        <v>1001.4391450000001</v>
      </c>
      <c r="BX314" s="113">
        <v>-33.416966969999997</v>
      </c>
      <c r="BY314" s="113">
        <v>31.227061469999999</v>
      </c>
      <c r="BZ314" s="113">
        <v>-192.74644699999999</v>
      </c>
      <c r="CA314" s="113">
        <v>179.29306120000001</v>
      </c>
    </row>
    <row r="315" spans="31:79" ht="9.9499999999999993" customHeight="1" x14ac:dyDescent="0.25">
      <c r="AE315" s="63">
        <v>275</v>
      </c>
      <c r="AF315" s="63">
        <v>50808000</v>
      </c>
      <c r="AG315" s="63">
        <v>0.625</v>
      </c>
      <c r="AH315" s="63">
        <v>0</v>
      </c>
      <c r="AI315" s="63">
        <v>0.24908461207774901</v>
      </c>
      <c r="AJ315" s="63">
        <v>0.26221994176198998</v>
      </c>
      <c r="AK315" s="63">
        <v>0</v>
      </c>
      <c r="AL315" s="63">
        <v>0.56545380218772501</v>
      </c>
      <c r="AM315" s="63">
        <v>0</v>
      </c>
      <c r="AN315" s="63">
        <v>0</v>
      </c>
      <c r="AO315" s="63">
        <v>-0.25000000000002798</v>
      </c>
      <c r="AP315" s="63">
        <v>0</v>
      </c>
      <c r="AQ315" s="63">
        <v>0</v>
      </c>
      <c r="AR315" s="63">
        <v>0</v>
      </c>
      <c r="AS315" s="63">
        <v>0</v>
      </c>
      <c r="AT315" s="63">
        <v>0</v>
      </c>
      <c r="AU315" s="63">
        <v>588.05555555555497</v>
      </c>
      <c r="AV315" s="140"/>
      <c r="AW315" s="140"/>
      <c r="AX315" s="140"/>
      <c r="AY315" s="140"/>
      <c r="AZ315" s="140"/>
      <c r="BA315" s="140"/>
      <c r="BH315" s="112">
        <v>310</v>
      </c>
      <c r="BI315" s="112">
        <v>56940000</v>
      </c>
      <c r="BJ315" s="113">
        <v>185</v>
      </c>
      <c r="BK315" s="113">
        <v>1026.4583259999999</v>
      </c>
      <c r="BL315" s="113">
        <v>235.19759569999999</v>
      </c>
      <c r="BM315" s="113">
        <v>3.196391905</v>
      </c>
      <c r="BN315" s="113">
        <v>-1026.4583259999999</v>
      </c>
      <c r="BO315" s="113">
        <v>-206.474006</v>
      </c>
      <c r="BP315" s="113">
        <v>-210.52719780000001</v>
      </c>
      <c r="BQ315" s="115">
        <f t="shared" si="25"/>
        <v>659.02777777777783</v>
      </c>
      <c r="BT315" s="112">
        <v>310</v>
      </c>
      <c r="BU315" s="112">
        <v>56940000</v>
      </c>
      <c r="BV315" s="113">
        <v>1041.269636</v>
      </c>
      <c r="BW315" s="113">
        <v>1001.439222</v>
      </c>
      <c r="BX315" s="113">
        <v>-33.425283389999997</v>
      </c>
      <c r="BY315" s="113">
        <v>31.227061469999999</v>
      </c>
      <c r="BZ315" s="113">
        <v>-192.76363359999999</v>
      </c>
      <c r="CA315" s="113">
        <v>179.30013629999999</v>
      </c>
    </row>
    <row r="316" spans="31:79" ht="9.9499999999999993" customHeight="1" x14ac:dyDescent="0.25">
      <c r="AE316" s="63">
        <v>276</v>
      </c>
      <c r="AF316" s="63">
        <v>50983200</v>
      </c>
      <c r="AG316" s="63">
        <v>0.625</v>
      </c>
      <c r="AH316" s="63">
        <v>0</v>
      </c>
      <c r="AI316" s="63">
        <v>0.24481983041032601</v>
      </c>
      <c r="AJ316" s="63">
        <v>0.26221994176198998</v>
      </c>
      <c r="AK316" s="63">
        <v>0</v>
      </c>
      <c r="AL316" s="63">
        <v>0.57227154591845997</v>
      </c>
      <c r="AM316" s="63">
        <v>0</v>
      </c>
      <c r="AN316" s="63">
        <v>0</v>
      </c>
      <c r="AO316" s="63">
        <v>-0.25000000000009098</v>
      </c>
      <c r="AP316" s="63">
        <v>0</v>
      </c>
      <c r="AQ316" s="63">
        <v>0</v>
      </c>
      <c r="AR316" s="63">
        <v>0</v>
      </c>
      <c r="AS316" s="63">
        <v>0</v>
      </c>
      <c r="AT316" s="63">
        <v>0</v>
      </c>
      <c r="AU316" s="63">
        <v>590.08333333333303</v>
      </c>
      <c r="AV316" s="140"/>
      <c r="AW316" s="140"/>
      <c r="AX316" s="140"/>
      <c r="AY316" s="140"/>
      <c r="AZ316" s="140"/>
      <c r="BA316" s="140"/>
      <c r="BH316" s="112">
        <v>311</v>
      </c>
      <c r="BI316" s="112">
        <v>57115200</v>
      </c>
      <c r="BJ316" s="113">
        <v>185</v>
      </c>
      <c r="BK316" s="113">
        <v>1026.4891700000001</v>
      </c>
      <c r="BL316" s="113">
        <v>235.2213284</v>
      </c>
      <c r="BM316" s="113">
        <v>3.197464965</v>
      </c>
      <c r="BN316" s="113">
        <v>-1026.4891700000001</v>
      </c>
      <c r="BO316" s="113">
        <v>-206.48976189999999</v>
      </c>
      <c r="BP316" s="113">
        <v>-210.53410149999999</v>
      </c>
      <c r="BQ316" s="115">
        <f t="shared" si="25"/>
        <v>661.05555555555554</v>
      </c>
      <c r="BT316" s="112">
        <v>311</v>
      </c>
      <c r="BU316" s="112">
        <v>57115200</v>
      </c>
      <c r="BV316" s="113">
        <v>1041.269816</v>
      </c>
      <c r="BW316" s="113">
        <v>1001.439291</v>
      </c>
      <c r="BX316" s="113">
        <v>-33.433193279999998</v>
      </c>
      <c r="BY316" s="113">
        <v>31.227061469999999</v>
      </c>
      <c r="BZ316" s="113">
        <v>-192.77903810000001</v>
      </c>
      <c r="CA316" s="113">
        <v>179.30704</v>
      </c>
    </row>
    <row r="317" spans="31:79" ht="9.9499999999999993" customHeight="1" x14ac:dyDescent="0.25">
      <c r="AE317" s="63">
        <v>277</v>
      </c>
      <c r="AF317" s="63">
        <v>51158400</v>
      </c>
      <c r="AG317" s="63">
        <v>0.625</v>
      </c>
      <c r="AH317" s="63">
        <v>0</v>
      </c>
      <c r="AI317" s="63">
        <v>0.244819830410381</v>
      </c>
      <c r="AJ317" s="63">
        <v>0.26221994176198998</v>
      </c>
      <c r="AK317" s="63">
        <v>0</v>
      </c>
      <c r="AL317" s="63">
        <v>0.58123137029519001</v>
      </c>
      <c r="AM317" s="63">
        <v>0</v>
      </c>
      <c r="AN317" s="63">
        <v>0</v>
      </c>
      <c r="AO317" s="63">
        <v>-0.249999999999964</v>
      </c>
      <c r="AP317" s="63">
        <v>0</v>
      </c>
      <c r="AQ317" s="63">
        <v>0</v>
      </c>
      <c r="AR317" s="63">
        <v>0</v>
      </c>
      <c r="AS317" s="63">
        <v>0</v>
      </c>
      <c r="AT317" s="63">
        <v>0</v>
      </c>
      <c r="AU317" s="63">
        <v>592.11111111111097</v>
      </c>
      <c r="AV317" s="140"/>
      <c r="AW317" s="140"/>
      <c r="AX317" s="140"/>
      <c r="AY317" s="140"/>
      <c r="AZ317" s="140"/>
      <c r="BA317" s="140"/>
      <c r="BH317" s="112">
        <v>312</v>
      </c>
      <c r="BI317" s="112">
        <v>57290400</v>
      </c>
      <c r="BJ317" s="113">
        <v>185</v>
      </c>
      <c r="BK317" s="113">
        <v>1026.5163580000001</v>
      </c>
      <c r="BL317" s="113">
        <v>235.2403764</v>
      </c>
      <c r="BM317" s="113">
        <v>3.1982279579999999</v>
      </c>
      <c r="BN317" s="113">
        <v>-1026.5163580000001</v>
      </c>
      <c r="BO317" s="113">
        <v>-206.5012304</v>
      </c>
      <c r="BP317" s="113">
        <v>-210.5409181</v>
      </c>
      <c r="BQ317" s="115">
        <f t="shared" si="25"/>
        <v>663.08333333333337</v>
      </c>
      <c r="BT317" s="112">
        <v>312</v>
      </c>
      <c r="BU317" s="112">
        <v>57290400</v>
      </c>
      <c r="BV317" s="113">
        <v>1041.269988</v>
      </c>
      <c r="BW317" s="113">
        <v>1001.439352</v>
      </c>
      <c r="BX317" s="113">
        <v>-33.440712009999999</v>
      </c>
      <c r="BY317" s="113">
        <v>31.227061469999999</v>
      </c>
      <c r="BZ317" s="113">
        <v>-192.79270980000001</v>
      </c>
      <c r="CA317" s="113">
        <v>179.31385660000001</v>
      </c>
    </row>
    <row r="318" spans="31:79" ht="9.9499999999999993" customHeight="1" x14ac:dyDescent="0.25">
      <c r="AE318" s="63">
        <v>278</v>
      </c>
      <c r="AF318" s="63">
        <v>51333600</v>
      </c>
      <c r="AG318" s="63">
        <v>0.625</v>
      </c>
      <c r="AH318" s="63">
        <v>0</v>
      </c>
      <c r="AI318" s="63">
        <v>0.24470303041032099</v>
      </c>
      <c r="AJ318" s="63">
        <v>0.26221994176198998</v>
      </c>
      <c r="AK318" s="63">
        <v>0</v>
      </c>
      <c r="AL318" s="63">
        <v>0.599196544968853</v>
      </c>
      <c r="AM318" s="63">
        <v>0</v>
      </c>
      <c r="AN318" s="63">
        <v>0</v>
      </c>
      <c r="AO318" s="63">
        <v>-0.25000000000009098</v>
      </c>
      <c r="AP318" s="63">
        <v>0</v>
      </c>
      <c r="AQ318" s="63">
        <v>0</v>
      </c>
      <c r="AR318" s="63">
        <v>0</v>
      </c>
      <c r="AS318" s="63">
        <v>0</v>
      </c>
      <c r="AT318" s="63">
        <v>0</v>
      </c>
      <c r="AU318" s="63">
        <v>594.138888888888</v>
      </c>
      <c r="AV318" s="140"/>
      <c r="AW318" s="140"/>
      <c r="AX318" s="140"/>
      <c r="AY318" s="140"/>
      <c r="AZ318" s="140"/>
      <c r="BA318" s="140"/>
      <c r="BH318" s="112">
        <v>313</v>
      </c>
      <c r="BI318" s="112">
        <v>57465600</v>
      </c>
      <c r="BJ318" s="113">
        <v>185</v>
      </c>
      <c r="BK318" s="113">
        <v>1026.541197</v>
      </c>
      <c r="BL318" s="113">
        <v>235.25693010000001</v>
      </c>
      <c r="BM318" s="113">
        <v>3.1986480849999999</v>
      </c>
      <c r="BN318" s="113">
        <v>-1026.541197</v>
      </c>
      <c r="BO318" s="113">
        <v>-206.51058420000001</v>
      </c>
      <c r="BP318" s="113">
        <v>-210.5476979</v>
      </c>
      <c r="BQ318" s="115">
        <f t="shared" si="25"/>
        <v>665.11111111111109</v>
      </c>
      <c r="BT318" s="112">
        <v>313</v>
      </c>
      <c r="BU318" s="112">
        <v>57465600</v>
      </c>
      <c r="BV318" s="113">
        <v>1041.2701500000001</v>
      </c>
      <c r="BW318" s="113">
        <v>1001.439407</v>
      </c>
      <c r="BX318" s="113">
        <v>-33.447857140000004</v>
      </c>
      <c r="BY318" s="113">
        <v>31.227061469999999</v>
      </c>
      <c r="BZ318" s="113">
        <v>-192.804866</v>
      </c>
      <c r="CA318" s="113">
        <v>179.32063640000001</v>
      </c>
    </row>
    <row r="319" spans="31:79" ht="9.9499999999999993" customHeight="1" x14ac:dyDescent="0.25">
      <c r="AE319" s="63">
        <v>279</v>
      </c>
      <c r="AF319" s="63">
        <v>51508800</v>
      </c>
      <c r="AG319" s="63">
        <v>0.625</v>
      </c>
      <c r="AH319" s="63">
        <v>0</v>
      </c>
      <c r="AI319" s="63">
        <v>0.244586230410371</v>
      </c>
      <c r="AJ319" s="63">
        <v>0.26221994176198998</v>
      </c>
      <c r="AK319" s="63">
        <v>0</v>
      </c>
      <c r="AL319" s="63">
        <v>0.648144324107644</v>
      </c>
      <c r="AM319" s="63">
        <v>0</v>
      </c>
      <c r="AN319" s="63">
        <v>0</v>
      </c>
      <c r="AO319" s="63">
        <v>-0.25000000000009098</v>
      </c>
      <c r="AP319" s="63">
        <v>0</v>
      </c>
      <c r="AQ319" s="63">
        <v>0</v>
      </c>
      <c r="AR319" s="63">
        <v>0</v>
      </c>
      <c r="AS319" s="63">
        <v>0</v>
      </c>
      <c r="AT319" s="63">
        <v>0</v>
      </c>
      <c r="AU319" s="63">
        <v>596.16666666666595</v>
      </c>
      <c r="AV319" s="140"/>
      <c r="AW319" s="140"/>
      <c r="AX319" s="140"/>
      <c r="AY319" s="140"/>
      <c r="AZ319" s="140"/>
      <c r="BA319" s="140"/>
      <c r="BH319" s="112">
        <v>314</v>
      </c>
      <c r="BI319" s="112">
        <v>57640800</v>
      </c>
      <c r="BJ319" s="113">
        <v>185</v>
      </c>
      <c r="BK319" s="113">
        <v>1026.564462</v>
      </c>
      <c r="BL319" s="113">
        <v>235.2721062</v>
      </c>
      <c r="BM319" s="113">
        <v>3.1987453060000002</v>
      </c>
      <c r="BN319" s="113">
        <v>-1026.564462</v>
      </c>
      <c r="BO319" s="113">
        <v>-206.51891470000001</v>
      </c>
      <c r="BP319" s="113">
        <v>-210.5544462</v>
      </c>
      <c r="BQ319" s="115">
        <f t="shared" si="25"/>
        <v>667.13888888888891</v>
      </c>
      <c r="BT319" s="112">
        <v>314</v>
      </c>
      <c r="BU319" s="112">
        <v>57640800</v>
      </c>
      <c r="BV319" s="113">
        <v>1041.270305</v>
      </c>
      <c r="BW319" s="113">
        <v>1001.439456</v>
      </c>
      <c r="BX319" s="113">
        <v>-33.454653200000003</v>
      </c>
      <c r="BY319" s="113">
        <v>31.227061469999999</v>
      </c>
      <c r="BZ319" s="113">
        <v>-192.8157669</v>
      </c>
      <c r="CA319" s="113">
        <v>179.32738470000001</v>
      </c>
    </row>
    <row r="320" spans="31:79" ht="9.9499999999999993" customHeight="1" x14ac:dyDescent="0.25">
      <c r="AE320" s="63">
        <v>280</v>
      </c>
      <c r="AF320" s="63">
        <v>51684000</v>
      </c>
      <c r="AG320" s="63">
        <v>0.625</v>
      </c>
      <c r="AH320" s="63">
        <v>0</v>
      </c>
      <c r="AI320" s="63">
        <v>0.24446943041036601</v>
      </c>
      <c r="AJ320" s="63">
        <v>0.26221994176198998</v>
      </c>
      <c r="AK320" s="63">
        <v>0</v>
      </c>
      <c r="AL320" s="63">
        <v>0.736034386322308</v>
      </c>
      <c r="AM320" s="63">
        <v>0</v>
      </c>
      <c r="AN320" s="63">
        <v>0</v>
      </c>
      <c r="AO320" s="63">
        <v>-0.25000000000009098</v>
      </c>
      <c r="AP320" s="63">
        <v>0</v>
      </c>
      <c r="AQ320" s="63">
        <v>0</v>
      </c>
      <c r="AR320" s="63">
        <v>0</v>
      </c>
      <c r="AS320" s="63">
        <v>0</v>
      </c>
      <c r="AT320" s="63">
        <v>0</v>
      </c>
      <c r="AU320" s="63">
        <v>598.194444444444</v>
      </c>
      <c r="AV320" s="140"/>
      <c r="AW320" s="140"/>
      <c r="AX320" s="140"/>
      <c r="AY320" s="140"/>
      <c r="AZ320" s="140"/>
      <c r="BA320" s="140"/>
      <c r="BH320" s="112">
        <v>315</v>
      </c>
      <c r="BI320" s="112">
        <v>57816000</v>
      </c>
      <c r="BJ320" s="113">
        <v>185</v>
      </c>
      <c r="BK320" s="113">
        <v>1026.58593</v>
      </c>
      <c r="BL320" s="113">
        <v>235.2856166</v>
      </c>
      <c r="BM320" s="113">
        <v>3.201983501</v>
      </c>
      <c r="BN320" s="113">
        <v>-1026.58593</v>
      </c>
      <c r="BO320" s="113">
        <v>-206.52591150000001</v>
      </c>
      <c r="BP320" s="113">
        <v>-210.55772160000001</v>
      </c>
      <c r="BQ320" s="115">
        <f t="shared" si="25"/>
        <v>669.16666666666663</v>
      </c>
      <c r="BT320" s="112">
        <v>315</v>
      </c>
      <c r="BU320" s="112">
        <v>57816000</v>
      </c>
      <c r="BV320" s="113">
        <v>1041.270452</v>
      </c>
      <c r="BW320" s="113">
        <v>1001.439498</v>
      </c>
      <c r="BX320" s="113">
        <v>-33.461123649999998</v>
      </c>
      <c r="BY320" s="113">
        <v>31.227061469999999</v>
      </c>
      <c r="BZ320" s="113">
        <v>-192.82519730000001</v>
      </c>
      <c r="CA320" s="113">
        <v>179.33066009999999</v>
      </c>
    </row>
    <row r="321" spans="31:79" ht="9.9499999999999993" customHeight="1" x14ac:dyDescent="0.25">
      <c r="AE321" s="63">
        <v>281</v>
      </c>
      <c r="AF321" s="63">
        <v>51859200</v>
      </c>
      <c r="AG321" s="63">
        <v>0.625</v>
      </c>
      <c r="AH321" s="63">
        <v>0</v>
      </c>
      <c r="AI321" s="63">
        <v>0.24435263041036101</v>
      </c>
      <c r="AJ321" s="63">
        <v>0.26221994176198998</v>
      </c>
      <c r="AK321" s="63">
        <v>0</v>
      </c>
      <c r="AL321" s="63">
        <v>0.86289280072965402</v>
      </c>
      <c r="AM321" s="63">
        <v>0</v>
      </c>
      <c r="AN321" s="63">
        <v>0</v>
      </c>
      <c r="AO321" s="63">
        <v>-0.25000000000002798</v>
      </c>
      <c r="AP321" s="63">
        <v>0</v>
      </c>
      <c r="AQ321" s="63">
        <v>0</v>
      </c>
      <c r="AR321" s="63">
        <v>0</v>
      </c>
      <c r="AS321" s="63">
        <v>0</v>
      </c>
      <c r="AT321" s="63">
        <v>0</v>
      </c>
      <c r="AU321" s="63">
        <v>600.22222222222194</v>
      </c>
      <c r="AV321" s="140"/>
      <c r="AW321" s="140"/>
      <c r="AX321" s="140"/>
      <c r="AY321" s="140"/>
      <c r="AZ321" s="140"/>
      <c r="BA321" s="140"/>
      <c r="BH321" s="112">
        <v>316</v>
      </c>
      <c r="BI321" s="112">
        <v>57991200</v>
      </c>
      <c r="BJ321" s="113">
        <v>185</v>
      </c>
      <c r="BK321" s="113">
        <v>1026.580737</v>
      </c>
      <c r="BL321" s="113">
        <v>235.24734470000001</v>
      </c>
      <c r="BM321" s="113">
        <v>3.2046413920000001</v>
      </c>
      <c r="BN321" s="113">
        <v>-1026.580737</v>
      </c>
      <c r="BO321" s="113">
        <v>-206.48158129999999</v>
      </c>
      <c r="BP321" s="113">
        <v>-210.56112200000001</v>
      </c>
      <c r="BQ321" s="115">
        <f t="shared" si="25"/>
        <v>671.19444444444446</v>
      </c>
      <c r="BT321" s="112">
        <v>316</v>
      </c>
      <c r="BU321" s="112">
        <v>57991200</v>
      </c>
      <c r="BV321" s="113">
        <v>1041.270593</v>
      </c>
      <c r="BW321" s="113">
        <v>1001.439535</v>
      </c>
      <c r="BX321" s="113">
        <v>-33.467289170000001</v>
      </c>
      <c r="BY321" s="113">
        <v>31.227061469999999</v>
      </c>
      <c r="BZ321" s="113">
        <v>-192.83335629999999</v>
      </c>
      <c r="CA321" s="113">
        <v>179.33406049999999</v>
      </c>
    </row>
    <row r="322" spans="31:79" ht="9.9499999999999993" customHeight="1" x14ac:dyDescent="0.25">
      <c r="AE322" s="63">
        <v>282</v>
      </c>
      <c r="AF322" s="63">
        <v>52034400</v>
      </c>
      <c r="AG322" s="63">
        <v>0.625</v>
      </c>
      <c r="AH322" s="63">
        <v>0</v>
      </c>
      <c r="AI322" s="63">
        <v>0.244235830410412</v>
      </c>
      <c r="AJ322" s="63">
        <v>0.26217151004404099</v>
      </c>
      <c r="AK322" s="63">
        <v>0</v>
      </c>
      <c r="AL322" s="63">
        <v>0.94891707439637696</v>
      </c>
      <c r="AM322" s="63">
        <v>0</v>
      </c>
      <c r="AN322" s="63">
        <v>0</v>
      </c>
      <c r="AO322" s="63">
        <v>-0.25000000000002798</v>
      </c>
      <c r="AP322" s="63">
        <v>0</v>
      </c>
      <c r="AQ322" s="63">
        <v>0</v>
      </c>
      <c r="AR322" s="63">
        <v>0</v>
      </c>
      <c r="AS322" s="63">
        <v>0</v>
      </c>
      <c r="AT322" s="63">
        <v>0</v>
      </c>
      <c r="AU322" s="63">
        <v>602.25</v>
      </c>
      <c r="AV322" s="140"/>
      <c r="AW322" s="140"/>
      <c r="AX322" s="140"/>
      <c r="AY322" s="140"/>
      <c r="AZ322" s="140"/>
      <c r="BA322" s="140"/>
      <c r="BH322" s="112">
        <v>317</v>
      </c>
      <c r="BI322" s="112">
        <v>58166400</v>
      </c>
      <c r="BJ322" s="113">
        <v>185</v>
      </c>
      <c r="BK322" s="113">
        <v>1026.598911</v>
      </c>
      <c r="BL322" s="113">
        <v>235.25748189999999</v>
      </c>
      <c r="BM322" s="113">
        <v>3.2070091469999999</v>
      </c>
      <c r="BN322" s="113">
        <v>-1026.598911</v>
      </c>
      <c r="BO322" s="113">
        <v>-206.485805</v>
      </c>
      <c r="BP322" s="113">
        <v>-210.5646678</v>
      </c>
      <c r="BQ322" s="115">
        <f t="shared" si="25"/>
        <v>673.22222222222217</v>
      </c>
      <c r="BT322" s="112">
        <v>317</v>
      </c>
      <c r="BU322" s="112">
        <v>58166400</v>
      </c>
      <c r="BV322" s="113">
        <v>1041.2707270000001</v>
      </c>
      <c r="BW322" s="113">
        <v>1001.439566</v>
      </c>
      <c r="BX322" s="113">
        <v>-33.47316953</v>
      </c>
      <c r="BY322" s="113">
        <v>31.227061469999999</v>
      </c>
      <c r="BZ322" s="113">
        <v>-192.8404099</v>
      </c>
      <c r="CA322" s="113">
        <v>179.3376063</v>
      </c>
    </row>
    <row r="323" spans="31:79" ht="9.9499999999999993" customHeight="1" x14ac:dyDescent="0.25">
      <c r="AE323" s="63">
        <v>283</v>
      </c>
      <c r="AF323" s="63">
        <v>52209600</v>
      </c>
      <c r="AG323" s="63">
        <v>0.625</v>
      </c>
      <c r="AH323" s="63">
        <v>0</v>
      </c>
      <c r="AI323" s="63">
        <v>0.23936179421915699</v>
      </c>
      <c r="AJ323" s="63">
        <v>0.26125711695110299</v>
      </c>
      <c r="AK323" s="63">
        <v>0</v>
      </c>
      <c r="AL323" s="63">
        <v>1.00554588520905</v>
      </c>
      <c r="AM323" s="63">
        <v>0</v>
      </c>
      <c r="AN323" s="63">
        <v>0</v>
      </c>
      <c r="AO323" s="63">
        <v>-0.25000000000009098</v>
      </c>
      <c r="AP323" s="63">
        <v>0</v>
      </c>
      <c r="AQ323" s="63">
        <v>0</v>
      </c>
      <c r="AR323" s="63">
        <v>0</v>
      </c>
      <c r="AS323" s="63">
        <v>0</v>
      </c>
      <c r="AT323" s="63">
        <v>0</v>
      </c>
      <c r="AU323" s="63">
        <v>604.27777777777703</v>
      </c>
      <c r="AV323" s="140"/>
      <c r="AW323" s="140"/>
      <c r="AX323" s="140"/>
      <c r="AY323" s="140"/>
      <c r="AZ323" s="140"/>
      <c r="BA323" s="140"/>
      <c r="BH323" s="112">
        <v>318</v>
      </c>
      <c r="BI323" s="112">
        <v>58341600</v>
      </c>
      <c r="BJ323" s="113">
        <v>185</v>
      </c>
      <c r="BK323" s="113">
        <v>1026.6242990000001</v>
      </c>
      <c r="BL323" s="113">
        <v>235.26676259999999</v>
      </c>
      <c r="BM323" s="113">
        <v>3.2049402159999998</v>
      </c>
      <c r="BN323" s="113">
        <v>-1026.6242990000001</v>
      </c>
      <c r="BO323" s="113">
        <v>-206.48944</v>
      </c>
      <c r="BP323" s="113">
        <v>-210.57238229999999</v>
      </c>
      <c r="BQ323" s="115">
        <f t="shared" si="25"/>
        <v>675.25</v>
      </c>
      <c r="BT323" s="112">
        <v>318</v>
      </c>
      <c r="BU323" s="112">
        <v>58341600</v>
      </c>
      <c r="BV323" s="113">
        <v>1041.270855</v>
      </c>
      <c r="BW323" s="113">
        <v>1001.4395960000001</v>
      </c>
      <c r="BX323" s="113">
        <v>-33.478783999999997</v>
      </c>
      <c r="BY323" s="113">
        <v>31.227061469999999</v>
      </c>
      <c r="BZ323" s="113">
        <v>-192.8469853</v>
      </c>
      <c r="CA323" s="113">
        <v>179.34532089999999</v>
      </c>
    </row>
    <row r="324" spans="31:79" ht="9.9499999999999993" customHeight="1" x14ac:dyDescent="0.25">
      <c r="AE324" s="63">
        <v>284</v>
      </c>
      <c r="AF324" s="63">
        <v>52384800</v>
      </c>
      <c r="AG324" s="63">
        <v>0.625</v>
      </c>
      <c r="AH324" s="63">
        <v>0</v>
      </c>
      <c r="AI324" s="63">
        <v>0.23936179421915699</v>
      </c>
      <c r="AJ324" s="63">
        <v>0.26086879250807798</v>
      </c>
      <c r="AK324" s="63">
        <v>0</v>
      </c>
      <c r="AL324" s="63">
        <v>1.04203066976075</v>
      </c>
      <c r="AM324" s="63">
        <v>0</v>
      </c>
      <c r="AN324" s="63">
        <v>0</v>
      </c>
      <c r="AO324" s="63">
        <v>-0.25000000000015499</v>
      </c>
      <c r="AP324" s="63">
        <v>0</v>
      </c>
      <c r="AQ324" s="63">
        <v>0</v>
      </c>
      <c r="AR324" s="63">
        <v>0</v>
      </c>
      <c r="AS324" s="63">
        <v>0</v>
      </c>
      <c r="AT324" s="63">
        <v>0</v>
      </c>
      <c r="AU324" s="63">
        <v>606.30555555555497</v>
      </c>
      <c r="AV324" s="140"/>
      <c r="AW324" s="140"/>
      <c r="AX324" s="140"/>
      <c r="AY324" s="140"/>
      <c r="AZ324" s="140"/>
      <c r="BA324" s="140"/>
      <c r="BH324" s="112">
        <v>319</v>
      </c>
      <c r="BI324" s="112">
        <v>58516800</v>
      </c>
      <c r="BJ324" s="113">
        <v>185</v>
      </c>
      <c r="BK324" s="113">
        <v>1026.69982</v>
      </c>
      <c r="BL324" s="113">
        <v>235.27812069999999</v>
      </c>
      <c r="BM324" s="113">
        <v>3.1785415110000002</v>
      </c>
      <c r="BN324" s="113">
        <v>-1026.69982</v>
      </c>
      <c r="BO324" s="113">
        <v>-206.4953903</v>
      </c>
      <c r="BP324" s="113">
        <v>-210.60418899999999</v>
      </c>
      <c r="BQ324" s="115">
        <f t="shared" si="25"/>
        <v>677.27777777777783</v>
      </c>
      <c r="BT324" s="112">
        <v>319</v>
      </c>
      <c r="BU324" s="112">
        <v>58516800</v>
      </c>
      <c r="BV324" s="113">
        <v>1041.2709769999999</v>
      </c>
      <c r="BW324" s="113">
        <v>1001.439636</v>
      </c>
      <c r="BX324" s="113">
        <v>-33.484150659999997</v>
      </c>
      <c r="BY324" s="113">
        <v>31.227061469999999</v>
      </c>
      <c r="BZ324" s="113">
        <v>-192.85593700000001</v>
      </c>
      <c r="CA324" s="113">
        <v>179.3771275</v>
      </c>
    </row>
    <row r="325" spans="31:79" ht="9.9499999999999993" customHeight="1" x14ac:dyDescent="0.25">
      <c r="AE325" s="63">
        <v>285</v>
      </c>
      <c r="AF325" s="63">
        <v>52560000</v>
      </c>
      <c r="AG325" s="63">
        <v>0.625</v>
      </c>
      <c r="AH325" s="63">
        <v>0</v>
      </c>
      <c r="AI325" s="63">
        <v>0.23924499421915199</v>
      </c>
      <c r="AJ325" s="63">
        <v>0.25920294123003201</v>
      </c>
      <c r="AK325" s="63">
        <v>0</v>
      </c>
      <c r="AL325" s="63">
        <v>1.0647645853962899</v>
      </c>
      <c r="AM325" s="63">
        <v>0</v>
      </c>
      <c r="AN325" s="63">
        <v>0</v>
      </c>
      <c r="AO325" s="63">
        <v>-0.25000000000009098</v>
      </c>
      <c r="AP325" s="63">
        <v>0</v>
      </c>
      <c r="AQ325" s="63">
        <v>0</v>
      </c>
      <c r="AR325" s="63">
        <v>0</v>
      </c>
      <c r="AS325" s="63">
        <v>0</v>
      </c>
      <c r="AT325" s="63">
        <v>0</v>
      </c>
      <c r="AU325" s="63">
        <v>608.33333333333303</v>
      </c>
      <c r="AV325" s="140"/>
      <c r="AW325" s="140"/>
      <c r="AX325" s="140"/>
      <c r="AY325" s="140"/>
      <c r="AZ325" s="140"/>
      <c r="BA325" s="140"/>
      <c r="BH325" s="112">
        <v>320</v>
      </c>
      <c r="BI325" s="112">
        <v>58692000</v>
      </c>
      <c r="BJ325" s="113">
        <v>185</v>
      </c>
      <c r="BK325" s="113">
        <v>1026.7663660000001</v>
      </c>
      <c r="BL325" s="113">
        <v>235.29078530000001</v>
      </c>
      <c r="BM325" s="113">
        <v>3.156913641</v>
      </c>
      <c r="BN325" s="113">
        <v>-1026.7663660000001</v>
      </c>
      <c r="BO325" s="113">
        <v>-206.50286500000001</v>
      </c>
      <c r="BP325" s="113">
        <v>-210.6310067</v>
      </c>
      <c r="BQ325" s="115">
        <f t="shared" si="25"/>
        <v>679.30555555555554</v>
      </c>
      <c r="BT325" s="112">
        <v>320</v>
      </c>
      <c r="BU325" s="112">
        <v>58692000</v>
      </c>
      <c r="BV325" s="113">
        <v>1041.2710939999999</v>
      </c>
      <c r="BW325" s="113">
        <v>1001.4396829999999</v>
      </c>
      <c r="BX325" s="113">
        <v>-33.489292810000002</v>
      </c>
      <c r="BY325" s="113">
        <v>31.227061469999999</v>
      </c>
      <c r="BZ325" s="113">
        <v>-192.86643620000001</v>
      </c>
      <c r="CA325" s="113">
        <v>179.40394520000001</v>
      </c>
    </row>
    <row r="326" spans="31:79" ht="9.9499999999999993" customHeight="1" x14ac:dyDescent="0.25">
      <c r="AE326" s="63">
        <v>286</v>
      </c>
      <c r="AF326" s="63">
        <v>52735200</v>
      </c>
      <c r="AG326" s="63">
        <v>0.374999999999999</v>
      </c>
      <c r="AH326" s="63">
        <v>0</v>
      </c>
      <c r="AI326" s="63">
        <v>0.23912819421909201</v>
      </c>
      <c r="AJ326" s="63">
        <v>0.25896308711965998</v>
      </c>
      <c r="AK326" s="63">
        <v>0</v>
      </c>
      <c r="AL326" s="63">
        <v>1.07595178190501</v>
      </c>
      <c r="AM326" s="63">
        <v>0</v>
      </c>
      <c r="AN326" s="63">
        <v>0</v>
      </c>
      <c r="AO326" s="63">
        <v>-0.24999999961810301</v>
      </c>
      <c r="AP326" s="63">
        <v>0</v>
      </c>
      <c r="AQ326" s="63">
        <v>0</v>
      </c>
      <c r="AR326" s="63">
        <v>0</v>
      </c>
      <c r="AS326" s="63">
        <v>0</v>
      </c>
      <c r="AT326" s="63">
        <v>0</v>
      </c>
      <c r="AU326" s="63">
        <v>610.36111111111097</v>
      </c>
      <c r="AV326" s="140"/>
      <c r="AW326" s="140"/>
      <c r="AX326" s="140"/>
      <c r="AY326" s="140"/>
      <c r="AZ326" s="140"/>
      <c r="BA326" s="140"/>
      <c r="BH326" s="112">
        <v>321</v>
      </c>
      <c r="BI326" s="112">
        <v>58867200</v>
      </c>
      <c r="BJ326" s="113">
        <v>185</v>
      </c>
      <c r="BK326" s="113">
        <v>1026.831115</v>
      </c>
      <c r="BL326" s="113">
        <v>235.30447100000001</v>
      </c>
      <c r="BM326" s="113">
        <v>3.1363688330000001</v>
      </c>
      <c r="BN326" s="113">
        <v>-1026.831115</v>
      </c>
      <c r="BO326" s="113">
        <v>-206.51155750000001</v>
      </c>
      <c r="BP326" s="113">
        <v>-210.65654459999999</v>
      </c>
      <c r="BQ326" s="115">
        <f t="shared" ref="BQ326:BQ350" si="26">BI326/$BQ$4</f>
        <v>681.33333333333337</v>
      </c>
      <c r="BT326" s="112">
        <v>321</v>
      </c>
      <c r="BU326" s="112">
        <v>58867200</v>
      </c>
      <c r="BV326" s="113">
        <v>1041.2712059999999</v>
      </c>
      <c r="BW326" s="113">
        <v>1001.439735</v>
      </c>
      <c r="BX326" s="113">
        <v>-33.494232840000002</v>
      </c>
      <c r="BY326" s="113">
        <v>31.227061469999999</v>
      </c>
      <c r="BZ326" s="113">
        <v>-192.87817720000001</v>
      </c>
      <c r="CA326" s="113">
        <v>179.4294831</v>
      </c>
    </row>
    <row r="327" spans="31:79" ht="9.9499999999999993" customHeight="1" x14ac:dyDescent="0.25">
      <c r="AE327" s="63">
        <v>287</v>
      </c>
      <c r="AF327" s="63">
        <v>52910400</v>
      </c>
      <c r="AG327" s="63">
        <v>0.374999999999999</v>
      </c>
      <c r="AH327" s="63">
        <v>0</v>
      </c>
      <c r="AI327" s="63">
        <v>0.23901139421919801</v>
      </c>
      <c r="AJ327" s="63">
        <v>0.25883945557696197</v>
      </c>
      <c r="AK327" s="63">
        <v>0</v>
      </c>
      <c r="AL327" s="63">
        <v>1.08140383813439</v>
      </c>
      <c r="AM327" s="63">
        <v>0</v>
      </c>
      <c r="AN327" s="63">
        <v>0</v>
      </c>
      <c r="AO327" s="63">
        <v>-0.25000000000009098</v>
      </c>
      <c r="AP327" s="63">
        <v>0</v>
      </c>
      <c r="AQ327" s="63">
        <v>0</v>
      </c>
      <c r="AR327" s="63">
        <v>0</v>
      </c>
      <c r="AS327" s="63">
        <v>0</v>
      </c>
      <c r="AT327" s="63">
        <v>0</v>
      </c>
      <c r="AU327" s="63">
        <v>612.388888888888</v>
      </c>
      <c r="AV327" s="140"/>
      <c r="AW327" s="140"/>
      <c r="AX327" s="140"/>
      <c r="AY327" s="140"/>
      <c r="AZ327" s="140"/>
      <c r="BA327" s="140"/>
      <c r="BH327" s="112">
        <v>322</v>
      </c>
      <c r="BI327" s="112">
        <v>59042400</v>
      </c>
      <c r="BJ327" s="113">
        <v>185</v>
      </c>
      <c r="BK327" s="113">
        <v>1026.8938639999999</v>
      </c>
      <c r="BL327" s="113">
        <v>235.31869639999999</v>
      </c>
      <c r="BM327" s="113">
        <v>3.1168041780000002</v>
      </c>
      <c r="BN327" s="113">
        <v>-1026.8938639999999</v>
      </c>
      <c r="BO327" s="113">
        <v>-206.52098240000001</v>
      </c>
      <c r="BP327" s="113">
        <v>-210.6809097</v>
      </c>
      <c r="BQ327" s="115">
        <f t="shared" si="26"/>
        <v>683.36111111111109</v>
      </c>
      <c r="BT327" s="112">
        <v>322</v>
      </c>
      <c r="BU327" s="112">
        <v>59042400</v>
      </c>
      <c r="BV327" s="113">
        <v>1041.2713140000001</v>
      </c>
      <c r="BW327" s="113">
        <v>1001.439792</v>
      </c>
      <c r="BX327" s="113">
        <v>-33.498975919999999</v>
      </c>
      <c r="BY327" s="113">
        <v>31.227061469999999</v>
      </c>
      <c r="BZ327" s="113">
        <v>-192.89089659999999</v>
      </c>
      <c r="CA327" s="113">
        <v>179.4538483</v>
      </c>
    </row>
    <row r="328" spans="31:79" ht="9.9499999999999993" customHeight="1" x14ac:dyDescent="0.25">
      <c r="AE328" s="63">
        <v>288</v>
      </c>
      <c r="AF328" s="63">
        <v>53085600</v>
      </c>
      <c r="AG328" s="63">
        <v>0.374999999999999</v>
      </c>
      <c r="AH328" s="63">
        <v>0</v>
      </c>
      <c r="AI328" s="63">
        <v>0.23889459421919301</v>
      </c>
      <c r="AJ328" s="63">
        <v>0.25648721084072301</v>
      </c>
      <c r="AK328" s="63">
        <v>0</v>
      </c>
      <c r="AL328" s="63">
        <v>1.0814211794519499</v>
      </c>
      <c r="AM328" s="63">
        <v>0</v>
      </c>
      <c r="AN328" s="63">
        <v>0</v>
      </c>
      <c r="AO328" s="63">
        <v>-0.249999999999964</v>
      </c>
      <c r="AP328" s="63">
        <v>0</v>
      </c>
      <c r="AQ328" s="63">
        <v>0</v>
      </c>
      <c r="AR328" s="63">
        <v>0</v>
      </c>
      <c r="AS328" s="63">
        <v>0</v>
      </c>
      <c r="AT328" s="63">
        <v>0</v>
      </c>
      <c r="AU328" s="63">
        <v>614.41666666666595</v>
      </c>
      <c r="AV328" s="140"/>
      <c r="AW328" s="140"/>
      <c r="AX328" s="140"/>
      <c r="AY328" s="140"/>
      <c r="AZ328" s="140"/>
      <c r="BA328" s="140"/>
      <c r="BH328" s="112">
        <v>323</v>
      </c>
      <c r="BI328" s="112">
        <v>59217600</v>
      </c>
      <c r="BJ328" s="113">
        <v>185</v>
      </c>
      <c r="BK328" s="113">
        <v>1026.954518</v>
      </c>
      <c r="BL328" s="113">
        <v>235.3332466</v>
      </c>
      <c r="BM328" s="113">
        <v>3.0981833660000002</v>
      </c>
      <c r="BN328" s="113">
        <v>-1026.954518</v>
      </c>
      <c r="BO328" s="113">
        <v>-206.5309254</v>
      </c>
      <c r="BP328" s="113">
        <v>-210.70413790000001</v>
      </c>
      <c r="BQ328" s="115">
        <f t="shared" si="26"/>
        <v>685.38888888888891</v>
      </c>
      <c r="BT328" s="112">
        <v>323</v>
      </c>
      <c r="BU328" s="112">
        <v>59217600</v>
      </c>
      <c r="BV328" s="113">
        <v>1041.271418</v>
      </c>
      <c r="BW328" s="113">
        <v>1001.439853</v>
      </c>
      <c r="BX328" s="113">
        <v>-33.503522539999999</v>
      </c>
      <c r="BY328" s="113">
        <v>31.227061469999999</v>
      </c>
      <c r="BZ328" s="113">
        <v>-192.9043643</v>
      </c>
      <c r="CA328" s="113">
        <v>179.47707639999999</v>
      </c>
    </row>
    <row r="329" spans="31:79" ht="9.9499999999999993" customHeight="1" x14ac:dyDescent="0.25">
      <c r="AE329" s="63">
        <v>289</v>
      </c>
      <c r="AF329" s="63">
        <v>53260800</v>
      </c>
      <c r="AG329" s="63">
        <v>0.374999999999999</v>
      </c>
      <c r="AH329" s="63">
        <v>0</v>
      </c>
      <c r="AI329" s="63">
        <v>0.23877779421913201</v>
      </c>
      <c r="AJ329" s="63">
        <v>0.25646719548494401</v>
      </c>
      <c r="AK329" s="63">
        <v>0</v>
      </c>
      <c r="AL329" s="63">
        <v>1.0746217029882601</v>
      </c>
      <c r="AM329" s="63">
        <v>0</v>
      </c>
      <c r="AN329" s="63">
        <v>0</v>
      </c>
      <c r="AO329" s="63">
        <v>-0.25000000000021799</v>
      </c>
      <c r="AP329" s="63">
        <v>0</v>
      </c>
      <c r="AQ329" s="63">
        <v>0</v>
      </c>
      <c r="AR329" s="63">
        <v>0</v>
      </c>
      <c r="AS329" s="63">
        <v>0</v>
      </c>
      <c r="AT329" s="63">
        <v>0</v>
      </c>
      <c r="AU329" s="63">
        <v>616.444444444444</v>
      </c>
      <c r="AV329" s="140"/>
      <c r="AW329" s="140"/>
      <c r="AX329" s="140"/>
      <c r="AY329" s="140"/>
      <c r="AZ329" s="140"/>
      <c r="BA329" s="140"/>
      <c r="BH329" s="112">
        <v>324</v>
      </c>
      <c r="BI329" s="112">
        <v>59392800</v>
      </c>
      <c r="BJ329" s="113">
        <v>185</v>
      </c>
      <c r="BK329" s="113">
        <v>1027.0131719999999</v>
      </c>
      <c r="BL329" s="113">
        <v>235.34812690000001</v>
      </c>
      <c r="BM329" s="113">
        <v>3.0804687830000002</v>
      </c>
      <c r="BN329" s="113">
        <v>-1027.0131719999999</v>
      </c>
      <c r="BO329" s="113">
        <v>-206.54138950000001</v>
      </c>
      <c r="BP329" s="113">
        <v>-210.72626869999999</v>
      </c>
      <c r="BQ329" s="115">
        <f t="shared" si="26"/>
        <v>687.41666666666663</v>
      </c>
      <c r="BT329" s="112">
        <v>324</v>
      </c>
      <c r="BU329" s="112">
        <v>59392800</v>
      </c>
      <c r="BV329" s="113">
        <v>1041.2715169999999</v>
      </c>
      <c r="BW329" s="113">
        <v>1001.439915</v>
      </c>
      <c r="BX329" s="113">
        <v>-33.50787562</v>
      </c>
      <c r="BY329" s="113">
        <v>31.227061469999999</v>
      </c>
      <c r="BZ329" s="113">
        <v>-192.91838319999999</v>
      </c>
      <c r="CA329" s="113">
        <v>179.4992072</v>
      </c>
    </row>
    <row r="330" spans="31:79" ht="9.9499999999999993" customHeight="1" x14ac:dyDescent="0.25">
      <c r="AE330" s="63">
        <v>290</v>
      </c>
      <c r="AF330" s="63">
        <v>53436000</v>
      </c>
      <c r="AG330" s="63">
        <v>0.374999999999999</v>
      </c>
      <c r="AH330" s="63">
        <v>0</v>
      </c>
      <c r="AI330" s="63">
        <v>0.23866099421912701</v>
      </c>
      <c r="AJ330" s="63">
        <v>0.25637041084072199</v>
      </c>
      <c r="AK330" s="63">
        <v>0</v>
      </c>
      <c r="AL330" s="63">
        <v>1.05847361235337</v>
      </c>
      <c r="AM330" s="63">
        <v>0</v>
      </c>
      <c r="AN330" s="63">
        <v>0</v>
      </c>
      <c r="AO330" s="63">
        <v>-0.25000000000009098</v>
      </c>
      <c r="AP330" s="63">
        <v>0</v>
      </c>
      <c r="AQ330" s="63">
        <v>0</v>
      </c>
      <c r="AR330" s="63">
        <v>0</v>
      </c>
      <c r="AS330" s="63">
        <v>0</v>
      </c>
      <c r="AT330" s="63">
        <v>0</v>
      </c>
      <c r="AU330" s="63">
        <v>618.47222222222194</v>
      </c>
      <c r="AV330" s="140"/>
      <c r="AW330" s="140"/>
      <c r="AX330" s="140"/>
      <c r="AY330" s="140"/>
      <c r="AZ330" s="140"/>
      <c r="BA330" s="140"/>
      <c r="BH330" s="112">
        <v>325</v>
      </c>
      <c r="BI330" s="112">
        <v>59568000</v>
      </c>
      <c r="BJ330" s="113">
        <v>185</v>
      </c>
      <c r="BK330" s="113">
        <v>1027.0698299999999</v>
      </c>
      <c r="BL330" s="113">
        <v>235.36321380000001</v>
      </c>
      <c r="BM330" s="113">
        <v>3.0636116929999999</v>
      </c>
      <c r="BN330" s="113">
        <v>-1027.0698299999999</v>
      </c>
      <c r="BO330" s="113">
        <v>-206.55224670000001</v>
      </c>
      <c r="BP330" s="113">
        <v>-210.7473555</v>
      </c>
      <c r="BQ330" s="115">
        <f t="shared" si="26"/>
        <v>689.44444444444446</v>
      </c>
      <c r="BT330" s="112">
        <v>325</v>
      </c>
      <c r="BU330" s="112">
        <v>59568000</v>
      </c>
      <c r="BV330" s="113">
        <v>1041.271612</v>
      </c>
      <c r="BW330" s="113">
        <v>1001.43998</v>
      </c>
      <c r="BX330" s="113">
        <v>-33.512040579999997</v>
      </c>
      <c r="BY330" s="113">
        <v>31.227061469999999</v>
      </c>
      <c r="BZ330" s="113">
        <v>-192.9327849</v>
      </c>
      <c r="CA330" s="113">
        <v>179.52029400000001</v>
      </c>
    </row>
    <row r="331" spans="31:79" ht="9.9499999999999993" customHeight="1" x14ac:dyDescent="0.25">
      <c r="AE331" s="63">
        <v>291</v>
      </c>
      <c r="AF331" s="63">
        <v>53611200</v>
      </c>
      <c r="AG331" s="63">
        <v>0.374999999999999</v>
      </c>
      <c r="AH331" s="63">
        <v>0</v>
      </c>
      <c r="AI331" s="63">
        <v>0.238544194219178</v>
      </c>
      <c r="AJ331" s="63">
        <v>0.25637041084072199</v>
      </c>
      <c r="AK331" s="63">
        <v>0</v>
      </c>
      <c r="AL331" s="63">
        <v>1.03841266252006</v>
      </c>
      <c r="AM331" s="63">
        <v>0</v>
      </c>
      <c r="AN331" s="63">
        <v>0</v>
      </c>
      <c r="AO331" s="63">
        <v>-0.249999999999964</v>
      </c>
      <c r="AP331" s="63">
        <v>0</v>
      </c>
      <c r="AQ331" s="63">
        <v>0</v>
      </c>
      <c r="AR331" s="63">
        <v>0</v>
      </c>
      <c r="AS331" s="63">
        <v>0</v>
      </c>
      <c r="AT331" s="63">
        <v>0</v>
      </c>
      <c r="AU331" s="63">
        <v>620.5</v>
      </c>
      <c r="AV331" s="140"/>
      <c r="AW331" s="140"/>
      <c r="AX331" s="140"/>
      <c r="AY331" s="140"/>
      <c r="AZ331" s="140"/>
      <c r="BA331" s="140"/>
      <c r="BH331" s="112">
        <v>326</v>
      </c>
      <c r="BI331" s="112">
        <v>59743200</v>
      </c>
      <c r="BJ331" s="113">
        <v>185</v>
      </c>
      <c r="BK331" s="113">
        <v>1027.1244200000001</v>
      </c>
      <c r="BL331" s="113">
        <v>235.37834040000001</v>
      </c>
      <c r="BM331" s="113">
        <v>3.047584139</v>
      </c>
      <c r="BN331" s="113">
        <v>-1027.1244200000001</v>
      </c>
      <c r="BO331" s="113">
        <v>-206.56333599999999</v>
      </c>
      <c r="BP331" s="113">
        <v>-210.7674203</v>
      </c>
      <c r="BQ331" s="115">
        <f t="shared" si="26"/>
        <v>691.47222222222217</v>
      </c>
      <c r="BT331" s="112">
        <v>326</v>
      </c>
      <c r="BU331" s="112">
        <v>59743200</v>
      </c>
      <c r="BV331" s="113">
        <v>1041.271702</v>
      </c>
      <c r="BW331" s="113">
        <v>1001.4400450000001</v>
      </c>
      <c r="BX331" s="113">
        <v>-33.51601222</v>
      </c>
      <c r="BY331" s="113">
        <v>31.227061469999999</v>
      </c>
      <c r="BZ331" s="113">
        <v>-192.94741690000001</v>
      </c>
      <c r="CA331" s="113">
        <v>179.54035880000001</v>
      </c>
    </row>
    <row r="332" spans="31:79" ht="9.9499999999999993" customHeight="1" x14ac:dyDescent="0.25">
      <c r="AE332" s="63">
        <v>292</v>
      </c>
      <c r="AF332" s="63">
        <v>53786400</v>
      </c>
      <c r="AG332" s="63">
        <v>0.374999999999999</v>
      </c>
      <c r="AH332" s="63">
        <v>0</v>
      </c>
      <c r="AI332" s="63">
        <v>0.23842739421906201</v>
      </c>
      <c r="AJ332" s="63">
        <v>0.254125600217946</v>
      </c>
      <c r="AK332" s="63">
        <v>0</v>
      </c>
      <c r="AL332" s="63">
        <v>1.0482808320486301</v>
      </c>
      <c r="AM332" s="63">
        <v>0</v>
      </c>
      <c r="AN332" s="63">
        <v>0</v>
      </c>
      <c r="AO332" s="63">
        <v>-0.25000000000002798</v>
      </c>
      <c r="AP332" s="63">
        <v>0</v>
      </c>
      <c r="AQ332" s="63">
        <v>0</v>
      </c>
      <c r="AR332" s="63">
        <v>0</v>
      </c>
      <c r="AS332" s="63">
        <v>0</v>
      </c>
      <c r="AT332" s="63">
        <v>0</v>
      </c>
      <c r="AU332" s="63">
        <v>622.52777777777703</v>
      </c>
      <c r="AV332" s="140"/>
      <c r="AW332" s="140"/>
      <c r="AX332" s="140"/>
      <c r="AY332" s="140"/>
      <c r="AZ332" s="140"/>
      <c r="BA332" s="140"/>
      <c r="BH332" s="112">
        <v>327</v>
      </c>
      <c r="BI332" s="112">
        <v>59918400</v>
      </c>
      <c r="BJ332" s="113">
        <v>185</v>
      </c>
      <c r="BK332" s="113">
        <v>1027.1766849999999</v>
      </c>
      <c r="BL332" s="113">
        <v>235.39308740000001</v>
      </c>
      <c r="BM332" s="113">
        <v>3.0323851560000001</v>
      </c>
      <c r="BN332" s="113">
        <v>-1027.1766849999999</v>
      </c>
      <c r="BO332" s="113">
        <v>-206.5742553</v>
      </c>
      <c r="BP332" s="113">
        <v>-210.78644700000001</v>
      </c>
      <c r="BQ332" s="115">
        <f t="shared" si="26"/>
        <v>693.5</v>
      </c>
      <c r="BT332" s="112">
        <v>327</v>
      </c>
      <c r="BU332" s="112">
        <v>59918400</v>
      </c>
      <c r="BV332" s="113">
        <v>1041.271788</v>
      </c>
      <c r="BW332" s="113">
        <v>1001.440111</v>
      </c>
      <c r="BX332" s="113">
        <v>-33.519773919999999</v>
      </c>
      <c r="BY332" s="113">
        <v>31.227061469999999</v>
      </c>
      <c r="BZ332" s="113">
        <v>-192.9621085</v>
      </c>
      <c r="CA332" s="113">
        <v>179.55938549999999</v>
      </c>
    </row>
    <row r="333" spans="31:79" ht="9.9499999999999993" customHeight="1" x14ac:dyDescent="0.25">
      <c r="AE333" s="63">
        <v>293</v>
      </c>
      <c r="AF333" s="63">
        <v>53961600</v>
      </c>
      <c r="AG333" s="63">
        <v>0.374999999999999</v>
      </c>
      <c r="AH333" s="63">
        <v>0</v>
      </c>
      <c r="AI333" s="63">
        <v>0.23842739421906201</v>
      </c>
      <c r="AJ333" s="63">
        <v>0.25332413822118399</v>
      </c>
      <c r="AK333" s="63">
        <v>0</v>
      </c>
      <c r="AL333" s="63">
        <v>1.0628669779611399</v>
      </c>
      <c r="AM333" s="63">
        <v>0</v>
      </c>
      <c r="AN333" s="63">
        <v>0</v>
      </c>
      <c r="AO333" s="63">
        <v>-0.25000000000002798</v>
      </c>
      <c r="AP333" s="63">
        <v>0</v>
      </c>
      <c r="AQ333" s="63">
        <v>0</v>
      </c>
      <c r="AR333" s="63">
        <v>0</v>
      </c>
      <c r="AS333" s="63">
        <v>0</v>
      </c>
      <c r="AT333" s="63">
        <v>0</v>
      </c>
      <c r="AU333" s="63">
        <v>624.55555555555497</v>
      </c>
      <c r="AV333" s="140"/>
      <c r="AW333" s="140"/>
      <c r="AX333" s="140"/>
      <c r="AY333" s="140"/>
      <c r="AZ333" s="140"/>
      <c r="BA333" s="140"/>
      <c r="BH333" s="112">
        <v>328</v>
      </c>
      <c r="BI333" s="112">
        <v>60093600</v>
      </c>
      <c r="BJ333" s="113">
        <v>185</v>
      </c>
      <c r="BK333" s="113">
        <v>1027.2264419999999</v>
      </c>
      <c r="BL333" s="113">
        <v>235.40712640000001</v>
      </c>
      <c r="BM333" s="113">
        <v>3.0179999359999998</v>
      </c>
      <c r="BN333" s="113">
        <v>-1027.2264419999999</v>
      </c>
      <c r="BO333" s="113">
        <v>-206.5846847</v>
      </c>
      <c r="BP333" s="113">
        <v>-210.80444180000001</v>
      </c>
      <c r="BQ333" s="115">
        <f t="shared" si="26"/>
        <v>695.52777777777783</v>
      </c>
      <c r="BT333" s="112">
        <v>328</v>
      </c>
      <c r="BU333" s="112">
        <v>60093600</v>
      </c>
      <c r="BV333" s="113">
        <v>1041.271868</v>
      </c>
      <c r="BW333" s="113">
        <v>1001.440176</v>
      </c>
      <c r="BX333" s="113">
        <v>-33.523317919999997</v>
      </c>
      <c r="BY333" s="113">
        <v>31.227061469999999</v>
      </c>
      <c r="BZ333" s="113">
        <v>-192.97670189999999</v>
      </c>
      <c r="CA333" s="113">
        <v>179.57738029999999</v>
      </c>
    </row>
    <row r="334" spans="31:79" ht="9.9499999999999993" customHeight="1" x14ac:dyDescent="0.25">
      <c r="AE334" s="63">
        <v>294</v>
      </c>
      <c r="AF334" s="63">
        <v>54136800</v>
      </c>
      <c r="AG334" s="63">
        <v>0.374999999999999</v>
      </c>
      <c r="AH334" s="63">
        <v>0</v>
      </c>
      <c r="AI334" s="63">
        <v>0.23842739421906201</v>
      </c>
      <c r="AJ334" s="63">
        <v>0.25326871942363999</v>
      </c>
      <c r="AK334" s="63">
        <v>0</v>
      </c>
      <c r="AL334" s="63">
        <v>1.04819791498229</v>
      </c>
      <c r="AM334" s="63">
        <v>0</v>
      </c>
      <c r="AN334" s="63">
        <v>0</v>
      </c>
      <c r="AO334" s="63">
        <v>-0.249999999999996</v>
      </c>
      <c r="AP334" s="63">
        <v>0</v>
      </c>
      <c r="AQ334" s="63">
        <v>0</v>
      </c>
      <c r="AR334" s="63">
        <v>0</v>
      </c>
      <c r="AS334" s="63">
        <v>0</v>
      </c>
      <c r="AT334" s="63">
        <v>0</v>
      </c>
      <c r="AU334" s="63">
        <v>626.58333333333303</v>
      </c>
      <c r="AV334" s="140"/>
      <c r="AW334" s="140"/>
      <c r="AX334" s="140"/>
      <c r="AY334" s="140"/>
      <c r="AZ334" s="140"/>
      <c r="BA334" s="140"/>
      <c r="BH334" s="112">
        <v>329</v>
      </c>
      <c r="BI334" s="112">
        <v>60268800</v>
      </c>
      <c r="BJ334" s="113">
        <v>185</v>
      </c>
      <c r="BK334" s="113">
        <v>1027.2736930000001</v>
      </c>
      <c r="BL334" s="113">
        <v>235.42032570000001</v>
      </c>
      <c r="BM334" s="113">
        <v>3.0043797049999998</v>
      </c>
      <c r="BN334" s="113">
        <v>-1027.2736930000001</v>
      </c>
      <c r="BO334" s="113">
        <v>-206.5944796</v>
      </c>
      <c r="BP334" s="113">
        <v>-210.82146650000001</v>
      </c>
      <c r="BQ334" s="115">
        <f t="shared" si="26"/>
        <v>697.55555555555554</v>
      </c>
      <c r="BT334" s="112">
        <v>329</v>
      </c>
      <c r="BU334" s="112">
        <v>60268800</v>
      </c>
      <c r="BV334" s="113">
        <v>1041.2719440000001</v>
      </c>
      <c r="BW334" s="113">
        <v>1001.440241</v>
      </c>
      <c r="BX334" s="113">
        <v>-33.526657479999997</v>
      </c>
      <c r="BY334" s="113">
        <v>31.227061469999999</v>
      </c>
      <c r="BZ334" s="113">
        <v>-192.99107530000001</v>
      </c>
      <c r="CA334" s="113">
        <v>179.59440499999999</v>
      </c>
    </row>
    <row r="335" spans="31:79" ht="9.9499999999999993" customHeight="1" x14ac:dyDescent="0.25">
      <c r="AE335" s="63">
        <v>295</v>
      </c>
      <c r="AF335" s="63">
        <v>54312000</v>
      </c>
      <c r="AG335" s="63">
        <v>0.374999999999999</v>
      </c>
      <c r="AH335" s="63">
        <v>0</v>
      </c>
      <c r="AI335" s="63">
        <v>0.23294410350397701</v>
      </c>
      <c r="AJ335" s="63">
        <v>0.25316960154082901</v>
      </c>
      <c r="AK335" s="63">
        <v>0</v>
      </c>
      <c r="AL335" s="63">
        <v>1.0219046570539101</v>
      </c>
      <c r="AM335" s="63">
        <v>0</v>
      </c>
      <c r="AN335" s="63">
        <v>0</v>
      </c>
      <c r="AO335" s="63">
        <v>-0.249999999999933</v>
      </c>
      <c r="AP335" s="63">
        <v>0</v>
      </c>
      <c r="AQ335" s="63">
        <v>0</v>
      </c>
      <c r="AR335" s="63">
        <v>0</v>
      </c>
      <c r="AS335" s="63">
        <v>0</v>
      </c>
      <c r="AT335" s="63">
        <v>0</v>
      </c>
      <c r="AU335" s="63">
        <v>628.61111111111097</v>
      </c>
      <c r="AV335" s="140"/>
      <c r="AW335" s="140"/>
      <c r="AX335" s="140"/>
      <c r="AY335" s="140"/>
      <c r="AZ335" s="140"/>
      <c r="BA335" s="140"/>
      <c r="BH335" s="112">
        <v>330</v>
      </c>
      <c r="BI335" s="112">
        <v>60444000</v>
      </c>
      <c r="BJ335" s="113">
        <v>185</v>
      </c>
      <c r="BK335" s="113">
        <v>1027.3185120000001</v>
      </c>
      <c r="BL335" s="113">
        <v>235.43267040000001</v>
      </c>
      <c r="BM335" s="113">
        <v>2.9914769830000001</v>
      </c>
      <c r="BN335" s="113">
        <v>-1027.3185120000001</v>
      </c>
      <c r="BO335" s="113">
        <v>-206.60360969999999</v>
      </c>
      <c r="BP335" s="113">
        <v>-210.8375838</v>
      </c>
      <c r="BQ335" s="115">
        <f t="shared" si="26"/>
        <v>699.58333333333337</v>
      </c>
      <c r="BT335" s="112">
        <v>330</v>
      </c>
      <c r="BU335" s="112">
        <v>60444000</v>
      </c>
      <c r="BV335" s="113">
        <v>1041.2720159999999</v>
      </c>
      <c r="BW335" s="113">
        <v>1001.440304</v>
      </c>
      <c r="BX335" s="113">
        <v>-33.529808379999999</v>
      </c>
      <c r="BY335" s="113">
        <v>31.227061469999999</v>
      </c>
      <c r="BZ335" s="113">
        <v>-193.00514050000001</v>
      </c>
      <c r="CA335" s="113">
        <v>179.61052230000001</v>
      </c>
    </row>
    <row r="336" spans="31:79" ht="9.9499999999999993" customHeight="1" x14ac:dyDescent="0.25">
      <c r="AE336" s="63">
        <v>296</v>
      </c>
      <c r="AF336" s="63">
        <v>54487200</v>
      </c>
      <c r="AG336" s="63">
        <v>0.374999999999999</v>
      </c>
      <c r="AH336" s="63">
        <v>0</v>
      </c>
      <c r="AI336" s="63">
        <v>0.232944103504033</v>
      </c>
      <c r="AJ336" s="63">
        <v>0.25309053822118799</v>
      </c>
      <c r="AK336" s="63">
        <v>0</v>
      </c>
      <c r="AL336" s="63">
        <v>0.98785665056672101</v>
      </c>
      <c r="AM336" s="63">
        <v>0</v>
      </c>
      <c r="AN336" s="63">
        <v>0</v>
      </c>
      <c r="AO336" s="63">
        <v>-0.249999999999964</v>
      </c>
      <c r="AP336" s="63">
        <v>0</v>
      </c>
      <c r="AQ336" s="63">
        <v>0</v>
      </c>
      <c r="AR336" s="63">
        <v>0</v>
      </c>
      <c r="AS336" s="63">
        <v>0</v>
      </c>
      <c r="AT336" s="63">
        <v>0</v>
      </c>
      <c r="AU336" s="63">
        <v>630.638888888888</v>
      </c>
      <c r="AV336" s="140"/>
      <c r="AW336" s="140"/>
      <c r="AX336" s="140"/>
      <c r="AY336" s="140"/>
      <c r="AZ336" s="140"/>
      <c r="BA336" s="140"/>
      <c r="BH336" s="112">
        <v>331</v>
      </c>
      <c r="BI336" s="112">
        <v>60619200</v>
      </c>
      <c r="BJ336" s="113">
        <v>185</v>
      </c>
      <c r="BK336" s="113">
        <v>1027.3611069999999</v>
      </c>
      <c r="BL336" s="113">
        <v>235.4442138</v>
      </c>
      <c r="BM336" s="113">
        <v>2.9792648810000002</v>
      </c>
      <c r="BN336" s="113">
        <v>-1027.3611069999999</v>
      </c>
      <c r="BO336" s="113">
        <v>-206.6121162</v>
      </c>
      <c r="BP336" s="113">
        <v>-210.85283269999999</v>
      </c>
      <c r="BQ336" s="115">
        <f t="shared" si="26"/>
        <v>701.61111111111109</v>
      </c>
      <c r="BT336" s="112">
        <v>331</v>
      </c>
      <c r="BU336" s="112">
        <v>60619200</v>
      </c>
      <c r="BV336" s="113">
        <v>1041.2720839999999</v>
      </c>
      <c r="BW336" s="113">
        <v>1001.440365</v>
      </c>
      <c r="BX336" s="113">
        <v>-33.532783090000002</v>
      </c>
      <c r="BY336" s="113">
        <v>31.227061469999999</v>
      </c>
      <c r="BZ336" s="113">
        <v>-193.01885709999999</v>
      </c>
      <c r="CA336" s="113">
        <v>179.6257713</v>
      </c>
    </row>
    <row r="337" spans="31:79" ht="9.9499999999999993" customHeight="1" x14ac:dyDescent="0.25">
      <c r="AE337" s="63">
        <v>297</v>
      </c>
      <c r="AF337" s="63">
        <v>54662400</v>
      </c>
      <c r="AG337" s="63">
        <v>0.374999999999999</v>
      </c>
      <c r="AH337" s="63">
        <v>0</v>
      </c>
      <c r="AI337" s="63">
        <v>0.232944103503922</v>
      </c>
      <c r="AJ337" s="63">
        <v>0.25309053822118799</v>
      </c>
      <c r="AK337" s="63">
        <v>0</v>
      </c>
      <c r="AL337" s="63">
        <v>5.9594943875113797</v>
      </c>
      <c r="AM337" s="63">
        <v>0</v>
      </c>
      <c r="AN337" s="63">
        <v>0</v>
      </c>
      <c r="AO337" s="63">
        <v>-0.249999999999964</v>
      </c>
      <c r="AP337" s="63">
        <v>0</v>
      </c>
      <c r="AQ337" s="63">
        <v>0</v>
      </c>
      <c r="AR337" s="63">
        <v>0</v>
      </c>
      <c r="AS337" s="63">
        <v>0</v>
      </c>
      <c r="AT337" s="63">
        <v>0</v>
      </c>
      <c r="AU337" s="63">
        <v>632.66666666666595</v>
      </c>
      <c r="AV337" s="140"/>
      <c r="AW337" s="140"/>
      <c r="AX337" s="140"/>
      <c r="AY337" s="140"/>
      <c r="AZ337" s="140"/>
      <c r="BA337" s="140"/>
      <c r="BH337" s="112">
        <v>332</v>
      </c>
      <c r="BI337" s="112">
        <v>60794400</v>
      </c>
      <c r="BJ337" s="113">
        <v>185</v>
      </c>
      <c r="BK337" s="113">
        <v>1027.401531</v>
      </c>
      <c r="BL337" s="113">
        <v>235.4551147</v>
      </c>
      <c r="BM337" s="113">
        <v>2.967730998</v>
      </c>
      <c r="BN337" s="113">
        <v>-1027.401531</v>
      </c>
      <c r="BO337" s="113">
        <v>-206.6201446</v>
      </c>
      <c r="BP337" s="113">
        <v>-210.86723910000001</v>
      </c>
      <c r="BQ337" s="115">
        <f t="shared" si="26"/>
        <v>703.63888888888891</v>
      </c>
      <c r="BT337" s="112">
        <v>332</v>
      </c>
      <c r="BU337" s="112">
        <v>60794400</v>
      </c>
      <c r="BV337" s="113">
        <v>1041.272148</v>
      </c>
      <c r="BW337" s="113">
        <v>1001.440425</v>
      </c>
      <c r="BX337" s="113">
        <v>-33.535595190000002</v>
      </c>
      <c r="BY337" s="113">
        <v>31.227061469999999</v>
      </c>
      <c r="BZ337" s="113">
        <v>-193.032172</v>
      </c>
      <c r="CA337" s="113">
        <v>179.64017759999999</v>
      </c>
    </row>
    <row r="338" spans="31:79" ht="9.9499999999999993" customHeight="1" x14ac:dyDescent="0.25">
      <c r="AE338" s="63">
        <v>298</v>
      </c>
      <c r="AF338" s="63">
        <v>54837600</v>
      </c>
      <c r="AG338" s="63">
        <v>0.374999999999999</v>
      </c>
      <c r="AH338" s="63">
        <v>0</v>
      </c>
      <c r="AI338" s="63">
        <v>0.232827303503917</v>
      </c>
      <c r="AJ338" s="63">
        <v>0.252441530413684</v>
      </c>
      <c r="AK338" s="63">
        <v>0</v>
      </c>
      <c r="AL338" s="63">
        <v>6.5877675541287699</v>
      </c>
      <c r="AM338" s="63">
        <v>0</v>
      </c>
      <c r="AN338" s="63">
        <v>0</v>
      </c>
      <c r="AO338" s="63">
        <v>-0.249999999999964</v>
      </c>
      <c r="AP338" s="63">
        <v>0</v>
      </c>
      <c r="AQ338" s="63">
        <v>0</v>
      </c>
      <c r="AR338" s="63">
        <v>0</v>
      </c>
      <c r="AS338" s="63">
        <v>0</v>
      </c>
      <c r="AT338" s="63">
        <v>0</v>
      </c>
      <c r="AU338" s="63">
        <v>634.694444444444</v>
      </c>
      <c r="AV338" s="140"/>
      <c r="AW338" s="140"/>
      <c r="AX338" s="140"/>
      <c r="AY338" s="140"/>
      <c r="AZ338" s="140"/>
      <c r="BA338" s="140"/>
      <c r="BH338" s="112">
        <v>333</v>
      </c>
      <c r="BI338" s="112">
        <v>60969600</v>
      </c>
      <c r="BJ338" s="113">
        <v>185</v>
      </c>
      <c r="BK338" s="113">
        <v>1027.4396509999999</v>
      </c>
      <c r="BL338" s="113">
        <v>235.46513229999999</v>
      </c>
      <c r="BM338" s="113">
        <v>2.95676636</v>
      </c>
      <c r="BN338" s="113">
        <v>-1027.4396509999999</v>
      </c>
      <c r="BO338" s="113">
        <v>-206.62744180000001</v>
      </c>
      <c r="BP338" s="113">
        <v>-210.88092409999999</v>
      </c>
      <c r="BQ338" s="115">
        <f t="shared" si="26"/>
        <v>705.66666666666663</v>
      </c>
      <c r="BT338" s="112">
        <v>333</v>
      </c>
      <c r="BU338" s="112">
        <v>60969600</v>
      </c>
      <c r="BV338" s="113">
        <v>1041.2722080000001</v>
      </c>
      <c r="BW338" s="113">
        <v>1001.440482</v>
      </c>
      <c r="BX338" s="113">
        <v>-33.538257110000004</v>
      </c>
      <c r="BY338" s="113">
        <v>31.227061469999999</v>
      </c>
      <c r="BZ338" s="113">
        <v>-193.04499709999999</v>
      </c>
      <c r="CA338" s="113">
        <v>179.6538626</v>
      </c>
    </row>
    <row r="339" spans="31:79" ht="9.9499999999999993" customHeight="1" x14ac:dyDescent="0.25">
      <c r="AE339" s="63">
        <v>299</v>
      </c>
      <c r="AF339" s="63">
        <v>55012800</v>
      </c>
      <c r="AG339" s="63">
        <v>0.374999999999999</v>
      </c>
      <c r="AH339" s="63">
        <v>0</v>
      </c>
      <c r="AI339" s="63">
        <v>0.23271050350391201</v>
      </c>
      <c r="AJ339" s="63">
        <v>0.24943501107774199</v>
      </c>
      <c r="AK339" s="63">
        <v>0</v>
      </c>
      <c r="AL339" s="63">
        <v>6.1476956292871199</v>
      </c>
      <c r="AM339" s="63">
        <v>0</v>
      </c>
      <c r="AN339" s="63">
        <v>0</v>
      </c>
      <c r="AO339" s="63">
        <v>-0.249999999999964</v>
      </c>
      <c r="AP339" s="63">
        <v>0</v>
      </c>
      <c r="AQ339" s="63">
        <v>0</v>
      </c>
      <c r="AR339" s="63">
        <v>0</v>
      </c>
      <c r="AS339" s="63">
        <v>0</v>
      </c>
      <c r="AT339" s="63">
        <v>0</v>
      </c>
      <c r="AU339" s="63">
        <v>636.72222222222194</v>
      </c>
      <c r="AV339" s="140"/>
      <c r="AW339" s="140"/>
      <c r="AX339" s="140"/>
      <c r="AY339" s="140"/>
      <c r="AZ339" s="140"/>
      <c r="BA339" s="140"/>
      <c r="BH339" s="112">
        <v>334</v>
      </c>
      <c r="BI339" s="112">
        <v>61144800</v>
      </c>
      <c r="BJ339" s="113">
        <v>185</v>
      </c>
      <c r="BK339" s="113">
        <v>1027.4730360000001</v>
      </c>
      <c r="BL339" s="113">
        <v>235.4731596</v>
      </c>
      <c r="BM339" s="113">
        <v>2.9472700710000002</v>
      </c>
      <c r="BN339" s="113">
        <v>-1027.4730360000001</v>
      </c>
      <c r="BO339" s="113">
        <v>-206.63289420000001</v>
      </c>
      <c r="BP339" s="113">
        <v>-210.89299539999999</v>
      </c>
      <c r="BQ339" s="115">
        <f t="shared" si="26"/>
        <v>707.69444444444446</v>
      </c>
      <c r="BT339" s="112">
        <v>334</v>
      </c>
      <c r="BU339" s="112">
        <v>61144800</v>
      </c>
      <c r="BV339" s="113">
        <v>1041.2722659999999</v>
      </c>
      <c r="BW339" s="113">
        <v>1001.440536</v>
      </c>
      <c r="BX339" s="113">
        <v>-33.540776280000003</v>
      </c>
      <c r="BY339" s="113">
        <v>31.227061469999999</v>
      </c>
      <c r="BZ339" s="113">
        <v>-193.05706979999999</v>
      </c>
      <c r="CA339" s="113">
        <v>179.6659339</v>
      </c>
    </row>
    <row r="340" spans="31:79" ht="9.9499999999999993" customHeight="1" x14ac:dyDescent="0.25">
      <c r="AE340" s="63">
        <v>300</v>
      </c>
      <c r="AF340" s="63">
        <v>55188000</v>
      </c>
      <c r="AG340" s="63">
        <v>0.374999999999999</v>
      </c>
      <c r="AH340" s="63">
        <v>0</v>
      </c>
      <c r="AI340" s="63">
        <v>0.23259370350401801</v>
      </c>
      <c r="AJ340" s="63">
        <v>0.24943501107774199</v>
      </c>
      <c r="AK340" s="63">
        <v>0</v>
      </c>
      <c r="AL340" s="63">
        <v>5.6815593589409703</v>
      </c>
      <c r="AM340" s="63">
        <v>0</v>
      </c>
      <c r="AN340" s="63">
        <v>0</v>
      </c>
      <c r="AO340" s="63">
        <v>-0.249999999999996</v>
      </c>
      <c r="AP340" s="63">
        <v>0</v>
      </c>
      <c r="AQ340" s="63">
        <v>0</v>
      </c>
      <c r="AR340" s="63">
        <v>0</v>
      </c>
      <c r="AS340" s="63">
        <v>0</v>
      </c>
      <c r="AT340" s="63">
        <v>0</v>
      </c>
      <c r="AU340" s="63">
        <v>638.75</v>
      </c>
      <c r="AV340" s="140"/>
      <c r="AW340" s="140"/>
      <c r="AX340" s="140"/>
      <c r="AY340" s="140"/>
      <c r="AZ340" s="140"/>
      <c r="BA340" s="140"/>
      <c r="BH340" s="112">
        <v>335</v>
      </c>
      <c r="BI340" s="112">
        <v>61320000</v>
      </c>
      <c r="BJ340" s="113">
        <v>185</v>
      </c>
      <c r="BK340" s="113">
        <v>1027.5001609999999</v>
      </c>
      <c r="BL340" s="113">
        <v>235.4788369</v>
      </c>
      <c r="BM340" s="113">
        <v>2.9398604220000002</v>
      </c>
      <c r="BN340" s="113">
        <v>-1027.5001609999999</v>
      </c>
      <c r="BO340" s="113">
        <v>-206.6361354</v>
      </c>
      <c r="BP340" s="113">
        <v>-210.902841</v>
      </c>
      <c r="BQ340" s="115">
        <f t="shared" si="26"/>
        <v>709.72222222222217</v>
      </c>
      <c r="BT340" s="112">
        <v>335</v>
      </c>
      <c r="BU340" s="112">
        <v>61320000</v>
      </c>
      <c r="BV340" s="113">
        <v>1041.27232</v>
      </c>
      <c r="BW340" s="113">
        <v>1001.4405860000001</v>
      </c>
      <c r="BX340" s="113">
        <v>-33.543160090000001</v>
      </c>
      <c r="BY340" s="113">
        <v>31.227061469999999</v>
      </c>
      <c r="BZ340" s="113">
        <v>-193.068117</v>
      </c>
      <c r="CA340" s="113">
        <v>179.6757795</v>
      </c>
    </row>
    <row r="341" spans="31:79" ht="9.9499999999999993" customHeight="1" x14ac:dyDescent="0.25">
      <c r="AE341" s="63">
        <v>301</v>
      </c>
      <c r="AF341" s="63">
        <v>55363200</v>
      </c>
      <c r="AG341" s="63">
        <v>0.25</v>
      </c>
      <c r="AH341" s="63">
        <v>0</v>
      </c>
      <c r="AI341" s="63">
        <v>0.232476903503957</v>
      </c>
      <c r="AJ341" s="63">
        <v>0.24943501107774199</v>
      </c>
      <c r="AK341" s="63">
        <v>0</v>
      </c>
      <c r="AL341" s="63">
        <v>5.1815763764373202</v>
      </c>
      <c r="AM341" s="63">
        <v>0</v>
      </c>
      <c r="AN341" s="63">
        <v>0</v>
      </c>
      <c r="AO341" s="63">
        <v>-0.24999999978878801</v>
      </c>
      <c r="AP341" s="63">
        <v>0</v>
      </c>
      <c r="AQ341" s="63">
        <v>0</v>
      </c>
      <c r="AR341" s="63">
        <v>0</v>
      </c>
      <c r="AS341" s="63">
        <v>0</v>
      </c>
      <c r="AT341" s="63">
        <v>0</v>
      </c>
      <c r="AU341" s="63">
        <v>640.77777777777703</v>
      </c>
      <c r="AV341" s="140"/>
      <c r="AW341" s="140"/>
      <c r="AX341" s="140"/>
      <c r="AY341" s="140"/>
      <c r="AZ341" s="140"/>
      <c r="BA341" s="140"/>
      <c r="BH341" s="112">
        <v>336</v>
      </c>
      <c r="BI341" s="112">
        <v>61495200</v>
      </c>
      <c r="BJ341" s="113">
        <v>185</v>
      </c>
      <c r="BK341" s="113">
        <v>1027.5245709999999</v>
      </c>
      <c r="BL341" s="113">
        <v>235.48234579999999</v>
      </c>
      <c r="BM341" s="113">
        <v>2.932838319</v>
      </c>
      <c r="BN341" s="113">
        <v>-1027.5245709999999</v>
      </c>
      <c r="BO341" s="113">
        <v>-206.63734299999999</v>
      </c>
      <c r="BP341" s="113">
        <v>-210.91216439999999</v>
      </c>
      <c r="BQ341" s="115">
        <f t="shared" si="26"/>
        <v>711.75</v>
      </c>
      <c r="BT341" s="112">
        <v>336</v>
      </c>
      <c r="BU341" s="112">
        <v>61495200</v>
      </c>
      <c r="BV341" s="113">
        <v>1041.272371</v>
      </c>
      <c r="BW341" s="113">
        <v>1001.4406310000001</v>
      </c>
      <c r="BX341" s="113">
        <v>-33.545412990000003</v>
      </c>
      <c r="BY341" s="113">
        <v>31.227061469999999</v>
      </c>
      <c r="BZ341" s="113">
        <v>-193.07811899999999</v>
      </c>
      <c r="CA341" s="113">
        <v>179.685103</v>
      </c>
    </row>
    <row r="342" spans="31:79" ht="9.9499999999999993" customHeight="1" x14ac:dyDescent="0.25">
      <c r="AE342" s="63">
        <v>302</v>
      </c>
      <c r="AF342" s="63">
        <v>55538400</v>
      </c>
      <c r="AG342" s="63">
        <v>0.25</v>
      </c>
      <c r="AH342" s="63">
        <v>0</v>
      </c>
      <c r="AI342" s="63">
        <v>0.232360103503952</v>
      </c>
      <c r="AJ342" s="63">
        <v>0.249349713380385</v>
      </c>
      <c r="AK342" s="63">
        <v>0</v>
      </c>
      <c r="AL342" s="63">
        <v>5.0069601393687204</v>
      </c>
      <c r="AM342" s="63">
        <v>0</v>
      </c>
      <c r="AN342" s="63">
        <v>0</v>
      </c>
      <c r="AO342" s="63">
        <v>-0.25000000000002798</v>
      </c>
      <c r="AP342" s="63">
        <v>0</v>
      </c>
      <c r="AQ342" s="63">
        <v>0</v>
      </c>
      <c r="AR342" s="63">
        <v>0</v>
      </c>
      <c r="AS342" s="63">
        <v>0</v>
      </c>
      <c r="AT342" s="63">
        <v>0</v>
      </c>
      <c r="AU342" s="63">
        <v>642.80555555555497</v>
      </c>
      <c r="AV342" s="140"/>
      <c r="AW342" s="140"/>
      <c r="AX342" s="140"/>
      <c r="AY342" s="140"/>
      <c r="AZ342" s="140"/>
      <c r="BA342" s="140"/>
      <c r="BH342" s="112">
        <v>337</v>
      </c>
      <c r="BI342" s="112">
        <v>61670400</v>
      </c>
      <c r="BJ342" s="113">
        <v>185</v>
      </c>
      <c r="BK342" s="113">
        <v>1027.5465899999999</v>
      </c>
      <c r="BL342" s="113">
        <v>235.48419490000001</v>
      </c>
      <c r="BM342" s="113">
        <v>2.9262002169999999</v>
      </c>
      <c r="BN342" s="113">
        <v>-1027.5465899999999</v>
      </c>
      <c r="BO342" s="113">
        <v>-206.63701929999999</v>
      </c>
      <c r="BP342" s="113">
        <v>-210.9209754</v>
      </c>
      <c r="BQ342" s="115">
        <f t="shared" si="26"/>
        <v>713.77777777777783</v>
      </c>
      <c r="BT342" s="112">
        <v>337</v>
      </c>
      <c r="BU342" s="112">
        <v>61670400</v>
      </c>
      <c r="BV342" s="113">
        <v>1041.2724189999999</v>
      </c>
      <c r="BW342" s="113">
        <v>1001.440671</v>
      </c>
      <c r="BX342" s="113">
        <v>-33.547541289999998</v>
      </c>
      <c r="BY342" s="113">
        <v>31.227061469999999</v>
      </c>
      <c r="BZ342" s="113">
        <v>-193.0871013</v>
      </c>
      <c r="CA342" s="113">
        <v>179.69391390000001</v>
      </c>
    </row>
    <row r="343" spans="31:79" ht="9.9499999999999993" customHeight="1" x14ac:dyDescent="0.25">
      <c r="AE343" s="63">
        <v>303</v>
      </c>
      <c r="AF343" s="63">
        <v>55713600</v>
      </c>
      <c r="AG343" s="63">
        <v>0.25</v>
      </c>
      <c r="AH343" s="63">
        <v>0</v>
      </c>
      <c r="AI343" s="63">
        <v>0.23224330350394701</v>
      </c>
      <c r="AJ343" s="63">
        <v>0.24925600677693599</v>
      </c>
      <c r="AK343" s="63">
        <v>0</v>
      </c>
      <c r="AL343" s="63">
        <v>4.8906878747439801</v>
      </c>
      <c r="AM343" s="63">
        <v>0</v>
      </c>
      <c r="AN343" s="63">
        <v>0</v>
      </c>
      <c r="AO343" s="63">
        <v>-0.249999999999933</v>
      </c>
      <c r="AP343" s="63">
        <v>0</v>
      </c>
      <c r="AQ343" s="63">
        <v>0</v>
      </c>
      <c r="AR343" s="63">
        <v>0</v>
      </c>
      <c r="AS343" s="63">
        <v>0</v>
      </c>
      <c r="AT343" s="63">
        <v>0</v>
      </c>
      <c r="AU343" s="63">
        <v>644.83333333333303</v>
      </c>
      <c r="AV343" s="140"/>
      <c r="AW343" s="140"/>
      <c r="AX343" s="140"/>
      <c r="AY343" s="140"/>
      <c r="AZ343" s="140"/>
      <c r="BA343" s="140"/>
      <c r="BH343" s="112">
        <v>338</v>
      </c>
      <c r="BI343" s="112">
        <v>61845600</v>
      </c>
      <c r="BJ343" s="113">
        <v>185</v>
      </c>
      <c r="BK343" s="113">
        <v>1027.566388</v>
      </c>
      <c r="BL343" s="113">
        <v>235.48454580000001</v>
      </c>
      <c r="BM343" s="113">
        <v>2.919935019</v>
      </c>
      <c r="BN343" s="113">
        <v>-1027.566388</v>
      </c>
      <c r="BO343" s="113">
        <v>-206.6353173</v>
      </c>
      <c r="BP343" s="113">
        <v>-210.9292935</v>
      </c>
      <c r="BQ343" s="115">
        <f t="shared" si="26"/>
        <v>715.80555555555554</v>
      </c>
      <c r="BT343" s="112">
        <v>338</v>
      </c>
      <c r="BU343" s="112">
        <v>61845600</v>
      </c>
      <c r="BV343" s="113">
        <v>1041.272465</v>
      </c>
      <c r="BW343" s="113">
        <v>1001.440707</v>
      </c>
      <c r="BX343" s="113">
        <v>-33.549553449999998</v>
      </c>
      <c r="BY343" s="113">
        <v>31.227061469999999</v>
      </c>
      <c r="BZ343" s="113">
        <v>-193.09510320000001</v>
      </c>
      <c r="CA343" s="113">
        <v>179.70223200000001</v>
      </c>
    </row>
    <row r="344" spans="31:79" ht="9.9499999999999993" customHeight="1" x14ac:dyDescent="0.25">
      <c r="AE344" s="63">
        <v>304</v>
      </c>
      <c r="AF344" s="63">
        <v>55888800</v>
      </c>
      <c r="AG344" s="63">
        <v>0.25</v>
      </c>
      <c r="AH344" s="63">
        <v>0</v>
      </c>
      <c r="AI344" s="63">
        <v>0.23212650350394201</v>
      </c>
      <c r="AJ344" s="63">
        <v>0.24916246526533001</v>
      </c>
      <c r="AK344" s="63">
        <v>0</v>
      </c>
      <c r="AL344" s="63">
        <v>4.6419543569811399</v>
      </c>
      <c r="AM344" s="63">
        <v>0</v>
      </c>
      <c r="AN344" s="63">
        <v>0</v>
      </c>
      <c r="AO344" s="63">
        <v>-0.249999999999996</v>
      </c>
      <c r="AP344" s="63">
        <v>0</v>
      </c>
      <c r="AQ344" s="63">
        <v>0</v>
      </c>
      <c r="AR344" s="63">
        <v>0</v>
      </c>
      <c r="AS344" s="63">
        <v>0</v>
      </c>
      <c r="AT344" s="63">
        <v>0</v>
      </c>
      <c r="AU344" s="63">
        <v>646.86111111111097</v>
      </c>
      <c r="AV344" s="140"/>
      <c r="AW344" s="140"/>
      <c r="AX344" s="140"/>
      <c r="AY344" s="140"/>
      <c r="AZ344" s="140"/>
      <c r="BA344" s="140"/>
      <c r="BH344" s="112">
        <v>339</v>
      </c>
      <c r="BI344" s="112">
        <v>62020800</v>
      </c>
      <c r="BJ344" s="113">
        <v>185</v>
      </c>
      <c r="BK344" s="113">
        <v>1027.584147</v>
      </c>
      <c r="BL344" s="113">
        <v>235.4835783</v>
      </c>
      <c r="BM344" s="113">
        <v>2.9140262149999998</v>
      </c>
      <c r="BN344" s="113">
        <v>-1027.584147</v>
      </c>
      <c r="BO344" s="113">
        <v>-206.63240780000001</v>
      </c>
      <c r="BP344" s="113">
        <v>-210.9371443</v>
      </c>
      <c r="BQ344" s="115">
        <f t="shared" si="26"/>
        <v>717.83333333333337</v>
      </c>
      <c r="BT344" s="112">
        <v>339</v>
      </c>
      <c r="BU344" s="112">
        <v>62020800</v>
      </c>
      <c r="BV344" s="113">
        <v>1041.2725089999999</v>
      </c>
      <c r="BW344" s="113">
        <v>1001.440738</v>
      </c>
      <c r="BX344" s="113">
        <v>-33.551458279999999</v>
      </c>
      <c r="BY344" s="113">
        <v>31.227061469999999</v>
      </c>
      <c r="BZ344" s="113">
        <v>-193.10218330000001</v>
      </c>
      <c r="CA344" s="113">
        <v>179.71008280000001</v>
      </c>
    </row>
    <row r="345" spans="31:79" ht="9.9499999999999993" customHeight="1" x14ac:dyDescent="0.25">
      <c r="AE345" s="63">
        <v>305</v>
      </c>
      <c r="AF345" s="63">
        <v>56064000</v>
      </c>
      <c r="AG345" s="63">
        <v>0.25</v>
      </c>
      <c r="AH345" s="63">
        <v>0</v>
      </c>
      <c r="AI345" s="63">
        <v>0.23210557183487801</v>
      </c>
      <c r="AJ345" s="63">
        <v>0.24908461107774099</v>
      </c>
      <c r="AK345" s="63">
        <v>0</v>
      </c>
      <c r="AL345" s="63">
        <v>4.1755382971761703</v>
      </c>
      <c r="AM345" s="63">
        <v>0</v>
      </c>
      <c r="AN345" s="63">
        <v>0</v>
      </c>
      <c r="AO345" s="63">
        <v>-0.249999999999996</v>
      </c>
      <c r="AP345" s="63">
        <v>0</v>
      </c>
      <c r="AQ345" s="63">
        <v>0</v>
      </c>
      <c r="AR345" s="63">
        <v>0</v>
      </c>
      <c r="AS345" s="63">
        <v>0</v>
      </c>
      <c r="AT345" s="63">
        <v>0</v>
      </c>
      <c r="AU345" s="63">
        <v>648.888888888888</v>
      </c>
      <c r="AV345" s="140"/>
      <c r="AW345" s="140"/>
      <c r="AX345" s="140"/>
      <c r="AY345" s="140"/>
      <c r="AZ345" s="140"/>
      <c r="BA345" s="140"/>
      <c r="BH345" s="112">
        <v>340</v>
      </c>
      <c r="BI345" s="112">
        <v>62196000</v>
      </c>
      <c r="BJ345" s="113">
        <v>185</v>
      </c>
      <c r="BK345" s="113">
        <v>1027.6003390000001</v>
      </c>
      <c r="BL345" s="113">
        <v>235.48196720000001</v>
      </c>
      <c r="BM345" s="113">
        <v>2.9084472209999999</v>
      </c>
      <c r="BN345" s="113">
        <v>-1027.6003390000001</v>
      </c>
      <c r="BO345" s="113">
        <v>-206.6289482</v>
      </c>
      <c r="BP345" s="113">
        <v>-210.94457180000001</v>
      </c>
      <c r="BQ345" s="115">
        <f t="shared" si="26"/>
        <v>719.86111111111109</v>
      </c>
      <c r="BT345" s="112">
        <v>340</v>
      </c>
      <c r="BU345" s="112">
        <v>62196000</v>
      </c>
      <c r="BV345" s="113">
        <v>1041.2725499999999</v>
      </c>
      <c r="BW345" s="113">
        <v>1001.4407660000001</v>
      </c>
      <c r="BX345" s="113">
        <v>-33.553272999999997</v>
      </c>
      <c r="BY345" s="113">
        <v>31.227061469999999</v>
      </c>
      <c r="BZ345" s="113">
        <v>-193.1084626</v>
      </c>
      <c r="CA345" s="113">
        <v>179.71751029999999</v>
      </c>
    </row>
    <row r="346" spans="31:79" ht="9.9499999999999993" customHeight="1" x14ac:dyDescent="0.25">
      <c r="AE346" s="63">
        <v>306</v>
      </c>
      <c r="AF346" s="63">
        <v>56239200</v>
      </c>
      <c r="AG346" s="63">
        <v>0.25</v>
      </c>
      <c r="AH346" s="63">
        <v>0</v>
      </c>
      <c r="AI346" s="63">
        <v>0.232009703503993</v>
      </c>
      <c r="AJ346" s="63">
        <v>0.24908461107774099</v>
      </c>
      <c r="AK346" s="63">
        <v>0</v>
      </c>
      <c r="AL346" s="63">
        <v>4.0407893147974097</v>
      </c>
      <c r="AM346" s="63">
        <v>0</v>
      </c>
      <c r="AN346" s="63">
        <v>0</v>
      </c>
      <c r="AO346" s="63">
        <v>-0.249999999999996</v>
      </c>
      <c r="AP346" s="63">
        <v>0</v>
      </c>
      <c r="AQ346" s="63">
        <v>0</v>
      </c>
      <c r="AR346" s="63">
        <v>0</v>
      </c>
      <c r="AS346" s="63">
        <v>0</v>
      </c>
      <c r="AT346" s="63">
        <v>0</v>
      </c>
      <c r="AU346" s="63">
        <v>650.91666666666595</v>
      </c>
      <c r="AV346" s="140"/>
      <c r="AW346" s="140"/>
      <c r="AX346" s="140"/>
      <c r="AY346" s="140"/>
      <c r="AZ346" s="140"/>
      <c r="BA346" s="140"/>
      <c r="BH346" s="112">
        <v>341</v>
      </c>
      <c r="BI346" s="112">
        <v>62371200</v>
      </c>
      <c r="BJ346" s="113">
        <v>185</v>
      </c>
      <c r="BK346" s="113">
        <v>1027.6152400000001</v>
      </c>
      <c r="BL346" s="113">
        <v>235.4799912</v>
      </c>
      <c r="BM346" s="113">
        <v>2.9031852339999999</v>
      </c>
      <c r="BN346" s="113">
        <v>-1027.6152400000001</v>
      </c>
      <c r="BO346" s="113">
        <v>-206.62520140000001</v>
      </c>
      <c r="BP346" s="113">
        <v>-210.9516046</v>
      </c>
      <c r="BQ346" s="115">
        <f t="shared" si="26"/>
        <v>721.88888888888891</v>
      </c>
      <c r="BT346" s="112">
        <v>341</v>
      </c>
      <c r="BU346" s="112">
        <v>62371200</v>
      </c>
      <c r="BV346" s="113">
        <v>1041.2725889999999</v>
      </c>
      <c r="BW346" s="113">
        <v>1001.440791</v>
      </c>
      <c r="BX346" s="113">
        <v>-33.555013080000002</v>
      </c>
      <c r="BY346" s="113">
        <v>31.227061469999999</v>
      </c>
      <c r="BZ346" s="113">
        <v>-193.11405110000001</v>
      </c>
      <c r="CA346" s="113">
        <v>179.72454310000001</v>
      </c>
    </row>
    <row r="347" spans="31:79" ht="9.9499999999999993" customHeight="1" x14ac:dyDescent="0.25">
      <c r="AE347" s="63">
        <v>307</v>
      </c>
      <c r="AF347" s="63">
        <v>56414400</v>
      </c>
      <c r="AG347" s="63">
        <v>0.25</v>
      </c>
      <c r="AH347" s="63">
        <v>0</v>
      </c>
      <c r="AI347" s="63">
        <v>0.231892903503988</v>
      </c>
      <c r="AJ347" s="63">
        <v>0.24908461107774099</v>
      </c>
      <c r="AK347" s="63">
        <v>0</v>
      </c>
      <c r="AL347" s="63">
        <v>3.9969940655241798</v>
      </c>
      <c r="AM347" s="63">
        <v>0</v>
      </c>
      <c r="AN347" s="63">
        <v>0</v>
      </c>
      <c r="AO347" s="63">
        <v>-0.249999999999996</v>
      </c>
      <c r="AP347" s="63">
        <v>0</v>
      </c>
      <c r="AQ347" s="63">
        <v>0</v>
      </c>
      <c r="AR347" s="63">
        <v>0</v>
      </c>
      <c r="AS347" s="63">
        <v>0</v>
      </c>
      <c r="AT347" s="63">
        <v>0</v>
      </c>
      <c r="AU347" s="63">
        <v>652.944444444444</v>
      </c>
      <c r="AV347" s="140"/>
      <c r="AW347" s="140"/>
      <c r="AX347" s="140"/>
      <c r="AY347" s="140"/>
      <c r="AZ347" s="140"/>
      <c r="BA347" s="140"/>
      <c r="BH347" s="112">
        <v>342</v>
      </c>
      <c r="BI347" s="112">
        <v>62546400</v>
      </c>
      <c r="BJ347" s="113">
        <v>185</v>
      </c>
      <c r="BK347" s="113">
        <v>1027.6275800000001</v>
      </c>
      <c r="BL347" s="113">
        <v>235.47722669999999</v>
      </c>
      <c r="BM347" s="113">
        <v>2.8992928560000002</v>
      </c>
      <c r="BN347" s="113">
        <v>-1027.6275800000001</v>
      </c>
      <c r="BO347" s="113">
        <v>-206.6207488</v>
      </c>
      <c r="BP347" s="113">
        <v>-210.95718500000001</v>
      </c>
      <c r="BQ347" s="115">
        <f t="shared" si="26"/>
        <v>723.91666666666663</v>
      </c>
      <c r="BT347" s="112">
        <v>342</v>
      </c>
      <c r="BU347" s="112">
        <v>62546400</v>
      </c>
      <c r="BV347" s="113">
        <v>1041.2726270000001</v>
      </c>
      <c r="BW347" s="113">
        <v>1001.440813</v>
      </c>
      <c r="BX347" s="113">
        <v>-33.55667364</v>
      </c>
      <c r="BY347" s="113">
        <v>31.227061469999999</v>
      </c>
      <c r="BZ347" s="113">
        <v>-193.11885649999999</v>
      </c>
      <c r="CA347" s="113">
        <v>179.73012349999999</v>
      </c>
    </row>
    <row r="348" spans="31:79" ht="9.9499999999999993" customHeight="1" x14ac:dyDescent="0.25">
      <c r="AE348" s="63">
        <v>308</v>
      </c>
      <c r="AF348" s="63">
        <v>56589600</v>
      </c>
      <c r="AG348" s="63">
        <v>0.25</v>
      </c>
      <c r="AH348" s="63">
        <v>0</v>
      </c>
      <c r="AI348" s="63">
        <v>0.23177610350392699</v>
      </c>
      <c r="AJ348" s="63">
        <v>0.24908461107774099</v>
      </c>
      <c r="AK348" s="63">
        <v>0</v>
      </c>
      <c r="AL348" s="63">
        <v>3.9460068440212401</v>
      </c>
      <c r="AM348" s="63">
        <v>0</v>
      </c>
      <c r="AN348" s="63">
        <v>0</v>
      </c>
      <c r="AO348" s="63">
        <v>-0.249999999999964</v>
      </c>
      <c r="AP348" s="63">
        <v>0</v>
      </c>
      <c r="AQ348" s="63">
        <v>0</v>
      </c>
      <c r="AR348" s="63">
        <v>0</v>
      </c>
      <c r="AS348" s="63">
        <v>0</v>
      </c>
      <c r="AT348" s="63">
        <v>0</v>
      </c>
      <c r="AU348" s="63">
        <v>654.97222222222194</v>
      </c>
      <c r="AV348" s="140"/>
      <c r="AW348" s="140"/>
      <c r="AX348" s="140"/>
      <c r="AY348" s="140"/>
      <c r="AZ348" s="140"/>
      <c r="BA348" s="140"/>
      <c r="BH348" s="112">
        <v>343</v>
      </c>
      <c r="BI348" s="112">
        <v>62721600</v>
      </c>
      <c r="BJ348" s="113">
        <v>185</v>
      </c>
      <c r="BK348" s="113">
        <v>1027.6375419999999</v>
      </c>
      <c r="BL348" s="113">
        <v>235.47368800000001</v>
      </c>
      <c r="BM348" s="113">
        <v>2.8965777460000002</v>
      </c>
      <c r="BN348" s="113">
        <v>-1027.6375419999999</v>
      </c>
      <c r="BO348" s="113">
        <v>-206.61560700000001</v>
      </c>
      <c r="BP348" s="113">
        <v>-210.9615033</v>
      </c>
      <c r="BQ348" s="115">
        <f t="shared" si="26"/>
        <v>725.94444444444446</v>
      </c>
      <c r="BT348" s="112">
        <v>343</v>
      </c>
      <c r="BU348" s="112">
        <v>62721600</v>
      </c>
      <c r="BV348" s="113">
        <v>1041.272663</v>
      </c>
      <c r="BW348" s="113">
        <v>1001.440831</v>
      </c>
      <c r="BX348" s="113">
        <v>-33.558252830000001</v>
      </c>
      <c r="BY348" s="113">
        <v>31.227061469999999</v>
      </c>
      <c r="BZ348" s="113">
        <v>-193.12284299999999</v>
      </c>
      <c r="CA348" s="113">
        <v>179.73444180000001</v>
      </c>
    </row>
    <row r="349" spans="31:79" ht="9.9499999999999993" customHeight="1" x14ac:dyDescent="0.25">
      <c r="AE349" s="63">
        <v>309</v>
      </c>
      <c r="AF349" s="63">
        <v>56764800</v>
      </c>
      <c r="AG349" s="63">
        <v>0.25</v>
      </c>
      <c r="AH349" s="63">
        <v>0</v>
      </c>
      <c r="AI349" s="63">
        <v>0.23165930350397801</v>
      </c>
      <c r="AJ349" s="63">
        <v>0.24844956507393301</v>
      </c>
      <c r="AK349" s="63">
        <v>0</v>
      </c>
      <c r="AL349" s="63">
        <v>3.8941354650008</v>
      </c>
      <c r="AM349" s="63">
        <v>0</v>
      </c>
      <c r="AN349" s="63">
        <v>0</v>
      </c>
      <c r="AO349" s="63">
        <v>-0.25000000000002798</v>
      </c>
      <c r="AP349" s="63">
        <v>0</v>
      </c>
      <c r="AQ349" s="63">
        <v>0</v>
      </c>
      <c r="AR349" s="63">
        <v>0</v>
      </c>
      <c r="AS349" s="63">
        <v>0</v>
      </c>
      <c r="AT349" s="63">
        <v>0</v>
      </c>
      <c r="AU349" s="63">
        <v>657</v>
      </c>
      <c r="AV349" s="140"/>
      <c r="AW349" s="140"/>
      <c r="AX349" s="140"/>
      <c r="AY349" s="140"/>
      <c r="AZ349" s="140"/>
      <c r="BA349" s="140"/>
      <c r="BH349" s="112">
        <v>344</v>
      </c>
      <c r="BI349" s="112">
        <v>62896800</v>
      </c>
      <c r="BJ349" s="113">
        <v>185</v>
      </c>
      <c r="BK349" s="113">
        <v>1027.646238</v>
      </c>
      <c r="BL349" s="113">
        <v>235.46950519999999</v>
      </c>
      <c r="BM349" s="113">
        <v>2.894052249</v>
      </c>
      <c r="BN349" s="113">
        <v>-1027.646238</v>
      </c>
      <c r="BO349" s="113">
        <v>-206.6099064</v>
      </c>
      <c r="BP349" s="113">
        <v>-210.96554660000001</v>
      </c>
      <c r="BQ349" s="115">
        <f t="shared" si="26"/>
        <v>727.97222222222217</v>
      </c>
      <c r="BT349" s="112">
        <v>344</v>
      </c>
      <c r="BU349" s="112">
        <v>62896800</v>
      </c>
      <c r="BV349" s="113">
        <v>1041.2726970000001</v>
      </c>
      <c r="BW349" s="113">
        <v>1001.440845</v>
      </c>
      <c r="BX349" s="113">
        <v>-33.559749709999998</v>
      </c>
      <c r="BY349" s="113">
        <v>31.227061469999999</v>
      </c>
      <c r="BZ349" s="113">
        <v>-193.12609789999999</v>
      </c>
      <c r="CA349" s="113">
        <v>179.73848509999999</v>
      </c>
    </row>
    <row r="350" spans="31:79" ht="9.9499999999999993" customHeight="1" x14ac:dyDescent="0.25">
      <c r="AE350" s="63">
        <v>310</v>
      </c>
      <c r="AF350" s="63">
        <v>56940000</v>
      </c>
      <c r="AG350" s="63">
        <v>0.25</v>
      </c>
      <c r="AH350" s="63">
        <v>0</v>
      </c>
      <c r="AI350" s="63">
        <v>0.23154250350397301</v>
      </c>
      <c r="AJ350" s="63">
        <v>0.24527434005489701</v>
      </c>
      <c r="AK350" s="63">
        <v>0</v>
      </c>
      <c r="AL350" s="63">
        <v>3.5963376203925801</v>
      </c>
      <c r="AM350" s="63">
        <v>0</v>
      </c>
      <c r="AN350" s="63">
        <v>0</v>
      </c>
      <c r="AO350" s="63">
        <v>-0.249999999999996</v>
      </c>
      <c r="AP350" s="63">
        <v>0</v>
      </c>
      <c r="AQ350" s="63">
        <v>0</v>
      </c>
      <c r="AR350" s="63">
        <v>0</v>
      </c>
      <c r="AS350" s="63">
        <v>0</v>
      </c>
      <c r="AT350" s="63">
        <v>0</v>
      </c>
      <c r="AU350" s="63">
        <v>659.02777777777703</v>
      </c>
      <c r="AV350" s="140"/>
      <c r="AW350" s="140"/>
      <c r="AX350" s="140"/>
      <c r="AY350" s="140"/>
      <c r="AZ350" s="140"/>
      <c r="BA350" s="140"/>
      <c r="BH350" s="112">
        <v>345</v>
      </c>
      <c r="BI350" s="112">
        <v>63072000</v>
      </c>
      <c r="BJ350" s="113">
        <v>185</v>
      </c>
      <c r="BK350" s="113">
        <v>1027.653755</v>
      </c>
      <c r="BL350" s="113">
        <v>235.46474979999999</v>
      </c>
      <c r="BM350" s="113">
        <v>2.8917255329999998</v>
      </c>
      <c r="BN350" s="113">
        <v>-1027.653755</v>
      </c>
      <c r="BO350" s="113">
        <v>-206.60371660000001</v>
      </c>
      <c r="BP350" s="113">
        <v>-210.9693077</v>
      </c>
      <c r="BQ350" s="115">
        <f t="shared" si="26"/>
        <v>730</v>
      </c>
      <c r="BT350" s="112">
        <v>345</v>
      </c>
      <c r="BU350" s="112">
        <v>63072000</v>
      </c>
      <c r="BV350" s="113">
        <v>1041.272729</v>
      </c>
      <c r="BW350" s="113">
        <v>1001.4408570000001</v>
      </c>
      <c r="BX350" s="113">
        <v>-33.561166</v>
      </c>
      <c r="BY350" s="113">
        <v>31.227061469999999</v>
      </c>
      <c r="BZ350" s="113">
        <v>-193.1286959</v>
      </c>
      <c r="CA350" s="113">
        <v>179.74224620000001</v>
      </c>
    </row>
    <row r="351" spans="31:79" ht="9.9499999999999993" customHeight="1" x14ac:dyDescent="0.25">
      <c r="AE351" s="63">
        <v>311</v>
      </c>
      <c r="AF351" s="63">
        <v>57115200</v>
      </c>
      <c r="AG351" s="63">
        <v>0.25</v>
      </c>
      <c r="AH351" s="63">
        <v>0</v>
      </c>
      <c r="AI351" s="63">
        <v>0.23142570350396799</v>
      </c>
      <c r="AJ351" s="63">
        <v>0.24481982941038799</v>
      </c>
      <c r="AK351" s="63">
        <v>0</v>
      </c>
      <c r="AL351" s="63">
        <v>3.3311596712154601</v>
      </c>
      <c r="AM351" s="63">
        <v>0</v>
      </c>
      <c r="AN351" s="63">
        <v>0</v>
      </c>
      <c r="AO351" s="63">
        <v>-0.249999999999933</v>
      </c>
      <c r="AP351" s="63">
        <v>0</v>
      </c>
      <c r="AQ351" s="63">
        <v>0</v>
      </c>
      <c r="AR351" s="63">
        <v>0</v>
      </c>
      <c r="AS351" s="63">
        <v>0</v>
      </c>
      <c r="AT351" s="63">
        <v>0</v>
      </c>
      <c r="AU351" s="63">
        <v>661.05555555555497</v>
      </c>
      <c r="AV351" s="140"/>
      <c r="AW351" s="140"/>
      <c r="AX351" s="140"/>
      <c r="AY351" s="140"/>
      <c r="AZ351" s="140"/>
      <c r="BA351" s="140"/>
    </row>
    <row r="352" spans="31:79" ht="9.9499999999999993" customHeight="1" x14ac:dyDescent="0.25">
      <c r="AE352" s="63">
        <v>312</v>
      </c>
      <c r="AF352" s="63">
        <v>57290400</v>
      </c>
      <c r="AG352" s="63">
        <v>0.25</v>
      </c>
      <c r="AH352" s="63">
        <v>0</v>
      </c>
      <c r="AI352" s="63">
        <v>0.23130890350390701</v>
      </c>
      <c r="AJ352" s="63">
        <v>0.24481982941038799</v>
      </c>
      <c r="AK352" s="63">
        <v>0</v>
      </c>
      <c r="AL352" s="63">
        <v>3.2615182242962999</v>
      </c>
      <c r="AM352" s="63">
        <v>0</v>
      </c>
      <c r="AN352" s="63">
        <v>0</v>
      </c>
      <c r="AO352" s="63">
        <v>-0.249999999999933</v>
      </c>
      <c r="AP352" s="63">
        <v>0</v>
      </c>
      <c r="AQ352" s="63">
        <v>0</v>
      </c>
      <c r="AR352" s="63">
        <v>0</v>
      </c>
      <c r="AS352" s="63">
        <v>0</v>
      </c>
      <c r="AT352" s="63">
        <v>0</v>
      </c>
      <c r="AU352" s="63">
        <v>663.08333333333303</v>
      </c>
      <c r="AV352" s="140"/>
      <c r="AW352" s="140"/>
      <c r="AX352" s="140"/>
      <c r="AY352" s="140"/>
      <c r="AZ352" s="140"/>
      <c r="BA352" s="140"/>
    </row>
    <row r="353" spans="31:53" ht="9.9499999999999993" customHeight="1" x14ac:dyDescent="0.25">
      <c r="AE353" s="63">
        <v>313</v>
      </c>
      <c r="AF353" s="63">
        <v>57465600</v>
      </c>
      <c r="AG353" s="63">
        <v>0.25</v>
      </c>
      <c r="AH353" s="63">
        <v>0</v>
      </c>
      <c r="AI353" s="63">
        <v>0.231192103503958</v>
      </c>
      <c r="AJ353" s="63">
        <v>0.24481982941038799</v>
      </c>
      <c r="AK353" s="63">
        <v>0</v>
      </c>
      <c r="AL353" s="63">
        <v>3.1241025353901</v>
      </c>
      <c r="AM353" s="63">
        <v>0</v>
      </c>
      <c r="AN353" s="63">
        <v>0</v>
      </c>
      <c r="AO353" s="63">
        <v>-0.249999999999933</v>
      </c>
      <c r="AP353" s="63">
        <v>0</v>
      </c>
      <c r="AQ353" s="63">
        <v>0</v>
      </c>
      <c r="AR353" s="63">
        <v>0</v>
      </c>
      <c r="AS353" s="63">
        <v>0</v>
      </c>
      <c r="AT353" s="63">
        <v>0</v>
      </c>
      <c r="AU353" s="63">
        <v>665.11111111111097</v>
      </c>
      <c r="AV353" s="140"/>
      <c r="AW353" s="140"/>
      <c r="AX353" s="140"/>
      <c r="AY353" s="140"/>
      <c r="AZ353" s="140"/>
      <c r="BA353" s="140"/>
    </row>
    <row r="354" spans="31:53" ht="9.9499999999999993" customHeight="1" x14ac:dyDescent="0.25">
      <c r="AE354" s="63">
        <v>314</v>
      </c>
      <c r="AF354" s="63">
        <v>57640800</v>
      </c>
      <c r="AG354" s="63">
        <v>0.25</v>
      </c>
      <c r="AH354" s="63">
        <v>0</v>
      </c>
      <c r="AI354" s="63">
        <v>0.231192103503958</v>
      </c>
      <c r="AJ354" s="63">
        <v>0.24481982941038399</v>
      </c>
      <c r="AK354" s="63">
        <v>0</v>
      </c>
      <c r="AL354" s="63">
        <v>3.1172154546040201</v>
      </c>
      <c r="AM354" s="63">
        <v>0</v>
      </c>
      <c r="AN354" s="63">
        <v>0</v>
      </c>
      <c r="AO354" s="63">
        <v>-0.249999999999964</v>
      </c>
      <c r="AP354" s="63">
        <v>0</v>
      </c>
      <c r="AQ354" s="63">
        <v>0</v>
      </c>
      <c r="AR354" s="63">
        <v>0</v>
      </c>
      <c r="AS354" s="63">
        <v>0</v>
      </c>
      <c r="AT354" s="63">
        <v>0</v>
      </c>
      <c r="AU354" s="63">
        <v>667.138888888888</v>
      </c>
      <c r="AV354" s="140"/>
      <c r="AW354" s="140"/>
      <c r="AX354" s="140"/>
      <c r="AY354" s="140"/>
      <c r="AZ354" s="140"/>
      <c r="BA354" s="140"/>
    </row>
    <row r="355" spans="31:53" ht="9.9499999999999993" customHeight="1" x14ac:dyDescent="0.25">
      <c r="AE355" s="63">
        <v>315</v>
      </c>
      <c r="AF355" s="63">
        <v>57816000</v>
      </c>
      <c r="AG355" s="63">
        <v>0.25</v>
      </c>
      <c r="AH355" s="63">
        <v>0</v>
      </c>
      <c r="AI355" s="63">
        <v>0.231075303503953</v>
      </c>
      <c r="AJ355" s="63">
        <v>0.244763762442163</v>
      </c>
      <c r="AK355" s="63">
        <v>0</v>
      </c>
      <c r="AL355" s="63">
        <v>3.0935778864777999</v>
      </c>
      <c r="AM355" s="63">
        <v>0</v>
      </c>
      <c r="AN355" s="63">
        <v>0</v>
      </c>
      <c r="AO355" s="63">
        <v>-0.249999999999996</v>
      </c>
      <c r="AP355" s="63">
        <v>0</v>
      </c>
      <c r="AQ355" s="63">
        <v>0</v>
      </c>
      <c r="AR355" s="63">
        <v>0</v>
      </c>
      <c r="AS355" s="63">
        <v>0</v>
      </c>
      <c r="AT355" s="63">
        <v>0</v>
      </c>
      <c r="AU355" s="63">
        <v>669.16666666666595</v>
      </c>
      <c r="AV355" s="140"/>
      <c r="AW355" s="140"/>
      <c r="AX355" s="140"/>
      <c r="AY355" s="140"/>
      <c r="AZ355" s="140"/>
      <c r="BA355" s="140"/>
    </row>
    <row r="356" spans="31:53" ht="9.9499999999999993" customHeight="1" x14ac:dyDescent="0.25">
      <c r="AE356" s="63">
        <v>316</v>
      </c>
      <c r="AF356" s="63">
        <v>57991200</v>
      </c>
      <c r="AG356" s="63">
        <v>0.125</v>
      </c>
      <c r="AH356" s="63">
        <v>0</v>
      </c>
      <c r="AI356" s="63">
        <v>0.230958503503948</v>
      </c>
      <c r="AJ356" s="63">
        <v>0.24467947448274899</v>
      </c>
      <c r="AK356" s="63">
        <v>0</v>
      </c>
      <c r="AL356" s="63">
        <v>3.0636787669996099</v>
      </c>
      <c r="AM356" s="63">
        <v>0</v>
      </c>
      <c r="AN356" s="63">
        <v>0</v>
      </c>
      <c r="AO356" s="63">
        <v>-0.24999999973783901</v>
      </c>
      <c r="AP356" s="63">
        <v>0</v>
      </c>
      <c r="AQ356" s="63">
        <v>0</v>
      </c>
      <c r="AR356" s="63">
        <v>0</v>
      </c>
      <c r="AS356" s="63">
        <v>0</v>
      </c>
      <c r="AT356" s="63">
        <v>0</v>
      </c>
      <c r="AU356" s="63">
        <v>671.194444444444</v>
      </c>
      <c r="AV356" s="140"/>
      <c r="AW356" s="140"/>
      <c r="AX356" s="140"/>
      <c r="AY356" s="140"/>
      <c r="AZ356" s="140"/>
      <c r="BA356" s="140"/>
    </row>
    <row r="357" spans="31:53" ht="9.9499999999999993" customHeight="1" x14ac:dyDescent="0.25">
      <c r="AE357" s="63">
        <v>317</v>
      </c>
      <c r="AF357" s="63">
        <v>58166400</v>
      </c>
      <c r="AG357" s="63">
        <v>0.125</v>
      </c>
      <c r="AH357" s="63">
        <v>0</v>
      </c>
      <c r="AI357" s="63">
        <v>0.23084170350394301</v>
      </c>
      <c r="AJ357" s="63">
        <v>0.24458622941038799</v>
      </c>
      <c r="AK357" s="63">
        <v>0</v>
      </c>
      <c r="AL357" s="63">
        <v>3.0456085093765002</v>
      </c>
      <c r="AM357" s="63">
        <v>0</v>
      </c>
      <c r="AN357" s="63">
        <v>0</v>
      </c>
      <c r="AO357" s="63">
        <v>-0.25000000000002798</v>
      </c>
      <c r="AP357" s="63">
        <v>0</v>
      </c>
      <c r="AQ357" s="63">
        <v>0</v>
      </c>
      <c r="AR357" s="63">
        <v>0</v>
      </c>
      <c r="AS357" s="63">
        <v>0</v>
      </c>
      <c r="AT357" s="63">
        <v>0</v>
      </c>
      <c r="AU357" s="63">
        <v>673.22222222222194</v>
      </c>
      <c r="AV357" s="140"/>
      <c r="AW357" s="140"/>
      <c r="AX357" s="140"/>
      <c r="AY357" s="140"/>
      <c r="AZ357" s="140"/>
      <c r="BA357" s="140"/>
    </row>
    <row r="358" spans="31:53" ht="9.9499999999999993" customHeight="1" x14ac:dyDescent="0.25">
      <c r="AE358" s="63">
        <v>318</v>
      </c>
      <c r="AF358" s="63">
        <v>58341600</v>
      </c>
      <c r="AG358" s="63">
        <v>0.125</v>
      </c>
      <c r="AH358" s="63">
        <v>0</v>
      </c>
      <c r="AI358" s="63">
        <v>0.23072490350393801</v>
      </c>
      <c r="AJ358" s="63">
        <v>0.244478685887388</v>
      </c>
      <c r="AK358" s="63">
        <v>0</v>
      </c>
      <c r="AL358" s="63">
        <v>2.94665861951946</v>
      </c>
      <c r="AM358" s="63">
        <v>0</v>
      </c>
      <c r="AN358" s="63">
        <v>0</v>
      </c>
      <c r="AO358" s="63">
        <v>-0.25000000000002798</v>
      </c>
      <c r="AP358" s="63">
        <v>0</v>
      </c>
      <c r="AQ358" s="63">
        <v>0</v>
      </c>
      <c r="AR358" s="63">
        <v>0</v>
      </c>
      <c r="AS358" s="63">
        <v>0</v>
      </c>
      <c r="AT358" s="63">
        <v>0</v>
      </c>
      <c r="AU358" s="63">
        <v>675.25</v>
      </c>
      <c r="AV358" s="140"/>
      <c r="AW358" s="140"/>
      <c r="AX358" s="140"/>
      <c r="AY358" s="140"/>
      <c r="AZ358" s="140"/>
      <c r="BA358" s="140"/>
    </row>
    <row r="359" spans="31:53" ht="9.9499999999999993" customHeight="1" x14ac:dyDescent="0.25">
      <c r="AE359" s="63">
        <v>319</v>
      </c>
      <c r="AF359" s="63">
        <v>58516800</v>
      </c>
      <c r="AG359" s="63">
        <v>0.125</v>
      </c>
      <c r="AH359" s="63">
        <v>0</v>
      </c>
      <c r="AI359" s="63">
        <v>0.23072490350393801</v>
      </c>
      <c r="AJ359" s="63">
        <v>0.244395094715532</v>
      </c>
      <c r="AK359" s="63">
        <v>0</v>
      </c>
      <c r="AL359" s="63">
        <v>2.8583589621550498</v>
      </c>
      <c r="AM359" s="63">
        <v>0</v>
      </c>
      <c r="AN359" s="63">
        <v>0</v>
      </c>
      <c r="AO359" s="63">
        <v>-0.25000000000002798</v>
      </c>
      <c r="AP359" s="63">
        <v>0</v>
      </c>
      <c r="AQ359" s="63">
        <v>0</v>
      </c>
      <c r="AR359" s="63">
        <v>0</v>
      </c>
      <c r="AS359" s="63">
        <v>0</v>
      </c>
      <c r="AT359" s="63">
        <v>0</v>
      </c>
      <c r="AU359" s="63">
        <v>677.27777777777703</v>
      </c>
      <c r="AV359" s="140"/>
      <c r="AW359" s="140"/>
      <c r="AX359" s="140"/>
      <c r="AY359" s="140"/>
      <c r="AZ359" s="140"/>
      <c r="BA359" s="140"/>
    </row>
    <row r="360" spans="31:53" ht="9.9499999999999993" customHeight="1" x14ac:dyDescent="0.25">
      <c r="AE360" s="63">
        <v>320</v>
      </c>
      <c r="AF360" s="63">
        <v>58692000</v>
      </c>
      <c r="AG360" s="63">
        <v>0.125</v>
      </c>
      <c r="AH360" s="63">
        <v>0</v>
      </c>
      <c r="AI360" s="63">
        <v>0.23072490350393801</v>
      </c>
      <c r="AJ360" s="63">
        <v>0.24431174794768001</v>
      </c>
      <c r="AK360" s="63">
        <v>0</v>
      </c>
      <c r="AL360" s="63">
        <v>2.69095589113694</v>
      </c>
      <c r="AM360" s="63">
        <v>0</v>
      </c>
      <c r="AN360" s="63">
        <v>0</v>
      </c>
      <c r="AO360" s="63">
        <v>-0.249999999999996</v>
      </c>
      <c r="AP360" s="63">
        <v>0</v>
      </c>
      <c r="AQ360" s="63">
        <v>0</v>
      </c>
      <c r="AR360" s="63">
        <v>0</v>
      </c>
      <c r="AS360" s="63">
        <v>0</v>
      </c>
      <c r="AT360" s="63">
        <v>0</v>
      </c>
      <c r="AU360" s="63">
        <v>679.30555555555497</v>
      </c>
      <c r="AV360" s="140"/>
      <c r="AW360" s="140"/>
      <c r="AX360" s="140"/>
      <c r="AY360" s="140"/>
      <c r="AZ360" s="140"/>
      <c r="BA360" s="140"/>
    </row>
    <row r="361" spans="31:53" ht="9.9499999999999993" customHeight="1" x14ac:dyDescent="0.25">
      <c r="AE361" s="63">
        <v>321</v>
      </c>
      <c r="AF361" s="63">
        <v>58867200</v>
      </c>
      <c r="AG361" s="63">
        <v>0.125</v>
      </c>
      <c r="AH361" s="63">
        <v>0</v>
      </c>
      <c r="AI361" s="63">
        <v>0.23072490350404901</v>
      </c>
      <c r="AJ361" s="63">
        <v>0.24423582941038599</v>
      </c>
      <c r="AK361" s="63">
        <v>0</v>
      </c>
      <c r="AL361" s="63">
        <v>2.4902086240814301</v>
      </c>
      <c r="AM361" s="63">
        <v>0</v>
      </c>
      <c r="AN361" s="63">
        <v>0</v>
      </c>
      <c r="AO361" s="63">
        <v>-0.249999999999933</v>
      </c>
      <c r="AP361" s="63">
        <v>0</v>
      </c>
      <c r="AQ361" s="63">
        <v>0</v>
      </c>
      <c r="AR361" s="63">
        <v>0</v>
      </c>
      <c r="AS361" s="63">
        <v>0</v>
      </c>
      <c r="AT361" s="63">
        <v>0</v>
      </c>
      <c r="AU361" s="63">
        <v>681.33333333333303</v>
      </c>
      <c r="AV361" s="140"/>
      <c r="AW361" s="140"/>
      <c r="AX361" s="140"/>
      <c r="AY361" s="140"/>
      <c r="AZ361" s="140"/>
      <c r="BA361" s="140"/>
    </row>
    <row r="362" spans="31:53" ht="9.9499999999999993" customHeight="1" x14ac:dyDescent="0.25">
      <c r="AE362" s="63">
        <v>322</v>
      </c>
      <c r="AF362" s="63">
        <v>59042400</v>
      </c>
      <c r="AG362" s="63">
        <v>0.125</v>
      </c>
      <c r="AH362" s="63">
        <v>0</v>
      </c>
      <c r="AI362" s="63">
        <v>0.230724903503993</v>
      </c>
      <c r="AJ362" s="63">
        <v>0.24423582941038599</v>
      </c>
      <c r="AK362" s="63">
        <v>0</v>
      </c>
      <c r="AL362" s="63">
        <v>2.3099933239852599</v>
      </c>
      <c r="AM362" s="63">
        <v>0</v>
      </c>
      <c r="AN362" s="63">
        <v>0</v>
      </c>
      <c r="AO362" s="63">
        <v>-0.249999999999996</v>
      </c>
      <c r="AP362" s="63">
        <v>0</v>
      </c>
      <c r="AQ362" s="63">
        <v>0</v>
      </c>
      <c r="AR362" s="63">
        <v>0</v>
      </c>
      <c r="AS362" s="63">
        <v>0</v>
      </c>
      <c r="AT362" s="63">
        <v>0</v>
      </c>
      <c r="AU362" s="63">
        <v>683.36111111111097</v>
      </c>
      <c r="AV362" s="140"/>
      <c r="AW362" s="140"/>
      <c r="AX362" s="140"/>
      <c r="AY362" s="140"/>
      <c r="AZ362" s="140"/>
      <c r="BA362" s="140"/>
    </row>
    <row r="363" spans="31:53" ht="9.9499999999999993" customHeight="1" x14ac:dyDescent="0.25">
      <c r="AE363" s="63">
        <v>323</v>
      </c>
      <c r="AF363" s="63">
        <v>59217600</v>
      </c>
      <c r="AG363" s="63">
        <v>0.125</v>
      </c>
      <c r="AH363" s="63">
        <v>0</v>
      </c>
      <c r="AI363" s="63">
        <v>0.224632358264856</v>
      </c>
      <c r="AJ363" s="63">
        <v>0.24423582941038599</v>
      </c>
      <c r="AK363" s="63">
        <v>0</v>
      </c>
      <c r="AL363" s="63">
        <v>2.2526335712933201</v>
      </c>
      <c r="AM363" s="63">
        <v>0</v>
      </c>
      <c r="AN363" s="63">
        <v>0</v>
      </c>
      <c r="AO363" s="63">
        <v>-0.25000000000002798</v>
      </c>
      <c r="AP363" s="63">
        <v>0</v>
      </c>
      <c r="AQ363" s="63">
        <v>0</v>
      </c>
      <c r="AR363" s="63">
        <v>0</v>
      </c>
      <c r="AS363" s="63">
        <v>0</v>
      </c>
      <c r="AT363" s="63">
        <v>0</v>
      </c>
      <c r="AU363" s="63">
        <v>685.388888888888</v>
      </c>
      <c r="AV363" s="140"/>
      <c r="AW363" s="140"/>
      <c r="AX363" s="140"/>
      <c r="AY363" s="140"/>
      <c r="AZ363" s="140"/>
      <c r="BA363" s="140"/>
    </row>
    <row r="364" spans="31:53" ht="9.9499999999999993" customHeight="1" x14ac:dyDescent="0.25">
      <c r="AE364" s="63">
        <v>324</v>
      </c>
      <c r="AF364" s="63">
        <v>59392800</v>
      </c>
      <c r="AG364" s="63">
        <v>0.125</v>
      </c>
      <c r="AH364" s="63">
        <v>0</v>
      </c>
      <c r="AI364" s="63">
        <v>0.22463235826491201</v>
      </c>
      <c r="AJ364" s="63">
        <v>0.24423582941038599</v>
      </c>
      <c r="AK364" s="63">
        <v>0</v>
      </c>
      <c r="AL364" s="63">
        <v>2.26399996517286</v>
      </c>
      <c r="AM364" s="63">
        <v>0</v>
      </c>
      <c r="AN364" s="63">
        <v>0</v>
      </c>
      <c r="AO364" s="63">
        <v>-0.249999999999996</v>
      </c>
      <c r="AP364" s="63">
        <v>0</v>
      </c>
      <c r="AQ364" s="63">
        <v>0</v>
      </c>
      <c r="AR364" s="63">
        <v>0</v>
      </c>
      <c r="AS364" s="63">
        <v>0</v>
      </c>
      <c r="AT364" s="63">
        <v>0</v>
      </c>
      <c r="AU364" s="63">
        <v>687.41666666666595</v>
      </c>
      <c r="AV364" s="140"/>
      <c r="AW364" s="140"/>
      <c r="AX364" s="140"/>
      <c r="AY364" s="140"/>
      <c r="AZ364" s="140"/>
      <c r="BA364" s="140"/>
    </row>
    <row r="365" spans="31:53" ht="9.9499999999999993" customHeight="1" x14ac:dyDescent="0.25">
      <c r="AE365" s="63">
        <v>325</v>
      </c>
      <c r="AF365" s="63">
        <v>59568000</v>
      </c>
      <c r="AG365" s="63">
        <v>0.125</v>
      </c>
      <c r="AH365" s="63">
        <v>0</v>
      </c>
      <c r="AI365" s="63">
        <v>0.224632358264856</v>
      </c>
      <c r="AJ365" s="63">
        <v>0.24423582941038599</v>
      </c>
      <c r="AK365" s="63">
        <v>0</v>
      </c>
      <c r="AL365" s="63">
        <v>2.27092599354292</v>
      </c>
      <c r="AM365" s="63">
        <v>0</v>
      </c>
      <c r="AN365" s="63">
        <v>0</v>
      </c>
      <c r="AO365" s="63">
        <v>-0.25000000000002798</v>
      </c>
      <c r="AP365" s="63">
        <v>0</v>
      </c>
      <c r="AQ365" s="63">
        <v>0</v>
      </c>
      <c r="AR365" s="63">
        <v>0</v>
      </c>
      <c r="AS365" s="63">
        <v>0</v>
      </c>
      <c r="AT365" s="63">
        <v>0</v>
      </c>
      <c r="AU365" s="63">
        <v>689.444444444444</v>
      </c>
      <c r="AV365" s="140"/>
      <c r="AW365" s="140"/>
      <c r="AX365" s="140"/>
      <c r="AY365" s="140"/>
      <c r="AZ365" s="140"/>
      <c r="BA365" s="140"/>
    </row>
    <row r="366" spans="31:53" ht="9.9499999999999993" customHeight="1" x14ac:dyDescent="0.25">
      <c r="AE366" s="63">
        <v>326</v>
      </c>
      <c r="AF366" s="63">
        <v>59743200</v>
      </c>
      <c r="AG366" s="63">
        <v>0.125</v>
      </c>
      <c r="AH366" s="63">
        <v>0</v>
      </c>
      <c r="AI366" s="63">
        <v>0.224632358264967</v>
      </c>
      <c r="AJ366" s="63">
        <v>0.24423582941038599</v>
      </c>
      <c r="AK366" s="63">
        <v>0</v>
      </c>
      <c r="AL366" s="63">
        <v>2.2607433522024398</v>
      </c>
      <c r="AM366" s="63">
        <v>0</v>
      </c>
      <c r="AN366" s="63">
        <v>0</v>
      </c>
      <c r="AO366" s="63">
        <v>-0.249999999999964</v>
      </c>
      <c r="AP366" s="63">
        <v>0</v>
      </c>
      <c r="AQ366" s="63">
        <v>0</v>
      </c>
      <c r="AR366" s="63">
        <v>0</v>
      </c>
      <c r="AS366" s="63">
        <v>0</v>
      </c>
      <c r="AT366" s="63">
        <v>0</v>
      </c>
      <c r="AU366" s="63">
        <v>691.47222222222194</v>
      </c>
      <c r="AV366" s="140"/>
      <c r="AW366" s="140"/>
      <c r="AX366" s="140"/>
      <c r="AY366" s="140"/>
      <c r="AZ366" s="140"/>
      <c r="BA366" s="140"/>
    </row>
    <row r="367" spans="31:53" ht="9.9499999999999993" customHeight="1" x14ac:dyDescent="0.25">
      <c r="AE367" s="63">
        <v>327</v>
      </c>
      <c r="AF367" s="63">
        <v>59918400</v>
      </c>
      <c r="AG367" s="63">
        <v>0.125</v>
      </c>
      <c r="AH367" s="63">
        <v>0</v>
      </c>
      <c r="AI367" s="63">
        <v>0.224632358264856</v>
      </c>
      <c r="AJ367" s="63">
        <v>0.241756638131435</v>
      </c>
      <c r="AK367" s="63">
        <v>0</v>
      </c>
      <c r="AL367" s="63">
        <v>2.2479008014824702</v>
      </c>
      <c r="AM367" s="63">
        <v>0</v>
      </c>
      <c r="AN367" s="63">
        <v>0</v>
      </c>
      <c r="AO367" s="63">
        <v>-0.249999999999933</v>
      </c>
      <c r="AP367" s="63">
        <v>0</v>
      </c>
      <c r="AQ367" s="63">
        <v>0</v>
      </c>
      <c r="AR367" s="63">
        <v>0</v>
      </c>
      <c r="AS367" s="63">
        <v>0</v>
      </c>
      <c r="AT367" s="63">
        <v>0</v>
      </c>
      <c r="AU367" s="63">
        <v>693.5</v>
      </c>
      <c r="AV367" s="140"/>
      <c r="AW367" s="140"/>
      <c r="AX367" s="140"/>
      <c r="AY367" s="140"/>
      <c r="AZ367" s="140"/>
      <c r="BA367" s="140"/>
    </row>
    <row r="368" spans="31:53" ht="9.9499999999999993" customHeight="1" x14ac:dyDescent="0.25">
      <c r="AE368" s="63">
        <v>328</v>
      </c>
      <c r="AF368" s="63">
        <v>60093600</v>
      </c>
      <c r="AG368" s="63">
        <v>0.125</v>
      </c>
      <c r="AH368" s="63">
        <v>0</v>
      </c>
      <c r="AI368" s="63">
        <v>0.224632358264856</v>
      </c>
      <c r="AJ368" s="63">
        <v>0.23936179321912601</v>
      </c>
      <c r="AK368" s="63">
        <v>0</v>
      </c>
      <c r="AL368" s="63">
        <v>2.23447898816974</v>
      </c>
      <c r="AM368" s="63">
        <v>0</v>
      </c>
      <c r="AN368" s="63">
        <v>0</v>
      </c>
      <c r="AO368" s="63">
        <v>-0.249999999999996</v>
      </c>
      <c r="AP368" s="63">
        <v>0</v>
      </c>
      <c r="AQ368" s="63">
        <v>0</v>
      </c>
      <c r="AR368" s="63">
        <v>0</v>
      </c>
      <c r="AS368" s="63">
        <v>0</v>
      </c>
      <c r="AT368" s="63">
        <v>0</v>
      </c>
      <c r="AU368" s="63">
        <v>695.52777777777703</v>
      </c>
      <c r="AV368" s="140"/>
      <c r="AW368" s="140"/>
      <c r="AX368" s="140"/>
      <c r="AY368" s="140"/>
      <c r="AZ368" s="140"/>
      <c r="BA368" s="140"/>
    </row>
    <row r="369" spans="31:53" ht="9.9499999999999993" customHeight="1" x14ac:dyDescent="0.25">
      <c r="AE369" s="63">
        <v>329</v>
      </c>
      <c r="AF369" s="63">
        <v>60268800</v>
      </c>
      <c r="AG369" s="63">
        <v>0.125</v>
      </c>
      <c r="AH369" s="63">
        <v>0</v>
      </c>
      <c r="AI369" s="63">
        <v>0.224632358264856</v>
      </c>
      <c r="AJ369" s="63">
        <v>0.23936179321912601</v>
      </c>
      <c r="AK369" s="63">
        <v>0</v>
      </c>
      <c r="AL369" s="63">
        <v>2.2207388239408501</v>
      </c>
      <c r="AM369" s="63">
        <v>0</v>
      </c>
      <c r="AN369" s="63">
        <v>0</v>
      </c>
      <c r="AO369" s="63">
        <v>-0.249999999999964</v>
      </c>
      <c r="AP369" s="63">
        <v>0</v>
      </c>
      <c r="AQ369" s="63">
        <v>0</v>
      </c>
      <c r="AR369" s="63">
        <v>0</v>
      </c>
      <c r="AS369" s="63">
        <v>0</v>
      </c>
      <c r="AT369" s="63">
        <v>0</v>
      </c>
      <c r="AU369" s="63">
        <v>697.55555555555497</v>
      </c>
      <c r="AV369" s="140"/>
      <c r="AW369" s="140"/>
      <c r="AX369" s="140"/>
      <c r="AY369" s="140"/>
      <c r="AZ369" s="140"/>
      <c r="BA369" s="140"/>
    </row>
    <row r="370" spans="31:53" ht="9.9499999999999993" customHeight="1" x14ac:dyDescent="0.25">
      <c r="AE370" s="63">
        <v>330</v>
      </c>
      <c r="AF370" s="63">
        <v>60444000</v>
      </c>
      <c r="AG370" s="63">
        <v>0.125</v>
      </c>
      <c r="AH370" s="63">
        <v>0</v>
      </c>
      <c r="AI370" s="63">
        <v>0.22463235826491201</v>
      </c>
      <c r="AJ370" s="63">
        <v>0.23936179321912601</v>
      </c>
      <c r="AK370" s="63">
        <v>0</v>
      </c>
      <c r="AL370" s="63">
        <v>2.2159052364121701</v>
      </c>
      <c r="AM370" s="63">
        <v>0</v>
      </c>
      <c r="AN370" s="63">
        <v>0</v>
      </c>
      <c r="AO370" s="63">
        <v>-0.25000000000006001</v>
      </c>
      <c r="AP370" s="63">
        <v>0</v>
      </c>
      <c r="AQ370" s="63">
        <v>0</v>
      </c>
      <c r="AR370" s="63">
        <v>0</v>
      </c>
      <c r="AS370" s="63">
        <v>0</v>
      </c>
      <c r="AT370" s="63">
        <v>0</v>
      </c>
      <c r="AU370" s="63">
        <v>699.58333333333303</v>
      </c>
      <c r="AV370" s="140"/>
      <c r="AW370" s="140"/>
      <c r="AX370" s="140"/>
      <c r="AY370" s="140"/>
      <c r="AZ370" s="140"/>
      <c r="BA370" s="140"/>
    </row>
    <row r="371" spans="31:53" ht="9.9499999999999993" customHeight="1" x14ac:dyDescent="0.25">
      <c r="AE371" s="63">
        <v>331</v>
      </c>
      <c r="AF371" s="63">
        <v>60619200</v>
      </c>
      <c r="AG371" s="63">
        <v>0.125</v>
      </c>
      <c r="AH371" s="63">
        <v>0</v>
      </c>
      <c r="AI371" s="63">
        <v>0.22451555826487901</v>
      </c>
      <c r="AJ371" s="63">
        <v>0.23936179321912601</v>
      </c>
      <c r="AK371" s="63">
        <v>0</v>
      </c>
      <c r="AL371" s="63">
        <v>2.2133214762664601</v>
      </c>
      <c r="AM371" s="63">
        <v>0</v>
      </c>
      <c r="AN371" s="63">
        <v>0</v>
      </c>
      <c r="AO371" s="63">
        <v>-0.249999999999996</v>
      </c>
      <c r="AP371" s="63">
        <v>0</v>
      </c>
      <c r="AQ371" s="63">
        <v>0</v>
      </c>
      <c r="AR371" s="63">
        <v>0</v>
      </c>
      <c r="AS371" s="63">
        <v>0</v>
      </c>
      <c r="AT371" s="63">
        <v>0</v>
      </c>
      <c r="AU371" s="63">
        <v>701.61111111111097</v>
      </c>
      <c r="AV371" s="140"/>
      <c r="AW371" s="140"/>
      <c r="AX371" s="140"/>
      <c r="AY371" s="140"/>
      <c r="AZ371" s="140"/>
      <c r="BA371" s="140"/>
    </row>
    <row r="372" spans="31:53" ht="9.9499999999999993" customHeight="1" x14ac:dyDescent="0.25">
      <c r="AE372" s="63">
        <v>332</v>
      </c>
      <c r="AF372" s="63">
        <v>60794400</v>
      </c>
      <c r="AG372" s="63">
        <v>0.125</v>
      </c>
      <c r="AH372" s="63">
        <v>0</v>
      </c>
      <c r="AI372" s="63">
        <v>0.22439875826484601</v>
      </c>
      <c r="AJ372" s="63">
        <v>0.23936179321912601</v>
      </c>
      <c r="AK372" s="63">
        <v>0</v>
      </c>
      <c r="AL372" s="63">
        <v>2.2087587604432</v>
      </c>
      <c r="AM372" s="63">
        <v>0</v>
      </c>
      <c r="AN372" s="63">
        <v>0</v>
      </c>
      <c r="AO372" s="63">
        <v>-0.249999999999964</v>
      </c>
      <c r="AP372" s="63">
        <v>0</v>
      </c>
      <c r="AQ372" s="63">
        <v>0</v>
      </c>
      <c r="AR372" s="63">
        <v>0</v>
      </c>
      <c r="AS372" s="63">
        <v>0</v>
      </c>
      <c r="AT372" s="63">
        <v>0</v>
      </c>
      <c r="AU372" s="63">
        <v>703.638888888888</v>
      </c>
      <c r="AV372" s="140"/>
      <c r="AW372" s="140"/>
      <c r="AX372" s="140"/>
      <c r="AY372" s="140"/>
      <c r="AZ372" s="140"/>
      <c r="BA372" s="140"/>
    </row>
    <row r="373" spans="31:53" ht="9.9499999999999993" customHeight="1" x14ac:dyDescent="0.25">
      <c r="AE373" s="63">
        <v>333</v>
      </c>
      <c r="AF373" s="63">
        <v>60969600</v>
      </c>
      <c r="AG373" s="63">
        <v>0.125</v>
      </c>
      <c r="AH373" s="63">
        <v>0</v>
      </c>
      <c r="AI373" s="63">
        <v>0.22428195826486899</v>
      </c>
      <c r="AJ373" s="63">
        <v>0.23936179321912601</v>
      </c>
      <c r="AK373" s="63">
        <v>0</v>
      </c>
      <c r="AL373" s="63">
        <v>2.15515832929536</v>
      </c>
      <c r="AM373" s="63">
        <v>0</v>
      </c>
      <c r="AN373" s="63">
        <v>0</v>
      </c>
      <c r="AO373" s="63">
        <v>-0.25000000000002798</v>
      </c>
      <c r="AP373" s="63">
        <v>0</v>
      </c>
      <c r="AQ373" s="63">
        <v>0</v>
      </c>
      <c r="AR373" s="63">
        <v>0</v>
      </c>
      <c r="AS373" s="63">
        <v>0</v>
      </c>
      <c r="AT373" s="63">
        <v>0</v>
      </c>
      <c r="AU373" s="63">
        <v>705.66666666666595</v>
      </c>
      <c r="AV373" s="140"/>
      <c r="AW373" s="140"/>
      <c r="AX373" s="140"/>
      <c r="AY373" s="140"/>
      <c r="AZ373" s="140"/>
      <c r="BA373" s="140"/>
    </row>
    <row r="374" spans="31:53" ht="9.9499999999999993" customHeight="1" x14ac:dyDescent="0.25">
      <c r="AE374" s="63">
        <v>334</v>
      </c>
      <c r="AF374" s="63">
        <v>61144800</v>
      </c>
      <c r="AG374" s="63">
        <v>0.125</v>
      </c>
      <c r="AH374" s="63">
        <v>0</v>
      </c>
      <c r="AI374" s="63">
        <v>0.22428195826486899</v>
      </c>
      <c r="AJ374" s="63">
        <v>0.23936179321912601</v>
      </c>
      <c r="AK374" s="63">
        <v>0</v>
      </c>
      <c r="AL374" s="63">
        <v>2.0125734949706802</v>
      </c>
      <c r="AM374" s="63">
        <v>0</v>
      </c>
      <c r="AN374" s="63">
        <v>0</v>
      </c>
      <c r="AO374" s="63">
        <v>-0.249999999999996</v>
      </c>
      <c r="AP374" s="63">
        <v>0</v>
      </c>
      <c r="AQ374" s="63">
        <v>0</v>
      </c>
      <c r="AR374" s="63">
        <v>0</v>
      </c>
      <c r="AS374" s="63">
        <v>0</v>
      </c>
      <c r="AT374" s="63">
        <v>0</v>
      </c>
      <c r="AU374" s="63">
        <v>707.694444444444</v>
      </c>
      <c r="AV374" s="140"/>
      <c r="AW374" s="140"/>
      <c r="AX374" s="140"/>
      <c r="AY374" s="140"/>
      <c r="AZ374" s="140"/>
      <c r="BA374" s="140"/>
    </row>
    <row r="375" spans="31:53" ht="9.9499999999999993" customHeight="1" x14ac:dyDescent="0.25">
      <c r="AE375" s="63">
        <v>335</v>
      </c>
      <c r="AF375" s="63">
        <v>61320000</v>
      </c>
      <c r="AG375" s="63">
        <v>0.125</v>
      </c>
      <c r="AH375" s="63">
        <v>0</v>
      </c>
      <c r="AI375" s="63">
        <v>0.224165158264892</v>
      </c>
      <c r="AJ375" s="63">
        <v>0.23936179321912601</v>
      </c>
      <c r="AK375" s="63">
        <v>0</v>
      </c>
      <c r="AL375" s="63">
        <v>1.89239251234919</v>
      </c>
      <c r="AM375" s="63">
        <v>0</v>
      </c>
      <c r="AN375" s="63">
        <v>0</v>
      </c>
      <c r="AO375" s="63">
        <v>-0.249999999999964</v>
      </c>
      <c r="AP375" s="63">
        <v>0</v>
      </c>
      <c r="AQ375" s="63">
        <v>0</v>
      </c>
      <c r="AR375" s="63">
        <v>0</v>
      </c>
      <c r="AS375" s="63">
        <v>0</v>
      </c>
      <c r="AT375" s="63">
        <v>0</v>
      </c>
      <c r="AU375" s="63">
        <v>709.72222222222194</v>
      </c>
      <c r="AV375" s="140"/>
      <c r="AW375" s="140"/>
      <c r="AX375" s="140"/>
      <c r="AY375" s="140"/>
      <c r="AZ375" s="140"/>
      <c r="BA375" s="140"/>
    </row>
    <row r="376" spans="31:53" ht="9.9499999999999993" customHeight="1" x14ac:dyDescent="0.25">
      <c r="AE376" s="63">
        <v>336</v>
      </c>
      <c r="AF376" s="63">
        <v>61495200</v>
      </c>
      <c r="AG376" s="63">
        <v>0.125</v>
      </c>
      <c r="AH376" s="63">
        <v>0</v>
      </c>
      <c r="AI376" s="63">
        <v>0.224048358264887</v>
      </c>
      <c r="AJ376" s="63">
        <v>0.23934468872919701</v>
      </c>
      <c r="AK376" s="63">
        <v>0</v>
      </c>
      <c r="AL376" s="63">
        <v>1.7751873824432201</v>
      </c>
      <c r="AM376" s="63">
        <v>0</v>
      </c>
      <c r="AN376" s="63">
        <v>0</v>
      </c>
      <c r="AO376" s="63">
        <v>-0.249999999999964</v>
      </c>
      <c r="AP376" s="63">
        <v>0</v>
      </c>
      <c r="AQ376" s="63">
        <v>0</v>
      </c>
      <c r="AR376" s="63">
        <v>0</v>
      </c>
      <c r="AS376" s="63">
        <v>0</v>
      </c>
      <c r="AT376" s="63">
        <v>0</v>
      </c>
      <c r="AU376" s="63">
        <v>711.75</v>
      </c>
      <c r="AV376" s="140"/>
      <c r="AW376" s="140"/>
      <c r="AX376" s="140"/>
      <c r="AY376" s="140"/>
      <c r="AZ376" s="140"/>
      <c r="BA376" s="140"/>
    </row>
    <row r="377" spans="31:53" ht="9.9499999999999993" customHeight="1" x14ac:dyDescent="0.25">
      <c r="AE377" s="63">
        <v>337</v>
      </c>
      <c r="AF377" s="63">
        <v>61670400</v>
      </c>
      <c r="AG377" s="63">
        <v>0.125</v>
      </c>
      <c r="AH377" s="63">
        <v>0</v>
      </c>
      <c r="AI377" s="63">
        <v>0.22393155826488201</v>
      </c>
      <c r="AJ377" s="63">
        <v>0.23924499321912401</v>
      </c>
      <c r="AK377" s="63">
        <v>0</v>
      </c>
      <c r="AL377" s="63">
        <v>1.67640164479677</v>
      </c>
      <c r="AM377" s="63">
        <v>0</v>
      </c>
      <c r="AN377" s="63">
        <v>0</v>
      </c>
      <c r="AO377" s="63">
        <v>-0.249999999999964</v>
      </c>
      <c r="AP377" s="63">
        <v>0</v>
      </c>
      <c r="AQ377" s="63">
        <v>0</v>
      </c>
      <c r="AR377" s="63">
        <v>0</v>
      </c>
      <c r="AS377" s="63">
        <v>0</v>
      </c>
      <c r="AT377" s="63">
        <v>0</v>
      </c>
      <c r="AU377" s="63">
        <v>713.77777777777703</v>
      </c>
      <c r="AV377" s="140"/>
      <c r="AW377" s="140"/>
      <c r="AX377" s="140"/>
      <c r="AY377" s="140"/>
      <c r="AZ377" s="140"/>
      <c r="BA377" s="140"/>
    </row>
    <row r="378" spans="31:53" ht="9.9499999999999993" customHeight="1" x14ac:dyDescent="0.25">
      <c r="AE378" s="63">
        <v>338</v>
      </c>
      <c r="AF378" s="63">
        <v>61845600</v>
      </c>
      <c r="AG378" s="63">
        <v>0.125</v>
      </c>
      <c r="AH378" s="63">
        <v>0</v>
      </c>
      <c r="AI378" s="63">
        <v>0.22393155826488201</v>
      </c>
      <c r="AJ378" s="63">
        <v>0.23916246127054699</v>
      </c>
      <c r="AK378" s="63">
        <v>0</v>
      </c>
      <c r="AL378" s="63">
        <v>1.5781003496922099</v>
      </c>
      <c r="AM378" s="63">
        <v>0</v>
      </c>
      <c r="AN378" s="63">
        <v>0</v>
      </c>
      <c r="AO378" s="63">
        <v>-0.25000000000006001</v>
      </c>
      <c r="AP378" s="63">
        <v>0</v>
      </c>
      <c r="AQ378" s="63">
        <v>0</v>
      </c>
      <c r="AR378" s="63">
        <v>0</v>
      </c>
      <c r="AS378" s="63">
        <v>0</v>
      </c>
      <c r="AT378" s="63">
        <v>0</v>
      </c>
      <c r="AU378" s="63">
        <v>715.80555555555497</v>
      </c>
      <c r="AV378" s="140"/>
      <c r="AW378" s="140"/>
      <c r="AX378" s="140"/>
      <c r="AY378" s="140"/>
      <c r="AZ378" s="140"/>
      <c r="BA378" s="140"/>
    </row>
    <row r="379" spans="31:53" ht="9.9499999999999993" customHeight="1" x14ac:dyDescent="0.25">
      <c r="AE379" s="63">
        <v>339</v>
      </c>
      <c r="AF379" s="63">
        <v>62020800</v>
      </c>
      <c r="AG379" s="63">
        <v>0.125</v>
      </c>
      <c r="AH379" s="63">
        <v>0</v>
      </c>
      <c r="AI379" s="63">
        <v>0.22381475826490399</v>
      </c>
      <c r="AJ379" s="63">
        <v>0.23909753058498601</v>
      </c>
      <c r="AK379" s="63">
        <v>0</v>
      </c>
      <c r="AL379" s="63">
        <v>1.57466620327726</v>
      </c>
      <c r="AM379" s="63">
        <v>0</v>
      </c>
      <c r="AN379" s="63">
        <v>0</v>
      </c>
      <c r="AO379" s="63">
        <v>-0.249999999999964</v>
      </c>
      <c r="AP379" s="63">
        <v>0</v>
      </c>
      <c r="AQ379" s="63">
        <v>0</v>
      </c>
      <c r="AR379" s="63">
        <v>0</v>
      </c>
      <c r="AS379" s="63">
        <v>0</v>
      </c>
      <c r="AT379" s="63">
        <v>0</v>
      </c>
      <c r="AU379" s="63">
        <v>717.83333333333303</v>
      </c>
      <c r="AV379" s="140"/>
      <c r="AW379" s="140"/>
      <c r="AX379" s="140"/>
      <c r="AY379" s="140"/>
      <c r="AZ379" s="140"/>
      <c r="BA379" s="140"/>
    </row>
    <row r="380" spans="31:53" ht="9.9499999999999993" customHeight="1" x14ac:dyDescent="0.25">
      <c r="AE380" s="63">
        <v>340</v>
      </c>
      <c r="AF380" s="63">
        <v>62196000</v>
      </c>
      <c r="AG380" s="63">
        <v>0.125</v>
      </c>
      <c r="AH380" s="63">
        <v>0</v>
      </c>
      <c r="AI380" s="63">
        <v>0.223697958264927</v>
      </c>
      <c r="AJ380" s="63">
        <v>0.23901139321912401</v>
      </c>
      <c r="AK380" s="63">
        <v>0</v>
      </c>
      <c r="AL380" s="63">
        <v>1.52498524551686</v>
      </c>
      <c r="AM380" s="63">
        <v>0</v>
      </c>
      <c r="AN380" s="63">
        <v>0</v>
      </c>
      <c r="AO380" s="63">
        <v>-0.25000000000006001</v>
      </c>
      <c r="AP380" s="63">
        <v>0</v>
      </c>
      <c r="AQ380" s="63">
        <v>0</v>
      </c>
      <c r="AR380" s="63">
        <v>0</v>
      </c>
      <c r="AS380" s="63">
        <v>0</v>
      </c>
      <c r="AT380" s="63">
        <v>0</v>
      </c>
      <c r="AU380" s="63">
        <v>719.86111111111097</v>
      </c>
      <c r="AV380" s="140"/>
      <c r="AW380" s="140"/>
      <c r="AX380" s="140"/>
      <c r="AY380" s="140"/>
      <c r="AZ380" s="140"/>
      <c r="BA380" s="140"/>
    </row>
    <row r="381" spans="31:53" ht="9.9499999999999993" customHeight="1" x14ac:dyDescent="0.25">
      <c r="AE381" s="63">
        <v>341</v>
      </c>
      <c r="AF381" s="63">
        <v>62371200</v>
      </c>
      <c r="AG381" s="63">
        <v>0.125</v>
      </c>
      <c r="AH381" s="63">
        <v>0</v>
      </c>
      <c r="AI381" s="63">
        <v>0.22369795826487199</v>
      </c>
      <c r="AJ381" s="63">
        <v>0.23891633294379599</v>
      </c>
      <c r="AK381" s="63">
        <v>0</v>
      </c>
      <c r="AL381" s="63">
        <v>1.52556058281618</v>
      </c>
      <c r="AM381" s="63">
        <v>0</v>
      </c>
      <c r="AN381" s="63">
        <v>0</v>
      </c>
      <c r="AO381" s="63">
        <v>-0.249999999999996</v>
      </c>
      <c r="AP381" s="63">
        <v>0</v>
      </c>
      <c r="AQ381" s="63">
        <v>0</v>
      </c>
      <c r="AR381" s="63">
        <v>0</v>
      </c>
      <c r="AS381" s="63">
        <v>0</v>
      </c>
      <c r="AT381" s="63">
        <v>0</v>
      </c>
      <c r="AU381" s="63">
        <v>721.888888888888</v>
      </c>
      <c r="AV381" s="140"/>
      <c r="AW381" s="140"/>
      <c r="AX381" s="140"/>
      <c r="AY381" s="140"/>
      <c r="AZ381" s="140"/>
      <c r="BA381" s="140"/>
    </row>
    <row r="382" spans="31:53" ht="9.9499999999999993" customHeight="1" x14ac:dyDescent="0.25">
      <c r="AE382" s="63">
        <v>342</v>
      </c>
      <c r="AF382" s="63">
        <v>62546400</v>
      </c>
      <c r="AG382" s="63">
        <v>0.125</v>
      </c>
      <c r="AH382" s="63">
        <v>0</v>
      </c>
      <c r="AI382" s="63">
        <v>0.223581158264894</v>
      </c>
      <c r="AJ382" s="63">
        <v>0.238852541494079</v>
      </c>
      <c r="AK382" s="63">
        <v>0</v>
      </c>
      <c r="AL382" s="63">
        <v>1.5278117620888201</v>
      </c>
      <c r="AM382" s="63">
        <v>0</v>
      </c>
      <c r="AN382" s="63">
        <v>0</v>
      </c>
      <c r="AO382" s="63">
        <v>-0.249999999999996</v>
      </c>
      <c r="AP382" s="63">
        <v>0</v>
      </c>
      <c r="AQ382" s="63">
        <v>0</v>
      </c>
      <c r="AR382" s="63">
        <v>0</v>
      </c>
      <c r="AS382" s="63">
        <v>0</v>
      </c>
      <c r="AT382" s="63">
        <v>0</v>
      </c>
      <c r="AU382" s="63">
        <v>723.91666666666595</v>
      </c>
      <c r="AV382" s="140"/>
      <c r="AW382" s="140"/>
      <c r="AX382" s="140"/>
      <c r="AY382" s="140"/>
      <c r="AZ382" s="140"/>
      <c r="BA382" s="140"/>
    </row>
    <row r="383" spans="31:53" ht="9.9499999999999993" customHeight="1" x14ac:dyDescent="0.25">
      <c r="AE383" s="63">
        <v>343</v>
      </c>
      <c r="AF383" s="63">
        <v>62721600</v>
      </c>
      <c r="AG383" s="63">
        <v>0.125</v>
      </c>
      <c r="AH383" s="63">
        <v>0</v>
      </c>
      <c r="AI383" s="63">
        <v>0.223464358264862</v>
      </c>
      <c r="AJ383" s="63">
        <v>0.23877779321912801</v>
      </c>
      <c r="AK383" s="63">
        <v>0</v>
      </c>
      <c r="AL383" s="63">
        <v>1.53034683453363</v>
      </c>
      <c r="AM383" s="63">
        <v>0</v>
      </c>
      <c r="AN383" s="63">
        <v>0</v>
      </c>
      <c r="AO383" s="63">
        <v>-0.249999999999996</v>
      </c>
      <c r="AP383" s="63">
        <v>0</v>
      </c>
      <c r="AQ383" s="63">
        <v>0</v>
      </c>
      <c r="AR383" s="63">
        <v>0</v>
      </c>
      <c r="AS383" s="63">
        <v>0</v>
      </c>
      <c r="AT383" s="63">
        <v>0</v>
      </c>
      <c r="AU383" s="63">
        <v>725.944444444444</v>
      </c>
      <c r="AV383" s="140"/>
      <c r="AW383" s="140"/>
      <c r="AX383" s="140"/>
      <c r="AY383" s="140"/>
      <c r="AZ383" s="140"/>
      <c r="BA383" s="140"/>
    </row>
    <row r="384" spans="31:53" ht="9.9499999999999993" customHeight="1" x14ac:dyDescent="0.25">
      <c r="AE384" s="63">
        <v>344</v>
      </c>
      <c r="AF384" s="63">
        <v>62896800</v>
      </c>
      <c r="AG384" s="63">
        <v>0.125</v>
      </c>
      <c r="AH384" s="63">
        <v>0</v>
      </c>
      <c r="AI384" s="63">
        <v>0.22334755826488401</v>
      </c>
      <c r="AJ384" s="63">
        <v>0.23867241333345901</v>
      </c>
      <c r="AK384" s="63">
        <v>0</v>
      </c>
      <c r="AL384" s="63">
        <v>1.5275320914444299</v>
      </c>
      <c r="AM384" s="63">
        <v>0</v>
      </c>
      <c r="AN384" s="63">
        <v>0</v>
      </c>
      <c r="AO384" s="63">
        <v>-0.249999999999964</v>
      </c>
      <c r="AP384" s="63">
        <v>0</v>
      </c>
      <c r="AQ384" s="63">
        <v>0</v>
      </c>
      <c r="AR384" s="63">
        <v>0</v>
      </c>
      <c r="AS384" s="63">
        <v>0</v>
      </c>
      <c r="AT384" s="63">
        <v>0</v>
      </c>
      <c r="AU384" s="63">
        <v>727.97222222222194</v>
      </c>
      <c r="AV384" s="140"/>
      <c r="AW384" s="140"/>
      <c r="AX384" s="140"/>
      <c r="AY384" s="140"/>
      <c r="AZ384" s="140"/>
      <c r="BA384" s="140"/>
    </row>
    <row r="385" spans="31:53" ht="9.9499999999999993" customHeight="1" x14ac:dyDescent="0.25">
      <c r="AE385" s="63">
        <v>345</v>
      </c>
      <c r="AF385" s="63">
        <v>63072000</v>
      </c>
      <c r="AG385" s="63">
        <v>0.125</v>
      </c>
      <c r="AH385" s="63">
        <v>0</v>
      </c>
      <c r="AI385" s="63">
        <v>0.229405423233533</v>
      </c>
      <c r="AJ385" s="63">
        <v>0.23860978569333699</v>
      </c>
      <c r="AK385" s="63">
        <v>0</v>
      </c>
      <c r="AL385" s="63">
        <v>1.52093243704826</v>
      </c>
      <c r="AM385" s="63">
        <v>0</v>
      </c>
      <c r="AN385" s="63">
        <v>0</v>
      </c>
      <c r="AO385" s="63">
        <v>-0.25000000000002798</v>
      </c>
      <c r="AP385" s="63">
        <v>0</v>
      </c>
      <c r="AQ385" s="63">
        <v>0</v>
      </c>
      <c r="AR385" s="63">
        <v>0</v>
      </c>
      <c r="AS385" s="63">
        <v>0</v>
      </c>
      <c r="AT385" s="63">
        <v>0</v>
      </c>
      <c r="AU385" s="63">
        <v>730</v>
      </c>
      <c r="AV385" s="140"/>
      <c r="AW385" s="140"/>
      <c r="AX385" s="140"/>
      <c r="AY385" s="140"/>
      <c r="AZ385" s="140"/>
      <c r="BA385" s="140"/>
    </row>
    <row r="386" spans="31:53" ht="9.9499999999999993" customHeight="1" x14ac:dyDescent="0.25">
      <c r="AV386" s="140"/>
      <c r="AW386" s="140"/>
      <c r="AX386" s="140"/>
      <c r="AY386" s="140"/>
      <c r="AZ386" s="140"/>
      <c r="BA386" s="140"/>
    </row>
  </sheetData>
  <conditionalFormatting sqref="C181:C1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J75 C41:J41 C91:J1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L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L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L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L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L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BA1 AU5:BA5 AW6:BA36">
    <cfRule type="cellIs" dxfId="8" priority="4" operator="lessThan">
      <formula>0</formula>
    </cfRule>
  </conditionalFormatting>
  <conditionalFormatting sqref="AW4:AX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:B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55E-2FF7-45CB-8017-984D43C411AF}">
  <sheetPr>
    <tabColor theme="7" tint="0.79998168889431442"/>
  </sheetPr>
  <dimension ref="A1:BS229"/>
  <sheetViews>
    <sheetView zoomScale="130" zoomScaleNormal="130" workbookViewId="0">
      <selection activeCell="F2" sqref="F2"/>
    </sheetView>
  </sheetViews>
  <sheetFormatPr defaultRowHeight="9.75" customHeight="1" x14ac:dyDescent="0.25"/>
  <cols>
    <col min="1" max="1" width="4.5703125" customWidth="1"/>
    <col min="2" max="2" width="3.7109375" customWidth="1"/>
    <col min="3" max="19" width="1.85546875" customWidth="1"/>
    <col min="20" max="20" width="4.5703125" customWidth="1"/>
    <col min="21" max="21" width="4" style="183" bestFit="1" customWidth="1"/>
    <col min="22" max="22" width="2" style="183" bestFit="1" customWidth="1"/>
    <col min="23" max="24" width="3" style="183" bestFit="1" customWidth="1"/>
    <col min="25" max="25" width="4" style="183" bestFit="1" customWidth="1"/>
    <col min="26" max="26" width="3" style="183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83" customWidth="1"/>
    <col min="42" max="44" width="2.7109375" customWidth="1"/>
    <col min="45" max="52" width="2.5703125" style="182" customWidth="1"/>
    <col min="53" max="53" width="2.140625" customWidth="1"/>
    <col min="54" max="54" width="4.42578125" customWidth="1"/>
    <col min="55" max="55" width="3" style="183" bestFit="1" customWidth="1"/>
    <col min="56" max="71" width="4.42578125" customWidth="1"/>
  </cols>
  <sheetData>
    <row r="1" spans="1:71" ht="9.75" customHeight="1" x14ac:dyDescent="0.25">
      <c r="A1" s="144" t="s">
        <v>451</v>
      </c>
      <c r="B1" s="144" t="s">
        <v>452</v>
      </c>
      <c r="C1" s="144"/>
      <c r="D1" s="144"/>
      <c r="E1" s="144"/>
      <c r="F1" s="144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144" t="s">
        <v>453</v>
      </c>
      <c r="V1" s="145"/>
      <c r="W1" s="145"/>
      <c r="X1" s="145"/>
      <c r="Y1" s="145"/>
      <c r="Z1" s="145"/>
      <c r="AA1" s="144"/>
      <c r="AB1" s="144" t="s">
        <v>454</v>
      </c>
      <c r="AC1" s="144"/>
      <c r="AD1" s="144"/>
      <c r="AE1" s="144"/>
      <c r="AF1" s="144"/>
      <c r="AG1" s="144"/>
      <c r="AH1" s="109">
        <f>MAX(AH4:AH60)</f>
        <v>107</v>
      </c>
      <c r="AI1" s="144"/>
      <c r="AJ1" s="109"/>
      <c r="AK1" s="144"/>
      <c r="AL1" s="146" t="s">
        <v>455</v>
      </c>
      <c r="AM1" s="109" t="s">
        <v>15</v>
      </c>
      <c r="AN1" s="109" t="s">
        <v>16</v>
      </c>
      <c r="AO1" s="144"/>
      <c r="AP1" s="144"/>
      <c r="AQ1" s="144"/>
      <c r="AR1" s="144"/>
      <c r="AS1" s="144" t="s">
        <v>456</v>
      </c>
      <c r="AT1" s="147"/>
      <c r="AU1" s="147"/>
      <c r="AV1" s="147"/>
      <c r="AW1" s="147"/>
      <c r="AX1" s="147"/>
      <c r="AY1" s="147"/>
      <c r="AZ1" s="147"/>
      <c r="BA1" s="144"/>
      <c r="BB1" s="148" t="s">
        <v>457</v>
      </c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4"/>
      <c r="BN1" s="144"/>
      <c r="BO1" s="144"/>
      <c r="BP1" s="144"/>
      <c r="BQ1" s="144"/>
      <c r="BR1" s="144"/>
      <c r="BS1" s="144"/>
    </row>
    <row r="2" spans="1:71" ht="9.75" customHeight="1" x14ac:dyDescent="0.25">
      <c r="A2" s="144" t="s">
        <v>458</v>
      </c>
      <c r="B2" s="144" t="s">
        <v>459</v>
      </c>
      <c r="C2" s="149">
        <v>250</v>
      </c>
      <c r="D2" s="149">
        <v>1000</v>
      </c>
      <c r="E2" s="149">
        <v>1000</v>
      </c>
      <c r="F2" s="149">
        <v>1000</v>
      </c>
      <c r="G2" s="149">
        <v>1000</v>
      </c>
      <c r="H2" s="149">
        <v>1000</v>
      </c>
      <c r="I2" s="149">
        <v>500</v>
      </c>
      <c r="J2" s="149">
        <v>500</v>
      </c>
      <c r="K2" s="149">
        <v>500</v>
      </c>
      <c r="L2" s="149">
        <v>500</v>
      </c>
      <c r="M2" s="149">
        <v>500</v>
      </c>
      <c r="N2" s="149">
        <v>1000</v>
      </c>
      <c r="O2" s="149">
        <v>1000</v>
      </c>
      <c r="P2" s="149">
        <v>1000</v>
      </c>
      <c r="Q2" s="149">
        <v>1000</v>
      </c>
      <c r="R2" s="149">
        <v>1000</v>
      </c>
      <c r="S2" s="149">
        <v>250</v>
      </c>
      <c r="T2" s="96"/>
      <c r="U2" s="145"/>
      <c r="V2" s="145"/>
      <c r="W2" s="145"/>
      <c r="X2" s="145"/>
      <c r="Y2" s="145"/>
      <c r="Z2" s="136">
        <v>0</v>
      </c>
      <c r="AA2" s="96"/>
      <c r="AB2" s="96"/>
      <c r="AC2" s="96"/>
      <c r="AD2" s="96"/>
      <c r="AE2" s="96"/>
      <c r="AF2" s="150"/>
      <c r="AG2" s="150" t="s">
        <v>460</v>
      </c>
      <c r="AH2" s="109">
        <f>_xlfn.MINIFS(AH4:AH60,AH4:AH60,"&lt;&gt;0")</f>
        <v>97</v>
      </c>
      <c r="AI2" s="109" t="s">
        <v>249</v>
      </c>
      <c r="AJ2" s="109" t="s">
        <v>249</v>
      </c>
      <c r="AK2" s="109" t="s">
        <v>249</v>
      </c>
      <c r="AL2" s="109" t="s">
        <v>461</v>
      </c>
      <c r="AM2" s="109">
        <v>20</v>
      </c>
      <c r="AN2" s="109">
        <f>COUNT(AN4:AN60)</f>
        <v>57</v>
      </c>
      <c r="AO2" s="136"/>
      <c r="AP2" s="96"/>
      <c r="AQ2" s="96"/>
      <c r="AR2" s="96"/>
      <c r="AS2" s="147"/>
      <c r="AT2" s="147"/>
      <c r="AU2" s="147"/>
      <c r="AV2" s="147"/>
      <c r="AW2" s="147"/>
      <c r="AX2" s="147"/>
      <c r="AY2" s="147"/>
      <c r="AZ2" s="147"/>
      <c r="BA2" s="96"/>
      <c r="BB2" s="151"/>
      <c r="BC2" s="152"/>
      <c r="BD2" s="153"/>
      <c r="BE2" s="154"/>
      <c r="BF2" s="154"/>
      <c r="BG2" s="154"/>
      <c r="BH2" s="154"/>
      <c r="BI2" s="154"/>
      <c r="BJ2" s="154"/>
      <c r="BK2" s="154"/>
      <c r="BL2" s="154"/>
      <c r="BM2" s="96"/>
      <c r="BN2" s="96"/>
      <c r="BO2" s="96"/>
      <c r="BP2" s="96"/>
      <c r="BQ2" s="96"/>
      <c r="BR2" s="96"/>
      <c r="BS2" s="96"/>
    </row>
    <row r="3" spans="1:71" ht="9.75" customHeight="1" x14ac:dyDescent="0.25">
      <c r="A3" s="144" t="s">
        <v>462</v>
      </c>
      <c r="B3" s="96"/>
      <c r="C3" s="155">
        <v>0</v>
      </c>
      <c r="D3" s="155">
        <v>1</v>
      </c>
      <c r="E3" s="155">
        <v>2</v>
      </c>
      <c r="F3" s="155">
        <v>3</v>
      </c>
      <c r="G3" s="155">
        <v>4</v>
      </c>
      <c r="H3" s="155">
        <v>5</v>
      </c>
      <c r="I3" s="155">
        <v>6</v>
      </c>
      <c r="J3" s="155">
        <v>7</v>
      </c>
      <c r="K3" s="155">
        <v>8</v>
      </c>
      <c r="L3" s="155">
        <v>9</v>
      </c>
      <c r="M3" s="155">
        <v>10</v>
      </c>
      <c r="N3" s="155">
        <v>11</v>
      </c>
      <c r="O3" s="155">
        <v>12</v>
      </c>
      <c r="P3" s="155">
        <v>13</v>
      </c>
      <c r="Q3" s="155">
        <v>14</v>
      </c>
      <c r="R3" s="155">
        <v>15</v>
      </c>
      <c r="S3" s="155">
        <v>16</v>
      </c>
      <c r="T3" s="96"/>
      <c r="U3" s="156"/>
      <c r="V3" s="156">
        <v>0</v>
      </c>
      <c r="W3" s="156">
        <v>1</v>
      </c>
      <c r="X3" s="156">
        <v>2</v>
      </c>
      <c r="Y3" s="156">
        <v>3</v>
      </c>
      <c r="Z3" s="136">
        <v>1</v>
      </c>
      <c r="AA3" s="96"/>
      <c r="AB3" s="157"/>
      <c r="AC3" s="157" t="s">
        <v>94</v>
      </c>
      <c r="AD3" s="157" t="s">
        <v>95</v>
      </c>
      <c r="AE3" s="157" t="s">
        <v>96</v>
      </c>
      <c r="AF3" s="109" t="s">
        <v>97</v>
      </c>
      <c r="AG3" s="109" t="s">
        <v>98</v>
      </c>
      <c r="AH3" s="109" t="s">
        <v>99</v>
      </c>
      <c r="AI3" s="109" t="s">
        <v>100</v>
      </c>
      <c r="AJ3" s="109" t="s">
        <v>101</v>
      </c>
      <c r="AK3" s="109" t="s">
        <v>71</v>
      </c>
      <c r="AL3" s="157" t="s">
        <v>91</v>
      </c>
      <c r="AM3" s="157" t="s">
        <v>92</v>
      </c>
      <c r="AN3" s="157" t="s">
        <v>93</v>
      </c>
      <c r="AO3" s="136">
        <v>2</v>
      </c>
      <c r="AP3" s="96"/>
      <c r="AQ3" s="96"/>
      <c r="AR3" s="96"/>
      <c r="AS3" s="147"/>
      <c r="AT3" s="158">
        <f>AV39</f>
        <v>160</v>
      </c>
      <c r="AU3" s="147"/>
      <c r="AV3" s="147"/>
      <c r="AW3" s="147"/>
      <c r="AX3" s="159" t="s">
        <v>463</v>
      </c>
      <c r="AY3" s="147"/>
      <c r="AZ3" s="160">
        <v>1</v>
      </c>
      <c r="BA3" s="96"/>
      <c r="BB3" s="161">
        <f>COUNT(BC4:BC122)+1</f>
        <v>120</v>
      </c>
      <c r="BC3" s="161">
        <f>MAX(BC4:BC122)</f>
        <v>10</v>
      </c>
      <c r="BD3" s="162">
        <f>MAX(BD4:BD122)</f>
        <v>5000</v>
      </c>
      <c r="BE3" s="153" t="s">
        <v>464</v>
      </c>
      <c r="BF3" s="154"/>
      <c r="BG3" s="154"/>
      <c r="BH3" s="154"/>
      <c r="BI3" s="154"/>
      <c r="BJ3" s="154"/>
      <c r="BK3" s="154"/>
      <c r="BL3" s="154"/>
      <c r="BM3" s="96"/>
      <c r="BN3" s="96"/>
      <c r="BO3" s="96"/>
      <c r="BP3" s="96"/>
      <c r="BQ3" s="96"/>
      <c r="BR3" s="96"/>
      <c r="BS3" s="96"/>
    </row>
    <row r="4" spans="1:71" ht="9.75" customHeight="1" x14ac:dyDescent="0.25">
      <c r="A4" s="64">
        <v>250</v>
      </c>
      <c r="B4" s="155">
        <v>0</v>
      </c>
      <c r="C4" s="163">
        <v>160</v>
      </c>
      <c r="D4" s="163">
        <v>159.01960784313701</v>
      </c>
      <c r="E4" s="163">
        <v>157.450980392156</v>
      </c>
      <c r="F4" s="163">
        <v>155.88235294117601</v>
      </c>
      <c r="G4" s="163">
        <v>154.31372549019599</v>
      </c>
      <c r="H4" s="163">
        <v>152.74509803921501</v>
      </c>
      <c r="I4" s="163">
        <v>151.56862745097999</v>
      </c>
      <c r="J4" s="163">
        <v>150.78431372548999</v>
      </c>
      <c r="K4" s="163">
        <v>150</v>
      </c>
      <c r="L4" s="163">
        <v>149.21568627450901</v>
      </c>
      <c r="M4" s="163">
        <v>148.43137254901899</v>
      </c>
      <c r="N4" s="163">
        <v>147.254901960784</v>
      </c>
      <c r="O4" s="163">
        <v>145.68627450980301</v>
      </c>
      <c r="P4" s="163">
        <v>144.117647058823</v>
      </c>
      <c r="Q4" s="163">
        <v>142.54901960784301</v>
      </c>
      <c r="R4" s="163">
        <v>140.980392156862</v>
      </c>
      <c r="S4" s="163">
        <v>140</v>
      </c>
      <c r="T4" s="96"/>
      <c r="U4" s="156">
        <v>0</v>
      </c>
      <c r="V4" s="145">
        <v>0</v>
      </c>
      <c r="W4" s="145">
        <v>0</v>
      </c>
      <c r="X4" s="145">
        <v>0</v>
      </c>
      <c r="Y4" s="145">
        <v>160</v>
      </c>
      <c r="Z4" s="63" t="str">
        <f>_xlfn.CONCAT(X4+1,",",W4+1)</f>
        <v>1,1</v>
      </c>
      <c r="AA4" s="96"/>
      <c r="AB4" s="157">
        <v>0</v>
      </c>
      <c r="AC4" s="157">
        <v>0</v>
      </c>
      <c r="AD4" s="157">
        <v>0</v>
      </c>
      <c r="AE4" s="157" t="s">
        <v>229</v>
      </c>
      <c r="AF4" s="159" t="s">
        <v>465</v>
      </c>
      <c r="AG4" s="109">
        <v>0.1</v>
      </c>
      <c r="AH4" s="109">
        <v>107</v>
      </c>
      <c r="AI4" s="109">
        <v>500</v>
      </c>
      <c r="AJ4" s="109">
        <v>500</v>
      </c>
      <c r="AK4" s="109">
        <v>500</v>
      </c>
      <c r="AL4" s="164">
        <v>0</v>
      </c>
      <c r="AM4" s="164">
        <v>5</v>
      </c>
      <c r="AN4" s="164">
        <v>6</v>
      </c>
      <c r="AO4" s="63" t="str">
        <f>_xlfn.CONCAT(AN4+1,",",AM4+1)</f>
        <v>7,6</v>
      </c>
      <c r="AP4" s="105" t="str">
        <f t="shared" ref="AP4:AP60" si="0">IF(AF4=$AF$4,"H","")</f>
        <v>H</v>
      </c>
      <c r="AQ4" s="109">
        <f>$AK4-AI4</f>
        <v>0</v>
      </c>
      <c r="AR4" s="109">
        <f>$AK4-AJ4</f>
        <v>0</v>
      </c>
      <c r="AS4" s="147">
        <v>1</v>
      </c>
      <c r="AT4" s="165">
        <v>107</v>
      </c>
      <c r="AU4" s="166">
        <v>107</v>
      </c>
      <c r="AV4" s="166">
        <f>AU4-MIN(AU$4:AU$8)+1</f>
        <v>41</v>
      </c>
      <c r="AW4" s="166">
        <f>AT3-AT4</f>
        <v>53</v>
      </c>
      <c r="AX4" s="167">
        <f>AW4/SUM($AW$4:$AW$8)</f>
        <v>0.56989247311827962</v>
      </c>
      <c r="AY4" s="160">
        <v>1</v>
      </c>
      <c r="AZ4" s="160">
        <f>AZ3+1</f>
        <v>2</v>
      </c>
      <c r="BA4" s="96"/>
      <c r="BB4" s="161">
        <v>1</v>
      </c>
      <c r="BC4" s="161">
        <v>1.0756302521008401</v>
      </c>
      <c r="BD4" s="168">
        <v>1.02</v>
      </c>
      <c r="BE4" s="162">
        <f>COUNT(BD4:BD103)</f>
        <v>100</v>
      </c>
      <c r="BF4" s="154"/>
      <c r="BG4" s="154"/>
      <c r="BH4" s="154"/>
      <c r="BI4" s="154"/>
      <c r="BJ4" s="154"/>
      <c r="BK4" s="154"/>
      <c r="BL4" s="154"/>
      <c r="BM4" s="96"/>
      <c r="BN4" s="96"/>
      <c r="BO4" s="96"/>
      <c r="BP4" s="96"/>
      <c r="BQ4" s="96"/>
      <c r="BR4" s="96"/>
      <c r="BS4" s="96"/>
    </row>
    <row r="5" spans="1:71" ht="9.75" customHeight="1" x14ac:dyDescent="0.25">
      <c r="A5" s="64">
        <v>1000</v>
      </c>
      <c r="B5" s="155">
        <v>1</v>
      </c>
      <c r="C5" s="163">
        <v>160</v>
      </c>
      <c r="D5" s="163">
        <v>159.01960784313701</v>
      </c>
      <c r="E5" s="163">
        <v>157.450980392156</v>
      </c>
      <c r="F5" s="163">
        <v>155.88235294117601</v>
      </c>
      <c r="G5" s="163">
        <v>154.31372549019599</v>
      </c>
      <c r="H5" s="163">
        <v>152.74509803921501</v>
      </c>
      <c r="I5" s="163">
        <v>151.56862745097999</v>
      </c>
      <c r="J5" s="163">
        <v>150.78431372548999</v>
      </c>
      <c r="K5" s="163">
        <v>150</v>
      </c>
      <c r="L5" s="163">
        <v>149.21568627450901</v>
      </c>
      <c r="M5" s="163">
        <v>148.43137254901899</v>
      </c>
      <c r="N5" s="163">
        <v>147.254901960784</v>
      </c>
      <c r="O5" s="163">
        <v>145.68627450980301</v>
      </c>
      <c r="P5" s="163">
        <v>144.117647058823</v>
      </c>
      <c r="Q5" s="163">
        <v>142.54901960784301</v>
      </c>
      <c r="R5" s="163">
        <v>140.980392156862</v>
      </c>
      <c r="S5" s="163">
        <v>140</v>
      </c>
      <c r="T5" s="96"/>
      <c r="U5" s="156">
        <v>1</v>
      </c>
      <c r="V5" s="145">
        <v>0</v>
      </c>
      <c r="W5" s="145">
        <v>1</v>
      </c>
      <c r="X5" s="145">
        <v>0</v>
      </c>
      <c r="Y5" s="145">
        <v>160</v>
      </c>
      <c r="Z5" s="63" t="str">
        <f t="shared" ref="Z5:Z68" si="1">_xlfn.CONCAT(X5+1,",",W5+1)</f>
        <v>1,2</v>
      </c>
      <c r="AA5" s="96"/>
      <c r="AB5" s="157">
        <v>1</v>
      </c>
      <c r="AC5" s="157">
        <v>0</v>
      </c>
      <c r="AD5" s="157">
        <v>1</v>
      </c>
      <c r="AE5" s="157" t="s">
        <v>127</v>
      </c>
      <c r="AF5" s="159" t="s">
        <v>465</v>
      </c>
      <c r="AG5" s="109">
        <v>0.1</v>
      </c>
      <c r="AH5" s="109">
        <v>107</v>
      </c>
      <c r="AI5" s="109">
        <v>500</v>
      </c>
      <c r="AJ5" s="109">
        <v>500</v>
      </c>
      <c r="AK5" s="109">
        <v>500</v>
      </c>
      <c r="AL5" s="164">
        <v>0</v>
      </c>
      <c r="AM5" s="164">
        <v>6</v>
      </c>
      <c r="AN5" s="164">
        <v>5</v>
      </c>
      <c r="AO5" s="63" t="str">
        <f t="shared" ref="AO5:AO60" si="2">_xlfn.CONCAT(AN5+1,",",AM5+1)</f>
        <v>6,7</v>
      </c>
      <c r="AP5" s="105" t="str">
        <f t="shared" si="0"/>
        <v>H</v>
      </c>
      <c r="AQ5" s="109">
        <f t="shared" ref="AQ5:AR60" si="3">$AK5-AI5</f>
        <v>0</v>
      </c>
      <c r="AR5" s="109">
        <f t="shared" si="3"/>
        <v>0</v>
      </c>
      <c r="AS5" s="147">
        <v>2</v>
      </c>
      <c r="AT5" s="169">
        <v>97</v>
      </c>
      <c r="AU5" s="169">
        <v>97</v>
      </c>
      <c r="AV5" s="166">
        <f>AU5-MIN(AU$4:AU$8)+1</f>
        <v>31</v>
      </c>
      <c r="AW5" s="166">
        <f>AT4-AT5</f>
        <v>10</v>
      </c>
      <c r="AX5" s="167">
        <f>AW5/SUM($AW$4:$AW$8)</f>
        <v>0.10752688172043011</v>
      </c>
      <c r="AY5" s="160">
        <f>AY4+1</f>
        <v>2</v>
      </c>
      <c r="AZ5" s="160">
        <f>AZ4+1</f>
        <v>3</v>
      </c>
      <c r="BA5" s="96"/>
      <c r="BB5" s="161">
        <f>BB4+1</f>
        <v>2</v>
      </c>
      <c r="BC5" s="161">
        <v>1.1512605042016799</v>
      </c>
      <c r="BD5" s="170">
        <v>51.514747474747402</v>
      </c>
      <c r="BE5" s="153" t="s">
        <v>466</v>
      </c>
      <c r="BF5" s="154"/>
      <c r="BG5" s="154"/>
      <c r="BH5" s="154"/>
      <c r="BI5" s="154"/>
      <c r="BJ5" s="154"/>
      <c r="BK5" s="154"/>
      <c r="BL5" s="154"/>
      <c r="BM5" s="96"/>
      <c r="BN5" s="96"/>
      <c r="BO5" s="96"/>
      <c r="BP5" s="96"/>
      <c r="BQ5" s="96"/>
      <c r="BR5" s="96"/>
      <c r="BS5" s="96"/>
    </row>
    <row r="6" spans="1:71" ht="9.75" customHeight="1" x14ac:dyDescent="0.25">
      <c r="A6" s="64">
        <v>1000</v>
      </c>
      <c r="B6" s="155">
        <v>2</v>
      </c>
      <c r="C6" s="163">
        <v>160</v>
      </c>
      <c r="D6" s="163">
        <v>159.01960784313701</v>
      </c>
      <c r="E6" s="163">
        <v>157.450980392156</v>
      </c>
      <c r="F6" s="163">
        <v>155.88235294117601</v>
      </c>
      <c r="G6" s="163">
        <v>154.31372549019599</v>
      </c>
      <c r="H6" s="163">
        <v>152.74509803921501</v>
      </c>
      <c r="I6" s="163">
        <v>151.56862745097999</v>
      </c>
      <c r="J6" s="163">
        <v>150.78431372548999</v>
      </c>
      <c r="K6" s="163">
        <v>150</v>
      </c>
      <c r="L6" s="163">
        <v>149.21568627450901</v>
      </c>
      <c r="M6" s="163">
        <v>148.43137254901899</v>
      </c>
      <c r="N6" s="163">
        <v>147.254901960784</v>
      </c>
      <c r="O6" s="163">
        <v>145.68627450980301</v>
      </c>
      <c r="P6" s="163">
        <v>144.117647058823</v>
      </c>
      <c r="Q6" s="163">
        <v>142.54901960784301</v>
      </c>
      <c r="R6" s="163">
        <v>140.980392156862</v>
      </c>
      <c r="S6" s="163">
        <v>140</v>
      </c>
      <c r="T6" s="96"/>
      <c r="U6" s="156">
        <v>2</v>
      </c>
      <c r="V6" s="145">
        <v>0</v>
      </c>
      <c r="W6" s="145">
        <v>2</v>
      </c>
      <c r="X6" s="145">
        <v>0</v>
      </c>
      <c r="Y6" s="145">
        <v>160</v>
      </c>
      <c r="Z6" s="63" t="str">
        <f t="shared" si="1"/>
        <v>1,3</v>
      </c>
      <c r="AA6" s="96"/>
      <c r="AB6" s="157">
        <v>2</v>
      </c>
      <c r="AC6" s="157">
        <v>0</v>
      </c>
      <c r="AD6" s="157">
        <v>2</v>
      </c>
      <c r="AE6" s="157" t="s">
        <v>401</v>
      </c>
      <c r="AF6" s="159" t="s">
        <v>467</v>
      </c>
      <c r="AG6" s="109">
        <v>0.1</v>
      </c>
      <c r="AH6" s="109">
        <v>0</v>
      </c>
      <c r="AI6" s="109">
        <v>0</v>
      </c>
      <c r="AJ6" s="109">
        <v>0</v>
      </c>
      <c r="AK6" s="109">
        <v>0</v>
      </c>
      <c r="AL6" s="164">
        <v>1</v>
      </c>
      <c r="AM6" s="164">
        <v>6</v>
      </c>
      <c r="AN6" s="164">
        <v>6</v>
      </c>
      <c r="AO6" s="63" t="str">
        <f t="shared" si="2"/>
        <v>7,7</v>
      </c>
      <c r="AP6" s="105" t="str">
        <f t="shared" si="0"/>
        <v/>
      </c>
      <c r="AQ6" s="109">
        <f t="shared" si="3"/>
        <v>0</v>
      </c>
      <c r="AR6" s="109">
        <f t="shared" si="3"/>
        <v>0</v>
      </c>
      <c r="AS6" s="147">
        <v>3</v>
      </c>
      <c r="AT6" s="169">
        <v>87</v>
      </c>
      <c r="AU6" s="169">
        <v>87</v>
      </c>
      <c r="AV6" s="166">
        <f>AU6-MIN(AU$4:AU$8)+1</f>
        <v>21</v>
      </c>
      <c r="AW6" s="166">
        <f>AT5-AT6</f>
        <v>10</v>
      </c>
      <c r="AX6" s="167">
        <f>AW6/SUM($AW$4:$AW$8)</f>
        <v>0.10752688172043011</v>
      </c>
      <c r="AY6" s="160">
        <f>AY5+1</f>
        <v>3</v>
      </c>
      <c r="AZ6" s="160">
        <f>AZ5+1</f>
        <v>4</v>
      </c>
      <c r="BA6" s="96"/>
      <c r="BB6" s="161">
        <f t="shared" ref="BB6:BB69" si="4">BB5+1</f>
        <v>3</v>
      </c>
      <c r="BC6" s="161">
        <v>1.22689075630252</v>
      </c>
      <c r="BD6" s="170">
        <v>102.009494949494</v>
      </c>
      <c r="BE6" s="153" t="s">
        <v>468</v>
      </c>
      <c r="BF6" s="154"/>
      <c r="BG6" s="154"/>
      <c r="BH6" s="154"/>
      <c r="BI6" s="154"/>
      <c r="BJ6" s="154"/>
      <c r="BK6" s="154"/>
      <c r="BL6" s="154"/>
      <c r="BM6" s="96"/>
      <c r="BN6" s="96"/>
      <c r="BO6" s="96"/>
      <c r="BP6" s="96"/>
      <c r="BQ6" s="96"/>
      <c r="BR6" s="96"/>
      <c r="BS6" s="96"/>
    </row>
    <row r="7" spans="1:71" ht="9.75" customHeight="1" x14ac:dyDescent="0.25">
      <c r="A7" s="64">
        <v>1000</v>
      </c>
      <c r="B7" s="155">
        <v>3</v>
      </c>
      <c r="C7" s="163">
        <v>160</v>
      </c>
      <c r="D7" s="163">
        <v>159.01960784313701</v>
      </c>
      <c r="E7" s="163">
        <v>157.450980392156</v>
      </c>
      <c r="F7" s="163">
        <v>155.88235294117601</v>
      </c>
      <c r="G7" s="163">
        <v>154.31372549019599</v>
      </c>
      <c r="H7" s="163">
        <v>152.74509803921501</v>
      </c>
      <c r="I7" s="163">
        <v>151.56862745097999</v>
      </c>
      <c r="J7" s="163">
        <v>150.78431372548999</v>
      </c>
      <c r="K7" s="163">
        <v>150</v>
      </c>
      <c r="L7" s="163">
        <v>149.21568627450901</v>
      </c>
      <c r="M7" s="163">
        <v>148.43137254901899</v>
      </c>
      <c r="N7" s="163">
        <v>147.254901960784</v>
      </c>
      <c r="O7" s="163">
        <v>145.68627450980301</v>
      </c>
      <c r="P7" s="163">
        <v>144.117647058823</v>
      </c>
      <c r="Q7" s="163">
        <v>142.54901960784301</v>
      </c>
      <c r="R7" s="163">
        <v>140.980392156862</v>
      </c>
      <c r="S7" s="163">
        <v>140</v>
      </c>
      <c r="T7" s="96"/>
      <c r="U7" s="156">
        <v>3</v>
      </c>
      <c r="V7" s="145">
        <v>0</v>
      </c>
      <c r="W7" s="145">
        <v>3</v>
      </c>
      <c r="X7" s="145">
        <v>0</v>
      </c>
      <c r="Y7" s="145">
        <v>160</v>
      </c>
      <c r="Z7" s="63" t="str">
        <f t="shared" si="1"/>
        <v>1,4</v>
      </c>
      <c r="AA7" s="96"/>
      <c r="AB7" s="157">
        <v>3</v>
      </c>
      <c r="AC7" s="157">
        <v>0</v>
      </c>
      <c r="AD7" s="157">
        <v>3</v>
      </c>
      <c r="AE7" s="157" t="s">
        <v>143</v>
      </c>
      <c r="AF7" s="159" t="s">
        <v>465</v>
      </c>
      <c r="AG7" s="109">
        <v>0.1</v>
      </c>
      <c r="AH7" s="109">
        <v>107</v>
      </c>
      <c r="AI7" s="109">
        <v>500</v>
      </c>
      <c r="AJ7" s="109">
        <v>500</v>
      </c>
      <c r="AK7" s="109">
        <v>500</v>
      </c>
      <c r="AL7" s="164">
        <v>0</v>
      </c>
      <c r="AM7" s="164">
        <v>5</v>
      </c>
      <c r="AN7" s="164">
        <v>7</v>
      </c>
      <c r="AO7" s="63" t="str">
        <f t="shared" si="2"/>
        <v>8,6</v>
      </c>
      <c r="AP7" s="105" t="str">
        <f t="shared" si="0"/>
        <v>H</v>
      </c>
      <c r="AQ7" s="109">
        <f t="shared" si="3"/>
        <v>0</v>
      </c>
      <c r="AR7" s="109">
        <f t="shared" si="3"/>
        <v>0</v>
      </c>
      <c r="AS7" s="147">
        <v>4</v>
      </c>
      <c r="AT7" s="169">
        <v>77</v>
      </c>
      <c r="AU7" s="169">
        <v>77</v>
      </c>
      <c r="AV7" s="166">
        <f>AU7-MIN(AU$4:AU$8)+1</f>
        <v>11</v>
      </c>
      <c r="AW7" s="166">
        <f>AT6-AT7</f>
        <v>10</v>
      </c>
      <c r="AX7" s="167">
        <f>AW7/SUM($AW$4:$AW$8)</f>
        <v>0.10752688172043011</v>
      </c>
      <c r="AY7" s="160">
        <f>AY6+1</f>
        <v>4</v>
      </c>
      <c r="AZ7" s="160">
        <f>AZ6+1</f>
        <v>5</v>
      </c>
      <c r="BA7" s="96"/>
      <c r="BB7" s="161">
        <f t="shared" si="4"/>
        <v>4</v>
      </c>
      <c r="BC7" s="161">
        <v>1.30252100840336</v>
      </c>
      <c r="BD7" s="170">
        <v>152.50424242424199</v>
      </c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</row>
    <row r="8" spans="1:71" ht="9.75" customHeight="1" x14ac:dyDescent="0.25">
      <c r="A8" s="64">
        <v>1000</v>
      </c>
      <c r="B8" s="155">
        <v>4</v>
      </c>
      <c r="C8" s="163">
        <v>160</v>
      </c>
      <c r="D8" s="163">
        <v>159.01960784313701</v>
      </c>
      <c r="E8" s="163">
        <v>157.450980392156</v>
      </c>
      <c r="F8" s="163">
        <v>155.88235294117601</v>
      </c>
      <c r="G8" s="163">
        <v>154.31372549019599</v>
      </c>
      <c r="H8" s="163">
        <v>152.74509803921501</v>
      </c>
      <c r="I8" s="163">
        <v>151.56862745097999</v>
      </c>
      <c r="J8" s="163">
        <v>150.78431372548999</v>
      </c>
      <c r="K8" s="163">
        <v>150</v>
      </c>
      <c r="L8" s="163">
        <v>149.21568627450901</v>
      </c>
      <c r="M8" s="163">
        <v>148.43137254901899</v>
      </c>
      <c r="N8" s="163">
        <v>147.254901960784</v>
      </c>
      <c r="O8" s="163">
        <v>145.68627450980301</v>
      </c>
      <c r="P8" s="163">
        <v>144.117647058823</v>
      </c>
      <c r="Q8" s="163">
        <v>142.54901960784301</v>
      </c>
      <c r="R8" s="163">
        <v>140.980392156862</v>
      </c>
      <c r="S8" s="163">
        <v>140</v>
      </c>
      <c r="T8" s="96"/>
      <c r="U8" s="156">
        <v>4</v>
      </c>
      <c r="V8" s="145">
        <v>0</v>
      </c>
      <c r="W8" s="145">
        <v>4</v>
      </c>
      <c r="X8" s="145">
        <v>0</v>
      </c>
      <c r="Y8" s="145">
        <v>160</v>
      </c>
      <c r="Z8" s="63" t="str">
        <f t="shared" si="1"/>
        <v>1,5</v>
      </c>
      <c r="AA8" s="96"/>
      <c r="AB8" s="157">
        <v>4</v>
      </c>
      <c r="AC8" s="157">
        <v>0</v>
      </c>
      <c r="AD8" s="157">
        <v>4</v>
      </c>
      <c r="AE8" s="157" t="s">
        <v>402</v>
      </c>
      <c r="AF8" s="159" t="s">
        <v>467</v>
      </c>
      <c r="AG8" s="109">
        <v>0.1</v>
      </c>
      <c r="AH8" s="109">
        <v>0</v>
      </c>
      <c r="AI8" s="109">
        <v>0</v>
      </c>
      <c r="AJ8" s="109">
        <v>0</v>
      </c>
      <c r="AK8" s="109">
        <v>0</v>
      </c>
      <c r="AL8" s="164">
        <v>1</v>
      </c>
      <c r="AM8" s="164">
        <v>6</v>
      </c>
      <c r="AN8" s="164">
        <v>7</v>
      </c>
      <c r="AO8" s="63" t="str">
        <f t="shared" si="2"/>
        <v>8,7</v>
      </c>
      <c r="AP8" s="105" t="str">
        <f t="shared" si="0"/>
        <v/>
      </c>
      <c r="AQ8" s="109">
        <f t="shared" si="3"/>
        <v>0</v>
      </c>
      <c r="AR8" s="109">
        <f t="shared" si="3"/>
        <v>0</v>
      </c>
      <c r="AS8" s="147">
        <v>5</v>
      </c>
      <c r="AT8" s="169">
        <v>67</v>
      </c>
      <c r="AU8" s="169">
        <v>67</v>
      </c>
      <c r="AV8" s="166">
        <f>AU8-MIN(AU$4:AU$8)+1</f>
        <v>1</v>
      </c>
      <c r="AW8" s="166">
        <f>AT7-AT8</f>
        <v>10</v>
      </c>
      <c r="AX8" s="167">
        <f>AW8/SUM($AW$4:$AW$8)</f>
        <v>0.10752688172043011</v>
      </c>
      <c r="AY8" s="160">
        <f>AY7+1</f>
        <v>5</v>
      </c>
      <c r="AZ8" s="160">
        <f>AZ7+1</f>
        <v>6</v>
      </c>
      <c r="BA8" s="96"/>
      <c r="BB8" s="161">
        <f t="shared" si="4"/>
        <v>5</v>
      </c>
      <c r="BC8" s="161">
        <v>1.3781512605041999</v>
      </c>
      <c r="BD8" s="170">
        <v>202.99898989898901</v>
      </c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</row>
    <row r="9" spans="1:71" ht="9.75" customHeight="1" x14ac:dyDescent="0.25">
      <c r="A9" s="64">
        <v>1000</v>
      </c>
      <c r="B9" s="155">
        <v>5</v>
      </c>
      <c r="C9" s="163">
        <v>160</v>
      </c>
      <c r="D9" s="163">
        <v>159.01960784313701</v>
      </c>
      <c r="E9" s="163">
        <v>157.450980392156</v>
      </c>
      <c r="F9" s="163">
        <v>155.88235294117601</v>
      </c>
      <c r="G9" s="163">
        <v>154.31372549019599</v>
      </c>
      <c r="H9" s="163">
        <v>152.74509803921501</v>
      </c>
      <c r="I9" s="163">
        <v>151.56862745097999</v>
      </c>
      <c r="J9" s="163">
        <v>150.78431372548999</v>
      </c>
      <c r="K9" s="163">
        <v>150</v>
      </c>
      <c r="L9" s="163">
        <v>149.21568627450901</v>
      </c>
      <c r="M9" s="163">
        <v>148.43137254901899</v>
      </c>
      <c r="N9" s="163">
        <v>147.254901960784</v>
      </c>
      <c r="O9" s="163">
        <v>145.68627450980301</v>
      </c>
      <c r="P9" s="163">
        <v>144.117647058823</v>
      </c>
      <c r="Q9" s="163">
        <v>142.54901960784301</v>
      </c>
      <c r="R9" s="163">
        <v>140.980392156862</v>
      </c>
      <c r="S9" s="163">
        <v>140</v>
      </c>
      <c r="T9" s="96"/>
      <c r="U9" s="156">
        <v>5</v>
      </c>
      <c r="V9" s="145">
        <v>0</v>
      </c>
      <c r="W9" s="145">
        <v>5</v>
      </c>
      <c r="X9" s="145">
        <v>0</v>
      </c>
      <c r="Y9" s="145">
        <v>160</v>
      </c>
      <c r="Z9" s="63" t="str">
        <f t="shared" si="1"/>
        <v>1,6</v>
      </c>
      <c r="AA9" s="96"/>
      <c r="AB9" s="157">
        <v>5</v>
      </c>
      <c r="AC9" s="157">
        <v>0</v>
      </c>
      <c r="AD9" s="157">
        <v>5</v>
      </c>
      <c r="AE9" s="157" t="s">
        <v>232</v>
      </c>
      <c r="AF9" s="159" t="s">
        <v>465</v>
      </c>
      <c r="AG9" s="109">
        <v>0.1</v>
      </c>
      <c r="AH9" s="109">
        <v>107</v>
      </c>
      <c r="AI9" s="109">
        <v>500</v>
      </c>
      <c r="AJ9" s="109">
        <v>500</v>
      </c>
      <c r="AK9" s="109">
        <v>500</v>
      </c>
      <c r="AL9" s="164">
        <v>0</v>
      </c>
      <c r="AM9" s="164">
        <v>5</v>
      </c>
      <c r="AN9" s="164">
        <v>8</v>
      </c>
      <c r="AO9" s="63" t="str">
        <f t="shared" si="2"/>
        <v>9,6</v>
      </c>
      <c r="AP9" s="105" t="str">
        <f t="shared" si="0"/>
        <v>H</v>
      </c>
      <c r="AQ9" s="109">
        <f t="shared" si="3"/>
        <v>0</v>
      </c>
      <c r="AR9" s="109">
        <f t="shared" si="3"/>
        <v>0</v>
      </c>
      <c r="AS9" s="147"/>
      <c r="AT9" s="147"/>
      <c r="AU9" s="147"/>
      <c r="AV9" s="147"/>
      <c r="AW9" s="147"/>
      <c r="AX9" s="171">
        <f>SUM(AX4:AX8)</f>
        <v>1</v>
      </c>
      <c r="AY9" s="160"/>
      <c r="AZ9" s="160"/>
      <c r="BA9" s="96"/>
      <c r="BB9" s="161">
        <f t="shared" si="4"/>
        <v>6</v>
      </c>
      <c r="BC9" s="161">
        <v>1.45378151260504</v>
      </c>
      <c r="BD9" s="170">
        <v>253.49373737373699</v>
      </c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</row>
    <row r="10" spans="1:71" ht="9.75" customHeight="1" x14ac:dyDescent="0.25">
      <c r="A10" s="64">
        <v>500</v>
      </c>
      <c r="B10" s="155">
        <v>6</v>
      </c>
      <c r="C10" s="163">
        <v>160</v>
      </c>
      <c r="D10" s="163">
        <v>159.01960784313701</v>
      </c>
      <c r="E10" s="163">
        <v>157.450980392156</v>
      </c>
      <c r="F10" s="163">
        <v>155.88235294117601</v>
      </c>
      <c r="G10" s="163">
        <v>154.31372549019599</v>
      </c>
      <c r="H10" s="163">
        <v>152.74509803921501</v>
      </c>
      <c r="I10" s="163">
        <v>105</v>
      </c>
      <c r="J10" s="163">
        <v>105</v>
      </c>
      <c r="K10" s="163">
        <v>105</v>
      </c>
      <c r="L10" s="163">
        <v>105</v>
      </c>
      <c r="M10" s="163">
        <v>105</v>
      </c>
      <c r="N10" s="163">
        <v>147.254901960784</v>
      </c>
      <c r="O10" s="163">
        <v>145.68627450980301</v>
      </c>
      <c r="P10" s="163">
        <v>144.117647058823</v>
      </c>
      <c r="Q10" s="163">
        <v>142.54901960784301</v>
      </c>
      <c r="R10" s="163">
        <v>140.980392156862</v>
      </c>
      <c r="S10" s="163">
        <v>140</v>
      </c>
      <c r="T10" s="96"/>
      <c r="U10" s="156">
        <v>6</v>
      </c>
      <c r="V10" s="145">
        <v>0</v>
      </c>
      <c r="W10" s="145">
        <v>6</v>
      </c>
      <c r="X10" s="145">
        <v>0</v>
      </c>
      <c r="Y10" s="145">
        <v>160</v>
      </c>
      <c r="Z10" s="63" t="str">
        <f t="shared" si="1"/>
        <v>1,7</v>
      </c>
      <c r="AA10" s="96"/>
      <c r="AB10" s="157">
        <v>6</v>
      </c>
      <c r="AC10" s="157">
        <v>0</v>
      </c>
      <c r="AD10" s="157">
        <v>6</v>
      </c>
      <c r="AE10" s="157" t="s">
        <v>403</v>
      </c>
      <c r="AF10" s="159" t="s">
        <v>467</v>
      </c>
      <c r="AG10" s="109">
        <v>0.1</v>
      </c>
      <c r="AH10" s="109">
        <v>0</v>
      </c>
      <c r="AI10" s="109">
        <v>0</v>
      </c>
      <c r="AJ10" s="109">
        <v>0</v>
      </c>
      <c r="AK10" s="109">
        <v>0</v>
      </c>
      <c r="AL10" s="164">
        <v>1</v>
      </c>
      <c r="AM10" s="164">
        <v>6</v>
      </c>
      <c r="AN10" s="164">
        <v>8</v>
      </c>
      <c r="AO10" s="63" t="str">
        <f t="shared" si="2"/>
        <v>9,7</v>
      </c>
      <c r="AP10" s="105" t="str">
        <f t="shared" si="0"/>
        <v/>
      </c>
      <c r="AQ10" s="109">
        <f t="shared" si="3"/>
        <v>0</v>
      </c>
      <c r="AR10" s="109">
        <f t="shared" si="3"/>
        <v>0</v>
      </c>
      <c r="AS10" s="147"/>
      <c r="AT10" s="147"/>
      <c r="AU10" s="147"/>
      <c r="AV10" s="147"/>
      <c r="AW10" s="147"/>
      <c r="AX10" s="172"/>
      <c r="AY10" s="160"/>
      <c r="AZ10" s="160"/>
      <c r="BA10" s="96"/>
      <c r="BB10" s="161">
        <f t="shared" si="4"/>
        <v>7</v>
      </c>
      <c r="BC10" s="161">
        <v>1.52941176470588</v>
      </c>
      <c r="BD10" s="170">
        <v>303.98848484848401</v>
      </c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</row>
    <row r="11" spans="1:71" ht="9.75" customHeight="1" x14ac:dyDescent="0.25">
      <c r="A11" s="64">
        <v>500</v>
      </c>
      <c r="B11" s="155">
        <v>7</v>
      </c>
      <c r="C11" s="163">
        <v>160</v>
      </c>
      <c r="D11" s="163">
        <v>159.01960784313701</v>
      </c>
      <c r="E11" s="163">
        <v>157.450980392156</v>
      </c>
      <c r="F11" s="163">
        <v>155.88235294117601</v>
      </c>
      <c r="G11" s="163">
        <v>154.31372549019599</v>
      </c>
      <c r="H11" s="163">
        <v>152.74509803921501</v>
      </c>
      <c r="I11" s="163">
        <v>105</v>
      </c>
      <c r="J11" s="163">
        <v>95</v>
      </c>
      <c r="K11" s="163">
        <v>95</v>
      </c>
      <c r="L11" s="163">
        <v>95</v>
      </c>
      <c r="M11" s="163">
        <v>105</v>
      </c>
      <c r="N11" s="163">
        <v>147.254901960784</v>
      </c>
      <c r="O11" s="163">
        <v>145.68627450980301</v>
      </c>
      <c r="P11" s="163">
        <v>144.117647058823</v>
      </c>
      <c r="Q11" s="163">
        <v>142.54901960784301</v>
      </c>
      <c r="R11" s="163">
        <v>140.980392156862</v>
      </c>
      <c r="S11" s="163">
        <v>140</v>
      </c>
      <c r="T11" s="96"/>
      <c r="U11" s="156">
        <v>7</v>
      </c>
      <c r="V11" s="145">
        <v>0</v>
      </c>
      <c r="W11" s="145">
        <v>7</v>
      </c>
      <c r="X11" s="145">
        <v>0</v>
      </c>
      <c r="Y11" s="145">
        <v>160</v>
      </c>
      <c r="Z11" s="63" t="str">
        <f t="shared" si="1"/>
        <v>1,8</v>
      </c>
      <c r="AA11" s="96"/>
      <c r="AB11" s="157">
        <v>7</v>
      </c>
      <c r="AC11" s="157">
        <v>0</v>
      </c>
      <c r="AD11" s="157">
        <v>7</v>
      </c>
      <c r="AE11" s="157" t="s">
        <v>234</v>
      </c>
      <c r="AF11" s="159" t="s">
        <v>465</v>
      </c>
      <c r="AG11" s="109">
        <v>0.1</v>
      </c>
      <c r="AH11" s="109">
        <v>107</v>
      </c>
      <c r="AI11" s="109">
        <v>500</v>
      </c>
      <c r="AJ11" s="109">
        <v>500</v>
      </c>
      <c r="AK11" s="109">
        <v>500</v>
      </c>
      <c r="AL11" s="164">
        <v>0</v>
      </c>
      <c r="AM11" s="164">
        <v>5</v>
      </c>
      <c r="AN11" s="164">
        <v>9</v>
      </c>
      <c r="AO11" s="63" t="str">
        <f t="shared" si="2"/>
        <v>10,6</v>
      </c>
      <c r="AP11" s="105" t="str">
        <f t="shared" si="0"/>
        <v>H</v>
      </c>
      <c r="AQ11" s="109">
        <f t="shared" si="3"/>
        <v>0</v>
      </c>
      <c r="AR11" s="109">
        <f t="shared" si="3"/>
        <v>0</v>
      </c>
      <c r="AS11" s="160"/>
      <c r="AT11" s="160"/>
      <c r="AU11" s="160"/>
      <c r="AV11" s="160"/>
      <c r="AW11" s="160"/>
      <c r="AX11" s="160"/>
      <c r="AY11" s="160"/>
      <c r="AZ11" s="160"/>
      <c r="BA11" s="96"/>
      <c r="BB11" s="161">
        <f t="shared" si="4"/>
        <v>8</v>
      </c>
      <c r="BC11" s="161">
        <v>1.6050420168067201</v>
      </c>
      <c r="BD11" s="170">
        <v>354.48323232323202</v>
      </c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</row>
    <row r="12" spans="1:71" ht="9.75" customHeight="1" x14ac:dyDescent="0.25">
      <c r="A12" s="64">
        <v>500</v>
      </c>
      <c r="B12" s="155">
        <v>8</v>
      </c>
      <c r="C12" s="163">
        <v>160</v>
      </c>
      <c r="D12" s="163">
        <v>159.01960784313701</v>
      </c>
      <c r="E12" s="163">
        <v>157.450980392156</v>
      </c>
      <c r="F12" s="163">
        <v>155.88235294117601</v>
      </c>
      <c r="G12" s="163">
        <v>154.31372549019599</v>
      </c>
      <c r="H12" s="163">
        <v>152.74509803921501</v>
      </c>
      <c r="I12" s="163">
        <v>105</v>
      </c>
      <c r="J12" s="163">
        <v>95</v>
      </c>
      <c r="K12" s="163">
        <v>95</v>
      </c>
      <c r="L12" s="163">
        <v>95</v>
      </c>
      <c r="M12" s="163">
        <v>105</v>
      </c>
      <c r="N12" s="163">
        <v>147.254901960784</v>
      </c>
      <c r="O12" s="163">
        <v>145.68627450980301</v>
      </c>
      <c r="P12" s="163">
        <v>144.117647058823</v>
      </c>
      <c r="Q12" s="163">
        <v>142.54901960784301</v>
      </c>
      <c r="R12" s="163">
        <v>140.980392156862</v>
      </c>
      <c r="S12" s="163">
        <v>140</v>
      </c>
      <c r="T12" s="96"/>
      <c r="U12" s="156">
        <v>8</v>
      </c>
      <c r="V12" s="145">
        <v>0</v>
      </c>
      <c r="W12" s="145">
        <v>8</v>
      </c>
      <c r="X12" s="145">
        <v>0</v>
      </c>
      <c r="Y12" s="145">
        <v>160</v>
      </c>
      <c r="Z12" s="63" t="str">
        <f t="shared" si="1"/>
        <v>1,9</v>
      </c>
      <c r="AA12" s="96"/>
      <c r="AB12" s="157">
        <v>8</v>
      </c>
      <c r="AC12" s="157">
        <v>0</v>
      </c>
      <c r="AD12" s="157">
        <v>8</v>
      </c>
      <c r="AE12" s="157" t="s">
        <v>469</v>
      </c>
      <c r="AF12" s="159" t="s">
        <v>467</v>
      </c>
      <c r="AG12" s="109">
        <v>0.1</v>
      </c>
      <c r="AH12" s="109">
        <v>0</v>
      </c>
      <c r="AI12" s="109">
        <v>0</v>
      </c>
      <c r="AJ12" s="109">
        <v>0</v>
      </c>
      <c r="AK12" s="109">
        <v>0</v>
      </c>
      <c r="AL12" s="164">
        <v>1</v>
      </c>
      <c r="AM12" s="164">
        <v>6</v>
      </c>
      <c r="AN12" s="164">
        <v>9</v>
      </c>
      <c r="AO12" s="63" t="str">
        <f t="shared" si="2"/>
        <v>10,7</v>
      </c>
      <c r="AP12" s="105" t="str">
        <f t="shared" si="0"/>
        <v/>
      </c>
      <c r="AQ12" s="109">
        <f t="shared" si="3"/>
        <v>0</v>
      </c>
      <c r="AR12" s="109">
        <f t="shared" si="3"/>
        <v>0</v>
      </c>
      <c r="AS12" s="160"/>
      <c r="AT12" s="160"/>
      <c r="AU12" s="160"/>
      <c r="AV12" s="160"/>
      <c r="AW12" s="160"/>
      <c r="AX12" s="160"/>
      <c r="AY12" s="160"/>
      <c r="AZ12" s="160"/>
      <c r="BA12" s="96"/>
      <c r="BB12" s="161">
        <f t="shared" si="4"/>
        <v>9</v>
      </c>
      <c r="BC12" s="161">
        <v>1.6806722689075599</v>
      </c>
      <c r="BD12" s="170">
        <v>404.977979797979</v>
      </c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</row>
    <row r="13" spans="1:71" ht="9.75" customHeight="1" x14ac:dyDescent="0.25">
      <c r="A13" s="64">
        <v>500</v>
      </c>
      <c r="B13" s="155">
        <v>9</v>
      </c>
      <c r="C13" s="163">
        <v>160</v>
      </c>
      <c r="D13" s="163">
        <v>159.01960784313701</v>
      </c>
      <c r="E13" s="163">
        <v>157.450980392156</v>
      </c>
      <c r="F13" s="163">
        <v>155.88235294117601</v>
      </c>
      <c r="G13" s="163">
        <v>154.31372549019599</v>
      </c>
      <c r="H13" s="163">
        <v>152.74509803921501</v>
      </c>
      <c r="I13" s="163">
        <v>105</v>
      </c>
      <c r="J13" s="163">
        <v>95</v>
      </c>
      <c r="K13" s="163">
        <v>95</v>
      </c>
      <c r="L13" s="163">
        <v>95</v>
      </c>
      <c r="M13" s="163">
        <v>105</v>
      </c>
      <c r="N13" s="163">
        <v>147.254901960784</v>
      </c>
      <c r="O13" s="163">
        <v>145.68627450980301</v>
      </c>
      <c r="P13" s="163">
        <v>144.117647058823</v>
      </c>
      <c r="Q13" s="163">
        <v>142.54901960784301</v>
      </c>
      <c r="R13" s="163">
        <v>140.980392156862</v>
      </c>
      <c r="S13" s="163">
        <v>140</v>
      </c>
      <c r="T13" s="96"/>
      <c r="U13" s="156">
        <v>9</v>
      </c>
      <c r="V13" s="145">
        <v>0</v>
      </c>
      <c r="W13" s="145">
        <v>9</v>
      </c>
      <c r="X13" s="145">
        <v>0</v>
      </c>
      <c r="Y13" s="145">
        <v>160</v>
      </c>
      <c r="Z13" s="63" t="str">
        <f t="shared" si="1"/>
        <v>1,10</v>
      </c>
      <c r="AA13" s="96"/>
      <c r="AB13" s="157">
        <v>9</v>
      </c>
      <c r="AC13" s="157">
        <v>0</v>
      </c>
      <c r="AD13" s="157">
        <v>9</v>
      </c>
      <c r="AE13" s="157" t="s">
        <v>470</v>
      </c>
      <c r="AF13" s="159" t="s">
        <v>465</v>
      </c>
      <c r="AG13" s="109">
        <v>0.1</v>
      </c>
      <c r="AH13" s="109">
        <v>107</v>
      </c>
      <c r="AI13" s="109">
        <v>500</v>
      </c>
      <c r="AJ13" s="109">
        <v>500</v>
      </c>
      <c r="AK13" s="109">
        <v>500</v>
      </c>
      <c r="AL13" s="164">
        <v>0</v>
      </c>
      <c r="AM13" s="164">
        <v>5</v>
      </c>
      <c r="AN13" s="164">
        <v>10</v>
      </c>
      <c r="AO13" s="63" t="str">
        <f t="shared" si="2"/>
        <v>11,6</v>
      </c>
      <c r="AP13" s="105" t="str">
        <f t="shared" si="0"/>
        <v>H</v>
      </c>
      <c r="AQ13" s="109">
        <f t="shared" si="3"/>
        <v>0</v>
      </c>
      <c r="AR13" s="109">
        <f t="shared" si="3"/>
        <v>0</v>
      </c>
      <c r="AS13" s="160"/>
      <c r="AT13" s="160"/>
      <c r="AU13" s="160"/>
      <c r="AV13" s="160"/>
      <c r="AW13" s="160"/>
      <c r="AX13" s="160"/>
      <c r="AY13" s="160"/>
      <c r="AZ13" s="160"/>
      <c r="BA13" s="96"/>
      <c r="BB13" s="161">
        <f t="shared" si="4"/>
        <v>10</v>
      </c>
      <c r="BC13" s="161">
        <v>1.7563025210084</v>
      </c>
      <c r="BD13" s="170">
        <v>455.47272727272701</v>
      </c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</row>
    <row r="14" spans="1:71" ht="9.75" customHeight="1" x14ac:dyDescent="0.25">
      <c r="A14" s="64">
        <v>500</v>
      </c>
      <c r="B14" s="155">
        <v>10</v>
      </c>
      <c r="C14" s="163">
        <v>160</v>
      </c>
      <c r="D14" s="163">
        <v>159.01960784313701</v>
      </c>
      <c r="E14" s="163">
        <v>157.450980392156</v>
      </c>
      <c r="F14" s="163">
        <v>155.88235294117601</v>
      </c>
      <c r="G14" s="163">
        <v>154.31372549019599</v>
      </c>
      <c r="H14" s="163">
        <v>152.74509803921501</v>
      </c>
      <c r="I14" s="163">
        <v>105</v>
      </c>
      <c r="J14" s="163">
        <v>105</v>
      </c>
      <c r="K14" s="163">
        <v>105</v>
      </c>
      <c r="L14" s="163">
        <v>105</v>
      </c>
      <c r="M14" s="163">
        <v>105</v>
      </c>
      <c r="N14" s="163">
        <v>147.254901960784</v>
      </c>
      <c r="O14" s="163">
        <v>145.68627450980301</v>
      </c>
      <c r="P14" s="163">
        <v>144.117647058823</v>
      </c>
      <c r="Q14" s="163">
        <v>142.54901960784301</v>
      </c>
      <c r="R14" s="163">
        <v>140.980392156862</v>
      </c>
      <c r="S14" s="163">
        <v>140</v>
      </c>
      <c r="T14" s="96"/>
      <c r="U14" s="156">
        <v>10</v>
      </c>
      <c r="V14" s="145">
        <v>0</v>
      </c>
      <c r="W14" s="145">
        <v>10</v>
      </c>
      <c r="X14" s="145">
        <v>0</v>
      </c>
      <c r="Y14" s="145">
        <v>160</v>
      </c>
      <c r="Z14" s="63" t="str">
        <f t="shared" si="1"/>
        <v>1,11</v>
      </c>
      <c r="AA14" s="96"/>
      <c r="AB14" s="157">
        <v>10</v>
      </c>
      <c r="AC14" s="157">
        <v>0</v>
      </c>
      <c r="AD14" s="157">
        <v>10</v>
      </c>
      <c r="AE14" s="157" t="s">
        <v>471</v>
      </c>
      <c r="AF14" s="159" t="s">
        <v>465</v>
      </c>
      <c r="AG14" s="109">
        <v>0.1</v>
      </c>
      <c r="AH14" s="109">
        <v>107</v>
      </c>
      <c r="AI14" s="109">
        <v>500</v>
      </c>
      <c r="AJ14" s="109">
        <v>500</v>
      </c>
      <c r="AK14" s="109">
        <v>500</v>
      </c>
      <c r="AL14" s="164">
        <v>0</v>
      </c>
      <c r="AM14" s="164">
        <v>6</v>
      </c>
      <c r="AN14" s="164">
        <v>11</v>
      </c>
      <c r="AO14" s="63" t="str">
        <f t="shared" si="2"/>
        <v>12,7</v>
      </c>
      <c r="AP14" s="105" t="str">
        <f t="shared" si="0"/>
        <v>H</v>
      </c>
      <c r="AQ14" s="109">
        <f t="shared" si="3"/>
        <v>0</v>
      </c>
      <c r="AR14" s="109">
        <f t="shared" si="3"/>
        <v>0</v>
      </c>
      <c r="AS14" s="160"/>
      <c r="AT14" s="160"/>
      <c r="AU14" s="160"/>
      <c r="AV14" s="160"/>
      <c r="AW14" s="160"/>
      <c r="AX14" s="160"/>
      <c r="AY14" s="160"/>
      <c r="AZ14" s="160"/>
      <c r="BA14" s="96"/>
      <c r="BB14" s="161">
        <f t="shared" si="4"/>
        <v>11</v>
      </c>
      <c r="BC14" s="161">
        <v>1.8319327731092401</v>
      </c>
      <c r="BD14" s="170">
        <v>505.967474747474</v>
      </c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</row>
    <row r="15" spans="1:71" ht="9.75" customHeight="1" x14ac:dyDescent="0.25">
      <c r="A15" s="64">
        <v>1000</v>
      </c>
      <c r="B15" s="155">
        <v>11</v>
      </c>
      <c r="C15" s="163">
        <v>160</v>
      </c>
      <c r="D15" s="163">
        <v>159.01960784313701</v>
      </c>
      <c r="E15" s="163">
        <v>157.450980392156</v>
      </c>
      <c r="F15" s="163">
        <v>155.88235294117601</v>
      </c>
      <c r="G15" s="163">
        <v>154.31372549019599</v>
      </c>
      <c r="H15" s="163">
        <v>152.74509803921501</v>
      </c>
      <c r="I15" s="163">
        <v>151.56862745097999</v>
      </c>
      <c r="J15" s="163">
        <v>150.78431372548999</v>
      </c>
      <c r="K15" s="163">
        <v>150</v>
      </c>
      <c r="L15" s="163">
        <v>149.21568627450901</v>
      </c>
      <c r="M15" s="163">
        <v>148.43137254901899</v>
      </c>
      <c r="N15" s="163">
        <v>147.254901960784</v>
      </c>
      <c r="O15" s="163">
        <v>145.68627450980301</v>
      </c>
      <c r="P15" s="163">
        <v>144.117647058823</v>
      </c>
      <c r="Q15" s="163">
        <v>142.54901960784301</v>
      </c>
      <c r="R15" s="163">
        <v>140.980392156862</v>
      </c>
      <c r="S15" s="163">
        <v>140</v>
      </c>
      <c r="T15" s="96"/>
      <c r="U15" s="156">
        <v>11</v>
      </c>
      <c r="V15" s="145">
        <v>0</v>
      </c>
      <c r="W15" s="145">
        <v>11</v>
      </c>
      <c r="X15" s="145">
        <v>0</v>
      </c>
      <c r="Y15" s="145">
        <v>160</v>
      </c>
      <c r="Z15" s="63" t="str">
        <f t="shared" si="1"/>
        <v>1,12</v>
      </c>
      <c r="AA15" s="96"/>
      <c r="AB15" s="157">
        <v>11</v>
      </c>
      <c r="AC15" s="157">
        <v>0</v>
      </c>
      <c r="AD15" s="157">
        <v>11</v>
      </c>
      <c r="AE15" s="157" t="s">
        <v>472</v>
      </c>
      <c r="AF15" s="159" t="s">
        <v>467</v>
      </c>
      <c r="AG15" s="109">
        <v>0.1</v>
      </c>
      <c r="AH15" s="109">
        <v>0</v>
      </c>
      <c r="AI15" s="109">
        <v>0</v>
      </c>
      <c r="AJ15" s="109">
        <v>0</v>
      </c>
      <c r="AK15" s="109">
        <v>0</v>
      </c>
      <c r="AL15" s="164">
        <v>1</v>
      </c>
      <c r="AM15" s="164">
        <v>6</v>
      </c>
      <c r="AN15" s="164">
        <v>10</v>
      </c>
      <c r="AO15" s="63" t="str">
        <f t="shared" si="2"/>
        <v>11,7</v>
      </c>
      <c r="AP15" s="105" t="str">
        <f t="shared" si="0"/>
        <v/>
      </c>
      <c r="AQ15" s="109">
        <f t="shared" si="3"/>
        <v>0</v>
      </c>
      <c r="AR15" s="109">
        <f t="shared" si="3"/>
        <v>0</v>
      </c>
      <c r="AS15" s="160"/>
      <c r="AT15" s="160"/>
      <c r="AU15" s="160"/>
      <c r="AV15" s="160"/>
      <c r="AW15" s="160"/>
      <c r="AX15" s="160"/>
      <c r="AY15" s="160"/>
      <c r="AZ15" s="160"/>
      <c r="BA15" s="96"/>
      <c r="BB15" s="161">
        <f t="shared" si="4"/>
        <v>12</v>
      </c>
      <c r="BC15" s="161">
        <v>1.9075630252100799</v>
      </c>
      <c r="BD15" s="170">
        <v>556.46222222222195</v>
      </c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</row>
    <row r="16" spans="1:71" ht="9.75" customHeight="1" x14ac:dyDescent="0.25">
      <c r="A16" s="64">
        <v>1000</v>
      </c>
      <c r="B16" s="155">
        <v>12</v>
      </c>
      <c r="C16" s="163">
        <v>160</v>
      </c>
      <c r="D16" s="163">
        <v>159.01960784313701</v>
      </c>
      <c r="E16" s="163">
        <v>157.450980392156</v>
      </c>
      <c r="F16" s="163">
        <v>155.88235294117601</v>
      </c>
      <c r="G16" s="163">
        <v>154.31372549019599</v>
      </c>
      <c r="H16" s="163">
        <v>152.74509803921501</v>
      </c>
      <c r="I16" s="163">
        <v>151.56862745097999</v>
      </c>
      <c r="J16" s="163">
        <v>150.78431372548999</v>
      </c>
      <c r="K16" s="163">
        <v>150</v>
      </c>
      <c r="L16" s="163">
        <v>149.21568627450901</v>
      </c>
      <c r="M16" s="163">
        <v>148.43137254901899</v>
      </c>
      <c r="N16" s="163">
        <v>147.254901960784</v>
      </c>
      <c r="O16" s="163">
        <v>145.68627450980301</v>
      </c>
      <c r="P16" s="163">
        <v>144.117647058823</v>
      </c>
      <c r="Q16" s="163">
        <v>142.54901960784301</v>
      </c>
      <c r="R16" s="163">
        <v>140.980392156862</v>
      </c>
      <c r="S16" s="163">
        <v>140</v>
      </c>
      <c r="T16" s="96"/>
      <c r="U16" s="156">
        <v>12</v>
      </c>
      <c r="V16" s="145">
        <v>0</v>
      </c>
      <c r="W16" s="145">
        <v>12</v>
      </c>
      <c r="X16" s="145">
        <v>0</v>
      </c>
      <c r="Y16" s="145">
        <v>160</v>
      </c>
      <c r="Z16" s="63" t="str">
        <f t="shared" si="1"/>
        <v>1,13</v>
      </c>
      <c r="AA16" s="96"/>
      <c r="AB16" s="157">
        <v>12</v>
      </c>
      <c r="AC16" s="157">
        <v>0</v>
      </c>
      <c r="AD16" s="157">
        <v>12</v>
      </c>
      <c r="AE16" s="157" t="s">
        <v>130</v>
      </c>
      <c r="AF16" s="159" t="s">
        <v>465</v>
      </c>
      <c r="AG16" s="109">
        <v>0.1</v>
      </c>
      <c r="AH16" s="109">
        <v>107</v>
      </c>
      <c r="AI16" s="109">
        <v>500</v>
      </c>
      <c r="AJ16" s="109">
        <v>500</v>
      </c>
      <c r="AK16" s="109">
        <v>500</v>
      </c>
      <c r="AL16" s="164">
        <v>0</v>
      </c>
      <c r="AM16" s="164">
        <v>7</v>
      </c>
      <c r="AN16" s="164">
        <v>5</v>
      </c>
      <c r="AO16" s="63" t="str">
        <f t="shared" si="2"/>
        <v>6,8</v>
      </c>
      <c r="AP16" s="105" t="str">
        <f t="shared" si="0"/>
        <v>H</v>
      </c>
      <c r="AQ16" s="109">
        <f t="shared" si="3"/>
        <v>0</v>
      </c>
      <c r="AR16" s="109">
        <f t="shared" si="3"/>
        <v>0</v>
      </c>
      <c r="AS16" s="160"/>
      <c r="AT16" s="160"/>
      <c r="AU16" s="160"/>
      <c r="AV16" s="160"/>
      <c r="AW16" s="160"/>
      <c r="AX16" s="160"/>
      <c r="AY16" s="160"/>
      <c r="AZ16" s="160"/>
      <c r="BA16" s="96"/>
      <c r="BB16" s="161">
        <f t="shared" si="4"/>
        <v>13</v>
      </c>
      <c r="BC16" s="161">
        <v>1.98319327731092</v>
      </c>
      <c r="BD16" s="170">
        <v>606.95696969696905</v>
      </c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</row>
    <row r="17" spans="1:71" ht="9.75" customHeight="1" x14ac:dyDescent="0.25">
      <c r="A17" s="64">
        <v>1000</v>
      </c>
      <c r="B17" s="155">
        <v>13</v>
      </c>
      <c r="C17" s="163">
        <v>160</v>
      </c>
      <c r="D17" s="163">
        <v>159.01960784313701</v>
      </c>
      <c r="E17" s="163">
        <v>157.450980392156</v>
      </c>
      <c r="F17" s="163">
        <v>155.88235294117601</v>
      </c>
      <c r="G17" s="163">
        <v>154.31372549019599</v>
      </c>
      <c r="H17" s="163">
        <v>152.74509803921501</v>
      </c>
      <c r="I17" s="163">
        <v>151.56862745097999</v>
      </c>
      <c r="J17" s="163">
        <v>150.78431372548999</v>
      </c>
      <c r="K17" s="163">
        <v>150</v>
      </c>
      <c r="L17" s="163">
        <v>149.21568627450901</v>
      </c>
      <c r="M17" s="163">
        <v>148.43137254901899</v>
      </c>
      <c r="N17" s="163">
        <v>147.254901960784</v>
      </c>
      <c r="O17" s="163">
        <v>145.68627450980301</v>
      </c>
      <c r="P17" s="163">
        <v>144.117647058823</v>
      </c>
      <c r="Q17" s="163">
        <v>142.54901960784301</v>
      </c>
      <c r="R17" s="163">
        <v>140.980392156862</v>
      </c>
      <c r="S17" s="163">
        <v>140</v>
      </c>
      <c r="T17" s="96"/>
      <c r="U17" s="156">
        <v>13</v>
      </c>
      <c r="V17" s="145">
        <v>0</v>
      </c>
      <c r="W17" s="145">
        <v>13</v>
      </c>
      <c r="X17" s="145">
        <v>0</v>
      </c>
      <c r="Y17" s="145">
        <v>160</v>
      </c>
      <c r="Z17" s="63" t="str">
        <f t="shared" si="1"/>
        <v>1,14</v>
      </c>
      <c r="AA17" s="96"/>
      <c r="AB17" s="157">
        <v>13</v>
      </c>
      <c r="AC17" s="157">
        <v>0</v>
      </c>
      <c r="AD17" s="157">
        <v>13</v>
      </c>
      <c r="AE17" s="157" t="s">
        <v>409</v>
      </c>
      <c r="AF17" s="159" t="s">
        <v>467</v>
      </c>
      <c r="AG17" s="109">
        <v>0.1</v>
      </c>
      <c r="AH17" s="109">
        <v>0</v>
      </c>
      <c r="AI17" s="109">
        <v>0</v>
      </c>
      <c r="AJ17" s="109">
        <v>0</v>
      </c>
      <c r="AK17" s="109">
        <v>0</v>
      </c>
      <c r="AL17" s="164">
        <v>1</v>
      </c>
      <c r="AM17" s="164">
        <v>7</v>
      </c>
      <c r="AN17" s="164">
        <v>6</v>
      </c>
      <c r="AO17" s="63" t="str">
        <f t="shared" si="2"/>
        <v>7,8</v>
      </c>
      <c r="AP17" s="105" t="str">
        <f t="shared" si="0"/>
        <v/>
      </c>
      <c r="AQ17" s="109">
        <f t="shared" si="3"/>
        <v>0</v>
      </c>
      <c r="AR17" s="109">
        <f t="shared" si="3"/>
        <v>0</v>
      </c>
      <c r="AS17" s="160"/>
      <c r="AT17" s="160"/>
      <c r="AU17" s="160"/>
      <c r="AV17" s="160"/>
      <c r="AW17" s="160"/>
      <c r="AX17" s="160"/>
      <c r="AY17" s="160"/>
      <c r="AZ17" s="160"/>
      <c r="BA17" s="96"/>
      <c r="BB17" s="161">
        <f t="shared" si="4"/>
        <v>14</v>
      </c>
      <c r="BC17" s="161">
        <v>2.0588235294117601</v>
      </c>
      <c r="BD17" s="170">
        <v>657.45171717171695</v>
      </c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</row>
    <row r="18" spans="1:71" ht="9.75" customHeight="1" x14ac:dyDescent="0.25">
      <c r="A18" s="64">
        <v>1000</v>
      </c>
      <c r="B18" s="155">
        <v>14</v>
      </c>
      <c r="C18" s="163">
        <v>160</v>
      </c>
      <c r="D18" s="163">
        <v>159.01960784313701</v>
      </c>
      <c r="E18" s="163">
        <v>157.450980392156</v>
      </c>
      <c r="F18" s="163">
        <v>155.88235294117601</v>
      </c>
      <c r="G18" s="163">
        <v>154.31372549019599</v>
      </c>
      <c r="H18" s="163">
        <v>152.74509803921501</v>
      </c>
      <c r="I18" s="163">
        <v>151.56862745097999</v>
      </c>
      <c r="J18" s="163">
        <v>150.78431372548999</v>
      </c>
      <c r="K18" s="163">
        <v>150</v>
      </c>
      <c r="L18" s="163">
        <v>149.21568627450901</v>
      </c>
      <c r="M18" s="163">
        <v>148.43137254901899</v>
      </c>
      <c r="N18" s="163">
        <v>147.254901960784</v>
      </c>
      <c r="O18" s="163">
        <v>145.68627450980301</v>
      </c>
      <c r="P18" s="163">
        <v>144.117647058823</v>
      </c>
      <c r="Q18" s="163">
        <v>142.54901960784301</v>
      </c>
      <c r="R18" s="163">
        <v>140.980392156862</v>
      </c>
      <c r="S18" s="163">
        <v>140</v>
      </c>
      <c r="T18" s="96"/>
      <c r="U18" s="156">
        <v>14</v>
      </c>
      <c r="V18" s="145">
        <v>0</v>
      </c>
      <c r="W18" s="145">
        <v>14</v>
      </c>
      <c r="X18" s="145">
        <v>0</v>
      </c>
      <c r="Y18" s="145">
        <v>160</v>
      </c>
      <c r="Z18" s="63" t="str">
        <f t="shared" si="1"/>
        <v>1,15</v>
      </c>
      <c r="AA18" s="96"/>
      <c r="AB18" s="157">
        <v>14</v>
      </c>
      <c r="AC18" s="157">
        <v>0</v>
      </c>
      <c r="AD18" s="157">
        <v>14</v>
      </c>
      <c r="AE18" s="157" t="s">
        <v>473</v>
      </c>
      <c r="AF18" s="159" t="s">
        <v>465</v>
      </c>
      <c r="AG18" s="109">
        <v>0.1</v>
      </c>
      <c r="AH18" s="109">
        <v>107</v>
      </c>
      <c r="AI18" s="109">
        <v>500</v>
      </c>
      <c r="AJ18" s="109">
        <v>500</v>
      </c>
      <c r="AK18" s="109">
        <v>500</v>
      </c>
      <c r="AL18" s="164">
        <v>0</v>
      </c>
      <c r="AM18" s="164">
        <v>7</v>
      </c>
      <c r="AN18" s="164">
        <v>11</v>
      </c>
      <c r="AO18" s="63" t="str">
        <f t="shared" si="2"/>
        <v>12,8</v>
      </c>
      <c r="AP18" s="105" t="str">
        <f t="shared" si="0"/>
        <v>H</v>
      </c>
      <c r="AQ18" s="109">
        <f t="shared" si="3"/>
        <v>0</v>
      </c>
      <c r="AR18" s="109">
        <f t="shared" si="3"/>
        <v>0</v>
      </c>
      <c r="AS18" s="160"/>
      <c r="AT18" s="160"/>
      <c r="AU18" s="160"/>
      <c r="AV18" s="160"/>
      <c r="AW18" s="160"/>
      <c r="AX18" s="160"/>
      <c r="AY18" s="160"/>
      <c r="AZ18" s="160"/>
      <c r="BA18" s="96"/>
      <c r="BB18" s="161">
        <f t="shared" si="4"/>
        <v>15</v>
      </c>
      <c r="BC18" s="161">
        <v>2.1344537815126001</v>
      </c>
      <c r="BD18" s="170">
        <v>707.94646464646405</v>
      </c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</row>
    <row r="19" spans="1:71" ht="9.75" customHeight="1" x14ac:dyDescent="0.25">
      <c r="A19" s="64">
        <v>1000</v>
      </c>
      <c r="B19" s="155">
        <v>15</v>
      </c>
      <c r="C19" s="163">
        <v>160</v>
      </c>
      <c r="D19" s="163">
        <v>159.01960784313701</v>
      </c>
      <c r="E19" s="163">
        <v>157.450980392156</v>
      </c>
      <c r="F19" s="163">
        <v>155.88235294117601</v>
      </c>
      <c r="G19" s="163">
        <v>154.31372549019599</v>
      </c>
      <c r="H19" s="163">
        <v>152.74509803921501</v>
      </c>
      <c r="I19" s="163">
        <v>151.56862745097999</v>
      </c>
      <c r="J19" s="163">
        <v>150.78431372548999</v>
      </c>
      <c r="K19" s="163">
        <v>150</v>
      </c>
      <c r="L19" s="163">
        <v>149.21568627450901</v>
      </c>
      <c r="M19" s="163">
        <v>148.43137254901899</v>
      </c>
      <c r="N19" s="163">
        <v>147.254901960784</v>
      </c>
      <c r="O19" s="163">
        <v>145.68627450980301</v>
      </c>
      <c r="P19" s="163">
        <v>144.117647058823</v>
      </c>
      <c r="Q19" s="163">
        <v>142.54901960784301</v>
      </c>
      <c r="R19" s="163">
        <v>140.980392156862</v>
      </c>
      <c r="S19" s="163">
        <v>140</v>
      </c>
      <c r="T19" s="96"/>
      <c r="U19" s="156">
        <v>15</v>
      </c>
      <c r="V19" s="145">
        <v>0</v>
      </c>
      <c r="W19" s="145">
        <v>15</v>
      </c>
      <c r="X19" s="145">
        <v>0</v>
      </c>
      <c r="Y19" s="145">
        <v>160</v>
      </c>
      <c r="Z19" s="63" t="str">
        <f t="shared" si="1"/>
        <v>1,16</v>
      </c>
      <c r="AA19" s="96"/>
      <c r="AB19" s="157">
        <v>15</v>
      </c>
      <c r="AC19" s="157">
        <v>0</v>
      </c>
      <c r="AD19" s="157">
        <v>15</v>
      </c>
      <c r="AE19" s="157" t="s">
        <v>474</v>
      </c>
      <c r="AF19" s="159" t="s">
        <v>467</v>
      </c>
      <c r="AG19" s="109">
        <v>0.1</v>
      </c>
      <c r="AH19" s="109">
        <v>0</v>
      </c>
      <c r="AI19" s="109">
        <v>0</v>
      </c>
      <c r="AJ19" s="109">
        <v>0</v>
      </c>
      <c r="AK19" s="109">
        <v>0</v>
      </c>
      <c r="AL19" s="164">
        <v>1</v>
      </c>
      <c r="AM19" s="164">
        <v>7</v>
      </c>
      <c r="AN19" s="164">
        <v>10</v>
      </c>
      <c r="AO19" s="63" t="str">
        <f t="shared" si="2"/>
        <v>11,8</v>
      </c>
      <c r="AP19" s="105" t="str">
        <f t="shared" si="0"/>
        <v/>
      </c>
      <c r="AQ19" s="109">
        <f t="shared" si="3"/>
        <v>0</v>
      </c>
      <c r="AR19" s="109">
        <f t="shared" si="3"/>
        <v>0</v>
      </c>
      <c r="AS19" s="160"/>
      <c r="AT19" s="160"/>
      <c r="AU19" s="160"/>
      <c r="AV19" s="160"/>
      <c r="AW19" s="160"/>
      <c r="AX19" s="160"/>
      <c r="AY19" s="160"/>
      <c r="AZ19" s="160"/>
      <c r="BA19" s="96"/>
      <c r="BB19" s="161">
        <f t="shared" si="4"/>
        <v>16</v>
      </c>
      <c r="BC19" s="161">
        <v>2.2100840336134402</v>
      </c>
      <c r="BD19" s="170">
        <v>758.44121212121195</v>
      </c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</row>
    <row r="20" spans="1:71" ht="9.75" customHeight="1" x14ac:dyDescent="0.25">
      <c r="A20" s="64">
        <v>250</v>
      </c>
      <c r="B20" s="155">
        <v>16</v>
      </c>
      <c r="C20" s="163">
        <v>160</v>
      </c>
      <c r="D20" s="163">
        <v>159.01960784313701</v>
      </c>
      <c r="E20" s="163">
        <v>157.450980392156</v>
      </c>
      <c r="F20" s="163">
        <v>155.88235294117601</v>
      </c>
      <c r="G20" s="163">
        <v>154.31372549019599</v>
      </c>
      <c r="H20" s="163">
        <v>152.74509803921501</v>
      </c>
      <c r="I20" s="163">
        <v>151.56862745097999</v>
      </c>
      <c r="J20" s="163">
        <v>150.78431372548999</v>
      </c>
      <c r="K20" s="163">
        <v>150</v>
      </c>
      <c r="L20" s="163">
        <v>149.21568627450901</v>
      </c>
      <c r="M20" s="163">
        <v>148.43137254901899</v>
      </c>
      <c r="N20" s="163">
        <v>147.254901960784</v>
      </c>
      <c r="O20" s="163">
        <v>145.68627450980301</v>
      </c>
      <c r="P20" s="163">
        <v>144.117647058823</v>
      </c>
      <c r="Q20" s="163">
        <v>142.54901960784301</v>
      </c>
      <c r="R20" s="163">
        <v>140.980392156862</v>
      </c>
      <c r="S20" s="163">
        <v>140</v>
      </c>
      <c r="T20" s="96"/>
      <c r="U20" s="156">
        <v>16</v>
      </c>
      <c r="V20" s="145">
        <v>0</v>
      </c>
      <c r="W20" s="145">
        <v>16</v>
      </c>
      <c r="X20" s="145">
        <v>0</v>
      </c>
      <c r="Y20" s="145">
        <v>160</v>
      </c>
      <c r="Z20" s="63" t="str">
        <f t="shared" si="1"/>
        <v>1,17</v>
      </c>
      <c r="AA20" s="96"/>
      <c r="AB20" s="157">
        <v>16</v>
      </c>
      <c r="AC20" s="157">
        <v>0</v>
      </c>
      <c r="AD20" s="157">
        <v>16</v>
      </c>
      <c r="AE20" s="157" t="s">
        <v>173</v>
      </c>
      <c r="AF20" s="159" t="s">
        <v>465</v>
      </c>
      <c r="AG20" s="109">
        <v>0.1</v>
      </c>
      <c r="AH20" s="109">
        <v>107</v>
      </c>
      <c r="AI20" s="109">
        <v>500</v>
      </c>
      <c r="AJ20" s="109">
        <v>500</v>
      </c>
      <c r="AK20" s="109">
        <v>500</v>
      </c>
      <c r="AL20" s="164">
        <v>0</v>
      </c>
      <c r="AM20" s="164">
        <v>8</v>
      </c>
      <c r="AN20" s="164">
        <v>5</v>
      </c>
      <c r="AO20" s="63" t="str">
        <f t="shared" si="2"/>
        <v>6,9</v>
      </c>
      <c r="AP20" s="105" t="str">
        <f t="shared" si="0"/>
        <v>H</v>
      </c>
      <c r="AQ20" s="109">
        <f t="shared" si="3"/>
        <v>0</v>
      </c>
      <c r="AR20" s="109">
        <f t="shared" si="3"/>
        <v>0</v>
      </c>
      <c r="AS20" s="160"/>
      <c r="AT20" s="160"/>
      <c r="AU20" s="160"/>
      <c r="AV20" s="160"/>
      <c r="AW20" s="160"/>
      <c r="AX20" s="160"/>
      <c r="AY20" s="160"/>
      <c r="AZ20" s="160"/>
      <c r="BA20" s="96"/>
      <c r="BB20" s="161">
        <f t="shared" si="4"/>
        <v>17</v>
      </c>
      <c r="BC20" s="161">
        <v>2.2857142857142798</v>
      </c>
      <c r="BD20" s="170">
        <v>808.93595959595905</v>
      </c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</row>
    <row r="21" spans="1:71" ht="9.75" customHeight="1" x14ac:dyDescent="0.2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156">
        <v>17</v>
      </c>
      <c r="V21" s="145">
        <v>0</v>
      </c>
      <c r="W21" s="145">
        <v>0</v>
      </c>
      <c r="X21" s="145">
        <v>16</v>
      </c>
      <c r="Y21" s="145">
        <v>140</v>
      </c>
      <c r="Z21" s="63" t="str">
        <f t="shared" si="1"/>
        <v>17,1</v>
      </c>
      <c r="AA21" s="96"/>
      <c r="AB21" s="157">
        <v>17</v>
      </c>
      <c r="AC21" s="157">
        <v>0</v>
      </c>
      <c r="AD21" s="157">
        <v>17</v>
      </c>
      <c r="AE21" s="157" t="s">
        <v>417</v>
      </c>
      <c r="AF21" s="159" t="s">
        <v>467</v>
      </c>
      <c r="AG21" s="109">
        <v>0.1</v>
      </c>
      <c r="AH21" s="109">
        <v>0</v>
      </c>
      <c r="AI21" s="109">
        <v>0</v>
      </c>
      <c r="AJ21" s="109">
        <v>0</v>
      </c>
      <c r="AK21" s="109">
        <v>0</v>
      </c>
      <c r="AL21" s="164">
        <v>1</v>
      </c>
      <c r="AM21" s="164">
        <v>8</v>
      </c>
      <c r="AN21" s="164">
        <v>6</v>
      </c>
      <c r="AO21" s="63" t="str">
        <f t="shared" si="2"/>
        <v>7,9</v>
      </c>
      <c r="AP21" s="105" t="str">
        <f t="shared" si="0"/>
        <v/>
      </c>
      <c r="AQ21" s="109">
        <f t="shared" si="3"/>
        <v>0</v>
      </c>
      <c r="AR21" s="109">
        <f t="shared" si="3"/>
        <v>0</v>
      </c>
      <c r="AS21" s="160"/>
      <c r="AT21" s="160"/>
      <c r="AU21" s="160"/>
      <c r="AV21" s="160"/>
      <c r="AW21" s="160"/>
      <c r="AX21" s="160"/>
      <c r="AY21" s="160"/>
      <c r="AZ21" s="160"/>
      <c r="BA21" s="96"/>
      <c r="BB21" s="161">
        <f t="shared" si="4"/>
        <v>18</v>
      </c>
      <c r="BC21" s="161">
        <v>2.3613445378151199</v>
      </c>
      <c r="BD21" s="170">
        <v>859.43070707070603</v>
      </c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</row>
    <row r="22" spans="1:71" ht="9.75" customHeight="1" x14ac:dyDescent="0.25">
      <c r="A22" s="96"/>
      <c r="B22" s="173"/>
      <c r="C22" s="174">
        <v>1</v>
      </c>
      <c r="D22" s="174">
        <f t="shared" ref="D22:Q22" si="5">C22+1</f>
        <v>2</v>
      </c>
      <c r="E22" s="174">
        <f t="shared" si="5"/>
        <v>3</v>
      </c>
      <c r="F22" s="174">
        <f t="shared" si="5"/>
        <v>4</v>
      </c>
      <c r="G22" s="174">
        <f t="shared" si="5"/>
        <v>5</v>
      </c>
      <c r="H22" s="174">
        <f t="shared" si="5"/>
        <v>6</v>
      </c>
      <c r="I22" s="174">
        <f t="shared" si="5"/>
        <v>7</v>
      </c>
      <c r="J22" s="174">
        <f t="shared" si="5"/>
        <v>8</v>
      </c>
      <c r="K22" s="174">
        <f t="shared" si="5"/>
        <v>9</v>
      </c>
      <c r="L22" s="174">
        <f t="shared" si="5"/>
        <v>10</v>
      </c>
      <c r="M22" s="174">
        <f t="shared" si="5"/>
        <v>11</v>
      </c>
      <c r="N22" s="174">
        <f t="shared" si="5"/>
        <v>12</v>
      </c>
      <c r="O22" s="174">
        <f t="shared" si="5"/>
        <v>13</v>
      </c>
      <c r="P22" s="174">
        <f t="shared" si="5"/>
        <v>14</v>
      </c>
      <c r="Q22" s="174">
        <f t="shared" si="5"/>
        <v>15</v>
      </c>
      <c r="R22" s="174">
        <f>Q22+1</f>
        <v>16</v>
      </c>
      <c r="S22" s="174">
        <f>R22+1</f>
        <v>17</v>
      </c>
      <c r="T22" s="96"/>
      <c r="U22" s="156">
        <v>18</v>
      </c>
      <c r="V22" s="145">
        <v>0</v>
      </c>
      <c r="W22" s="145">
        <v>1</v>
      </c>
      <c r="X22" s="145">
        <v>16</v>
      </c>
      <c r="Y22" s="145">
        <v>140</v>
      </c>
      <c r="Z22" s="63" t="str">
        <f t="shared" si="1"/>
        <v>17,2</v>
      </c>
      <c r="AA22" s="96"/>
      <c r="AB22" s="157">
        <v>18</v>
      </c>
      <c r="AC22" s="157">
        <v>0</v>
      </c>
      <c r="AD22" s="157">
        <v>18</v>
      </c>
      <c r="AE22" s="157" t="s">
        <v>475</v>
      </c>
      <c r="AF22" s="159" t="s">
        <v>465</v>
      </c>
      <c r="AG22" s="109">
        <v>0.1</v>
      </c>
      <c r="AH22" s="109">
        <v>107</v>
      </c>
      <c r="AI22" s="109">
        <v>500</v>
      </c>
      <c r="AJ22" s="109">
        <v>500</v>
      </c>
      <c r="AK22" s="109">
        <v>500</v>
      </c>
      <c r="AL22" s="164">
        <v>0</v>
      </c>
      <c r="AM22" s="164">
        <v>8</v>
      </c>
      <c r="AN22" s="164">
        <v>11</v>
      </c>
      <c r="AO22" s="63" t="str">
        <f t="shared" si="2"/>
        <v>12,9</v>
      </c>
      <c r="AP22" s="105" t="str">
        <f t="shared" si="0"/>
        <v>H</v>
      </c>
      <c r="AQ22" s="109">
        <f t="shared" si="3"/>
        <v>0</v>
      </c>
      <c r="AR22" s="109">
        <f t="shared" si="3"/>
        <v>0</v>
      </c>
      <c r="AS22" s="160"/>
      <c r="AT22" s="160"/>
      <c r="AU22" s="160"/>
      <c r="AV22" s="160"/>
      <c r="AW22" s="160"/>
      <c r="AX22" s="160"/>
      <c r="AY22" s="160"/>
      <c r="AZ22" s="160"/>
      <c r="BA22" s="96"/>
      <c r="BB22" s="161">
        <f t="shared" si="4"/>
        <v>19</v>
      </c>
      <c r="BC22" s="161">
        <v>2.4369747899159599</v>
      </c>
      <c r="BD22" s="170">
        <v>909.92545454545404</v>
      </c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</row>
    <row r="23" spans="1:71" ht="9.75" customHeight="1" x14ac:dyDescent="0.25">
      <c r="A23" s="96"/>
      <c r="B23" s="174">
        <v>1</v>
      </c>
      <c r="C23" s="163">
        <f>IF(C4&lt;=$I$10,C4,IF(ISNUMBER(MATCH('14'!C43,$Z$4:$Z$370,0)),$Z$3,IF(ISNUMBER(MATCH('14'!C43,$AO$4:$AO$370,0)),$AO$3,$Z$2)))</f>
        <v>1</v>
      </c>
      <c r="D23" s="163">
        <f>IF(D4&lt;=$I$10,D4,IF(ISNUMBER(MATCH('14'!D43,$Z$4:$Z$370,0)),$Z$3,IF(ISNUMBER(MATCH('14'!D43,$AO$4:$AO$370,0)),$AO$3,$Z$2)))</f>
        <v>0</v>
      </c>
      <c r="E23" s="163">
        <f>IF(E4&lt;=$I$10,E4,IF(ISNUMBER(MATCH('14'!E43,$Z$4:$Z$370,0)),$Z$3,IF(ISNUMBER(MATCH('14'!E43,$AO$4:$AO$370,0)),$AO$3,$Z$2)))</f>
        <v>0</v>
      </c>
      <c r="F23" s="163">
        <f>IF(F4&lt;=$I$10,F4,IF(ISNUMBER(MATCH('14'!F43,$Z$4:$Z$370,0)),$Z$3,IF(ISNUMBER(MATCH('14'!F43,$AO$4:$AO$370,0)),$AO$3,$Z$2)))</f>
        <v>0</v>
      </c>
      <c r="G23" s="163">
        <f>IF(G4&lt;=$I$10,G4,IF(ISNUMBER(MATCH('14'!G43,$Z$4:$Z$370,0)),$Z$3,IF(ISNUMBER(MATCH('14'!G43,$AO$4:$AO$370,0)),$AO$3,$Z$2)))</f>
        <v>0</v>
      </c>
      <c r="H23" s="163">
        <f>IF(H4&lt;=$I$10,H4,IF(ISNUMBER(MATCH('14'!H43,$Z$4:$Z$370,0)),$Z$3,IF(ISNUMBER(MATCH('14'!H43,$AO$4:$AO$370,0)),$AO$3,$Z$2)))</f>
        <v>0</v>
      </c>
      <c r="I23" s="163">
        <f>IF(I4&lt;=$I$10,I4,IF(ISNUMBER(MATCH('14'!I43,$Z$4:$Z$370,0)),$Z$3,IF(ISNUMBER(MATCH('14'!I43,$AO$4:$AO$370,0)),$AO$3,$Z$2)))</f>
        <v>0</v>
      </c>
      <c r="J23" s="163">
        <f>IF(J4&lt;=$I$10,J4,IF(ISNUMBER(MATCH('14'!J43,$Z$4:$Z$370,0)),$Z$3,IF(ISNUMBER(MATCH('14'!J43,$AO$4:$AO$370,0)),$AO$3,$Z$2)))</f>
        <v>0</v>
      </c>
      <c r="K23" s="163">
        <f>IF(K4&lt;=$I$10,K4,IF(ISNUMBER(MATCH('14'!K43,$Z$4:$Z$370,0)),$Z$3,IF(ISNUMBER(MATCH('14'!K43,$AO$4:$AO$370,0)),$AO$3,$Z$2)))</f>
        <v>0</v>
      </c>
      <c r="L23" s="163">
        <f>IF(L4&lt;=$I$10,L4,IF(ISNUMBER(MATCH('14'!L43,$Z$4:$Z$370,0)),$Z$3,IF(ISNUMBER(MATCH('14'!L43,$AO$4:$AO$370,0)),$AO$3,$Z$2)))</f>
        <v>0</v>
      </c>
      <c r="M23" s="163">
        <f>IF(M4&lt;=$I$10,M4,IF(ISNUMBER(MATCH('14'!M43,$Z$4:$Z$370,0)),$Z$3,IF(ISNUMBER(MATCH('14'!M43,$AO$4:$AO$370,0)),$AO$3,$Z$2)))</f>
        <v>0</v>
      </c>
      <c r="N23" s="163">
        <f>IF(N4&lt;=$I$10,N4,IF(ISNUMBER(MATCH('14'!N43,$Z$4:$Z$370,0)),$Z$3,IF(ISNUMBER(MATCH('14'!N43,$AO$4:$AO$370,0)),$AO$3,$Z$2)))</f>
        <v>0</v>
      </c>
      <c r="O23" s="163">
        <f>IF(O4&lt;=$I$10,O4,IF(ISNUMBER(MATCH('14'!O43,$Z$4:$Z$370,0)),$Z$3,IF(ISNUMBER(MATCH('14'!O43,$AO$4:$AO$370,0)),$AO$3,$Z$2)))</f>
        <v>0</v>
      </c>
      <c r="P23" s="163">
        <f>IF(P4&lt;=$I$10,P4,IF(ISNUMBER(MATCH('14'!P43,$Z$4:$Z$370,0)),$Z$3,IF(ISNUMBER(MATCH('14'!P43,$AO$4:$AO$370,0)),$AO$3,$Z$2)))</f>
        <v>0</v>
      </c>
      <c r="Q23" s="163">
        <f>IF(Q4&lt;=$I$10,Q4,IF(ISNUMBER(MATCH('14'!Q43,$Z$4:$Z$370,0)),$Z$3,IF(ISNUMBER(MATCH('14'!Q43,$AO$4:$AO$370,0)),$AO$3,$Z$2)))</f>
        <v>0</v>
      </c>
      <c r="R23" s="163">
        <f>IF(R4&lt;=$I$10,R4,IF(ISNUMBER(MATCH('14'!R43,$Z$4:$Z$370,0)),$Z$3,IF(ISNUMBER(MATCH('14'!R43,$AO$4:$AO$370,0)),$AO$3,$Z$2)))</f>
        <v>0</v>
      </c>
      <c r="S23" s="163">
        <f>IF(S4&lt;=$I$10,S4,IF(ISNUMBER(MATCH('14'!S43,$Z$4:$Z$370,0)),$Z$3,IF(ISNUMBER(MATCH('14'!S43,$AO$4:$AO$370,0)),$AO$3,$Z$2)))</f>
        <v>1</v>
      </c>
      <c r="T23" s="96"/>
      <c r="U23" s="156">
        <v>19</v>
      </c>
      <c r="V23" s="145">
        <v>0</v>
      </c>
      <c r="W23" s="145">
        <v>2</v>
      </c>
      <c r="X23" s="145">
        <v>16</v>
      </c>
      <c r="Y23" s="145">
        <v>140</v>
      </c>
      <c r="Z23" s="63" t="str">
        <f t="shared" si="1"/>
        <v>17,3</v>
      </c>
      <c r="AA23" s="96"/>
      <c r="AB23" s="157">
        <v>19</v>
      </c>
      <c r="AC23" s="157">
        <v>0</v>
      </c>
      <c r="AD23" s="157">
        <v>19</v>
      </c>
      <c r="AE23" s="157" t="s">
        <v>476</v>
      </c>
      <c r="AF23" s="159" t="s">
        <v>467</v>
      </c>
      <c r="AG23" s="109">
        <v>0.1</v>
      </c>
      <c r="AH23" s="109">
        <v>0</v>
      </c>
      <c r="AI23" s="109">
        <v>0</v>
      </c>
      <c r="AJ23" s="109">
        <v>0</v>
      </c>
      <c r="AK23" s="109">
        <v>0</v>
      </c>
      <c r="AL23" s="164">
        <v>1</v>
      </c>
      <c r="AM23" s="164">
        <v>8</v>
      </c>
      <c r="AN23" s="164">
        <v>10</v>
      </c>
      <c r="AO23" s="63" t="str">
        <f t="shared" si="2"/>
        <v>11,9</v>
      </c>
      <c r="AP23" s="105" t="str">
        <f t="shared" si="0"/>
        <v/>
      </c>
      <c r="AQ23" s="109">
        <f t="shared" si="3"/>
        <v>0</v>
      </c>
      <c r="AR23" s="109">
        <f t="shared" si="3"/>
        <v>0</v>
      </c>
      <c r="AS23" s="160"/>
      <c r="AT23" s="160"/>
      <c r="AU23" s="160"/>
      <c r="AV23" s="160"/>
      <c r="AW23" s="160"/>
      <c r="AX23" s="160"/>
      <c r="AY23" s="160"/>
      <c r="AZ23" s="160"/>
      <c r="BA23" s="96"/>
      <c r="BB23" s="161">
        <f t="shared" si="4"/>
        <v>20</v>
      </c>
      <c r="BC23" s="161">
        <v>2.5126050420168</v>
      </c>
      <c r="BD23" s="170">
        <v>960.42020202020103</v>
      </c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</row>
    <row r="24" spans="1:71" ht="9.75" customHeight="1" x14ac:dyDescent="0.25">
      <c r="A24" s="96"/>
      <c r="B24" s="174">
        <f t="shared" ref="B24:B39" si="6">B23+1</f>
        <v>2</v>
      </c>
      <c r="C24" s="163">
        <f>IF(C5&lt;=$I$10,C5,IF(ISNUMBER(MATCH('14'!C44,$Z$4:$Z$370,0)),$Z$3,IF(ISNUMBER(MATCH('14'!C44,$AO$4:$AO$370,0)),$AO$3,$Z$2)))</f>
        <v>1</v>
      </c>
      <c r="D24" s="163">
        <f>IF(D5&lt;=$I$10,D5,IF(ISNUMBER(MATCH('14'!D44,$Z$4:$Z$370,0)),$Z$3,IF(ISNUMBER(MATCH('14'!D44,$AO$4:$AO$370,0)),$AO$3,$Z$2)))</f>
        <v>0</v>
      </c>
      <c r="E24" s="163">
        <f>IF(E5&lt;=$I$10,E5,IF(ISNUMBER(MATCH('14'!E44,$Z$4:$Z$370,0)),$Z$3,IF(ISNUMBER(MATCH('14'!E44,$AO$4:$AO$370,0)),$AO$3,$Z$2)))</f>
        <v>0</v>
      </c>
      <c r="F24" s="163">
        <f>IF(F5&lt;=$I$10,F5,IF(ISNUMBER(MATCH('14'!F44,$Z$4:$Z$370,0)),$Z$3,IF(ISNUMBER(MATCH('14'!F44,$AO$4:$AO$370,0)),$AO$3,$Z$2)))</f>
        <v>0</v>
      </c>
      <c r="G24" s="163">
        <f>IF(G5&lt;=$I$10,G5,IF(ISNUMBER(MATCH('14'!G44,$Z$4:$Z$370,0)),$Z$3,IF(ISNUMBER(MATCH('14'!G44,$AO$4:$AO$370,0)),$AO$3,$Z$2)))</f>
        <v>0</v>
      </c>
      <c r="H24" s="163">
        <f>IF(H5&lt;=$I$10,H5,IF(ISNUMBER(MATCH('14'!H44,$Z$4:$Z$370,0)),$Z$3,IF(ISNUMBER(MATCH('14'!H44,$AO$4:$AO$370,0)),$AO$3,$Z$2)))</f>
        <v>0</v>
      </c>
      <c r="I24" s="163">
        <f>IF(I5&lt;=$I$10,I5,IF(ISNUMBER(MATCH('14'!I44,$Z$4:$Z$370,0)),$Z$3,IF(ISNUMBER(MATCH('14'!I44,$AO$4:$AO$370,0)),$AO$3,$Z$2)))</f>
        <v>0</v>
      </c>
      <c r="J24" s="163">
        <f>IF(J5&lt;=$I$10,J5,IF(ISNUMBER(MATCH('14'!J44,$Z$4:$Z$370,0)),$Z$3,IF(ISNUMBER(MATCH('14'!J44,$AO$4:$AO$370,0)),$AO$3,$Z$2)))</f>
        <v>0</v>
      </c>
      <c r="K24" s="163">
        <f>IF(K5&lt;=$I$10,K5,IF(ISNUMBER(MATCH('14'!K44,$Z$4:$Z$370,0)),$Z$3,IF(ISNUMBER(MATCH('14'!K44,$AO$4:$AO$370,0)),$AO$3,$Z$2)))</f>
        <v>0</v>
      </c>
      <c r="L24" s="163">
        <f>IF(L5&lt;=$I$10,L5,IF(ISNUMBER(MATCH('14'!L44,$Z$4:$Z$370,0)),$Z$3,IF(ISNUMBER(MATCH('14'!L44,$AO$4:$AO$370,0)),$AO$3,$Z$2)))</f>
        <v>0</v>
      </c>
      <c r="M24" s="163">
        <f>IF(M5&lt;=$I$10,M5,IF(ISNUMBER(MATCH('14'!M44,$Z$4:$Z$370,0)),$Z$3,IF(ISNUMBER(MATCH('14'!M44,$AO$4:$AO$370,0)),$AO$3,$Z$2)))</f>
        <v>0</v>
      </c>
      <c r="N24" s="163">
        <f>IF(N5&lt;=$I$10,N5,IF(ISNUMBER(MATCH('14'!N44,$Z$4:$Z$370,0)),$Z$3,IF(ISNUMBER(MATCH('14'!N44,$AO$4:$AO$370,0)),$AO$3,$Z$2)))</f>
        <v>0</v>
      </c>
      <c r="O24" s="163">
        <f>IF(O5&lt;=$I$10,O5,IF(ISNUMBER(MATCH('14'!O44,$Z$4:$Z$370,0)),$Z$3,IF(ISNUMBER(MATCH('14'!O44,$AO$4:$AO$370,0)),$AO$3,$Z$2)))</f>
        <v>0</v>
      </c>
      <c r="P24" s="163">
        <f>IF(P5&lt;=$I$10,P5,IF(ISNUMBER(MATCH('14'!P44,$Z$4:$Z$370,0)),$Z$3,IF(ISNUMBER(MATCH('14'!P44,$AO$4:$AO$370,0)),$AO$3,$Z$2)))</f>
        <v>0</v>
      </c>
      <c r="Q24" s="163">
        <f>IF(Q5&lt;=$I$10,Q5,IF(ISNUMBER(MATCH('14'!Q44,$Z$4:$Z$370,0)),$Z$3,IF(ISNUMBER(MATCH('14'!Q44,$AO$4:$AO$370,0)),$AO$3,$Z$2)))</f>
        <v>0</v>
      </c>
      <c r="R24" s="163">
        <f>IF(R5&lt;=$I$10,R5,IF(ISNUMBER(MATCH('14'!R44,$Z$4:$Z$370,0)),$Z$3,IF(ISNUMBER(MATCH('14'!R44,$AO$4:$AO$370,0)),$AO$3,$Z$2)))</f>
        <v>0</v>
      </c>
      <c r="S24" s="163">
        <f>IF(S5&lt;=$I$10,S5,IF(ISNUMBER(MATCH('14'!S44,$Z$4:$Z$370,0)),$Z$3,IF(ISNUMBER(MATCH('14'!S44,$AO$4:$AO$370,0)),$AO$3,$Z$2)))</f>
        <v>1</v>
      </c>
      <c r="T24" s="96"/>
      <c r="U24" s="156">
        <v>20</v>
      </c>
      <c r="V24" s="145">
        <v>0</v>
      </c>
      <c r="W24" s="145">
        <v>3</v>
      </c>
      <c r="X24" s="145">
        <v>16</v>
      </c>
      <c r="Y24" s="145">
        <v>140</v>
      </c>
      <c r="Z24" s="63" t="str">
        <f t="shared" si="1"/>
        <v>17,4</v>
      </c>
      <c r="AA24" s="96"/>
      <c r="AB24" s="157">
        <v>20</v>
      </c>
      <c r="AC24" s="157">
        <v>0</v>
      </c>
      <c r="AD24" s="157">
        <v>20</v>
      </c>
      <c r="AE24" s="157" t="s">
        <v>291</v>
      </c>
      <c r="AF24" s="159" t="s">
        <v>465</v>
      </c>
      <c r="AG24" s="109">
        <v>0.1</v>
      </c>
      <c r="AH24" s="109">
        <v>107</v>
      </c>
      <c r="AI24" s="109">
        <v>500</v>
      </c>
      <c r="AJ24" s="109">
        <v>500</v>
      </c>
      <c r="AK24" s="109">
        <v>500</v>
      </c>
      <c r="AL24" s="164">
        <v>0</v>
      </c>
      <c r="AM24" s="164">
        <v>9</v>
      </c>
      <c r="AN24" s="164">
        <v>5</v>
      </c>
      <c r="AO24" s="63" t="str">
        <f t="shared" si="2"/>
        <v>6,10</v>
      </c>
      <c r="AP24" s="105" t="str">
        <f t="shared" si="0"/>
        <v>H</v>
      </c>
      <c r="AQ24" s="109">
        <f t="shared" si="3"/>
        <v>0</v>
      </c>
      <c r="AR24" s="109">
        <f t="shared" si="3"/>
        <v>0</v>
      </c>
      <c r="AS24" s="160"/>
      <c r="AT24" s="160"/>
      <c r="AU24" s="160"/>
      <c r="AV24" s="160"/>
      <c r="AW24" s="160"/>
      <c r="AX24" s="160"/>
      <c r="AY24" s="160"/>
      <c r="AZ24" s="160"/>
      <c r="BA24" s="96"/>
      <c r="BB24" s="161">
        <f t="shared" si="4"/>
        <v>21</v>
      </c>
      <c r="BC24" s="161">
        <v>2.5882352941176401</v>
      </c>
      <c r="BD24" s="170">
        <v>1010.9149494949399</v>
      </c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</row>
    <row r="25" spans="1:71" ht="9.75" customHeight="1" x14ac:dyDescent="0.25">
      <c r="A25" s="96"/>
      <c r="B25" s="174">
        <f t="shared" si="6"/>
        <v>3</v>
      </c>
      <c r="C25" s="163">
        <f>IF(C6&lt;=$I$10,C6,IF(ISNUMBER(MATCH('14'!C45,$Z$4:$Z$370,0)),$Z$3,IF(ISNUMBER(MATCH('14'!C45,$AO$4:$AO$370,0)),$AO$3,$Z$2)))</f>
        <v>1</v>
      </c>
      <c r="D25" s="163">
        <f>IF(D6&lt;=$I$10,D6,IF(ISNUMBER(MATCH('14'!D45,$Z$4:$Z$370,0)),$Z$3,IF(ISNUMBER(MATCH('14'!D45,$AO$4:$AO$370,0)),$AO$3,$Z$2)))</f>
        <v>0</v>
      </c>
      <c r="E25" s="163">
        <f>IF(E6&lt;=$I$10,E6,IF(ISNUMBER(MATCH('14'!E45,$Z$4:$Z$370,0)),$Z$3,IF(ISNUMBER(MATCH('14'!E45,$AO$4:$AO$370,0)),$AO$3,$Z$2)))</f>
        <v>0</v>
      </c>
      <c r="F25" s="163">
        <f>IF(F6&lt;=$I$10,F6,IF(ISNUMBER(MATCH('14'!F45,$Z$4:$Z$370,0)),$Z$3,IF(ISNUMBER(MATCH('14'!F45,$AO$4:$AO$370,0)),$AO$3,$Z$2)))</f>
        <v>0</v>
      </c>
      <c r="G25" s="163">
        <f>IF(G6&lt;=$I$10,G6,IF(ISNUMBER(MATCH('14'!G45,$Z$4:$Z$370,0)),$Z$3,IF(ISNUMBER(MATCH('14'!G45,$AO$4:$AO$370,0)),$AO$3,$Z$2)))</f>
        <v>0</v>
      </c>
      <c r="H25" s="163">
        <f>IF(H6&lt;=$I$10,H6,IF(ISNUMBER(MATCH('14'!H45,$Z$4:$Z$370,0)),$Z$3,IF(ISNUMBER(MATCH('14'!H45,$AO$4:$AO$370,0)),$AO$3,$Z$2)))</f>
        <v>0</v>
      </c>
      <c r="I25" s="163">
        <f>IF(I6&lt;=$I$10,I6,IF(ISNUMBER(MATCH('14'!I45,$Z$4:$Z$370,0)),$Z$3,IF(ISNUMBER(MATCH('14'!I45,$AO$4:$AO$370,0)),$AO$3,$Z$2)))</f>
        <v>0</v>
      </c>
      <c r="J25" s="163">
        <f>IF(J6&lt;=$I$10,J6,IF(ISNUMBER(MATCH('14'!J45,$Z$4:$Z$370,0)),$Z$3,IF(ISNUMBER(MATCH('14'!J45,$AO$4:$AO$370,0)),$AO$3,$Z$2)))</f>
        <v>0</v>
      </c>
      <c r="K25" s="163">
        <f>IF(K6&lt;=$I$10,K6,IF(ISNUMBER(MATCH('14'!K45,$Z$4:$Z$370,0)),$Z$3,IF(ISNUMBER(MATCH('14'!K45,$AO$4:$AO$370,0)),$AO$3,$Z$2)))</f>
        <v>0</v>
      </c>
      <c r="L25" s="163">
        <f>IF(L6&lt;=$I$10,L6,IF(ISNUMBER(MATCH('14'!L45,$Z$4:$Z$370,0)),$Z$3,IF(ISNUMBER(MATCH('14'!L45,$AO$4:$AO$370,0)),$AO$3,$Z$2)))</f>
        <v>0</v>
      </c>
      <c r="M25" s="163">
        <f>IF(M6&lt;=$I$10,M6,IF(ISNUMBER(MATCH('14'!M45,$Z$4:$Z$370,0)),$Z$3,IF(ISNUMBER(MATCH('14'!M45,$AO$4:$AO$370,0)),$AO$3,$Z$2)))</f>
        <v>0</v>
      </c>
      <c r="N25" s="163">
        <f>IF(N6&lt;=$I$10,N6,IF(ISNUMBER(MATCH('14'!N45,$Z$4:$Z$370,0)),$Z$3,IF(ISNUMBER(MATCH('14'!N45,$AO$4:$AO$370,0)),$AO$3,$Z$2)))</f>
        <v>0</v>
      </c>
      <c r="O25" s="163">
        <f>IF(O6&lt;=$I$10,O6,IF(ISNUMBER(MATCH('14'!O45,$Z$4:$Z$370,0)),$Z$3,IF(ISNUMBER(MATCH('14'!O45,$AO$4:$AO$370,0)),$AO$3,$Z$2)))</f>
        <v>0</v>
      </c>
      <c r="P25" s="163">
        <f>IF(P6&lt;=$I$10,P6,IF(ISNUMBER(MATCH('14'!P45,$Z$4:$Z$370,0)),$Z$3,IF(ISNUMBER(MATCH('14'!P45,$AO$4:$AO$370,0)),$AO$3,$Z$2)))</f>
        <v>0</v>
      </c>
      <c r="Q25" s="163">
        <f>IF(Q6&lt;=$I$10,Q6,IF(ISNUMBER(MATCH('14'!Q45,$Z$4:$Z$370,0)),$Z$3,IF(ISNUMBER(MATCH('14'!Q45,$AO$4:$AO$370,0)),$AO$3,$Z$2)))</f>
        <v>0</v>
      </c>
      <c r="R25" s="163">
        <f>IF(R6&lt;=$I$10,R6,IF(ISNUMBER(MATCH('14'!R45,$Z$4:$Z$370,0)),$Z$3,IF(ISNUMBER(MATCH('14'!R45,$AO$4:$AO$370,0)),$AO$3,$Z$2)))</f>
        <v>0</v>
      </c>
      <c r="S25" s="163">
        <f>IF(S6&lt;=$I$10,S6,IF(ISNUMBER(MATCH('14'!S45,$Z$4:$Z$370,0)),$Z$3,IF(ISNUMBER(MATCH('14'!S45,$AO$4:$AO$370,0)),$AO$3,$Z$2)))</f>
        <v>1</v>
      </c>
      <c r="T25" s="96"/>
      <c r="U25" s="156">
        <v>21</v>
      </c>
      <c r="V25" s="145">
        <v>0</v>
      </c>
      <c r="W25" s="145">
        <v>4</v>
      </c>
      <c r="X25" s="145">
        <v>16</v>
      </c>
      <c r="Y25" s="145">
        <v>140</v>
      </c>
      <c r="Z25" s="63" t="str">
        <f t="shared" si="1"/>
        <v>17,5</v>
      </c>
      <c r="AA25" s="96"/>
      <c r="AB25" s="157">
        <v>21</v>
      </c>
      <c r="AC25" s="157">
        <v>0</v>
      </c>
      <c r="AD25" s="157">
        <v>21</v>
      </c>
      <c r="AE25" s="157" t="s">
        <v>477</v>
      </c>
      <c r="AF25" s="159" t="s">
        <v>467</v>
      </c>
      <c r="AG25" s="109">
        <v>0.1</v>
      </c>
      <c r="AH25" s="109">
        <v>0</v>
      </c>
      <c r="AI25" s="109">
        <v>0</v>
      </c>
      <c r="AJ25" s="109">
        <v>0</v>
      </c>
      <c r="AK25" s="109">
        <v>0</v>
      </c>
      <c r="AL25" s="164">
        <v>1</v>
      </c>
      <c r="AM25" s="164">
        <v>9</v>
      </c>
      <c r="AN25" s="164">
        <v>6</v>
      </c>
      <c r="AO25" s="63" t="str">
        <f t="shared" si="2"/>
        <v>7,10</v>
      </c>
      <c r="AP25" s="105" t="str">
        <f t="shared" si="0"/>
        <v/>
      </c>
      <c r="AQ25" s="109">
        <f t="shared" si="3"/>
        <v>0</v>
      </c>
      <c r="AR25" s="109">
        <f t="shared" si="3"/>
        <v>0</v>
      </c>
      <c r="AS25" s="160"/>
      <c r="AT25" s="160"/>
      <c r="AU25" s="160"/>
      <c r="AV25" s="160"/>
      <c r="AW25" s="160"/>
      <c r="AX25" s="160"/>
      <c r="AY25" s="160"/>
      <c r="AZ25" s="160"/>
      <c r="BA25" s="96"/>
      <c r="BB25" s="161">
        <f t="shared" si="4"/>
        <v>22</v>
      </c>
      <c r="BC25" s="161">
        <v>2.6638655462184802</v>
      </c>
      <c r="BD25" s="170">
        <v>1061.40969696969</v>
      </c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</row>
    <row r="26" spans="1:71" ht="9.75" customHeight="1" x14ac:dyDescent="0.25">
      <c r="A26" s="96"/>
      <c r="B26" s="174">
        <f t="shared" si="6"/>
        <v>4</v>
      </c>
      <c r="C26" s="163">
        <f>IF(C7&lt;=$I$10,C7,IF(ISNUMBER(MATCH('14'!C46,$Z$4:$Z$370,0)),$Z$3,IF(ISNUMBER(MATCH('14'!C46,$AO$4:$AO$370,0)),$AO$3,$Z$2)))</f>
        <v>1</v>
      </c>
      <c r="D26" s="163">
        <f>IF(D7&lt;=$I$10,D7,IF(ISNUMBER(MATCH('14'!D46,$Z$4:$Z$370,0)),$Z$3,IF(ISNUMBER(MATCH('14'!D46,$AO$4:$AO$370,0)),$AO$3,$Z$2)))</f>
        <v>0</v>
      </c>
      <c r="E26" s="163">
        <f>IF(E7&lt;=$I$10,E7,IF(ISNUMBER(MATCH('14'!E46,$Z$4:$Z$370,0)),$Z$3,IF(ISNUMBER(MATCH('14'!E46,$AO$4:$AO$370,0)),$AO$3,$Z$2)))</f>
        <v>0</v>
      </c>
      <c r="F26" s="163">
        <f>IF(F7&lt;=$I$10,F7,IF(ISNUMBER(MATCH('14'!F46,$Z$4:$Z$370,0)),$Z$3,IF(ISNUMBER(MATCH('14'!F46,$AO$4:$AO$370,0)),$AO$3,$Z$2)))</f>
        <v>0</v>
      </c>
      <c r="G26" s="163">
        <f>IF(G7&lt;=$I$10,G7,IF(ISNUMBER(MATCH('14'!G46,$Z$4:$Z$370,0)),$Z$3,IF(ISNUMBER(MATCH('14'!G46,$AO$4:$AO$370,0)),$AO$3,$Z$2)))</f>
        <v>0</v>
      </c>
      <c r="H26" s="163">
        <f>IF(H7&lt;=$I$10,H7,IF(ISNUMBER(MATCH('14'!H46,$Z$4:$Z$370,0)),$Z$3,IF(ISNUMBER(MATCH('14'!H46,$AO$4:$AO$370,0)),$AO$3,$Z$2)))</f>
        <v>0</v>
      </c>
      <c r="I26" s="163">
        <f>IF(I7&lt;=$I$10,I7,IF(ISNUMBER(MATCH('14'!I46,$Z$4:$Z$370,0)),$Z$3,IF(ISNUMBER(MATCH('14'!I46,$AO$4:$AO$370,0)),$AO$3,$Z$2)))</f>
        <v>0</v>
      </c>
      <c r="J26" s="163">
        <f>IF(J7&lt;=$I$10,J7,IF(ISNUMBER(MATCH('14'!J46,$Z$4:$Z$370,0)),$Z$3,IF(ISNUMBER(MATCH('14'!J46,$AO$4:$AO$370,0)),$AO$3,$Z$2)))</f>
        <v>0</v>
      </c>
      <c r="K26" s="163">
        <f>IF(K7&lt;=$I$10,K7,IF(ISNUMBER(MATCH('14'!K46,$Z$4:$Z$370,0)),$Z$3,IF(ISNUMBER(MATCH('14'!K46,$AO$4:$AO$370,0)),$AO$3,$Z$2)))</f>
        <v>0</v>
      </c>
      <c r="L26" s="163">
        <f>IF(L7&lt;=$I$10,L7,IF(ISNUMBER(MATCH('14'!L46,$Z$4:$Z$370,0)),$Z$3,IF(ISNUMBER(MATCH('14'!L46,$AO$4:$AO$370,0)),$AO$3,$Z$2)))</f>
        <v>0</v>
      </c>
      <c r="M26" s="163">
        <f>IF(M7&lt;=$I$10,M7,IF(ISNUMBER(MATCH('14'!M46,$Z$4:$Z$370,0)),$Z$3,IF(ISNUMBER(MATCH('14'!M46,$AO$4:$AO$370,0)),$AO$3,$Z$2)))</f>
        <v>0</v>
      </c>
      <c r="N26" s="163">
        <f>IF(N7&lt;=$I$10,N7,IF(ISNUMBER(MATCH('14'!N46,$Z$4:$Z$370,0)),$Z$3,IF(ISNUMBER(MATCH('14'!N46,$AO$4:$AO$370,0)),$AO$3,$Z$2)))</f>
        <v>0</v>
      </c>
      <c r="O26" s="163">
        <f>IF(O7&lt;=$I$10,O7,IF(ISNUMBER(MATCH('14'!O46,$Z$4:$Z$370,0)),$Z$3,IF(ISNUMBER(MATCH('14'!O46,$AO$4:$AO$370,0)),$AO$3,$Z$2)))</f>
        <v>0</v>
      </c>
      <c r="P26" s="163">
        <f>IF(P7&lt;=$I$10,P7,IF(ISNUMBER(MATCH('14'!P46,$Z$4:$Z$370,0)),$Z$3,IF(ISNUMBER(MATCH('14'!P46,$AO$4:$AO$370,0)),$AO$3,$Z$2)))</f>
        <v>0</v>
      </c>
      <c r="Q26" s="163">
        <f>IF(Q7&lt;=$I$10,Q7,IF(ISNUMBER(MATCH('14'!Q46,$Z$4:$Z$370,0)),$Z$3,IF(ISNUMBER(MATCH('14'!Q46,$AO$4:$AO$370,0)),$AO$3,$Z$2)))</f>
        <v>0</v>
      </c>
      <c r="R26" s="163">
        <f>IF(R7&lt;=$I$10,R7,IF(ISNUMBER(MATCH('14'!R46,$Z$4:$Z$370,0)),$Z$3,IF(ISNUMBER(MATCH('14'!R46,$AO$4:$AO$370,0)),$AO$3,$Z$2)))</f>
        <v>0</v>
      </c>
      <c r="S26" s="163">
        <f>IF(S7&lt;=$I$10,S7,IF(ISNUMBER(MATCH('14'!S46,$Z$4:$Z$370,0)),$Z$3,IF(ISNUMBER(MATCH('14'!S46,$AO$4:$AO$370,0)),$AO$3,$Z$2)))</f>
        <v>1</v>
      </c>
      <c r="T26" s="96"/>
      <c r="U26" s="156">
        <v>22</v>
      </c>
      <c r="V26" s="145">
        <v>0</v>
      </c>
      <c r="W26" s="145">
        <v>5</v>
      </c>
      <c r="X26" s="145">
        <v>16</v>
      </c>
      <c r="Y26" s="145">
        <v>140</v>
      </c>
      <c r="Z26" s="63" t="str">
        <f t="shared" si="1"/>
        <v>17,6</v>
      </c>
      <c r="AA26" s="96"/>
      <c r="AB26" s="157">
        <v>22</v>
      </c>
      <c r="AC26" s="157">
        <v>0</v>
      </c>
      <c r="AD26" s="157">
        <v>22</v>
      </c>
      <c r="AE26" s="157" t="s">
        <v>478</v>
      </c>
      <c r="AF26" s="159" t="s">
        <v>465</v>
      </c>
      <c r="AG26" s="109">
        <v>0.1</v>
      </c>
      <c r="AH26" s="109">
        <v>107</v>
      </c>
      <c r="AI26" s="109">
        <v>500</v>
      </c>
      <c r="AJ26" s="109">
        <v>500</v>
      </c>
      <c r="AK26" s="109">
        <v>500</v>
      </c>
      <c r="AL26" s="164">
        <v>0</v>
      </c>
      <c r="AM26" s="164">
        <v>9</v>
      </c>
      <c r="AN26" s="164">
        <v>11</v>
      </c>
      <c r="AO26" s="63" t="str">
        <f t="shared" si="2"/>
        <v>12,10</v>
      </c>
      <c r="AP26" s="105" t="str">
        <f t="shared" si="0"/>
        <v>H</v>
      </c>
      <c r="AQ26" s="109">
        <f t="shared" si="3"/>
        <v>0</v>
      </c>
      <c r="AR26" s="109">
        <f t="shared" si="3"/>
        <v>0</v>
      </c>
      <c r="AS26" s="160"/>
      <c r="AT26" s="160"/>
      <c r="AU26" s="160"/>
      <c r="AV26" s="160"/>
      <c r="AW26" s="160"/>
      <c r="AX26" s="160"/>
      <c r="AY26" s="160"/>
      <c r="AZ26" s="160"/>
      <c r="BA26" s="96"/>
      <c r="BB26" s="161">
        <f t="shared" si="4"/>
        <v>23</v>
      </c>
      <c r="BC26" s="161">
        <v>2.7394957983193202</v>
      </c>
      <c r="BD26" s="170">
        <v>1111.9044444444401</v>
      </c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</row>
    <row r="27" spans="1:71" ht="9.75" customHeight="1" x14ac:dyDescent="0.25">
      <c r="A27" s="96"/>
      <c r="B27" s="174">
        <f t="shared" si="6"/>
        <v>5</v>
      </c>
      <c r="C27" s="163">
        <f>IF(C8&lt;=$I$10,C8,IF(ISNUMBER(MATCH('14'!C47,$Z$4:$Z$370,0)),$Z$3,IF(ISNUMBER(MATCH('14'!C47,$AO$4:$AO$370,0)),$AO$3,$Z$2)))</f>
        <v>1</v>
      </c>
      <c r="D27" s="163">
        <f>IF(D8&lt;=$I$10,D8,IF(ISNUMBER(MATCH('14'!D47,$Z$4:$Z$370,0)),$Z$3,IF(ISNUMBER(MATCH('14'!D47,$AO$4:$AO$370,0)),$AO$3,$Z$2)))</f>
        <v>0</v>
      </c>
      <c r="E27" s="163">
        <f>IF(E8&lt;=$I$10,E8,IF(ISNUMBER(MATCH('14'!E47,$Z$4:$Z$370,0)),$Z$3,IF(ISNUMBER(MATCH('14'!E47,$AO$4:$AO$370,0)),$AO$3,$Z$2)))</f>
        <v>0</v>
      </c>
      <c r="F27" s="163">
        <f>IF(F8&lt;=$I$10,F8,IF(ISNUMBER(MATCH('14'!F47,$Z$4:$Z$370,0)),$Z$3,IF(ISNUMBER(MATCH('14'!F47,$AO$4:$AO$370,0)),$AO$3,$Z$2)))</f>
        <v>0</v>
      </c>
      <c r="G27" s="163">
        <f>IF(G8&lt;=$I$10,G8,IF(ISNUMBER(MATCH('14'!G47,$Z$4:$Z$370,0)),$Z$3,IF(ISNUMBER(MATCH('14'!G47,$AO$4:$AO$370,0)),$AO$3,$Z$2)))</f>
        <v>0</v>
      </c>
      <c r="H27" s="163">
        <f>IF(H8&lt;=$I$10,H8,IF(ISNUMBER(MATCH('14'!H47,$Z$4:$Z$370,0)),$Z$3,IF(ISNUMBER(MATCH('14'!H47,$AO$4:$AO$370,0)),$AO$3,$Z$2)))</f>
        <v>0</v>
      </c>
      <c r="I27" s="163">
        <f>IF(I8&lt;=$I$10,I8,IF(ISNUMBER(MATCH('14'!I47,$Z$4:$Z$370,0)),$Z$3,IF(ISNUMBER(MATCH('14'!I47,$AO$4:$AO$370,0)),$AO$3,$Z$2)))</f>
        <v>0</v>
      </c>
      <c r="J27" s="163">
        <f>IF(J8&lt;=$I$10,J8,IF(ISNUMBER(MATCH('14'!J47,$Z$4:$Z$370,0)),$Z$3,IF(ISNUMBER(MATCH('14'!J47,$AO$4:$AO$370,0)),$AO$3,$Z$2)))</f>
        <v>0</v>
      </c>
      <c r="K27" s="163">
        <f>IF(K8&lt;=$I$10,K8,IF(ISNUMBER(MATCH('14'!K47,$Z$4:$Z$370,0)),$Z$3,IF(ISNUMBER(MATCH('14'!K47,$AO$4:$AO$370,0)),$AO$3,$Z$2)))</f>
        <v>0</v>
      </c>
      <c r="L27" s="163">
        <f>IF(L8&lt;=$I$10,L8,IF(ISNUMBER(MATCH('14'!L47,$Z$4:$Z$370,0)),$Z$3,IF(ISNUMBER(MATCH('14'!L47,$AO$4:$AO$370,0)),$AO$3,$Z$2)))</f>
        <v>0</v>
      </c>
      <c r="M27" s="163">
        <f>IF(M8&lt;=$I$10,M8,IF(ISNUMBER(MATCH('14'!M47,$Z$4:$Z$370,0)),$Z$3,IF(ISNUMBER(MATCH('14'!M47,$AO$4:$AO$370,0)),$AO$3,$Z$2)))</f>
        <v>0</v>
      </c>
      <c r="N27" s="163">
        <f>IF(N8&lt;=$I$10,N8,IF(ISNUMBER(MATCH('14'!N47,$Z$4:$Z$370,0)),$Z$3,IF(ISNUMBER(MATCH('14'!N47,$AO$4:$AO$370,0)),$AO$3,$Z$2)))</f>
        <v>0</v>
      </c>
      <c r="O27" s="163">
        <f>IF(O8&lt;=$I$10,O8,IF(ISNUMBER(MATCH('14'!O47,$Z$4:$Z$370,0)),$Z$3,IF(ISNUMBER(MATCH('14'!O47,$AO$4:$AO$370,0)),$AO$3,$Z$2)))</f>
        <v>0</v>
      </c>
      <c r="P27" s="163">
        <f>IF(P8&lt;=$I$10,P8,IF(ISNUMBER(MATCH('14'!P47,$Z$4:$Z$370,0)),$Z$3,IF(ISNUMBER(MATCH('14'!P47,$AO$4:$AO$370,0)),$AO$3,$Z$2)))</f>
        <v>0</v>
      </c>
      <c r="Q27" s="163">
        <f>IF(Q8&lt;=$I$10,Q8,IF(ISNUMBER(MATCH('14'!Q47,$Z$4:$Z$370,0)),$Z$3,IF(ISNUMBER(MATCH('14'!Q47,$AO$4:$AO$370,0)),$AO$3,$Z$2)))</f>
        <v>0</v>
      </c>
      <c r="R27" s="163">
        <f>IF(R8&lt;=$I$10,R8,IF(ISNUMBER(MATCH('14'!R47,$Z$4:$Z$370,0)),$Z$3,IF(ISNUMBER(MATCH('14'!R47,$AO$4:$AO$370,0)),$AO$3,$Z$2)))</f>
        <v>0</v>
      </c>
      <c r="S27" s="163">
        <f>IF(S8&lt;=$I$10,S8,IF(ISNUMBER(MATCH('14'!S47,$Z$4:$Z$370,0)),$Z$3,IF(ISNUMBER(MATCH('14'!S47,$AO$4:$AO$370,0)),$AO$3,$Z$2)))</f>
        <v>1</v>
      </c>
      <c r="T27" s="96"/>
      <c r="U27" s="156">
        <v>23</v>
      </c>
      <c r="V27" s="145">
        <v>0</v>
      </c>
      <c r="W27" s="145">
        <v>6</v>
      </c>
      <c r="X27" s="145">
        <v>16</v>
      </c>
      <c r="Y27" s="145">
        <v>140</v>
      </c>
      <c r="Z27" s="63" t="str">
        <f t="shared" si="1"/>
        <v>17,7</v>
      </c>
      <c r="AA27" s="96"/>
      <c r="AB27" s="157">
        <v>23</v>
      </c>
      <c r="AC27" s="157">
        <v>0</v>
      </c>
      <c r="AD27" s="157">
        <v>23</v>
      </c>
      <c r="AE27" s="157" t="s">
        <v>479</v>
      </c>
      <c r="AF27" s="159" t="s">
        <v>467</v>
      </c>
      <c r="AG27" s="109">
        <v>0.1</v>
      </c>
      <c r="AH27" s="109">
        <v>0</v>
      </c>
      <c r="AI27" s="109">
        <v>0</v>
      </c>
      <c r="AJ27" s="109">
        <v>0</v>
      </c>
      <c r="AK27" s="109">
        <v>0</v>
      </c>
      <c r="AL27" s="164">
        <v>1</v>
      </c>
      <c r="AM27" s="164">
        <v>9</v>
      </c>
      <c r="AN27" s="164">
        <v>10</v>
      </c>
      <c r="AO27" s="63" t="str">
        <f t="shared" si="2"/>
        <v>11,10</v>
      </c>
      <c r="AP27" s="105" t="str">
        <f t="shared" si="0"/>
        <v/>
      </c>
      <c r="AQ27" s="109">
        <f t="shared" si="3"/>
        <v>0</v>
      </c>
      <c r="AR27" s="109">
        <f t="shared" si="3"/>
        <v>0</v>
      </c>
      <c r="AS27" s="160"/>
      <c r="AT27" s="160"/>
      <c r="AU27" s="160"/>
      <c r="AV27" s="160"/>
      <c r="AW27" s="160"/>
      <c r="AX27" s="160"/>
      <c r="AY27" s="160"/>
      <c r="AZ27" s="160"/>
      <c r="BA27" s="96"/>
      <c r="BB27" s="161">
        <f t="shared" si="4"/>
        <v>24</v>
      </c>
      <c r="BC27" s="161">
        <v>2.8151260504201598</v>
      </c>
      <c r="BD27" s="170">
        <v>1162.3991919191899</v>
      </c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</row>
    <row r="28" spans="1:71" ht="9.75" customHeight="1" x14ac:dyDescent="0.25">
      <c r="A28" s="96"/>
      <c r="B28" s="174">
        <f t="shared" si="6"/>
        <v>6</v>
      </c>
      <c r="C28" s="163">
        <f>IF(C9&lt;=$I$10,C9,IF(ISNUMBER(MATCH('14'!C48,$Z$4:$Z$370,0)),$Z$3,IF(ISNUMBER(MATCH('14'!C48,$AO$4:$AO$370,0)),$AO$3,$Z$2)))</f>
        <v>1</v>
      </c>
      <c r="D28" s="163">
        <f>IF(D9&lt;=$I$10,D9,IF(ISNUMBER(MATCH('14'!D48,$Z$4:$Z$370,0)),$Z$3,IF(ISNUMBER(MATCH('14'!D48,$AO$4:$AO$370,0)),$AO$3,$Z$2)))</f>
        <v>0</v>
      </c>
      <c r="E28" s="163">
        <f>IF(E9&lt;=$I$10,E9,IF(ISNUMBER(MATCH('14'!E48,$Z$4:$Z$370,0)),$Z$3,IF(ISNUMBER(MATCH('14'!E48,$AO$4:$AO$370,0)),$AO$3,$Z$2)))</f>
        <v>0</v>
      </c>
      <c r="F28" s="163">
        <f>IF(F9&lt;=$I$10,F9,IF(ISNUMBER(MATCH('14'!F48,$Z$4:$Z$370,0)),$Z$3,IF(ISNUMBER(MATCH('14'!F48,$AO$4:$AO$370,0)),$AO$3,$Z$2)))</f>
        <v>0</v>
      </c>
      <c r="G28" s="163">
        <f>IF(G9&lt;=$I$10,G9,IF(ISNUMBER(MATCH('14'!G48,$Z$4:$Z$370,0)),$Z$3,IF(ISNUMBER(MATCH('14'!G48,$AO$4:$AO$370,0)),$AO$3,$Z$2)))</f>
        <v>0</v>
      </c>
      <c r="H28" s="163">
        <f>IF(H9&lt;=$I$10,H9,IF(ISNUMBER(MATCH('14'!H48,$Z$4:$Z$370,0)),$Z$3,IF(ISNUMBER(MATCH('14'!H48,$AO$4:$AO$370,0)),$AO$3,$Z$2)))</f>
        <v>0</v>
      </c>
      <c r="I28" s="163">
        <f>IF(I9&lt;=$I$10,I9,IF(ISNUMBER(MATCH('14'!I48,$Z$4:$Z$370,0)),$Z$3,IF(ISNUMBER(MATCH('14'!I48,$AO$4:$AO$370,0)),$AO$3,$Z$2)))</f>
        <v>2</v>
      </c>
      <c r="J28" s="163">
        <f>IF(J9&lt;=$I$10,J9,IF(ISNUMBER(MATCH('14'!J48,$Z$4:$Z$370,0)),$Z$3,IF(ISNUMBER(MATCH('14'!J48,$AO$4:$AO$370,0)),$AO$3,$Z$2)))</f>
        <v>2</v>
      </c>
      <c r="K28" s="163">
        <f>IF(K9&lt;=$I$10,K9,IF(ISNUMBER(MATCH('14'!K48,$Z$4:$Z$370,0)),$Z$3,IF(ISNUMBER(MATCH('14'!K48,$AO$4:$AO$370,0)),$AO$3,$Z$2)))</f>
        <v>2</v>
      </c>
      <c r="L28" s="163">
        <f>IF(L9&lt;=$I$10,L9,IF(ISNUMBER(MATCH('14'!L48,$Z$4:$Z$370,0)),$Z$3,IF(ISNUMBER(MATCH('14'!L48,$AO$4:$AO$370,0)),$AO$3,$Z$2)))</f>
        <v>2</v>
      </c>
      <c r="M28" s="163">
        <f>IF(M9&lt;=$I$10,M9,IF(ISNUMBER(MATCH('14'!M48,$Z$4:$Z$370,0)),$Z$3,IF(ISNUMBER(MATCH('14'!M48,$AO$4:$AO$370,0)),$AO$3,$Z$2)))</f>
        <v>2</v>
      </c>
      <c r="N28" s="163">
        <f>IF(N9&lt;=$I$10,N9,IF(ISNUMBER(MATCH('14'!N48,$Z$4:$Z$370,0)),$Z$3,IF(ISNUMBER(MATCH('14'!N48,$AO$4:$AO$370,0)),$AO$3,$Z$2)))</f>
        <v>0</v>
      </c>
      <c r="O28" s="163">
        <f>IF(O9&lt;=$I$10,O9,IF(ISNUMBER(MATCH('14'!O48,$Z$4:$Z$370,0)),$Z$3,IF(ISNUMBER(MATCH('14'!O48,$AO$4:$AO$370,0)),$AO$3,$Z$2)))</f>
        <v>0</v>
      </c>
      <c r="P28" s="163">
        <f>IF(P9&lt;=$I$10,P9,IF(ISNUMBER(MATCH('14'!P48,$Z$4:$Z$370,0)),$Z$3,IF(ISNUMBER(MATCH('14'!P48,$AO$4:$AO$370,0)),$AO$3,$Z$2)))</f>
        <v>0</v>
      </c>
      <c r="Q28" s="163">
        <f>IF(Q9&lt;=$I$10,Q9,IF(ISNUMBER(MATCH('14'!Q48,$Z$4:$Z$370,0)),$Z$3,IF(ISNUMBER(MATCH('14'!Q48,$AO$4:$AO$370,0)),$AO$3,$Z$2)))</f>
        <v>0</v>
      </c>
      <c r="R28" s="163">
        <f>IF(R9&lt;=$I$10,R9,IF(ISNUMBER(MATCH('14'!R48,$Z$4:$Z$370,0)),$Z$3,IF(ISNUMBER(MATCH('14'!R48,$AO$4:$AO$370,0)),$AO$3,$Z$2)))</f>
        <v>0</v>
      </c>
      <c r="S28" s="163">
        <f>IF(S9&lt;=$I$10,S9,IF(ISNUMBER(MATCH('14'!S48,$Z$4:$Z$370,0)),$Z$3,IF(ISNUMBER(MATCH('14'!S48,$AO$4:$AO$370,0)),$AO$3,$Z$2)))</f>
        <v>1</v>
      </c>
      <c r="T28" s="96"/>
      <c r="U28" s="156">
        <v>24</v>
      </c>
      <c r="V28" s="145">
        <v>0</v>
      </c>
      <c r="W28" s="145">
        <v>7</v>
      </c>
      <c r="X28" s="145">
        <v>16</v>
      </c>
      <c r="Y28" s="145">
        <v>140</v>
      </c>
      <c r="Z28" s="63" t="str">
        <f t="shared" si="1"/>
        <v>17,8</v>
      </c>
      <c r="AA28" s="96"/>
      <c r="AB28" s="157">
        <v>24</v>
      </c>
      <c r="AC28" s="157">
        <v>0</v>
      </c>
      <c r="AD28" s="157">
        <v>24</v>
      </c>
      <c r="AE28" s="157" t="s">
        <v>299</v>
      </c>
      <c r="AF28" s="159" t="s">
        <v>465</v>
      </c>
      <c r="AG28" s="109">
        <v>0.1</v>
      </c>
      <c r="AH28" s="109">
        <v>107</v>
      </c>
      <c r="AI28" s="109">
        <v>500</v>
      </c>
      <c r="AJ28" s="109">
        <v>500</v>
      </c>
      <c r="AK28" s="109">
        <v>500</v>
      </c>
      <c r="AL28" s="164">
        <v>0</v>
      </c>
      <c r="AM28" s="164">
        <v>10</v>
      </c>
      <c r="AN28" s="164">
        <v>5</v>
      </c>
      <c r="AO28" s="63" t="str">
        <f t="shared" si="2"/>
        <v>6,11</v>
      </c>
      <c r="AP28" s="105" t="str">
        <f t="shared" si="0"/>
        <v>H</v>
      </c>
      <c r="AQ28" s="109">
        <f t="shared" si="3"/>
        <v>0</v>
      </c>
      <c r="AR28" s="109">
        <f t="shared" si="3"/>
        <v>0</v>
      </c>
      <c r="AS28" s="160"/>
      <c r="AT28" s="160"/>
      <c r="AU28" s="160"/>
      <c r="AV28" s="160"/>
      <c r="AW28" s="160"/>
      <c r="AX28" s="160"/>
      <c r="AY28" s="160"/>
      <c r="AZ28" s="160"/>
      <c r="BA28" s="96"/>
      <c r="BB28" s="161">
        <f t="shared" si="4"/>
        <v>25</v>
      </c>
      <c r="BC28" s="161">
        <v>2.8907563025209999</v>
      </c>
      <c r="BD28" s="170">
        <v>1212.8939393939299</v>
      </c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</row>
    <row r="29" spans="1:71" ht="9.75" customHeight="1" x14ac:dyDescent="0.25">
      <c r="A29" s="96"/>
      <c r="B29" s="174">
        <f t="shared" si="6"/>
        <v>7</v>
      </c>
      <c r="C29" s="163">
        <f>IF(C10&lt;=$I$10,C10,IF(ISNUMBER(MATCH('14'!C49,$Z$4:$Z$370,0)),$Z$3,IF(ISNUMBER(MATCH('14'!C49,$AO$4:$AO$370,0)),$AO$3,$Z$2)))</f>
        <v>1</v>
      </c>
      <c r="D29" s="163">
        <f>IF(D10&lt;=$I$10,D10,IF(ISNUMBER(MATCH('14'!D49,$Z$4:$Z$370,0)),$Z$3,IF(ISNUMBER(MATCH('14'!D49,$AO$4:$AO$370,0)),$AO$3,$Z$2)))</f>
        <v>0</v>
      </c>
      <c r="E29" s="163">
        <f>IF(E10&lt;=$I$10,E10,IF(ISNUMBER(MATCH('14'!E49,$Z$4:$Z$370,0)),$Z$3,IF(ISNUMBER(MATCH('14'!E49,$AO$4:$AO$370,0)),$AO$3,$Z$2)))</f>
        <v>0</v>
      </c>
      <c r="F29" s="163">
        <f>IF(F10&lt;=$I$10,F10,IF(ISNUMBER(MATCH('14'!F49,$Z$4:$Z$370,0)),$Z$3,IF(ISNUMBER(MATCH('14'!F49,$AO$4:$AO$370,0)),$AO$3,$Z$2)))</f>
        <v>0</v>
      </c>
      <c r="G29" s="163">
        <f>IF(G10&lt;=$I$10,G10,IF(ISNUMBER(MATCH('14'!G49,$Z$4:$Z$370,0)),$Z$3,IF(ISNUMBER(MATCH('14'!G49,$AO$4:$AO$370,0)),$AO$3,$Z$2)))</f>
        <v>0</v>
      </c>
      <c r="H29" s="163">
        <f>IF(H10&lt;=$I$10,H10,IF(ISNUMBER(MATCH('14'!H49,$Z$4:$Z$370,0)),$Z$3,IF(ISNUMBER(MATCH('14'!H49,$AO$4:$AO$370,0)),$AO$3,$Z$2)))</f>
        <v>2</v>
      </c>
      <c r="I29" s="163">
        <f>IF(I10&lt;=$I$10,I10,IF(ISNUMBER(MATCH('14'!I49,$Z$4:$Z$370,0)),$Z$3,IF(ISNUMBER(MATCH('14'!I49,$AO$4:$AO$370,0)),$AO$3,$Z$2)))</f>
        <v>105</v>
      </c>
      <c r="J29" s="163">
        <f>IF(J10&lt;=$I$10,J10,IF(ISNUMBER(MATCH('14'!J49,$Z$4:$Z$370,0)),$Z$3,IF(ISNUMBER(MATCH('14'!J49,$AO$4:$AO$370,0)),$AO$3,$Z$2)))</f>
        <v>105</v>
      </c>
      <c r="K29" s="163">
        <f>IF(K10&lt;=$I$10,K10,IF(ISNUMBER(MATCH('14'!K49,$Z$4:$Z$370,0)),$Z$3,IF(ISNUMBER(MATCH('14'!K49,$AO$4:$AO$370,0)),$AO$3,$Z$2)))</f>
        <v>105</v>
      </c>
      <c r="L29" s="163">
        <f>IF(L10&lt;=$I$10,L10,IF(ISNUMBER(MATCH('14'!L49,$Z$4:$Z$370,0)),$Z$3,IF(ISNUMBER(MATCH('14'!L49,$AO$4:$AO$370,0)),$AO$3,$Z$2)))</f>
        <v>105</v>
      </c>
      <c r="M29" s="163">
        <f>IF(M10&lt;=$I$10,M10,IF(ISNUMBER(MATCH('14'!M49,$Z$4:$Z$370,0)),$Z$3,IF(ISNUMBER(MATCH('14'!M49,$AO$4:$AO$370,0)),$AO$3,$Z$2)))</f>
        <v>105</v>
      </c>
      <c r="N29" s="163">
        <f>IF(N10&lt;=$I$10,N10,IF(ISNUMBER(MATCH('14'!N49,$Z$4:$Z$370,0)),$Z$3,IF(ISNUMBER(MATCH('14'!N49,$AO$4:$AO$370,0)),$AO$3,$Z$2)))</f>
        <v>2</v>
      </c>
      <c r="O29" s="163">
        <f>IF(O10&lt;=$I$10,O10,IF(ISNUMBER(MATCH('14'!O49,$Z$4:$Z$370,0)),$Z$3,IF(ISNUMBER(MATCH('14'!O49,$AO$4:$AO$370,0)),$AO$3,$Z$2)))</f>
        <v>0</v>
      </c>
      <c r="P29" s="163">
        <f>IF(P10&lt;=$I$10,P10,IF(ISNUMBER(MATCH('14'!P49,$Z$4:$Z$370,0)),$Z$3,IF(ISNUMBER(MATCH('14'!P49,$AO$4:$AO$370,0)),$AO$3,$Z$2)))</f>
        <v>0</v>
      </c>
      <c r="Q29" s="163">
        <f>IF(Q10&lt;=$I$10,Q10,IF(ISNUMBER(MATCH('14'!Q49,$Z$4:$Z$370,0)),$Z$3,IF(ISNUMBER(MATCH('14'!Q49,$AO$4:$AO$370,0)),$AO$3,$Z$2)))</f>
        <v>0</v>
      </c>
      <c r="R29" s="163">
        <f>IF(R10&lt;=$I$10,R10,IF(ISNUMBER(MATCH('14'!R49,$Z$4:$Z$370,0)),$Z$3,IF(ISNUMBER(MATCH('14'!R49,$AO$4:$AO$370,0)),$AO$3,$Z$2)))</f>
        <v>0</v>
      </c>
      <c r="S29" s="163">
        <f>IF(S10&lt;=$I$10,S10,IF(ISNUMBER(MATCH('14'!S49,$Z$4:$Z$370,0)),$Z$3,IF(ISNUMBER(MATCH('14'!S49,$AO$4:$AO$370,0)),$AO$3,$Z$2)))</f>
        <v>1</v>
      </c>
      <c r="T29" s="96"/>
      <c r="U29" s="156">
        <v>25</v>
      </c>
      <c r="V29" s="145">
        <v>0</v>
      </c>
      <c r="W29" s="145">
        <v>8</v>
      </c>
      <c r="X29" s="145">
        <v>16</v>
      </c>
      <c r="Y29" s="145">
        <v>140</v>
      </c>
      <c r="Z29" s="63" t="str">
        <f t="shared" si="1"/>
        <v>17,9</v>
      </c>
      <c r="AA29" s="96"/>
      <c r="AB29" s="157">
        <v>25</v>
      </c>
      <c r="AC29" s="157">
        <v>0</v>
      </c>
      <c r="AD29" s="157">
        <v>25</v>
      </c>
      <c r="AE29" s="157" t="s">
        <v>176</v>
      </c>
      <c r="AF29" s="159" t="s">
        <v>465</v>
      </c>
      <c r="AG29" s="109">
        <v>0.1</v>
      </c>
      <c r="AH29" s="109">
        <v>107</v>
      </c>
      <c r="AI29" s="109">
        <v>500</v>
      </c>
      <c r="AJ29" s="109">
        <v>500</v>
      </c>
      <c r="AK29" s="109">
        <v>500</v>
      </c>
      <c r="AL29" s="164">
        <v>0</v>
      </c>
      <c r="AM29" s="164">
        <v>11</v>
      </c>
      <c r="AN29" s="164">
        <v>6</v>
      </c>
      <c r="AO29" s="63" t="str">
        <f t="shared" si="2"/>
        <v>7,12</v>
      </c>
      <c r="AP29" s="105" t="str">
        <f t="shared" si="0"/>
        <v>H</v>
      </c>
      <c r="AQ29" s="109">
        <f t="shared" si="3"/>
        <v>0</v>
      </c>
      <c r="AR29" s="109">
        <f t="shared" si="3"/>
        <v>0</v>
      </c>
      <c r="AS29" s="160"/>
      <c r="AT29" s="160"/>
      <c r="AU29" s="160"/>
      <c r="AV29" s="160"/>
      <c r="AW29" s="160"/>
      <c r="AX29" s="160"/>
      <c r="AY29" s="160"/>
      <c r="AZ29" s="160"/>
      <c r="BA29" s="96"/>
      <c r="BB29" s="161">
        <f t="shared" si="4"/>
        <v>26</v>
      </c>
      <c r="BC29" s="161">
        <v>2.96638655462184</v>
      </c>
      <c r="BD29" s="170">
        <v>1263.38868686868</v>
      </c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</row>
    <row r="30" spans="1:71" ht="9.75" customHeight="1" x14ac:dyDescent="0.25">
      <c r="A30" s="96"/>
      <c r="B30" s="174">
        <f t="shared" si="6"/>
        <v>8</v>
      </c>
      <c r="C30" s="163">
        <f>IF(C11&lt;=$I$10,C11,IF(ISNUMBER(MATCH('14'!C50,$Z$4:$Z$370,0)),$Z$3,IF(ISNUMBER(MATCH('14'!C50,$AO$4:$AO$370,0)),$AO$3,$Z$2)))</f>
        <v>1</v>
      </c>
      <c r="D30" s="163">
        <f>IF(D11&lt;=$I$10,D11,IF(ISNUMBER(MATCH('14'!D50,$Z$4:$Z$370,0)),$Z$3,IF(ISNUMBER(MATCH('14'!D50,$AO$4:$AO$370,0)),$AO$3,$Z$2)))</f>
        <v>0</v>
      </c>
      <c r="E30" s="163">
        <f>IF(E11&lt;=$I$10,E11,IF(ISNUMBER(MATCH('14'!E50,$Z$4:$Z$370,0)),$Z$3,IF(ISNUMBER(MATCH('14'!E50,$AO$4:$AO$370,0)),$AO$3,$Z$2)))</f>
        <v>0</v>
      </c>
      <c r="F30" s="163">
        <f>IF(F11&lt;=$I$10,F11,IF(ISNUMBER(MATCH('14'!F50,$Z$4:$Z$370,0)),$Z$3,IF(ISNUMBER(MATCH('14'!F50,$AO$4:$AO$370,0)),$AO$3,$Z$2)))</f>
        <v>0</v>
      </c>
      <c r="G30" s="163">
        <f>IF(G11&lt;=$I$10,G11,IF(ISNUMBER(MATCH('14'!G50,$Z$4:$Z$370,0)),$Z$3,IF(ISNUMBER(MATCH('14'!G50,$AO$4:$AO$370,0)),$AO$3,$Z$2)))</f>
        <v>0</v>
      </c>
      <c r="H30" s="163">
        <f>IF(H11&lt;=$I$10,H11,IF(ISNUMBER(MATCH('14'!H50,$Z$4:$Z$370,0)),$Z$3,IF(ISNUMBER(MATCH('14'!H50,$AO$4:$AO$370,0)),$AO$3,$Z$2)))</f>
        <v>2</v>
      </c>
      <c r="I30" s="163">
        <f>IF(I11&lt;=$I$10,I11,IF(ISNUMBER(MATCH('14'!I50,$Z$4:$Z$370,0)),$Z$3,IF(ISNUMBER(MATCH('14'!I50,$AO$4:$AO$370,0)),$AO$3,$Z$2)))</f>
        <v>105</v>
      </c>
      <c r="J30" s="163">
        <f>IF(J11&lt;=$I$10,J11,IF(ISNUMBER(MATCH('14'!J50,$Z$4:$Z$370,0)),$Z$3,IF(ISNUMBER(MATCH('14'!J50,$AO$4:$AO$370,0)),$AO$3,$Z$2)))</f>
        <v>95</v>
      </c>
      <c r="K30" s="163">
        <f>IF(K11&lt;=$I$10,K11,IF(ISNUMBER(MATCH('14'!K50,$Z$4:$Z$370,0)),$Z$3,IF(ISNUMBER(MATCH('14'!K50,$AO$4:$AO$370,0)),$AO$3,$Z$2)))</f>
        <v>95</v>
      </c>
      <c r="L30" s="163">
        <f>IF(L11&lt;=$I$10,L11,IF(ISNUMBER(MATCH('14'!L50,$Z$4:$Z$370,0)),$Z$3,IF(ISNUMBER(MATCH('14'!L50,$AO$4:$AO$370,0)),$AO$3,$Z$2)))</f>
        <v>95</v>
      </c>
      <c r="M30" s="163">
        <f>IF(M11&lt;=$I$10,M11,IF(ISNUMBER(MATCH('14'!M50,$Z$4:$Z$370,0)),$Z$3,IF(ISNUMBER(MATCH('14'!M50,$AO$4:$AO$370,0)),$AO$3,$Z$2)))</f>
        <v>105</v>
      </c>
      <c r="N30" s="163">
        <f>IF(N11&lt;=$I$10,N11,IF(ISNUMBER(MATCH('14'!N50,$Z$4:$Z$370,0)),$Z$3,IF(ISNUMBER(MATCH('14'!N50,$AO$4:$AO$370,0)),$AO$3,$Z$2)))</f>
        <v>2</v>
      </c>
      <c r="O30" s="163">
        <f>IF(O11&lt;=$I$10,O11,IF(ISNUMBER(MATCH('14'!O50,$Z$4:$Z$370,0)),$Z$3,IF(ISNUMBER(MATCH('14'!O50,$AO$4:$AO$370,0)),$AO$3,$Z$2)))</f>
        <v>0</v>
      </c>
      <c r="P30" s="163">
        <f>IF(P11&lt;=$I$10,P11,IF(ISNUMBER(MATCH('14'!P50,$Z$4:$Z$370,0)),$Z$3,IF(ISNUMBER(MATCH('14'!P50,$AO$4:$AO$370,0)),$AO$3,$Z$2)))</f>
        <v>0</v>
      </c>
      <c r="Q30" s="163">
        <f>IF(Q11&lt;=$I$10,Q11,IF(ISNUMBER(MATCH('14'!Q50,$Z$4:$Z$370,0)),$Z$3,IF(ISNUMBER(MATCH('14'!Q50,$AO$4:$AO$370,0)),$AO$3,$Z$2)))</f>
        <v>0</v>
      </c>
      <c r="R30" s="163">
        <f>IF(R11&lt;=$I$10,R11,IF(ISNUMBER(MATCH('14'!R50,$Z$4:$Z$370,0)),$Z$3,IF(ISNUMBER(MATCH('14'!R50,$AO$4:$AO$370,0)),$AO$3,$Z$2)))</f>
        <v>0</v>
      </c>
      <c r="S30" s="163">
        <f>IF(S11&lt;=$I$10,S11,IF(ISNUMBER(MATCH('14'!S50,$Z$4:$Z$370,0)),$Z$3,IF(ISNUMBER(MATCH('14'!S50,$AO$4:$AO$370,0)),$AO$3,$Z$2)))</f>
        <v>1</v>
      </c>
      <c r="T30" s="96"/>
      <c r="U30" s="156">
        <v>26</v>
      </c>
      <c r="V30" s="145">
        <v>0</v>
      </c>
      <c r="W30" s="145">
        <v>9</v>
      </c>
      <c r="X30" s="145">
        <v>16</v>
      </c>
      <c r="Y30" s="145">
        <v>140</v>
      </c>
      <c r="Z30" s="63" t="str">
        <f t="shared" si="1"/>
        <v>17,10</v>
      </c>
      <c r="AA30" s="96"/>
      <c r="AB30" s="157">
        <v>26</v>
      </c>
      <c r="AC30" s="157">
        <v>0</v>
      </c>
      <c r="AD30" s="157">
        <v>26</v>
      </c>
      <c r="AE30" s="157" t="s">
        <v>480</v>
      </c>
      <c r="AF30" s="159" t="s">
        <v>467</v>
      </c>
      <c r="AG30" s="109">
        <v>0.1</v>
      </c>
      <c r="AH30" s="109">
        <v>0</v>
      </c>
      <c r="AI30" s="109">
        <v>0</v>
      </c>
      <c r="AJ30" s="109">
        <v>0</v>
      </c>
      <c r="AK30" s="109">
        <v>0</v>
      </c>
      <c r="AL30" s="164">
        <v>1</v>
      </c>
      <c r="AM30" s="164">
        <v>10</v>
      </c>
      <c r="AN30" s="164">
        <v>6</v>
      </c>
      <c r="AO30" s="63" t="str">
        <f t="shared" si="2"/>
        <v>7,11</v>
      </c>
      <c r="AP30" s="105" t="str">
        <f t="shared" si="0"/>
        <v/>
      </c>
      <c r="AQ30" s="109">
        <f t="shared" si="3"/>
        <v>0</v>
      </c>
      <c r="AR30" s="109">
        <f t="shared" si="3"/>
        <v>0</v>
      </c>
      <c r="AS30" s="160"/>
      <c r="AT30" s="160"/>
      <c r="AU30" s="160"/>
      <c r="AV30" s="160"/>
      <c r="AW30" s="160"/>
      <c r="AX30" s="160"/>
      <c r="AY30" s="160"/>
      <c r="AZ30" s="160"/>
      <c r="BA30" s="96"/>
      <c r="BB30" s="161">
        <f t="shared" si="4"/>
        <v>27</v>
      </c>
      <c r="BC30" s="161">
        <v>3.04201680672268</v>
      </c>
      <c r="BD30" s="170">
        <v>1313.8834343434301</v>
      </c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</row>
    <row r="31" spans="1:71" ht="9.75" customHeight="1" x14ac:dyDescent="0.25">
      <c r="A31" s="96"/>
      <c r="B31" s="174">
        <f t="shared" si="6"/>
        <v>9</v>
      </c>
      <c r="C31" s="163">
        <f>IF(C12&lt;=$I$10,C12,IF(ISNUMBER(MATCH('14'!C51,$Z$4:$Z$370,0)),$Z$3,IF(ISNUMBER(MATCH('14'!C51,$AO$4:$AO$370,0)),$AO$3,$Z$2)))</f>
        <v>1</v>
      </c>
      <c r="D31" s="163">
        <f>IF(D12&lt;=$I$10,D12,IF(ISNUMBER(MATCH('14'!D51,$Z$4:$Z$370,0)),$Z$3,IF(ISNUMBER(MATCH('14'!D51,$AO$4:$AO$370,0)),$AO$3,$Z$2)))</f>
        <v>0</v>
      </c>
      <c r="E31" s="163">
        <f>IF(E12&lt;=$I$10,E12,IF(ISNUMBER(MATCH('14'!E51,$Z$4:$Z$370,0)),$Z$3,IF(ISNUMBER(MATCH('14'!E51,$AO$4:$AO$370,0)),$AO$3,$Z$2)))</f>
        <v>0</v>
      </c>
      <c r="F31" s="163">
        <f>IF(F12&lt;=$I$10,F12,IF(ISNUMBER(MATCH('14'!F51,$Z$4:$Z$370,0)),$Z$3,IF(ISNUMBER(MATCH('14'!F51,$AO$4:$AO$370,0)),$AO$3,$Z$2)))</f>
        <v>0</v>
      </c>
      <c r="G31" s="163">
        <f>IF(G12&lt;=$I$10,G12,IF(ISNUMBER(MATCH('14'!G51,$Z$4:$Z$370,0)),$Z$3,IF(ISNUMBER(MATCH('14'!G51,$AO$4:$AO$370,0)),$AO$3,$Z$2)))</f>
        <v>0</v>
      </c>
      <c r="H31" s="163">
        <f>IF(H12&lt;=$I$10,H12,IF(ISNUMBER(MATCH('14'!H51,$Z$4:$Z$370,0)),$Z$3,IF(ISNUMBER(MATCH('14'!H51,$AO$4:$AO$370,0)),$AO$3,$Z$2)))</f>
        <v>2</v>
      </c>
      <c r="I31" s="163">
        <f>IF(I12&lt;=$I$10,I12,IF(ISNUMBER(MATCH('14'!I51,$Z$4:$Z$370,0)),$Z$3,IF(ISNUMBER(MATCH('14'!I51,$AO$4:$AO$370,0)),$AO$3,$Z$2)))</f>
        <v>105</v>
      </c>
      <c r="J31" s="163">
        <f>IF(J12&lt;=$I$10,J12,IF(ISNUMBER(MATCH('14'!J51,$Z$4:$Z$370,0)),$Z$3,IF(ISNUMBER(MATCH('14'!J51,$AO$4:$AO$370,0)),$AO$3,$Z$2)))</f>
        <v>95</v>
      </c>
      <c r="K31" s="163">
        <f>IF(K12&lt;=$I$10,K12,IF(ISNUMBER(MATCH('14'!K51,$Z$4:$Z$370,0)),$Z$3,IF(ISNUMBER(MATCH('14'!K51,$AO$4:$AO$370,0)),$AO$3,$Z$2)))</f>
        <v>95</v>
      </c>
      <c r="L31" s="163">
        <f>IF(L12&lt;=$I$10,L12,IF(ISNUMBER(MATCH('14'!L51,$Z$4:$Z$370,0)),$Z$3,IF(ISNUMBER(MATCH('14'!L51,$AO$4:$AO$370,0)),$AO$3,$Z$2)))</f>
        <v>95</v>
      </c>
      <c r="M31" s="163">
        <f>IF(M12&lt;=$I$10,M12,IF(ISNUMBER(MATCH('14'!M51,$Z$4:$Z$370,0)),$Z$3,IF(ISNUMBER(MATCH('14'!M51,$AO$4:$AO$370,0)),$AO$3,$Z$2)))</f>
        <v>105</v>
      </c>
      <c r="N31" s="163">
        <f>IF(N12&lt;=$I$10,N12,IF(ISNUMBER(MATCH('14'!N51,$Z$4:$Z$370,0)),$Z$3,IF(ISNUMBER(MATCH('14'!N51,$AO$4:$AO$370,0)),$AO$3,$Z$2)))</f>
        <v>2</v>
      </c>
      <c r="O31" s="163">
        <f>IF(O12&lt;=$I$10,O12,IF(ISNUMBER(MATCH('14'!O51,$Z$4:$Z$370,0)),$Z$3,IF(ISNUMBER(MATCH('14'!O51,$AO$4:$AO$370,0)),$AO$3,$Z$2)))</f>
        <v>0</v>
      </c>
      <c r="P31" s="163">
        <f>IF(P12&lt;=$I$10,P12,IF(ISNUMBER(MATCH('14'!P51,$Z$4:$Z$370,0)),$Z$3,IF(ISNUMBER(MATCH('14'!P51,$AO$4:$AO$370,0)),$AO$3,$Z$2)))</f>
        <v>0</v>
      </c>
      <c r="Q31" s="163">
        <f>IF(Q12&lt;=$I$10,Q12,IF(ISNUMBER(MATCH('14'!Q51,$Z$4:$Z$370,0)),$Z$3,IF(ISNUMBER(MATCH('14'!Q51,$AO$4:$AO$370,0)),$AO$3,$Z$2)))</f>
        <v>0</v>
      </c>
      <c r="R31" s="163">
        <f>IF(R12&lt;=$I$10,R12,IF(ISNUMBER(MATCH('14'!R51,$Z$4:$Z$370,0)),$Z$3,IF(ISNUMBER(MATCH('14'!R51,$AO$4:$AO$370,0)),$AO$3,$Z$2)))</f>
        <v>0</v>
      </c>
      <c r="S31" s="163">
        <f>IF(S12&lt;=$I$10,S12,IF(ISNUMBER(MATCH('14'!S51,$Z$4:$Z$370,0)),$Z$3,IF(ISNUMBER(MATCH('14'!S51,$AO$4:$AO$370,0)),$AO$3,$Z$2)))</f>
        <v>1</v>
      </c>
      <c r="T31" s="96"/>
      <c r="U31" s="156">
        <v>27</v>
      </c>
      <c r="V31" s="145">
        <v>0</v>
      </c>
      <c r="W31" s="145">
        <v>10</v>
      </c>
      <c r="X31" s="145">
        <v>16</v>
      </c>
      <c r="Y31" s="145">
        <v>140</v>
      </c>
      <c r="Z31" s="63" t="str">
        <f t="shared" si="1"/>
        <v>17,11</v>
      </c>
      <c r="AA31" s="96"/>
      <c r="AB31" s="157">
        <v>27</v>
      </c>
      <c r="AC31" s="157">
        <v>0</v>
      </c>
      <c r="AD31" s="157">
        <v>27</v>
      </c>
      <c r="AE31" s="157" t="s">
        <v>310</v>
      </c>
      <c r="AF31" s="159" t="s">
        <v>465</v>
      </c>
      <c r="AG31" s="109">
        <v>0.1</v>
      </c>
      <c r="AH31" s="109">
        <v>107</v>
      </c>
      <c r="AI31" s="109">
        <v>500</v>
      </c>
      <c r="AJ31" s="109">
        <v>500</v>
      </c>
      <c r="AK31" s="109">
        <v>500</v>
      </c>
      <c r="AL31" s="164">
        <v>0</v>
      </c>
      <c r="AM31" s="164">
        <v>11</v>
      </c>
      <c r="AN31" s="164">
        <v>7</v>
      </c>
      <c r="AO31" s="63" t="str">
        <f t="shared" si="2"/>
        <v>8,12</v>
      </c>
      <c r="AP31" s="105" t="str">
        <f t="shared" si="0"/>
        <v>H</v>
      </c>
      <c r="AQ31" s="109">
        <f t="shared" si="3"/>
        <v>0</v>
      </c>
      <c r="AR31" s="109">
        <f t="shared" si="3"/>
        <v>0</v>
      </c>
      <c r="AS31" s="160"/>
      <c r="AT31" s="160"/>
      <c r="AU31" s="160"/>
      <c r="AV31" s="160"/>
      <c r="AW31" s="160"/>
      <c r="AX31" s="160"/>
      <c r="AY31" s="160"/>
      <c r="AZ31" s="160"/>
      <c r="BA31" s="96"/>
      <c r="BB31" s="161">
        <f t="shared" si="4"/>
        <v>28</v>
      </c>
      <c r="BC31" s="161">
        <v>3.1176470588235201</v>
      </c>
      <c r="BD31" s="170">
        <v>1364.3781818181801</v>
      </c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</row>
    <row r="32" spans="1:71" ht="9.75" customHeight="1" x14ac:dyDescent="0.25">
      <c r="A32" s="96"/>
      <c r="B32" s="174">
        <f t="shared" si="6"/>
        <v>10</v>
      </c>
      <c r="C32" s="163">
        <f>IF(C13&lt;=$I$10,C13,IF(ISNUMBER(MATCH('14'!C52,$Z$4:$Z$370,0)),$Z$3,IF(ISNUMBER(MATCH('14'!C52,$AO$4:$AO$370,0)),$AO$3,$Z$2)))</f>
        <v>1</v>
      </c>
      <c r="D32" s="163">
        <f>IF(D13&lt;=$I$10,D13,IF(ISNUMBER(MATCH('14'!D52,$Z$4:$Z$370,0)),$Z$3,IF(ISNUMBER(MATCH('14'!D52,$AO$4:$AO$370,0)),$AO$3,$Z$2)))</f>
        <v>0</v>
      </c>
      <c r="E32" s="163">
        <f>IF(E13&lt;=$I$10,E13,IF(ISNUMBER(MATCH('14'!E52,$Z$4:$Z$370,0)),$Z$3,IF(ISNUMBER(MATCH('14'!E52,$AO$4:$AO$370,0)),$AO$3,$Z$2)))</f>
        <v>0</v>
      </c>
      <c r="F32" s="163">
        <f>IF(F13&lt;=$I$10,F13,IF(ISNUMBER(MATCH('14'!F52,$Z$4:$Z$370,0)),$Z$3,IF(ISNUMBER(MATCH('14'!F52,$AO$4:$AO$370,0)),$AO$3,$Z$2)))</f>
        <v>0</v>
      </c>
      <c r="G32" s="163">
        <f>IF(G13&lt;=$I$10,G13,IF(ISNUMBER(MATCH('14'!G52,$Z$4:$Z$370,0)),$Z$3,IF(ISNUMBER(MATCH('14'!G52,$AO$4:$AO$370,0)),$AO$3,$Z$2)))</f>
        <v>0</v>
      </c>
      <c r="H32" s="163">
        <f>IF(H13&lt;=$I$10,H13,IF(ISNUMBER(MATCH('14'!H52,$Z$4:$Z$370,0)),$Z$3,IF(ISNUMBER(MATCH('14'!H52,$AO$4:$AO$370,0)),$AO$3,$Z$2)))</f>
        <v>2</v>
      </c>
      <c r="I32" s="163">
        <f>IF(I13&lt;=$I$10,I13,IF(ISNUMBER(MATCH('14'!I52,$Z$4:$Z$370,0)),$Z$3,IF(ISNUMBER(MATCH('14'!I52,$AO$4:$AO$370,0)),$AO$3,$Z$2)))</f>
        <v>105</v>
      </c>
      <c r="J32" s="163">
        <f>IF(J13&lt;=$I$10,J13,IF(ISNUMBER(MATCH('14'!J52,$Z$4:$Z$370,0)),$Z$3,IF(ISNUMBER(MATCH('14'!J52,$AO$4:$AO$370,0)),$AO$3,$Z$2)))</f>
        <v>95</v>
      </c>
      <c r="K32" s="163">
        <f>IF(K13&lt;=$I$10,K13,IF(ISNUMBER(MATCH('14'!K52,$Z$4:$Z$370,0)),$Z$3,IF(ISNUMBER(MATCH('14'!K52,$AO$4:$AO$370,0)),$AO$3,$Z$2)))</f>
        <v>95</v>
      </c>
      <c r="L32" s="163">
        <f>IF(L13&lt;=$I$10,L13,IF(ISNUMBER(MATCH('14'!L52,$Z$4:$Z$370,0)),$Z$3,IF(ISNUMBER(MATCH('14'!L52,$AO$4:$AO$370,0)),$AO$3,$Z$2)))</f>
        <v>95</v>
      </c>
      <c r="M32" s="163">
        <f>IF(M13&lt;=$I$10,M13,IF(ISNUMBER(MATCH('14'!M52,$Z$4:$Z$370,0)),$Z$3,IF(ISNUMBER(MATCH('14'!M52,$AO$4:$AO$370,0)),$AO$3,$Z$2)))</f>
        <v>105</v>
      </c>
      <c r="N32" s="163">
        <f>IF(N13&lt;=$I$10,N13,IF(ISNUMBER(MATCH('14'!N52,$Z$4:$Z$370,0)),$Z$3,IF(ISNUMBER(MATCH('14'!N52,$AO$4:$AO$370,0)),$AO$3,$Z$2)))</f>
        <v>2</v>
      </c>
      <c r="O32" s="163">
        <f>IF(O13&lt;=$I$10,O13,IF(ISNUMBER(MATCH('14'!O52,$Z$4:$Z$370,0)),$Z$3,IF(ISNUMBER(MATCH('14'!O52,$AO$4:$AO$370,0)),$AO$3,$Z$2)))</f>
        <v>0</v>
      </c>
      <c r="P32" s="163">
        <f>IF(P13&lt;=$I$10,P13,IF(ISNUMBER(MATCH('14'!P52,$Z$4:$Z$370,0)),$Z$3,IF(ISNUMBER(MATCH('14'!P52,$AO$4:$AO$370,0)),$AO$3,$Z$2)))</f>
        <v>0</v>
      </c>
      <c r="Q32" s="163">
        <f>IF(Q13&lt;=$I$10,Q13,IF(ISNUMBER(MATCH('14'!Q52,$Z$4:$Z$370,0)),$Z$3,IF(ISNUMBER(MATCH('14'!Q52,$AO$4:$AO$370,0)),$AO$3,$Z$2)))</f>
        <v>0</v>
      </c>
      <c r="R32" s="163">
        <f>IF(R13&lt;=$I$10,R13,IF(ISNUMBER(MATCH('14'!R52,$Z$4:$Z$370,0)),$Z$3,IF(ISNUMBER(MATCH('14'!R52,$AO$4:$AO$370,0)),$AO$3,$Z$2)))</f>
        <v>0</v>
      </c>
      <c r="S32" s="163">
        <f>IF(S13&lt;=$I$10,S13,IF(ISNUMBER(MATCH('14'!S52,$Z$4:$Z$370,0)),$Z$3,IF(ISNUMBER(MATCH('14'!S52,$AO$4:$AO$370,0)),$AO$3,$Z$2)))</f>
        <v>1</v>
      </c>
      <c r="T32" s="96"/>
      <c r="U32" s="156">
        <v>28</v>
      </c>
      <c r="V32" s="145">
        <v>0</v>
      </c>
      <c r="W32" s="145">
        <v>11</v>
      </c>
      <c r="X32" s="145">
        <v>16</v>
      </c>
      <c r="Y32" s="145">
        <v>140</v>
      </c>
      <c r="Z32" s="63" t="str">
        <f t="shared" si="1"/>
        <v>17,12</v>
      </c>
      <c r="AA32" s="96"/>
      <c r="AB32" s="157">
        <v>28</v>
      </c>
      <c r="AC32" s="157">
        <v>0</v>
      </c>
      <c r="AD32" s="157">
        <v>28</v>
      </c>
      <c r="AE32" s="157" t="s">
        <v>481</v>
      </c>
      <c r="AF32" s="159" t="s">
        <v>467</v>
      </c>
      <c r="AG32" s="109">
        <v>0.1</v>
      </c>
      <c r="AH32" s="109">
        <v>0</v>
      </c>
      <c r="AI32" s="109">
        <v>0</v>
      </c>
      <c r="AJ32" s="109">
        <v>0</v>
      </c>
      <c r="AK32" s="109">
        <v>0</v>
      </c>
      <c r="AL32" s="164">
        <v>1</v>
      </c>
      <c r="AM32" s="164">
        <v>10</v>
      </c>
      <c r="AN32" s="164">
        <v>7</v>
      </c>
      <c r="AO32" s="63" t="str">
        <f t="shared" si="2"/>
        <v>8,11</v>
      </c>
      <c r="AP32" s="105" t="str">
        <f t="shared" si="0"/>
        <v/>
      </c>
      <c r="AQ32" s="109">
        <f t="shared" si="3"/>
        <v>0</v>
      </c>
      <c r="AR32" s="109">
        <f t="shared" si="3"/>
        <v>0</v>
      </c>
      <c r="AS32" s="160"/>
      <c r="AT32" s="160"/>
      <c r="AU32" s="160"/>
      <c r="AV32" s="160"/>
      <c r="AW32" s="160"/>
      <c r="AX32" s="160"/>
      <c r="AY32" s="160"/>
      <c r="AZ32" s="160"/>
      <c r="BA32" s="96"/>
      <c r="BB32" s="161">
        <f t="shared" si="4"/>
        <v>29</v>
      </c>
      <c r="BC32" s="161">
        <v>3.1932773109243602</v>
      </c>
      <c r="BD32" s="170">
        <v>1414.8729292929199</v>
      </c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</row>
    <row r="33" spans="1:71" ht="9.75" customHeight="1" x14ac:dyDescent="0.25">
      <c r="A33" s="96"/>
      <c r="B33" s="174">
        <f t="shared" si="6"/>
        <v>11</v>
      </c>
      <c r="C33" s="163">
        <f>IF(C14&lt;=$I$10,C14,IF(ISNUMBER(MATCH('14'!C53,$Z$4:$Z$370,0)),$Z$3,IF(ISNUMBER(MATCH('14'!C53,$AO$4:$AO$370,0)),$AO$3,$Z$2)))</f>
        <v>1</v>
      </c>
      <c r="D33" s="163">
        <f>IF(D14&lt;=$I$10,D14,IF(ISNUMBER(MATCH('14'!D53,$Z$4:$Z$370,0)),$Z$3,IF(ISNUMBER(MATCH('14'!D53,$AO$4:$AO$370,0)),$AO$3,$Z$2)))</f>
        <v>0</v>
      </c>
      <c r="E33" s="163">
        <f>IF(E14&lt;=$I$10,E14,IF(ISNUMBER(MATCH('14'!E53,$Z$4:$Z$370,0)),$Z$3,IF(ISNUMBER(MATCH('14'!E53,$AO$4:$AO$370,0)),$AO$3,$Z$2)))</f>
        <v>0</v>
      </c>
      <c r="F33" s="163">
        <f>IF(F14&lt;=$I$10,F14,IF(ISNUMBER(MATCH('14'!F53,$Z$4:$Z$370,0)),$Z$3,IF(ISNUMBER(MATCH('14'!F53,$AO$4:$AO$370,0)),$AO$3,$Z$2)))</f>
        <v>0</v>
      </c>
      <c r="G33" s="163">
        <f>IF(G14&lt;=$I$10,G14,IF(ISNUMBER(MATCH('14'!G53,$Z$4:$Z$370,0)),$Z$3,IF(ISNUMBER(MATCH('14'!G53,$AO$4:$AO$370,0)),$AO$3,$Z$2)))</f>
        <v>0</v>
      </c>
      <c r="H33" s="163">
        <f>IF(H14&lt;=$I$10,H14,IF(ISNUMBER(MATCH('14'!H53,$Z$4:$Z$370,0)),$Z$3,IF(ISNUMBER(MATCH('14'!H53,$AO$4:$AO$370,0)),$AO$3,$Z$2)))</f>
        <v>2</v>
      </c>
      <c r="I33" s="163">
        <f>IF(I14&lt;=$I$10,I14,IF(ISNUMBER(MATCH('14'!I53,$Z$4:$Z$370,0)),$Z$3,IF(ISNUMBER(MATCH('14'!I53,$AO$4:$AO$370,0)),$AO$3,$Z$2)))</f>
        <v>105</v>
      </c>
      <c r="J33" s="163">
        <f>IF(J14&lt;=$I$10,J14,IF(ISNUMBER(MATCH('14'!J53,$Z$4:$Z$370,0)),$Z$3,IF(ISNUMBER(MATCH('14'!J53,$AO$4:$AO$370,0)),$AO$3,$Z$2)))</f>
        <v>105</v>
      </c>
      <c r="K33" s="163">
        <f>IF(K14&lt;=$I$10,K14,IF(ISNUMBER(MATCH('14'!K53,$Z$4:$Z$370,0)),$Z$3,IF(ISNUMBER(MATCH('14'!K53,$AO$4:$AO$370,0)),$AO$3,$Z$2)))</f>
        <v>105</v>
      </c>
      <c r="L33" s="163">
        <f>IF(L14&lt;=$I$10,L14,IF(ISNUMBER(MATCH('14'!L53,$Z$4:$Z$370,0)),$Z$3,IF(ISNUMBER(MATCH('14'!L53,$AO$4:$AO$370,0)),$AO$3,$Z$2)))</f>
        <v>105</v>
      </c>
      <c r="M33" s="163">
        <f>IF(M14&lt;=$I$10,M14,IF(ISNUMBER(MATCH('14'!M53,$Z$4:$Z$370,0)),$Z$3,IF(ISNUMBER(MATCH('14'!M53,$AO$4:$AO$370,0)),$AO$3,$Z$2)))</f>
        <v>105</v>
      </c>
      <c r="N33" s="163">
        <f>IF(N14&lt;=$I$10,N14,IF(ISNUMBER(MATCH('14'!N53,$Z$4:$Z$370,0)),$Z$3,IF(ISNUMBER(MATCH('14'!N53,$AO$4:$AO$370,0)),$AO$3,$Z$2)))</f>
        <v>2</v>
      </c>
      <c r="O33" s="163">
        <f>IF(O14&lt;=$I$10,O14,IF(ISNUMBER(MATCH('14'!O53,$Z$4:$Z$370,0)),$Z$3,IF(ISNUMBER(MATCH('14'!O53,$AO$4:$AO$370,0)),$AO$3,$Z$2)))</f>
        <v>0</v>
      </c>
      <c r="P33" s="163">
        <f>IF(P14&lt;=$I$10,P14,IF(ISNUMBER(MATCH('14'!P53,$Z$4:$Z$370,0)),$Z$3,IF(ISNUMBER(MATCH('14'!P53,$AO$4:$AO$370,0)),$AO$3,$Z$2)))</f>
        <v>0</v>
      </c>
      <c r="Q33" s="163">
        <f>IF(Q14&lt;=$I$10,Q14,IF(ISNUMBER(MATCH('14'!Q53,$Z$4:$Z$370,0)),$Z$3,IF(ISNUMBER(MATCH('14'!Q53,$AO$4:$AO$370,0)),$AO$3,$Z$2)))</f>
        <v>0</v>
      </c>
      <c r="R33" s="163">
        <f>IF(R14&lt;=$I$10,R14,IF(ISNUMBER(MATCH('14'!R53,$Z$4:$Z$370,0)),$Z$3,IF(ISNUMBER(MATCH('14'!R53,$AO$4:$AO$370,0)),$AO$3,$Z$2)))</f>
        <v>0</v>
      </c>
      <c r="S33" s="163">
        <f>IF(S14&lt;=$I$10,S14,IF(ISNUMBER(MATCH('14'!S53,$Z$4:$Z$370,0)),$Z$3,IF(ISNUMBER(MATCH('14'!S53,$AO$4:$AO$370,0)),$AO$3,$Z$2)))</f>
        <v>1</v>
      </c>
      <c r="T33" s="96"/>
      <c r="U33" s="156">
        <v>29</v>
      </c>
      <c r="V33" s="145">
        <v>0</v>
      </c>
      <c r="W33" s="145">
        <v>12</v>
      </c>
      <c r="X33" s="145">
        <v>16</v>
      </c>
      <c r="Y33" s="145">
        <v>140</v>
      </c>
      <c r="Z33" s="63" t="str">
        <f t="shared" si="1"/>
        <v>17,13</v>
      </c>
      <c r="AA33" s="96"/>
      <c r="AB33" s="157">
        <v>29</v>
      </c>
      <c r="AC33" s="157">
        <v>0</v>
      </c>
      <c r="AD33" s="157">
        <v>29</v>
      </c>
      <c r="AE33" s="157" t="s">
        <v>312</v>
      </c>
      <c r="AF33" s="159" t="s">
        <v>465</v>
      </c>
      <c r="AG33" s="109">
        <v>0.1</v>
      </c>
      <c r="AH33" s="109">
        <v>107</v>
      </c>
      <c r="AI33" s="109">
        <v>500</v>
      </c>
      <c r="AJ33" s="109">
        <v>500</v>
      </c>
      <c r="AK33" s="109">
        <v>500</v>
      </c>
      <c r="AL33" s="164">
        <v>0</v>
      </c>
      <c r="AM33" s="164">
        <v>11</v>
      </c>
      <c r="AN33" s="164">
        <v>8</v>
      </c>
      <c r="AO33" s="63" t="str">
        <f t="shared" si="2"/>
        <v>9,12</v>
      </c>
      <c r="AP33" s="105" t="str">
        <f t="shared" si="0"/>
        <v>H</v>
      </c>
      <c r="AQ33" s="109">
        <f t="shared" si="3"/>
        <v>0</v>
      </c>
      <c r="AR33" s="109">
        <f t="shared" si="3"/>
        <v>0</v>
      </c>
      <c r="AS33" s="160"/>
      <c r="AT33" s="160"/>
      <c r="AU33" s="160"/>
      <c r="AV33" s="160"/>
      <c r="AW33" s="160"/>
      <c r="AX33" s="160"/>
      <c r="AY33" s="160"/>
      <c r="AZ33" s="160"/>
      <c r="BA33" s="96"/>
      <c r="BB33" s="161">
        <f t="shared" si="4"/>
        <v>30</v>
      </c>
      <c r="BC33" s="161">
        <v>3.26890756302521</v>
      </c>
      <c r="BD33" s="170">
        <v>1465.36767676767</v>
      </c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</row>
    <row r="34" spans="1:71" ht="9.75" customHeight="1" x14ac:dyDescent="0.25">
      <c r="A34" s="96"/>
      <c r="B34" s="174">
        <f t="shared" si="6"/>
        <v>12</v>
      </c>
      <c r="C34" s="163">
        <f>IF(C15&lt;=$I$10,C15,IF(ISNUMBER(MATCH('14'!C54,$Z$4:$Z$370,0)),$Z$3,IF(ISNUMBER(MATCH('14'!C54,$AO$4:$AO$370,0)),$AO$3,$Z$2)))</f>
        <v>1</v>
      </c>
      <c r="D34" s="163">
        <f>IF(D15&lt;=$I$10,D15,IF(ISNUMBER(MATCH('14'!D54,$Z$4:$Z$370,0)),$Z$3,IF(ISNUMBER(MATCH('14'!D54,$AO$4:$AO$370,0)),$AO$3,$Z$2)))</f>
        <v>0</v>
      </c>
      <c r="E34" s="163">
        <f>IF(E15&lt;=$I$10,E15,IF(ISNUMBER(MATCH('14'!E54,$Z$4:$Z$370,0)),$Z$3,IF(ISNUMBER(MATCH('14'!E54,$AO$4:$AO$370,0)),$AO$3,$Z$2)))</f>
        <v>0</v>
      </c>
      <c r="F34" s="163">
        <f>IF(F15&lt;=$I$10,F15,IF(ISNUMBER(MATCH('14'!F54,$Z$4:$Z$370,0)),$Z$3,IF(ISNUMBER(MATCH('14'!F54,$AO$4:$AO$370,0)),$AO$3,$Z$2)))</f>
        <v>0</v>
      </c>
      <c r="G34" s="163">
        <f>IF(G15&lt;=$I$10,G15,IF(ISNUMBER(MATCH('14'!G54,$Z$4:$Z$370,0)),$Z$3,IF(ISNUMBER(MATCH('14'!G54,$AO$4:$AO$370,0)),$AO$3,$Z$2)))</f>
        <v>0</v>
      </c>
      <c r="H34" s="163">
        <f>IF(H15&lt;=$I$10,H15,IF(ISNUMBER(MATCH('14'!H54,$Z$4:$Z$370,0)),$Z$3,IF(ISNUMBER(MATCH('14'!H54,$AO$4:$AO$370,0)),$AO$3,$Z$2)))</f>
        <v>0</v>
      </c>
      <c r="I34" s="163">
        <f>IF(I15&lt;=$I$10,I15,IF(ISNUMBER(MATCH('14'!I54,$Z$4:$Z$370,0)),$Z$3,IF(ISNUMBER(MATCH('14'!I54,$AO$4:$AO$370,0)),$AO$3,$Z$2)))</f>
        <v>2</v>
      </c>
      <c r="J34" s="163">
        <f>IF(J15&lt;=$I$10,J15,IF(ISNUMBER(MATCH('14'!J54,$Z$4:$Z$370,0)),$Z$3,IF(ISNUMBER(MATCH('14'!J54,$AO$4:$AO$370,0)),$AO$3,$Z$2)))</f>
        <v>2</v>
      </c>
      <c r="K34" s="163">
        <f>IF(K15&lt;=$I$10,K15,IF(ISNUMBER(MATCH('14'!K54,$Z$4:$Z$370,0)),$Z$3,IF(ISNUMBER(MATCH('14'!K54,$AO$4:$AO$370,0)),$AO$3,$Z$2)))</f>
        <v>2</v>
      </c>
      <c r="L34" s="163">
        <f>IF(L15&lt;=$I$10,L15,IF(ISNUMBER(MATCH('14'!L54,$Z$4:$Z$370,0)),$Z$3,IF(ISNUMBER(MATCH('14'!L54,$AO$4:$AO$370,0)),$AO$3,$Z$2)))</f>
        <v>2</v>
      </c>
      <c r="M34" s="163">
        <f>IF(M15&lt;=$I$10,M15,IF(ISNUMBER(MATCH('14'!M54,$Z$4:$Z$370,0)),$Z$3,IF(ISNUMBER(MATCH('14'!M54,$AO$4:$AO$370,0)),$AO$3,$Z$2)))</f>
        <v>2</v>
      </c>
      <c r="N34" s="163">
        <f>IF(N15&lt;=$I$10,N15,IF(ISNUMBER(MATCH('14'!N54,$Z$4:$Z$370,0)),$Z$3,IF(ISNUMBER(MATCH('14'!N54,$AO$4:$AO$370,0)),$AO$3,$Z$2)))</f>
        <v>0</v>
      </c>
      <c r="O34" s="163">
        <f>IF(O15&lt;=$I$10,O15,IF(ISNUMBER(MATCH('14'!O54,$Z$4:$Z$370,0)),$Z$3,IF(ISNUMBER(MATCH('14'!O54,$AO$4:$AO$370,0)),$AO$3,$Z$2)))</f>
        <v>0</v>
      </c>
      <c r="P34" s="163">
        <f>IF(P15&lt;=$I$10,P15,IF(ISNUMBER(MATCH('14'!P54,$Z$4:$Z$370,0)),$Z$3,IF(ISNUMBER(MATCH('14'!P54,$AO$4:$AO$370,0)),$AO$3,$Z$2)))</f>
        <v>0</v>
      </c>
      <c r="Q34" s="163">
        <f>IF(Q15&lt;=$I$10,Q15,IF(ISNUMBER(MATCH('14'!Q54,$Z$4:$Z$370,0)),$Z$3,IF(ISNUMBER(MATCH('14'!Q54,$AO$4:$AO$370,0)),$AO$3,$Z$2)))</f>
        <v>0</v>
      </c>
      <c r="R34" s="163">
        <f>IF(R15&lt;=$I$10,R15,IF(ISNUMBER(MATCH('14'!R54,$Z$4:$Z$370,0)),$Z$3,IF(ISNUMBER(MATCH('14'!R54,$AO$4:$AO$370,0)),$AO$3,$Z$2)))</f>
        <v>0</v>
      </c>
      <c r="S34" s="163">
        <f>IF(S15&lt;=$I$10,S15,IF(ISNUMBER(MATCH('14'!S54,$Z$4:$Z$370,0)),$Z$3,IF(ISNUMBER(MATCH('14'!S54,$AO$4:$AO$370,0)),$AO$3,$Z$2)))</f>
        <v>1</v>
      </c>
      <c r="T34" s="96"/>
      <c r="U34" s="156">
        <v>30</v>
      </c>
      <c r="V34" s="145">
        <v>0</v>
      </c>
      <c r="W34" s="145">
        <v>13</v>
      </c>
      <c r="X34" s="145">
        <v>16</v>
      </c>
      <c r="Y34" s="145">
        <v>140</v>
      </c>
      <c r="Z34" s="63" t="str">
        <f t="shared" si="1"/>
        <v>17,14</v>
      </c>
      <c r="AA34" s="96"/>
      <c r="AB34" s="157">
        <v>30</v>
      </c>
      <c r="AC34" s="157">
        <v>0</v>
      </c>
      <c r="AD34" s="157">
        <v>30</v>
      </c>
      <c r="AE34" s="157" t="s">
        <v>429</v>
      </c>
      <c r="AF34" s="159" t="s">
        <v>467</v>
      </c>
      <c r="AG34" s="109">
        <v>0.1</v>
      </c>
      <c r="AH34" s="109">
        <v>0</v>
      </c>
      <c r="AI34" s="109">
        <v>0</v>
      </c>
      <c r="AJ34" s="109">
        <v>0</v>
      </c>
      <c r="AK34" s="109">
        <v>0</v>
      </c>
      <c r="AL34" s="164">
        <v>1</v>
      </c>
      <c r="AM34" s="164">
        <v>10</v>
      </c>
      <c r="AN34" s="164">
        <v>8</v>
      </c>
      <c r="AO34" s="63" t="str">
        <f t="shared" si="2"/>
        <v>9,11</v>
      </c>
      <c r="AP34" s="105" t="str">
        <f t="shared" si="0"/>
        <v/>
      </c>
      <c r="AQ34" s="109">
        <f t="shared" si="3"/>
        <v>0</v>
      </c>
      <c r="AR34" s="109">
        <f t="shared" si="3"/>
        <v>0</v>
      </c>
      <c r="AS34" s="160"/>
      <c r="AT34" s="160"/>
      <c r="AU34" s="160"/>
      <c r="AV34" s="160"/>
      <c r="AW34" s="160"/>
      <c r="AX34" s="160"/>
      <c r="AY34" s="160"/>
      <c r="AZ34" s="160"/>
      <c r="BA34" s="96"/>
      <c r="BB34" s="161">
        <f t="shared" si="4"/>
        <v>31</v>
      </c>
      <c r="BC34" s="161">
        <v>3.3445378151260501</v>
      </c>
      <c r="BD34" s="170">
        <v>1515.86242424242</v>
      </c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</row>
    <row r="35" spans="1:71" ht="9.75" customHeight="1" x14ac:dyDescent="0.25">
      <c r="A35" s="96"/>
      <c r="B35" s="174">
        <f t="shared" si="6"/>
        <v>13</v>
      </c>
      <c r="C35" s="163">
        <f>IF(C16&lt;=$I$10,C16,IF(ISNUMBER(MATCH('14'!C55,$Z$4:$Z$370,0)),$Z$3,IF(ISNUMBER(MATCH('14'!C55,$AO$4:$AO$370,0)),$AO$3,$Z$2)))</f>
        <v>1</v>
      </c>
      <c r="D35" s="163">
        <f>IF(D16&lt;=$I$10,D16,IF(ISNUMBER(MATCH('14'!D55,$Z$4:$Z$370,0)),$Z$3,IF(ISNUMBER(MATCH('14'!D55,$AO$4:$AO$370,0)),$AO$3,$Z$2)))</f>
        <v>0</v>
      </c>
      <c r="E35" s="163">
        <f>IF(E16&lt;=$I$10,E16,IF(ISNUMBER(MATCH('14'!E55,$Z$4:$Z$370,0)),$Z$3,IF(ISNUMBER(MATCH('14'!E55,$AO$4:$AO$370,0)),$AO$3,$Z$2)))</f>
        <v>0</v>
      </c>
      <c r="F35" s="163">
        <f>IF(F16&lt;=$I$10,F16,IF(ISNUMBER(MATCH('14'!F55,$Z$4:$Z$370,0)),$Z$3,IF(ISNUMBER(MATCH('14'!F55,$AO$4:$AO$370,0)),$AO$3,$Z$2)))</f>
        <v>0</v>
      </c>
      <c r="G35" s="163">
        <f>IF(G16&lt;=$I$10,G16,IF(ISNUMBER(MATCH('14'!G55,$Z$4:$Z$370,0)),$Z$3,IF(ISNUMBER(MATCH('14'!G55,$AO$4:$AO$370,0)),$AO$3,$Z$2)))</f>
        <v>0</v>
      </c>
      <c r="H35" s="163">
        <f>IF(H16&lt;=$I$10,H16,IF(ISNUMBER(MATCH('14'!H55,$Z$4:$Z$370,0)),$Z$3,IF(ISNUMBER(MATCH('14'!H55,$AO$4:$AO$370,0)),$AO$3,$Z$2)))</f>
        <v>0</v>
      </c>
      <c r="I35" s="163">
        <f>IF(I16&lt;=$I$10,I16,IF(ISNUMBER(MATCH('14'!I55,$Z$4:$Z$370,0)),$Z$3,IF(ISNUMBER(MATCH('14'!I55,$AO$4:$AO$370,0)),$AO$3,$Z$2)))</f>
        <v>0</v>
      </c>
      <c r="J35" s="163">
        <f>IF(J16&lt;=$I$10,J16,IF(ISNUMBER(MATCH('14'!J55,$Z$4:$Z$370,0)),$Z$3,IF(ISNUMBER(MATCH('14'!J55,$AO$4:$AO$370,0)),$AO$3,$Z$2)))</f>
        <v>0</v>
      </c>
      <c r="K35" s="163">
        <f>IF(K16&lt;=$I$10,K16,IF(ISNUMBER(MATCH('14'!K55,$Z$4:$Z$370,0)),$Z$3,IF(ISNUMBER(MATCH('14'!K55,$AO$4:$AO$370,0)),$AO$3,$Z$2)))</f>
        <v>0</v>
      </c>
      <c r="L35" s="163">
        <f>IF(L16&lt;=$I$10,L16,IF(ISNUMBER(MATCH('14'!L55,$Z$4:$Z$370,0)),$Z$3,IF(ISNUMBER(MATCH('14'!L55,$AO$4:$AO$370,0)),$AO$3,$Z$2)))</f>
        <v>0</v>
      </c>
      <c r="M35" s="163">
        <f>IF(M16&lt;=$I$10,M16,IF(ISNUMBER(MATCH('14'!M55,$Z$4:$Z$370,0)),$Z$3,IF(ISNUMBER(MATCH('14'!M55,$AO$4:$AO$370,0)),$AO$3,$Z$2)))</f>
        <v>0</v>
      </c>
      <c r="N35" s="163">
        <f>IF(N16&lt;=$I$10,N16,IF(ISNUMBER(MATCH('14'!N55,$Z$4:$Z$370,0)),$Z$3,IF(ISNUMBER(MATCH('14'!N55,$AO$4:$AO$370,0)),$AO$3,$Z$2)))</f>
        <v>0</v>
      </c>
      <c r="O35" s="163">
        <f>IF(O16&lt;=$I$10,O16,IF(ISNUMBER(MATCH('14'!O55,$Z$4:$Z$370,0)),$Z$3,IF(ISNUMBER(MATCH('14'!O55,$AO$4:$AO$370,0)),$AO$3,$Z$2)))</f>
        <v>0</v>
      </c>
      <c r="P35" s="163">
        <f>IF(P16&lt;=$I$10,P16,IF(ISNUMBER(MATCH('14'!P55,$Z$4:$Z$370,0)),$Z$3,IF(ISNUMBER(MATCH('14'!P55,$AO$4:$AO$370,0)),$AO$3,$Z$2)))</f>
        <v>0</v>
      </c>
      <c r="Q35" s="163">
        <f>IF(Q16&lt;=$I$10,Q16,IF(ISNUMBER(MATCH('14'!Q55,$Z$4:$Z$370,0)),$Z$3,IF(ISNUMBER(MATCH('14'!Q55,$AO$4:$AO$370,0)),$AO$3,$Z$2)))</f>
        <v>0</v>
      </c>
      <c r="R35" s="163">
        <f>IF(R16&lt;=$I$10,R16,IF(ISNUMBER(MATCH('14'!R55,$Z$4:$Z$370,0)),$Z$3,IF(ISNUMBER(MATCH('14'!R55,$AO$4:$AO$370,0)),$AO$3,$Z$2)))</f>
        <v>0</v>
      </c>
      <c r="S35" s="163">
        <f>IF(S16&lt;=$I$10,S16,IF(ISNUMBER(MATCH('14'!S55,$Z$4:$Z$370,0)),$Z$3,IF(ISNUMBER(MATCH('14'!S55,$AO$4:$AO$370,0)),$AO$3,$Z$2)))</f>
        <v>1</v>
      </c>
      <c r="T35" s="96"/>
      <c r="U35" s="156">
        <v>31</v>
      </c>
      <c r="V35" s="145">
        <v>0</v>
      </c>
      <c r="W35" s="145">
        <v>14</v>
      </c>
      <c r="X35" s="145">
        <v>16</v>
      </c>
      <c r="Y35" s="145">
        <v>140</v>
      </c>
      <c r="Z35" s="63" t="str">
        <f t="shared" si="1"/>
        <v>17,15</v>
      </c>
      <c r="AA35" s="96"/>
      <c r="AB35" s="157">
        <v>31</v>
      </c>
      <c r="AC35" s="157">
        <v>0</v>
      </c>
      <c r="AD35" s="157">
        <v>31</v>
      </c>
      <c r="AE35" s="157" t="s">
        <v>482</v>
      </c>
      <c r="AF35" s="159" t="s">
        <v>465</v>
      </c>
      <c r="AG35" s="109">
        <v>0.1</v>
      </c>
      <c r="AH35" s="109">
        <v>107</v>
      </c>
      <c r="AI35" s="109">
        <v>500</v>
      </c>
      <c r="AJ35" s="109">
        <v>500</v>
      </c>
      <c r="AK35" s="109">
        <v>500</v>
      </c>
      <c r="AL35" s="164">
        <v>0</v>
      </c>
      <c r="AM35" s="164">
        <v>11</v>
      </c>
      <c r="AN35" s="164">
        <v>9</v>
      </c>
      <c r="AO35" s="63" t="str">
        <f t="shared" si="2"/>
        <v>10,12</v>
      </c>
      <c r="AP35" s="105" t="str">
        <f t="shared" si="0"/>
        <v>H</v>
      </c>
      <c r="AQ35" s="109">
        <f t="shared" si="3"/>
        <v>0</v>
      </c>
      <c r="AR35" s="109">
        <f t="shared" si="3"/>
        <v>0</v>
      </c>
      <c r="AS35" s="160"/>
      <c r="AT35" s="160"/>
      <c r="AU35" s="160"/>
      <c r="AV35" s="160"/>
      <c r="AW35" s="160"/>
      <c r="AX35" s="160"/>
      <c r="AY35" s="160"/>
      <c r="AZ35" s="160"/>
      <c r="BA35" s="96"/>
      <c r="BB35" s="161">
        <f t="shared" si="4"/>
        <v>32</v>
      </c>
      <c r="BC35" s="161">
        <v>3.4201680672268902</v>
      </c>
      <c r="BD35" s="170">
        <v>1566.3571717171701</v>
      </c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</row>
    <row r="36" spans="1:71" ht="9.75" customHeight="1" x14ac:dyDescent="0.25">
      <c r="A36" s="175"/>
      <c r="B36" s="174">
        <f t="shared" si="6"/>
        <v>14</v>
      </c>
      <c r="C36" s="163">
        <f>IF(C17&lt;=$I$10,C17,IF(ISNUMBER(MATCH('14'!C56,$Z$4:$Z$370,0)),$Z$3,IF(ISNUMBER(MATCH('14'!C56,$AO$4:$AO$370,0)),$AO$3,$Z$2)))</f>
        <v>1</v>
      </c>
      <c r="D36" s="163">
        <f>IF(D17&lt;=$I$10,D17,IF(ISNUMBER(MATCH('14'!D56,$Z$4:$Z$370,0)),$Z$3,IF(ISNUMBER(MATCH('14'!D56,$AO$4:$AO$370,0)),$AO$3,$Z$2)))</f>
        <v>0</v>
      </c>
      <c r="E36" s="163">
        <f>IF(E17&lt;=$I$10,E17,IF(ISNUMBER(MATCH('14'!E56,$Z$4:$Z$370,0)),$Z$3,IF(ISNUMBER(MATCH('14'!E56,$AO$4:$AO$370,0)),$AO$3,$Z$2)))</f>
        <v>0</v>
      </c>
      <c r="F36" s="163">
        <f>IF(F17&lt;=$I$10,F17,IF(ISNUMBER(MATCH('14'!F56,$Z$4:$Z$370,0)),$Z$3,IF(ISNUMBER(MATCH('14'!F56,$AO$4:$AO$370,0)),$AO$3,$Z$2)))</f>
        <v>0</v>
      </c>
      <c r="G36" s="163">
        <f>IF(G17&lt;=$I$10,G17,IF(ISNUMBER(MATCH('14'!G56,$Z$4:$Z$370,0)),$Z$3,IF(ISNUMBER(MATCH('14'!G56,$AO$4:$AO$370,0)),$AO$3,$Z$2)))</f>
        <v>0</v>
      </c>
      <c r="H36" s="163">
        <f>IF(H17&lt;=$I$10,H17,IF(ISNUMBER(MATCH('14'!H56,$Z$4:$Z$370,0)),$Z$3,IF(ISNUMBER(MATCH('14'!H56,$AO$4:$AO$370,0)),$AO$3,$Z$2)))</f>
        <v>0</v>
      </c>
      <c r="I36" s="163">
        <f>IF(I17&lt;=$I$10,I17,IF(ISNUMBER(MATCH('14'!I56,$Z$4:$Z$370,0)),$Z$3,IF(ISNUMBER(MATCH('14'!I56,$AO$4:$AO$370,0)),$AO$3,$Z$2)))</f>
        <v>0</v>
      </c>
      <c r="J36" s="163">
        <f>IF(J17&lt;=$I$10,J17,IF(ISNUMBER(MATCH('14'!J56,$Z$4:$Z$370,0)),$Z$3,IF(ISNUMBER(MATCH('14'!J56,$AO$4:$AO$370,0)),$AO$3,$Z$2)))</f>
        <v>0</v>
      </c>
      <c r="K36" s="163">
        <f>IF(K17&lt;=$I$10,K17,IF(ISNUMBER(MATCH('14'!K56,$Z$4:$Z$370,0)),$Z$3,IF(ISNUMBER(MATCH('14'!K56,$AO$4:$AO$370,0)),$AO$3,$Z$2)))</f>
        <v>0</v>
      </c>
      <c r="L36" s="163">
        <f>IF(L17&lt;=$I$10,L17,IF(ISNUMBER(MATCH('14'!L56,$Z$4:$Z$370,0)),$Z$3,IF(ISNUMBER(MATCH('14'!L56,$AO$4:$AO$370,0)),$AO$3,$Z$2)))</f>
        <v>0</v>
      </c>
      <c r="M36" s="163">
        <f>IF(M17&lt;=$I$10,M17,IF(ISNUMBER(MATCH('14'!M56,$Z$4:$Z$370,0)),$Z$3,IF(ISNUMBER(MATCH('14'!M56,$AO$4:$AO$370,0)),$AO$3,$Z$2)))</f>
        <v>0</v>
      </c>
      <c r="N36" s="163">
        <f>IF(N17&lt;=$I$10,N17,IF(ISNUMBER(MATCH('14'!N56,$Z$4:$Z$370,0)),$Z$3,IF(ISNUMBER(MATCH('14'!N56,$AO$4:$AO$370,0)),$AO$3,$Z$2)))</f>
        <v>0</v>
      </c>
      <c r="O36" s="163">
        <f>IF(O17&lt;=$I$10,O17,IF(ISNUMBER(MATCH('14'!O56,$Z$4:$Z$370,0)),$Z$3,IF(ISNUMBER(MATCH('14'!O56,$AO$4:$AO$370,0)),$AO$3,$Z$2)))</f>
        <v>0</v>
      </c>
      <c r="P36" s="163">
        <f>IF(P17&lt;=$I$10,P17,IF(ISNUMBER(MATCH('14'!P56,$Z$4:$Z$370,0)),$Z$3,IF(ISNUMBER(MATCH('14'!P56,$AO$4:$AO$370,0)),$AO$3,$Z$2)))</f>
        <v>0</v>
      </c>
      <c r="Q36" s="163">
        <f>IF(Q17&lt;=$I$10,Q17,IF(ISNUMBER(MATCH('14'!Q56,$Z$4:$Z$370,0)),$Z$3,IF(ISNUMBER(MATCH('14'!Q56,$AO$4:$AO$370,0)),$AO$3,$Z$2)))</f>
        <v>0</v>
      </c>
      <c r="R36" s="163">
        <f>IF(R17&lt;=$I$10,R17,IF(ISNUMBER(MATCH('14'!R56,$Z$4:$Z$370,0)),$Z$3,IF(ISNUMBER(MATCH('14'!R56,$AO$4:$AO$370,0)),$AO$3,$Z$2)))</f>
        <v>0</v>
      </c>
      <c r="S36" s="163">
        <f>IF(S17&lt;=$I$10,S17,IF(ISNUMBER(MATCH('14'!S56,$Z$4:$Z$370,0)),$Z$3,IF(ISNUMBER(MATCH('14'!S56,$AO$4:$AO$370,0)),$AO$3,$Z$2)))</f>
        <v>1</v>
      </c>
      <c r="T36" s="175"/>
      <c r="U36" s="156">
        <v>32</v>
      </c>
      <c r="V36" s="145">
        <v>0</v>
      </c>
      <c r="W36" s="145">
        <v>15</v>
      </c>
      <c r="X36" s="145">
        <v>16</v>
      </c>
      <c r="Y36" s="145">
        <v>140</v>
      </c>
      <c r="Z36" s="63" t="str">
        <f t="shared" si="1"/>
        <v>17,16</v>
      </c>
      <c r="AA36" s="175"/>
      <c r="AB36" s="157">
        <v>32</v>
      </c>
      <c r="AC36" s="157">
        <v>0</v>
      </c>
      <c r="AD36" s="157">
        <v>32</v>
      </c>
      <c r="AE36" s="157" t="s">
        <v>483</v>
      </c>
      <c r="AF36" s="159" t="s">
        <v>467</v>
      </c>
      <c r="AG36" s="109">
        <v>0.1</v>
      </c>
      <c r="AH36" s="109">
        <v>0</v>
      </c>
      <c r="AI36" s="109">
        <v>0</v>
      </c>
      <c r="AJ36" s="109">
        <v>0</v>
      </c>
      <c r="AK36" s="109">
        <v>0</v>
      </c>
      <c r="AL36" s="164">
        <v>1</v>
      </c>
      <c r="AM36" s="164">
        <v>10</v>
      </c>
      <c r="AN36" s="164">
        <v>9</v>
      </c>
      <c r="AO36" s="63" t="str">
        <f t="shared" si="2"/>
        <v>10,11</v>
      </c>
      <c r="AP36" s="105" t="str">
        <f t="shared" si="0"/>
        <v/>
      </c>
      <c r="AQ36" s="109">
        <f t="shared" si="3"/>
        <v>0</v>
      </c>
      <c r="AR36" s="109">
        <f t="shared" si="3"/>
        <v>0</v>
      </c>
      <c r="AS36" s="160"/>
      <c r="AT36" s="160"/>
      <c r="AU36" s="160"/>
      <c r="AV36" s="160"/>
      <c r="AW36" s="160"/>
      <c r="AX36" s="160"/>
      <c r="AY36" s="160"/>
      <c r="AZ36" s="160"/>
      <c r="BA36" s="175"/>
      <c r="BB36" s="161">
        <f t="shared" si="4"/>
        <v>33</v>
      </c>
      <c r="BC36" s="161">
        <v>3.4957983193277302</v>
      </c>
      <c r="BD36" s="170">
        <v>1616.8519191919099</v>
      </c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</row>
    <row r="37" spans="1:71" ht="9.75" customHeight="1" x14ac:dyDescent="0.25">
      <c r="A37" s="175"/>
      <c r="B37" s="174">
        <f t="shared" si="6"/>
        <v>15</v>
      </c>
      <c r="C37" s="163">
        <f>IF(C18&lt;=$I$10,C18,IF(ISNUMBER(MATCH('14'!C57,$Z$4:$Z$370,0)),$Z$3,IF(ISNUMBER(MATCH('14'!C57,$AO$4:$AO$370,0)),$AO$3,$Z$2)))</f>
        <v>1</v>
      </c>
      <c r="D37" s="163">
        <f>IF(D18&lt;=$I$10,D18,IF(ISNUMBER(MATCH('14'!D57,$Z$4:$Z$370,0)),$Z$3,IF(ISNUMBER(MATCH('14'!D57,$AO$4:$AO$370,0)),$AO$3,$Z$2)))</f>
        <v>0</v>
      </c>
      <c r="E37" s="163">
        <f>IF(E18&lt;=$I$10,E18,IF(ISNUMBER(MATCH('14'!E57,$Z$4:$Z$370,0)),$Z$3,IF(ISNUMBER(MATCH('14'!E57,$AO$4:$AO$370,0)),$AO$3,$Z$2)))</f>
        <v>0</v>
      </c>
      <c r="F37" s="163">
        <f>IF(F18&lt;=$I$10,F18,IF(ISNUMBER(MATCH('14'!F57,$Z$4:$Z$370,0)),$Z$3,IF(ISNUMBER(MATCH('14'!F57,$AO$4:$AO$370,0)),$AO$3,$Z$2)))</f>
        <v>0</v>
      </c>
      <c r="G37" s="163">
        <f>IF(G18&lt;=$I$10,G18,IF(ISNUMBER(MATCH('14'!G57,$Z$4:$Z$370,0)),$Z$3,IF(ISNUMBER(MATCH('14'!G57,$AO$4:$AO$370,0)),$AO$3,$Z$2)))</f>
        <v>0</v>
      </c>
      <c r="H37" s="163">
        <f>IF(H18&lt;=$I$10,H18,IF(ISNUMBER(MATCH('14'!H57,$Z$4:$Z$370,0)),$Z$3,IF(ISNUMBER(MATCH('14'!H57,$AO$4:$AO$370,0)),$AO$3,$Z$2)))</f>
        <v>0</v>
      </c>
      <c r="I37" s="163">
        <f>IF(I18&lt;=$I$10,I18,IF(ISNUMBER(MATCH('14'!I57,$Z$4:$Z$370,0)),$Z$3,IF(ISNUMBER(MATCH('14'!I57,$AO$4:$AO$370,0)),$AO$3,$Z$2)))</f>
        <v>0</v>
      </c>
      <c r="J37" s="163">
        <f>IF(J18&lt;=$I$10,J18,IF(ISNUMBER(MATCH('14'!J57,$Z$4:$Z$370,0)),$Z$3,IF(ISNUMBER(MATCH('14'!J57,$AO$4:$AO$370,0)),$AO$3,$Z$2)))</f>
        <v>0</v>
      </c>
      <c r="K37" s="163">
        <f>IF(K18&lt;=$I$10,K18,IF(ISNUMBER(MATCH('14'!K57,$Z$4:$Z$370,0)),$Z$3,IF(ISNUMBER(MATCH('14'!K57,$AO$4:$AO$370,0)),$AO$3,$Z$2)))</f>
        <v>0</v>
      </c>
      <c r="L37" s="163">
        <f>IF(L18&lt;=$I$10,L18,IF(ISNUMBER(MATCH('14'!L57,$Z$4:$Z$370,0)),$Z$3,IF(ISNUMBER(MATCH('14'!L57,$AO$4:$AO$370,0)),$AO$3,$Z$2)))</f>
        <v>0</v>
      </c>
      <c r="M37" s="163">
        <f>IF(M18&lt;=$I$10,M18,IF(ISNUMBER(MATCH('14'!M57,$Z$4:$Z$370,0)),$Z$3,IF(ISNUMBER(MATCH('14'!M57,$AO$4:$AO$370,0)),$AO$3,$Z$2)))</f>
        <v>0</v>
      </c>
      <c r="N37" s="163">
        <f>IF(N18&lt;=$I$10,N18,IF(ISNUMBER(MATCH('14'!N57,$Z$4:$Z$370,0)),$Z$3,IF(ISNUMBER(MATCH('14'!N57,$AO$4:$AO$370,0)),$AO$3,$Z$2)))</f>
        <v>0</v>
      </c>
      <c r="O37" s="163">
        <f>IF(O18&lt;=$I$10,O18,IF(ISNUMBER(MATCH('14'!O57,$Z$4:$Z$370,0)),$Z$3,IF(ISNUMBER(MATCH('14'!O57,$AO$4:$AO$370,0)),$AO$3,$Z$2)))</f>
        <v>0</v>
      </c>
      <c r="P37" s="163">
        <f>IF(P18&lt;=$I$10,P18,IF(ISNUMBER(MATCH('14'!P57,$Z$4:$Z$370,0)),$Z$3,IF(ISNUMBER(MATCH('14'!P57,$AO$4:$AO$370,0)),$AO$3,$Z$2)))</f>
        <v>0</v>
      </c>
      <c r="Q37" s="163">
        <f>IF(Q18&lt;=$I$10,Q18,IF(ISNUMBER(MATCH('14'!Q57,$Z$4:$Z$370,0)),$Z$3,IF(ISNUMBER(MATCH('14'!Q57,$AO$4:$AO$370,0)),$AO$3,$Z$2)))</f>
        <v>0</v>
      </c>
      <c r="R37" s="163">
        <f>IF(R18&lt;=$I$10,R18,IF(ISNUMBER(MATCH('14'!R57,$Z$4:$Z$370,0)),$Z$3,IF(ISNUMBER(MATCH('14'!R57,$AO$4:$AO$370,0)),$AO$3,$Z$2)))</f>
        <v>0</v>
      </c>
      <c r="S37" s="163">
        <f>IF(S18&lt;=$I$10,S18,IF(ISNUMBER(MATCH('14'!S57,$Z$4:$Z$370,0)),$Z$3,IF(ISNUMBER(MATCH('14'!S57,$AO$4:$AO$370,0)),$AO$3,$Z$2)))</f>
        <v>1</v>
      </c>
      <c r="T37" s="175"/>
      <c r="U37" s="156">
        <v>33</v>
      </c>
      <c r="V37" s="145">
        <v>0</v>
      </c>
      <c r="W37" s="145">
        <v>16</v>
      </c>
      <c r="X37" s="145">
        <v>16</v>
      </c>
      <c r="Y37" s="145">
        <v>140</v>
      </c>
      <c r="Z37" s="63" t="str">
        <f t="shared" si="1"/>
        <v>17,17</v>
      </c>
      <c r="AA37" s="175"/>
      <c r="AB37" s="157">
        <v>33</v>
      </c>
      <c r="AC37" s="157">
        <v>0</v>
      </c>
      <c r="AD37" s="157">
        <v>33</v>
      </c>
      <c r="AE37" s="157" t="s">
        <v>484</v>
      </c>
      <c r="AF37" s="159" t="s">
        <v>465</v>
      </c>
      <c r="AG37" s="109">
        <v>0.1</v>
      </c>
      <c r="AH37" s="109">
        <v>107</v>
      </c>
      <c r="AI37" s="109">
        <v>500</v>
      </c>
      <c r="AJ37" s="109">
        <v>500</v>
      </c>
      <c r="AK37" s="109">
        <v>500</v>
      </c>
      <c r="AL37" s="164">
        <v>0</v>
      </c>
      <c r="AM37" s="164">
        <v>10</v>
      </c>
      <c r="AN37" s="164">
        <v>11</v>
      </c>
      <c r="AO37" s="63" t="str">
        <f t="shared" si="2"/>
        <v>12,11</v>
      </c>
      <c r="AP37" s="105" t="str">
        <f t="shared" si="0"/>
        <v>H</v>
      </c>
      <c r="AQ37" s="109">
        <f t="shared" si="3"/>
        <v>0</v>
      </c>
      <c r="AR37" s="109">
        <f t="shared" si="3"/>
        <v>0</v>
      </c>
      <c r="AS37" s="160"/>
      <c r="AT37" s="160"/>
      <c r="AU37" s="160"/>
      <c r="AV37" s="160"/>
      <c r="AW37" s="160"/>
      <c r="AX37" s="160"/>
      <c r="AY37" s="160"/>
      <c r="AZ37" s="160"/>
      <c r="BA37" s="175"/>
      <c r="BB37" s="161">
        <f t="shared" si="4"/>
        <v>34</v>
      </c>
      <c r="BC37" s="161">
        <v>3.5714285714285698</v>
      </c>
      <c r="BD37" s="170">
        <v>1667.34666666666</v>
      </c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</row>
    <row r="38" spans="1:71" ht="9.75" customHeight="1" x14ac:dyDescent="0.25">
      <c r="A38" s="175"/>
      <c r="B38" s="174">
        <f t="shared" si="6"/>
        <v>16</v>
      </c>
      <c r="C38" s="163">
        <f>IF(C19&lt;=$I$10,C19,IF(ISNUMBER(MATCH('14'!C58,$Z$4:$Z$370,0)),$Z$3,IF(ISNUMBER(MATCH('14'!C58,$AO$4:$AO$370,0)),$AO$3,$Z$2)))</f>
        <v>1</v>
      </c>
      <c r="D38" s="163">
        <f>IF(D19&lt;=$I$10,D19,IF(ISNUMBER(MATCH('14'!D58,$Z$4:$Z$370,0)),$Z$3,IF(ISNUMBER(MATCH('14'!D58,$AO$4:$AO$370,0)),$AO$3,$Z$2)))</f>
        <v>0</v>
      </c>
      <c r="E38" s="163">
        <f>IF(E19&lt;=$I$10,E19,IF(ISNUMBER(MATCH('14'!E58,$Z$4:$Z$370,0)),$Z$3,IF(ISNUMBER(MATCH('14'!E58,$AO$4:$AO$370,0)),$AO$3,$Z$2)))</f>
        <v>0</v>
      </c>
      <c r="F38" s="163">
        <f>IF(F19&lt;=$I$10,F19,IF(ISNUMBER(MATCH('14'!F58,$Z$4:$Z$370,0)),$Z$3,IF(ISNUMBER(MATCH('14'!F58,$AO$4:$AO$370,0)),$AO$3,$Z$2)))</f>
        <v>0</v>
      </c>
      <c r="G38" s="163">
        <f>IF(G19&lt;=$I$10,G19,IF(ISNUMBER(MATCH('14'!G58,$Z$4:$Z$370,0)),$Z$3,IF(ISNUMBER(MATCH('14'!G58,$AO$4:$AO$370,0)),$AO$3,$Z$2)))</f>
        <v>0</v>
      </c>
      <c r="H38" s="163">
        <f>IF(H19&lt;=$I$10,H19,IF(ISNUMBER(MATCH('14'!H58,$Z$4:$Z$370,0)),$Z$3,IF(ISNUMBER(MATCH('14'!H58,$AO$4:$AO$370,0)),$AO$3,$Z$2)))</f>
        <v>0</v>
      </c>
      <c r="I38" s="163">
        <f>IF(I19&lt;=$I$10,I19,IF(ISNUMBER(MATCH('14'!I58,$Z$4:$Z$370,0)),$Z$3,IF(ISNUMBER(MATCH('14'!I58,$AO$4:$AO$370,0)),$AO$3,$Z$2)))</f>
        <v>0</v>
      </c>
      <c r="J38" s="163">
        <f>IF(J19&lt;=$I$10,J19,IF(ISNUMBER(MATCH('14'!J58,$Z$4:$Z$370,0)),$Z$3,IF(ISNUMBER(MATCH('14'!J58,$AO$4:$AO$370,0)),$AO$3,$Z$2)))</f>
        <v>0</v>
      </c>
      <c r="K38" s="163">
        <f>IF(K19&lt;=$I$10,K19,IF(ISNUMBER(MATCH('14'!K58,$Z$4:$Z$370,0)),$Z$3,IF(ISNUMBER(MATCH('14'!K58,$AO$4:$AO$370,0)),$AO$3,$Z$2)))</f>
        <v>0</v>
      </c>
      <c r="L38" s="163">
        <f>IF(L19&lt;=$I$10,L19,IF(ISNUMBER(MATCH('14'!L58,$Z$4:$Z$370,0)),$Z$3,IF(ISNUMBER(MATCH('14'!L58,$AO$4:$AO$370,0)),$AO$3,$Z$2)))</f>
        <v>0</v>
      </c>
      <c r="M38" s="163">
        <f>IF(M19&lt;=$I$10,M19,IF(ISNUMBER(MATCH('14'!M58,$Z$4:$Z$370,0)),$Z$3,IF(ISNUMBER(MATCH('14'!M58,$AO$4:$AO$370,0)),$AO$3,$Z$2)))</f>
        <v>0</v>
      </c>
      <c r="N38" s="163">
        <f>IF(N19&lt;=$I$10,N19,IF(ISNUMBER(MATCH('14'!N58,$Z$4:$Z$370,0)),$Z$3,IF(ISNUMBER(MATCH('14'!N58,$AO$4:$AO$370,0)),$AO$3,$Z$2)))</f>
        <v>0</v>
      </c>
      <c r="O38" s="163">
        <f>IF(O19&lt;=$I$10,O19,IF(ISNUMBER(MATCH('14'!O58,$Z$4:$Z$370,0)),$Z$3,IF(ISNUMBER(MATCH('14'!O58,$AO$4:$AO$370,0)),$AO$3,$Z$2)))</f>
        <v>0</v>
      </c>
      <c r="P38" s="163">
        <f>IF(P19&lt;=$I$10,P19,IF(ISNUMBER(MATCH('14'!P58,$Z$4:$Z$370,0)),$Z$3,IF(ISNUMBER(MATCH('14'!P58,$AO$4:$AO$370,0)),$AO$3,$Z$2)))</f>
        <v>0</v>
      </c>
      <c r="Q38" s="163">
        <f>IF(Q19&lt;=$I$10,Q19,IF(ISNUMBER(MATCH('14'!Q58,$Z$4:$Z$370,0)),$Z$3,IF(ISNUMBER(MATCH('14'!Q58,$AO$4:$AO$370,0)),$AO$3,$Z$2)))</f>
        <v>0</v>
      </c>
      <c r="R38" s="163">
        <f>IF(R19&lt;=$I$10,R19,IF(ISNUMBER(MATCH('14'!R58,$Z$4:$Z$370,0)),$Z$3,IF(ISNUMBER(MATCH('14'!R58,$AO$4:$AO$370,0)),$AO$3,$Z$2)))</f>
        <v>0</v>
      </c>
      <c r="S38" s="163">
        <f>IF(S19&lt;=$I$10,S19,IF(ISNUMBER(MATCH('14'!S58,$Z$4:$Z$370,0)),$Z$3,IF(ISNUMBER(MATCH('14'!S58,$AO$4:$AO$370,0)),$AO$3,$Z$2)))</f>
        <v>1</v>
      </c>
      <c r="T38" s="175"/>
      <c r="U38" s="156">
        <v>34</v>
      </c>
      <c r="V38" s="145">
        <v>1</v>
      </c>
      <c r="W38" s="145">
        <v>0</v>
      </c>
      <c r="X38" s="145">
        <v>0</v>
      </c>
      <c r="Y38" s="145">
        <v>160</v>
      </c>
      <c r="Z38" s="63" t="str">
        <f t="shared" si="1"/>
        <v>1,1</v>
      </c>
      <c r="AA38" s="175"/>
      <c r="AB38" s="157">
        <v>34</v>
      </c>
      <c r="AC38" s="157">
        <v>0</v>
      </c>
      <c r="AD38" s="157">
        <v>34</v>
      </c>
      <c r="AE38" s="157" t="s">
        <v>485</v>
      </c>
      <c r="AF38" s="159" t="s">
        <v>465</v>
      </c>
      <c r="AG38" s="109">
        <v>0.1</v>
      </c>
      <c r="AH38" s="109">
        <v>107</v>
      </c>
      <c r="AI38" s="109">
        <v>500</v>
      </c>
      <c r="AJ38" s="109">
        <v>500</v>
      </c>
      <c r="AK38" s="109">
        <v>500</v>
      </c>
      <c r="AL38" s="164">
        <v>0</v>
      </c>
      <c r="AM38" s="164">
        <v>11</v>
      </c>
      <c r="AN38" s="164">
        <v>10</v>
      </c>
      <c r="AO38" s="63" t="str">
        <f t="shared" si="2"/>
        <v>11,12</v>
      </c>
      <c r="AP38" s="105" t="str">
        <f t="shared" si="0"/>
        <v>H</v>
      </c>
      <c r="AQ38" s="109">
        <f t="shared" si="3"/>
        <v>0</v>
      </c>
      <c r="AR38" s="109">
        <f t="shared" si="3"/>
        <v>0</v>
      </c>
      <c r="AS38" s="160"/>
      <c r="AT38" s="176" t="s">
        <v>486</v>
      </c>
      <c r="AU38" s="160"/>
      <c r="AV38" s="160">
        <v>110</v>
      </c>
      <c r="AW38" s="160">
        <f>AV38</f>
        <v>110</v>
      </c>
      <c r="AX38" s="160"/>
      <c r="AY38" s="160"/>
      <c r="AZ38" s="160"/>
      <c r="BA38" s="175"/>
      <c r="BB38" s="161">
        <f t="shared" si="4"/>
        <v>35</v>
      </c>
      <c r="BC38" s="161">
        <v>3.6470588235294099</v>
      </c>
      <c r="BD38" s="170">
        <v>1717.84141414141</v>
      </c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</row>
    <row r="39" spans="1:71" ht="9.75" customHeight="1" x14ac:dyDescent="0.25">
      <c r="A39" s="175"/>
      <c r="B39" s="174">
        <f t="shared" si="6"/>
        <v>17</v>
      </c>
      <c r="C39" s="163">
        <f>IF(C20&lt;=$I$10,C20,IF(ISNUMBER(MATCH('14'!C59,$Z$4:$Z$370,0)),$Z$3,IF(ISNUMBER(MATCH('14'!C59,$AO$4:$AO$370,0)),$AO$3,$Z$2)))</f>
        <v>1</v>
      </c>
      <c r="D39" s="163">
        <f>IF(D20&lt;=$I$10,D20,IF(ISNUMBER(MATCH('14'!D59,$Z$4:$Z$370,0)),$Z$3,IF(ISNUMBER(MATCH('14'!D59,$AO$4:$AO$370,0)),$AO$3,$Z$2)))</f>
        <v>0</v>
      </c>
      <c r="E39" s="163">
        <f>IF(E20&lt;=$I$10,E20,IF(ISNUMBER(MATCH('14'!E59,$Z$4:$Z$370,0)),$Z$3,IF(ISNUMBER(MATCH('14'!E59,$AO$4:$AO$370,0)),$AO$3,$Z$2)))</f>
        <v>0</v>
      </c>
      <c r="F39" s="163">
        <f>IF(F20&lt;=$I$10,F20,IF(ISNUMBER(MATCH('14'!F59,$Z$4:$Z$370,0)),$Z$3,IF(ISNUMBER(MATCH('14'!F59,$AO$4:$AO$370,0)),$AO$3,$Z$2)))</f>
        <v>0</v>
      </c>
      <c r="G39" s="163">
        <f>IF(G20&lt;=$I$10,G20,IF(ISNUMBER(MATCH('14'!G59,$Z$4:$Z$370,0)),$Z$3,IF(ISNUMBER(MATCH('14'!G59,$AO$4:$AO$370,0)),$AO$3,$Z$2)))</f>
        <v>0</v>
      </c>
      <c r="H39" s="163">
        <f>IF(H20&lt;=$I$10,H20,IF(ISNUMBER(MATCH('14'!H59,$Z$4:$Z$370,0)),$Z$3,IF(ISNUMBER(MATCH('14'!H59,$AO$4:$AO$370,0)),$AO$3,$Z$2)))</f>
        <v>0</v>
      </c>
      <c r="I39" s="163">
        <f>IF(I20&lt;=$I$10,I20,IF(ISNUMBER(MATCH('14'!I59,$Z$4:$Z$370,0)),$Z$3,IF(ISNUMBER(MATCH('14'!I59,$AO$4:$AO$370,0)),$AO$3,$Z$2)))</f>
        <v>0</v>
      </c>
      <c r="J39" s="163">
        <f>IF(J20&lt;=$I$10,J20,IF(ISNUMBER(MATCH('14'!J59,$Z$4:$Z$370,0)),$Z$3,IF(ISNUMBER(MATCH('14'!J59,$AO$4:$AO$370,0)),$AO$3,$Z$2)))</f>
        <v>0</v>
      </c>
      <c r="K39" s="163">
        <f>IF(K20&lt;=$I$10,K20,IF(ISNUMBER(MATCH('14'!K59,$Z$4:$Z$370,0)),$Z$3,IF(ISNUMBER(MATCH('14'!K59,$AO$4:$AO$370,0)),$AO$3,$Z$2)))</f>
        <v>0</v>
      </c>
      <c r="L39" s="163">
        <f>IF(L20&lt;=$I$10,L20,IF(ISNUMBER(MATCH('14'!L59,$Z$4:$Z$370,0)),$Z$3,IF(ISNUMBER(MATCH('14'!L59,$AO$4:$AO$370,0)),$AO$3,$Z$2)))</f>
        <v>0</v>
      </c>
      <c r="M39" s="163">
        <f>IF(M20&lt;=$I$10,M20,IF(ISNUMBER(MATCH('14'!M59,$Z$4:$Z$370,0)),$Z$3,IF(ISNUMBER(MATCH('14'!M59,$AO$4:$AO$370,0)),$AO$3,$Z$2)))</f>
        <v>0</v>
      </c>
      <c r="N39" s="163">
        <f>IF(N20&lt;=$I$10,N20,IF(ISNUMBER(MATCH('14'!N59,$Z$4:$Z$370,0)),$Z$3,IF(ISNUMBER(MATCH('14'!N59,$AO$4:$AO$370,0)),$AO$3,$Z$2)))</f>
        <v>0</v>
      </c>
      <c r="O39" s="163">
        <f>IF(O20&lt;=$I$10,O20,IF(ISNUMBER(MATCH('14'!O59,$Z$4:$Z$370,0)),$Z$3,IF(ISNUMBER(MATCH('14'!O59,$AO$4:$AO$370,0)),$AO$3,$Z$2)))</f>
        <v>0</v>
      </c>
      <c r="P39" s="163">
        <f>IF(P20&lt;=$I$10,P20,IF(ISNUMBER(MATCH('14'!P59,$Z$4:$Z$370,0)),$Z$3,IF(ISNUMBER(MATCH('14'!P59,$AO$4:$AO$370,0)),$AO$3,$Z$2)))</f>
        <v>0</v>
      </c>
      <c r="Q39" s="163">
        <f>IF(Q20&lt;=$I$10,Q20,IF(ISNUMBER(MATCH('14'!Q59,$Z$4:$Z$370,0)),$Z$3,IF(ISNUMBER(MATCH('14'!Q59,$AO$4:$AO$370,0)),$AO$3,$Z$2)))</f>
        <v>0</v>
      </c>
      <c r="R39" s="163">
        <f>IF(R20&lt;=$I$10,R20,IF(ISNUMBER(MATCH('14'!R59,$Z$4:$Z$370,0)),$Z$3,IF(ISNUMBER(MATCH('14'!R59,$AO$4:$AO$370,0)),$AO$3,$Z$2)))</f>
        <v>0</v>
      </c>
      <c r="S39" s="163">
        <f>IF(S20&lt;=$I$10,S20,IF(ISNUMBER(MATCH('14'!S59,$Z$4:$Z$370,0)),$Z$3,IF(ISNUMBER(MATCH('14'!S59,$AO$4:$AO$370,0)),$AO$3,$Z$2)))</f>
        <v>1</v>
      </c>
      <c r="T39" s="175"/>
      <c r="U39" s="156">
        <v>35</v>
      </c>
      <c r="V39" s="145">
        <v>1</v>
      </c>
      <c r="W39" s="145">
        <v>1</v>
      </c>
      <c r="X39" s="145">
        <v>0</v>
      </c>
      <c r="Y39" s="145">
        <v>160</v>
      </c>
      <c r="Z39" s="63" t="str">
        <f t="shared" si="1"/>
        <v>1,2</v>
      </c>
      <c r="AA39" s="175"/>
      <c r="AB39" s="157">
        <v>35</v>
      </c>
      <c r="AC39" s="157">
        <v>0</v>
      </c>
      <c r="AD39" s="157">
        <v>35</v>
      </c>
      <c r="AE39" s="157" t="s">
        <v>487</v>
      </c>
      <c r="AF39" s="159" t="s">
        <v>467</v>
      </c>
      <c r="AG39" s="109">
        <v>0.1</v>
      </c>
      <c r="AH39" s="109">
        <v>0</v>
      </c>
      <c r="AI39" s="109">
        <v>0</v>
      </c>
      <c r="AJ39" s="109">
        <v>0</v>
      </c>
      <c r="AK39" s="109">
        <v>0</v>
      </c>
      <c r="AL39" s="164">
        <v>1</v>
      </c>
      <c r="AM39" s="164">
        <v>10</v>
      </c>
      <c r="AN39" s="164">
        <v>10</v>
      </c>
      <c r="AO39" s="63" t="str">
        <f t="shared" si="2"/>
        <v>11,11</v>
      </c>
      <c r="AP39" s="105" t="str">
        <f t="shared" si="0"/>
        <v/>
      </c>
      <c r="AQ39" s="109">
        <f t="shared" si="3"/>
        <v>0</v>
      </c>
      <c r="AR39" s="109">
        <f t="shared" si="3"/>
        <v>0</v>
      </c>
      <c r="AS39" s="160"/>
      <c r="AT39" s="160"/>
      <c r="AU39" s="160" t="s">
        <v>488</v>
      </c>
      <c r="AV39" s="166">
        <f>MAX($C$4:$S$20)</f>
        <v>160</v>
      </c>
      <c r="AW39" s="160">
        <f>AV39</f>
        <v>160</v>
      </c>
      <c r="AX39" s="160"/>
      <c r="AY39" s="160"/>
      <c r="AZ39" s="160"/>
      <c r="BA39" s="175"/>
      <c r="BB39" s="161">
        <f t="shared" si="4"/>
        <v>36</v>
      </c>
      <c r="BC39" s="161">
        <v>3.72268907563025</v>
      </c>
      <c r="BD39" s="170">
        <v>1768.3361616161601</v>
      </c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</row>
    <row r="40" spans="1:71" ht="9.75" customHeight="1" x14ac:dyDescent="0.25">
      <c r="A40" s="175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5"/>
      <c r="U40" s="156">
        <v>36</v>
      </c>
      <c r="V40" s="145">
        <v>1</v>
      </c>
      <c r="W40" s="145">
        <v>2</v>
      </c>
      <c r="X40" s="145">
        <v>0</v>
      </c>
      <c r="Y40" s="145">
        <v>160</v>
      </c>
      <c r="Z40" s="63" t="str">
        <f t="shared" si="1"/>
        <v>1,3</v>
      </c>
      <c r="AA40" s="175"/>
      <c r="AB40" s="157">
        <v>36</v>
      </c>
      <c r="AC40" s="157">
        <v>0</v>
      </c>
      <c r="AD40" s="157">
        <v>36</v>
      </c>
      <c r="AE40" s="157" t="s">
        <v>402</v>
      </c>
      <c r="AF40" s="159" t="s">
        <v>465</v>
      </c>
      <c r="AG40" s="109">
        <v>0.1</v>
      </c>
      <c r="AH40" s="109">
        <v>97</v>
      </c>
      <c r="AI40" s="109">
        <v>107</v>
      </c>
      <c r="AJ40" s="109">
        <v>250</v>
      </c>
      <c r="AK40" s="109">
        <v>500</v>
      </c>
      <c r="AL40" s="164">
        <v>1</v>
      </c>
      <c r="AM40" s="164">
        <v>6</v>
      </c>
      <c r="AN40" s="164">
        <v>7</v>
      </c>
      <c r="AO40" s="63" t="str">
        <f t="shared" si="2"/>
        <v>8,7</v>
      </c>
      <c r="AP40" s="105" t="str">
        <f t="shared" si="0"/>
        <v>H</v>
      </c>
      <c r="AQ40" s="109">
        <f t="shared" si="3"/>
        <v>393</v>
      </c>
      <c r="AR40" s="109">
        <f t="shared" si="3"/>
        <v>250</v>
      </c>
      <c r="AS40" s="160"/>
      <c r="AT40" s="160"/>
      <c r="AU40" s="160" t="s">
        <v>489</v>
      </c>
      <c r="AV40" s="166">
        <f>MEDIAN($C$4:$S$20)</f>
        <v>149.21568627450901</v>
      </c>
      <c r="AW40" s="160">
        <f>AV40</f>
        <v>149.21568627450901</v>
      </c>
      <c r="AX40" s="160"/>
      <c r="AY40" s="160"/>
      <c r="AZ40" s="160"/>
      <c r="BA40" s="175"/>
      <c r="BB40" s="161">
        <f t="shared" si="4"/>
        <v>37</v>
      </c>
      <c r="BC40" s="161">
        <v>3.79831932773109</v>
      </c>
      <c r="BD40" s="170">
        <v>1818.8309090908999</v>
      </c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</row>
    <row r="41" spans="1:71" ht="9.75" customHeight="1" x14ac:dyDescent="0.25">
      <c r="A41" s="175"/>
      <c r="B41" s="177"/>
      <c r="C41" s="174">
        <v>1</v>
      </c>
      <c r="D41" s="174">
        <f t="shared" ref="D41:Q41" si="7">C41+1</f>
        <v>2</v>
      </c>
      <c r="E41" s="174">
        <f t="shared" si="7"/>
        <v>3</v>
      </c>
      <c r="F41" s="174">
        <f t="shared" si="7"/>
        <v>4</v>
      </c>
      <c r="G41" s="174">
        <f t="shared" si="7"/>
        <v>5</v>
      </c>
      <c r="H41" s="174">
        <f t="shared" si="7"/>
        <v>6</v>
      </c>
      <c r="I41" s="174">
        <f t="shared" si="7"/>
        <v>7</v>
      </c>
      <c r="J41" s="174">
        <f t="shared" si="7"/>
        <v>8</v>
      </c>
      <c r="K41" s="174">
        <f t="shared" si="7"/>
        <v>9</v>
      </c>
      <c r="L41" s="174">
        <f t="shared" si="7"/>
        <v>10</v>
      </c>
      <c r="M41" s="174">
        <f t="shared" si="7"/>
        <v>11</v>
      </c>
      <c r="N41" s="174">
        <f t="shared" si="7"/>
        <v>12</v>
      </c>
      <c r="O41" s="174">
        <f t="shared" si="7"/>
        <v>13</v>
      </c>
      <c r="P41" s="174">
        <f t="shared" si="7"/>
        <v>14</v>
      </c>
      <c r="Q41" s="174">
        <f t="shared" si="7"/>
        <v>15</v>
      </c>
      <c r="R41" s="174">
        <f>Q41+1</f>
        <v>16</v>
      </c>
      <c r="S41" s="174">
        <f>R41+1</f>
        <v>17</v>
      </c>
      <c r="T41" s="175"/>
      <c r="U41" s="156">
        <v>37</v>
      </c>
      <c r="V41" s="145">
        <v>1</v>
      </c>
      <c r="W41" s="145">
        <v>3</v>
      </c>
      <c r="X41" s="145">
        <v>0</v>
      </c>
      <c r="Y41" s="145">
        <v>160</v>
      </c>
      <c r="Z41" s="63" t="str">
        <f t="shared" si="1"/>
        <v>1,4</v>
      </c>
      <c r="AA41" s="175"/>
      <c r="AB41" s="157">
        <v>37</v>
      </c>
      <c r="AC41" s="157">
        <v>0</v>
      </c>
      <c r="AD41" s="157">
        <v>37</v>
      </c>
      <c r="AE41" s="157" t="s">
        <v>409</v>
      </c>
      <c r="AF41" s="159" t="s">
        <v>465</v>
      </c>
      <c r="AG41" s="109">
        <v>0.1</v>
      </c>
      <c r="AH41" s="109">
        <v>97</v>
      </c>
      <c r="AI41" s="109">
        <v>107</v>
      </c>
      <c r="AJ41" s="109">
        <v>250</v>
      </c>
      <c r="AK41" s="109">
        <v>500</v>
      </c>
      <c r="AL41" s="164">
        <v>1</v>
      </c>
      <c r="AM41" s="164">
        <v>7</v>
      </c>
      <c r="AN41" s="164">
        <v>6</v>
      </c>
      <c r="AO41" s="63" t="str">
        <f t="shared" si="2"/>
        <v>7,8</v>
      </c>
      <c r="AP41" s="105" t="str">
        <f t="shared" si="0"/>
        <v>H</v>
      </c>
      <c r="AQ41" s="109">
        <f t="shared" si="3"/>
        <v>393</v>
      </c>
      <c r="AR41" s="109">
        <f t="shared" si="3"/>
        <v>250</v>
      </c>
      <c r="AS41" s="160"/>
      <c r="AT41" s="160"/>
      <c r="AU41" s="160" t="s">
        <v>490</v>
      </c>
      <c r="AV41" s="166">
        <f>MIN($C$4:$S$20)</f>
        <v>95</v>
      </c>
      <c r="AW41" s="160">
        <f>AV41</f>
        <v>95</v>
      </c>
      <c r="AX41" s="160"/>
      <c r="AY41" s="160"/>
      <c r="AZ41" s="160"/>
      <c r="BA41" s="175"/>
      <c r="BB41" s="161">
        <f t="shared" si="4"/>
        <v>38</v>
      </c>
      <c r="BC41" s="161">
        <v>3.8739495798319301</v>
      </c>
      <c r="BD41" s="170">
        <v>1869.32565656565</v>
      </c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</row>
    <row r="42" spans="1:71" ht="9.75" customHeight="1" x14ac:dyDescent="0.25">
      <c r="A42" s="175"/>
      <c r="B42" s="175"/>
      <c r="C42" s="29">
        <f>ROW()</f>
        <v>42</v>
      </c>
      <c r="D42" s="29">
        <f>ROW()</f>
        <v>42</v>
      </c>
      <c r="E42" s="29">
        <f>ROW()</f>
        <v>42</v>
      </c>
      <c r="F42" s="29">
        <f>ROW()</f>
        <v>42</v>
      </c>
      <c r="G42" s="29">
        <f>ROW()</f>
        <v>42</v>
      </c>
      <c r="H42" s="29">
        <f>ROW()</f>
        <v>42</v>
      </c>
      <c r="I42" s="29">
        <f>ROW()</f>
        <v>42</v>
      </c>
      <c r="J42" s="29">
        <f>ROW()</f>
        <v>42</v>
      </c>
      <c r="K42" s="29">
        <f>ROW()</f>
        <v>42</v>
      </c>
      <c r="L42" s="29">
        <f>ROW()</f>
        <v>42</v>
      </c>
      <c r="M42" s="29">
        <f>ROW()</f>
        <v>42</v>
      </c>
      <c r="N42" s="29">
        <f>ROW()</f>
        <v>42</v>
      </c>
      <c r="O42" s="29">
        <f>ROW()</f>
        <v>42</v>
      </c>
      <c r="P42" s="29">
        <f>ROW()</f>
        <v>42</v>
      </c>
      <c r="Q42" s="29">
        <f>ROW()</f>
        <v>42</v>
      </c>
      <c r="R42" s="29">
        <f>ROW()</f>
        <v>42</v>
      </c>
      <c r="S42" s="29">
        <f>ROW()</f>
        <v>42</v>
      </c>
      <c r="T42" s="175"/>
      <c r="U42" s="156">
        <v>38</v>
      </c>
      <c r="V42" s="145">
        <v>1</v>
      </c>
      <c r="W42" s="145">
        <v>4</v>
      </c>
      <c r="X42" s="145">
        <v>0</v>
      </c>
      <c r="Y42" s="145">
        <v>160</v>
      </c>
      <c r="Z42" s="63" t="str">
        <f t="shared" si="1"/>
        <v>1,5</v>
      </c>
      <c r="AA42" s="175"/>
      <c r="AB42" s="157">
        <v>38</v>
      </c>
      <c r="AC42" s="157">
        <v>0</v>
      </c>
      <c r="AD42" s="157">
        <v>38</v>
      </c>
      <c r="AE42" s="157" t="s">
        <v>491</v>
      </c>
      <c r="AF42" s="159" t="s">
        <v>467</v>
      </c>
      <c r="AG42" s="109">
        <v>0.1</v>
      </c>
      <c r="AH42" s="109">
        <v>0</v>
      </c>
      <c r="AI42" s="109">
        <v>0</v>
      </c>
      <c r="AJ42" s="109">
        <v>0</v>
      </c>
      <c r="AK42" s="109">
        <v>0</v>
      </c>
      <c r="AL42" s="164">
        <v>2</v>
      </c>
      <c r="AM42" s="164">
        <v>7</v>
      </c>
      <c r="AN42" s="164">
        <v>7</v>
      </c>
      <c r="AO42" s="63" t="str">
        <f t="shared" si="2"/>
        <v>8,8</v>
      </c>
      <c r="AP42" s="105" t="str">
        <f t="shared" si="0"/>
        <v/>
      </c>
      <c r="AQ42" s="109">
        <f t="shared" si="3"/>
        <v>0</v>
      </c>
      <c r="AR42" s="109">
        <f t="shared" si="3"/>
        <v>0</v>
      </c>
      <c r="AS42" s="160"/>
      <c r="AT42" s="160"/>
      <c r="AU42" s="160"/>
      <c r="AV42" s="160"/>
      <c r="AW42" s="160"/>
      <c r="AX42" s="160"/>
      <c r="AY42" s="160"/>
      <c r="AZ42" s="160"/>
      <c r="BA42" s="175"/>
      <c r="BB42" s="161">
        <f t="shared" si="4"/>
        <v>39</v>
      </c>
      <c r="BC42" s="161">
        <v>3.9495798319327702</v>
      </c>
      <c r="BD42" s="170">
        <v>1919.8204040404</v>
      </c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</row>
    <row r="43" spans="1:71" ht="9.75" customHeight="1" x14ac:dyDescent="0.25">
      <c r="A43" s="174">
        <v>1</v>
      </c>
      <c r="B43" s="29">
        <f>COLUMN()</f>
        <v>2</v>
      </c>
      <c r="C43" s="64" t="str">
        <f t="shared" ref="C43:R58" si="8">_xlfn.CONCAT(COLUMN()-$B43,",",ROW()-C$42)</f>
        <v>1,1</v>
      </c>
      <c r="D43" s="64" t="str">
        <f t="shared" si="8"/>
        <v>2,1</v>
      </c>
      <c r="E43" s="64" t="str">
        <f t="shared" si="8"/>
        <v>3,1</v>
      </c>
      <c r="F43" s="64" t="str">
        <f t="shared" si="8"/>
        <v>4,1</v>
      </c>
      <c r="G43" s="64" t="str">
        <f t="shared" si="8"/>
        <v>5,1</v>
      </c>
      <c r="H43" s="64" t="str">
        <f t="shared" si="8"/>
        <v>6,1</v>
      </c>
      <c r="I43" s="64" t="str">
        <f t="shared" si="8"/>
        <v>7,1</v>
      </c>
      <c r="J43" s="64" t="str">
        <f t="shared" si="8"/>
        <v>8,1</v>
      </c>
      <c r="K43" s="64" t="str">
        <f t="shared" si="8"/>
        <v>9,1</v>
      </c>
      <c r="L43" s="64" t="str">
        <f t="shared" si="8"/>
        <v>10,1</v>
      </c>
      <c r="M43" s="64" t="str">
        <f t="shared" si="8"/>
        <v>11,1</v>
      </c>
      <c r="N43" s="64" t="str">
        <f t="shared" si="8"/>
        <v>12,1</v>
      </c>
      <c r="O43" s="64" t="str">
        <f t="shared" si="8"/>
        <v>13,1</v>
      </c>
      <c r="P43" s="64" t="str">
        <f t="shared" si="8"/>
        <v>14,1</v>
      </c>
      <c r="Q43" s="64" t="str">
        <f t="shared" si="8"/>
        <v>15,1</v>
      </c>
      <c r="R43" s="64" t="str">
        <f t="shared" si="8"/>
        <v>16,1</v>
      </c>
      <c r="S43" s="64" t="str">
        <f t="shared" ref="M43:S58" si="9">_xlfn.CONCAT(COLUMN()-$B43,",",ROW()-S$42)</f>
        <v>17,1</v>
      </c>
      <c r="T43" s="177"/>
      <c r="U43" s="156">
        <v>39</v>
      </c>
      <c r="V43" s="145">
        <v>1</v>
      </c>
      <c r="W43" s="145">
        <v>5</v>
      </c>
      <c r="X43" s="145">
        <v>0</v>
      </c>
      <c r="Y43" s="145">
        <v>160</v>
      </c>
      <c r="Z43" s="63" t="str">
        <f t="shared" si="1"/>
        <v>1,6</v>
      </c>
      <c r="AA43" s="177"/>
      <c r="AB43" s="178">
        <v>39</v>
      </c>
      <c r="AC43" s="178">
        <v>0</v>
      </c>
      <c r="AD43" s="178">
        <v>39</v>
      </c>
      <c r="AE43" s="178" t="s">
        <v>403</v>
      </c>
      <c r="AF43" s="179" t="s">
        <v>465</v>
      </c>
      <c r="AG43" s="180">
        <v>0.1</v>
      </c>
      <c r="AH43" s="180">
        <v>97</v>
      </c>
      <c r="AI43" s="180">
        <v>107</v>
      </c>
      <c r="AJ43" s="180">
        <v>250</v>
      </c>
      <c r="AK43" s="180">
        <v>500</v>
      </c>
      <c r="AL43" s="181">
        <v>1</v>
      </c>
      <c r="AM43" s="181">
        <v>6</v>
      </c>
      <c r="AN43" s="181">
        <v>8</v>
      </c>
      <c r="AO43" s="63" t="str">
        <f t="shared" si="2"/>
        <v>9,7</v>
      </c>
      <c r="AP43" s="105" t="str">
        <f t="shared" si="0"/>
        <v>H</v>
      </c>
      <c r="AQ43" s="109">
        <f t="shared" si="3"/>
        <v>393</v>
      </c>
      <c r="AR43" s="109">
        <f t="shared" si="3"/>
        <v>250</v>
      </c>
      <c r="AS43" s="160"/>
      <c r="AT43" s="160"/>
      <c r="AU43" s="160"/>
      <c r="AV43" s="160"/>
      <c r="AW43" s="160"/>
      <c r="AX43" s="160"/>
      <c r="AY43" s="160"/>
      <c r="AZ43" s="160"/>
      <c r="BA43" s="177"/>
      <c r="BB43" s="161">
        <f t="shared" si="4"/>
        <v>40</v>
      </c>
      <c r="BC43" s="161">
        <v>4.0252100840336098</v>
      </c>
      <c r="BD43" s="170">
        <v>1970.3151515151501</v>
      </c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</row>
    <row r="44" spans="1:71" ht="9.75" customHeight="1" x14ac:dyDescent="0.25">
      <c r="A44" s="174">
        <f t="shared" ref="A44:A57" si="10">A43+1</f>
        <v>2</v>
      </c>
      <c r="B44" s="29">
        <f>COLUMN()</f>
        <v>2</v>
      </c>
      <c r="C44" s="64" t="str">
        <f t="shared" si="8"/>
        <v>1,2</v>
      </c>
      <c r="D44" s="64" t="str">
        <f t="shared" si="8"/>
        <v>2,2</v>
      </c>
      <c r="E44" s="64" t="str">
        <f t="shared" si="8"/>
        <v>3,2</v>
      </c>
      <c r="F44" s="64" t="str">
        <f t="shared" si="8"/>
        <v>4,2</v>
      </c>
      <c r="G44" s="64" t="str">
        <f t="shared" si="8"/>
        <v>5,2</v>
      </c>
      <c r="H44" s="64" t="str">
        <f t="shared" si="8"/>
        <v>6,2</v>
      </c>
      <c r="I44" s="64" t="str">
        <f t="shared" si="8"/>
        <v>7,2</v>
      </c>
      <c r="J44" s="64" t="str">
        <f t="shared" si="8"/>
        <v>8,2</v>
      </c>
      <c r="K44" s="64" t="str">
        <f t="shared" si="8"/>
        <v>9,2</v>
      </c>
      <c r="L44" s="64" t="str">
        <f t="shared" si="8"/>
        <v>10,2</v>
      </c>
      <c r="M44" s="64" t="str">
        <f t="shared" si="9"/>
        <v>11,2</v>
      </c>
      <c r="N44" s="64" t="str">
        <f t="shared" si="9"/>
        <v>12,2</v>
      </c>
      <c r="O44" s="64" t="str">
        <f t="shared" si="9"/>
        <v>13,2</v>
      </c>
      <c r="P44" s="64" t="str">
        <f t="shared" si="9"/>
        <v>14,2</v>
      </c>
      <c r="Q44" s="64" t="str">
        <f t="shared" si="9"/>
        <v>15,2</v>
      </c>
      <c r="R44" s="64" t="str">
        <f t="shared" si="9"/>
        <v>16,2</v>
      </c>
      <c r="S44" s="64" t="str">
        <f t="shared" si="9"/>
        <v>17,2</v>
      </c>
      <c r="T44" s="177"/>
      <c r="U44" s="156">
        <v>40</v>
      </c>
      <c r="V44" s="145">
        <v>1</v>
      </c>
      <c r="W44" s="145">
        <v>6</v>
      </c>
      <c r="X44" s="145">
        <v>0</v>
      </c>
      <c r="Y44" s="145">
        <v>160</v>
      </c>
      <c r="Z44" s="63" t="str">
        <f t="shared" si="1"/>
        <v>1,7</v>
      </c>
      <c r="AA44" s="177"/>
      <c r="AB44" s="178">
        <v>40</v>
      </c>
      <c r="AC44" s="178">
        <v>0</v>
      </c>
      <c r="AD44" s="178">
        <v>40</v>
      </c>
      <c r="AE44" s="178" t="s">
        <v>492</v>
      </c>
      <c r="AF44" s="179" t="s">
        <v>467</v>
      </c>
      <c r="AG44" s="180">
        <v>0.1</v>
      </c>
      <c r="AH44" s="180">
        <v>0</v>
      </c>
      <c r="AI44" s="180">
        <v>0</v>
      </c>
      <c r="AJ44" s="180">
        <v>0</v>
      </c>
      <c r="AK44" s="180">
        <v>0</v>
      </c>
      <c r="AL44" s="181">
        <v>2</v>
      </c>
      <c r="AM44" s="181">
        <v>7</v>
      </c>
      <c r="AN44" s="181">
        <v>8</v>
      </c>
      <c r="AO44" s="63" t="str">
        <f t="shared" si="2"/>
        <v>9,8</v>
      </c>
      <c r="AP44" s="105" t="str">
        <f t="shared" si="0"/>
        <v/>
      </c>
      <c r="AQ44" s="109">
        <f t="shared" si="3"/>
        <v>0</v>
      </c>
      <c r="AR44" s="109">
        <f t="shared" si="3"/>
        <v>0</v>
      </c>
      <c r="AS44" s="160"/>
      <c r="AT44" s="160"/>
      <c r="AU44" s="160"/>
      <c r="AV44" s="160"/>
      <c r="AW44" s="160"/>
      <c r="AX44" s="160"/>
      <c r="AY44" s="160"/>
      <c r="AZ44" s="160"/>
      <c r="BA44" s="177"/>
      <c r="BB44" s="161">
        <f t="shared" si="4"/>
        <v>41</v>
      </c>
      <c r="BC44" s="161">
        <v>4.1008403361344499</v>
      </c>
      <c r="BD44" s="170">
        <v>2020.8098989898899</v>
      </c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</row>
    <row r="45" spans="1:71" ht="9.75" customHeight="1" x14ac:dyDescent="0.25">
      <c r="A45" s="174">
        <f t="shared" si="10"/>
        <v>3</v>
      </c>
      <c r="B45" s="29">
        <f>COLUMN()</f>
        <v>2</v>
      </c>
      <c r="C45" s="64" t="str">
        <f t="shared" si="8"/>
        <v>1,3</v>
      </c>
      <c r="D45" s="64" t="str">
        <f t="shared" si="8"/>
        <v>2,3</v>
      </c>
      <c r="E45" s="64" t="str">
        <f t="shared" si="8"/>
        <v>3,3</v>
      </c>
      <c r="F45" s="64" t="str">
        <f t="shared" si="8"/>
        <v>4,3</v>
      </c>
      <c r="G45" s="64" t="str">
        <f t="shared" si="8"/>
        <v>5,3</v>
      </c>
      <c r="H45" s="64" t="str">
        <f t="shared" si="8"/>
        <v>6,3</v>
      </c>
      <c r="I45" s="64" t="str">
        <f t="shared" si="8"/>
        <v>7,3</v>
      </c>
      <c r="J45" s="64" t="str">
        <f t="shared" si="8"/>
        <v>8,3</v>
      </c>
      <c r="K45" s="64" t="str">
        <f t="shared" si="8"/>
        <v>9,3</v>
      </c>
      <c r="L45" s="64" t="str">
        <f t="shared" si="8"/>
        <v>10,3</v>
      </c>
      <c r="M45" s="64" t="str">
        <f t="shared" si="9"/>
        <v>11,3</v>
      </c>
      <c r="N45" s="64" t="str">
        <f t="shared" si="9"/>
        <v>12,3</v>
      </c>
      <c r="O45" s="64" t="str">
        <f t="shared" si="9"/>
        <v>13,3</v>
      </c>
      <c r="P45" s="64" t="str">
        <f t="shared" si="9"/>
        <v>14,3</v>
      </c>
      <c r="Q45" s="64" t="str">
        <f t="shared" si="9"/>
        <v>15,3</v>
      </c>
      <c r="R45" s="64" t="str">
        <f t="shared" si="9"/>
        <v>16,3</v>
      </c>
      <c r="S45" s="64" t="str">
        <f t="shared" si="9"/>
        <v>17,3</v>
      </c>
      <c r="T45" s="177"/>
      <c r="U45" s="156">
        <v>41</v>
      </c>
      <c r="V45" s="145">
        <v>1</v>
      </c>
      <c r="W45" s="145">
        <v>7</v>
      </c>
      <c r="X45" s="145">
        <v>0</v>
      </c>
      <c r="Y45" s="145">
        <v>160</v>
      </c>
      <c r="Z45" s="63" t="str">
        <f t="shared" si="1"/>
        <v>1,8</v>
      </c>
      <c r="AA45" s="177"/>
      <c r="AB45" s="178">
        <v>41</v>
      </c>
      <c r="AC45" s="178">
        <v>0</v>
      </c>
      <c r="AD45" s="178">
        <v>41</v>
      </c>
      <c r="AE45" s="178" t="s">
        <v>469</v>
      </c>
      <c r="AF45" s="179" t="s">
        <v>465</v>
      </c>
      <c r="AG45" s="180">
        <v>0.1</v>
      </c>
      <c r="AH45" s="180">
        <v>97</v>
      </c>
      <c r="AI45" s="180">
        <v>107</v>
      </c>
      <c r="AJ45" s="180">
        <v>250</v>
      </c>
      <c r="AK45" s="180">
        <v>500</v>
      </c>
      <c r="AL45" s="181">
        <v>1</v>
      </c>
      <c r="AM45" s="181">
        <v>6</v>
      </c>
      <c r="AN45" s="181">
        <v>9</v>
      </c>
      <c r="AO45" s="63" t="str">
        <f t="shared" si="2"/>
        <v>10,7</v>
      </c>
      <c r="AP45" s="105" t="str">
        <f t="shared" si="0"/>
        <v>H</v>
      </c>
      <c r="AQ45" s="109">
        <f t="shared" si="3"/>
        <v>393</v>
      </c>
      <c r="AR45" s="109">
        <f t="shared" si="3"/>
        <v>250</v>
      </c>
      <c r="AS45" s="160"/>
      <c r="AT45" s="160"/>
      <c r="AU45" s="160"/>
      <c r="AV45" s="160"/>
      <c r="AW45" s="160"/>
      <c r="AX45" s="160"/>
      <c r="AY45" s="160"/>
      <c r="AZ45" s="160"/>
      <c r="BA45" s="177"/>
      <c r="BB45" s="161">
        <f t="shared" si="4"/>
        <v>42</v>
      </c>
      <c r="BC45" s="161">
        <v>4.1764705882352899</v>
      </c>
      <c r="BD45" s="170">
        <v>2071.30464646464</v>
      </c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</row>
    <row r="46" spans="1:71" ht="9.75" customHeight="1" x14ac:dyDescent="0.25">
      <c r="A46" s="174">
        <f t="shared" si="10"/>
        <v>4</v>
      </c>
      <c r="B46" s="29">
        <f>COLUMN()</f>
        <v>2</v>
      </c>
      <c r="C46" s="64" t="str">
        <f t="shared" si="8"/>
        <v>1,4</v>
      </c>
      <c r="D46" s="64" t="str">
        <f t="shared" si="8"/>
        <v>2,4</v>
      </c>
      <c r="E46" s="64" t="str">
        <f t="shared" si="8"/>
        <v>3,4</v>
      </c>
      <c r="F46" s="64" t="str">
        <f t="shared" si="8"/>
        <v>4,4</v>
      </c>
      <c r="G46" s="64" t="str">
        <f t="shared" si="8"/>
        <v>5,4</v>
      </c>
      <c r="H46" s="64" t="str">
        <f t="shared" si="8"/>
        <v>6,4</v>
      </c>
      <c r="I46" s="64" t="str">
        <f t="shared" si="8"/>
        <v>7,4</v>
      </c>
      <c r="J46" s="64" t="str">
        <f t="shared" si="8"/>
        <v>8,4</v>
      </c>
      <c r="K46" s="64" t="str">
        <f t="shared" si="8"/>
        <v>9,4</v>
      </c>
      <c r="L46" s="64" t="str">
        <f t="shared" si="8"/>
        <v>10,4</v>
      </c>
      <c r="M46" s="64" t="str">
        <f t="shared" si="9"/>
        <v>11,4</v>
      </c>
      <c r="N46" s="64" t="str">
        <f t="shared" si="9"/>
        <v>12,4</v>
      </c>
      <c r="O46" s="64" t="str">
        <f t="shared" si="9"/>
        <v>13,4</v>
      </c>
      <c r="P46" s="64" t="str">
        <f t="shared" si="9"/>
        <v>14,4</v>
      </c>
      <c r="Q46" s="64" t="str">
        <f t="shared" si="9"/>
        <v>15,4</v>
      </c>
      <c r="R46" s="64" t="str">
        <f t="shared" si="9"/>
        <v>16,4</v>
      </c>
      <c r="S46" s="64" t="str">
        <f t="shared" si="9"/>
        <v>17,4</v>
      </c>
      <c r="T46" s="177"/>
      <c r="U46" s="156">
        <v>42</v>
      </c>
      <c r="V46" s="145">
        <v>1</v>
      </c>
      <c r="W46" s="145">
        <v>8</v>
      </c>
      <c r="X46" s="145">
        <v>0</v>
      </c>
      <c r="Y46" s="145">
        <v>160</v>
      </c>
      <c r="Z46" s="63" t="str">
        <f t="shared" si="1"/>
        <v>1,9</v>
      </c>
      <c r="AA46" s="177"/>
      <c r="AB46" s="178">
        <v>42</v>
      </c>
      <c r="AC46" s="178">
        <v>0</v>
      </c>
      <c r="AD46" s="178">
        <v>42</v>
      </c>
      <c r="AE46" s="178" t="s">
        <v>474</v>
      </c>
      <c r="AF46" s="179" t="s">
        <v>465</v>
      </c>
      <c r="AG46" s="180">
        <v>0.1</v>
      </c>
      <c r="AH46" s="180">
        <v>97</v>
      </c>
      <c r="AI46" s="180">
        <v>107</v>
      </c>
      <c r="AJ46" s="180">
        <v>250</v>
      </c>
      <c r="AK46" s="180">
        <v>500</v>
      </c>
      <c r="AL46" s="181">
        <v>1</v>
      </c>
      <c r="AM46" s="181">
        <v>7</v>
      </c>
      <c r="AN46" s="181">
        <v>10</v>
      </c>
      <c r="AO46" s="63" t="str">
        <f t="shared" si="2"/>
        <v>11,8</v>
      </c>
      <c r="AP46" s="105" t="str">
        <f t="shared" si="0"/>
        <v>H</v>
      </c>
      <c r="AQ46" s="109">
        <f t="shared" si="3"/>
        <v>393</v>
      </c>
      <c r="AR46" s="109">
        <f t="shared" si="3"/>
        <v>250</v>
      </c>
      <c r="AS46" s="160"/>
      <c r="AT46" s="160"/>
      <c r="AU46" s="160"/>
      <c r="AV46" s="160"/>
      <c r="AW46" s="160"/>
      <c r="AX46" s="160"/>
      <c r="AY46" s="160"/>
      <c r="AZ46" s="160"/>
      <c r="BA46" s="177"/>
      <c r="BB46" s="161">
        <f t="shared" si="4"/>
        <v>43</v>
      </c>
      <c r="BC46" s="161">
        <v>4.25210084033613</v>
      </c>
      <c r="BD46" s="170">
        <v>2121.79939393939</v>
      </c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</row>
    <row r="47" spans="1:71" ht="9.75" customHeight="1" x14ac:dyDescent="0.25">
      <c r="A47" s="174">
        <f t="shared" si="10"/>
        <v>5</v>
      </c>
      <c r="B47" s="29">
        <f>COLUMN()</f>
        <v>2</v>
      </c>
      <c r="C47" s="64" t="str">
        <f t="shared" si="8"/>
        <v>1,5</v>
      </c>
      <c r="D47" s="64" t="str">
        <f t="shared" si="8"/>
        <v>2,5</v>
      </c>
      <c r="E47" s="64" t="str">
        <f t="shared" si="8"/>
        <v>3,5</v>
      </c>
      <c r="F47" s="64" t="str">
        <f t="shared" si="8"/>
        <v>4,5</v>
      </c>
      <c r="G47" s="64" t="str">
        <f t="shared" si="8"/>
        <v>5,5</v>
      </c>
      <c r="H47" s="64" t="str">
        <f t="shared" si="8"/>
        <v>6,5</v>
      </c>
      <c r="I47" s="64" t="str">
        <f t="shared" si="8"/>
        <v>7,5</v>
      </c>
      <c r="J47" s="64" t="str">
        <f t="shared" si="8"/>
        <v>8,5</v>
      </c>
      <c r="K47" s="64" t="str">
        <f t="shared" si="8"/>
        <v>9,5</v>
      </c>
      <c r="L47" s="64" t="str">
        <f t="shared" si="8"/>
        <v>10,5</v>
      </c>
      <c r="M47" s="64" t="str">
        <f t="shared" si="9"/>
        <v>11,5</v>
      </c>
      <c r="N47" s="64" t="str">
        <f t="shared" si="9"/>
        <v>12,5</v>
      </c>
      <c r="O47" s="64" t="str">
        <f t="shared" si="9"/>
        <v>13,5</v>
      </c>
      <c r="P47" s="64" t="str">
        <f t="shared" si="9"/>
        <v>14,5</v>
      </c>
      <c r="Q47" s="64" t="str">
        <f t="shared" si="9"/>
        <v>15,5</v>
      </c>
      <c r="R47" s="64" t="str">
        <f t="shared" si="9"/>
        <v>16,5</v>
      </c>
      <c r="S47" s="64" t="str">
        <f t="shared" si="9"/>
        <v>17,5</v>
      </c>
      <c r="T47" s="177"/>
      <c r="U47" s="156">
        <v>43</v>
      </c>
      <c r="V47" s="145">
        <v>1</v>
      </c>
      <c r="W47" s="145">
        <v>9</v>
      </c>
      <c r="X47" s="145">
        <v>0</v>
      </c>
      <c r="Y47" s="145">
        <v>160</v>
      </c>
      <c r="Z47" s="63" t="str">
        <f t="shared" si="1"/>
        <v>1,10</v>
      </c>
      <c r="AA47" s="177"/>
      <c r="AB47" s="178">
        <v>43</v>
      </c>
      <c r="AC47" s="178">
        <v>0</v>
      </c>
      <c r="AD47" s="178">
        <v>43</v>
      </c>
      <c r="AE47" s="178" t="s">
        <v>493</v>
      </c>
      <c r="AF47" s="179" t="s">
        <v>467</v>
      </c>
      <c r="AG47" s="180">
        <v>0.1</v>
      </c>
      <c r="AH47" s="180">
        <v>0</v>
      </c>
      <c r="AI47" s="180">
        <v>0</v>
      </c>
      <c r="AJ47" s="180">
        <v>0</v>
      </c>
      <c r="AK47" s="180">
        <v>0</v>
      </c>
      <c r="AL47" s="181">
        <v>2</v>
      </c>
      <c r="AM47" s="181">
        <v>7</v>
      </c>
      <c r="AN47" s="181">
        <v>9</v>
      </c>
      <c r="AO47" s="63" t="str">
        <f t="shared" si="2"/>
        <v>10,8</v>
      </c>
      <c r="AP47" s="105" t="str">
        <f t="shared" si="0"/>
        <v/>
      </c>
      <c r="AQ47" s="109">
        <f t="shared" si="3"/>
        <v>0</v>
      </c>
      <c r="AR47" s="109">
        <f t="shared" si="3"/>
        <v>0</v>
      </c>
      <c r="AS47" s="160"/>
      <c r="AT47" s="160"/>
      <c r="AU47" s="160"/>
      <c r="AV47" s="160"/>
      <c r="AW47" s="160"/>
      <c r="AX47" s="160"/>
      <c r="AY47" s="160"/>
      <c r="AZ47" s="160"/>
      <c r="BA47" s="177"/>
      <c r="BB47" s="161">
        <f t="shared" si="4"/>
        <v>44</v>
      </c>
      <c r="BC47" s="161">
        <v>4.3277310924369701</v>
      </c>
      <c r="BD47" s="170">
        <v>2172.2941414141401</v>
      </c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</row>
    <row r="48" spans="1:71" ht="9.75" customHeight="1" x14ac:dyDescent="0.25">
      <c r="A48" s="174">
        <f t="shared" si="10"/>
        <v>6</v>
      </c>
      <c r="B48" s="29">
        <f>COLUMN()</f>
        <v>2</v>
      </c>
      <c r="C48" s="64" t="str">
        <f t="shared" si="8"/>
        <v>1,6</v>
      </c>
      <c r="D48" s="64" t="str">
        <f t="shared" si="8"/>
        <v>2,6</v>
      </c>
      <c r="E48" s="64" t="str">
        <f t="shared" si="8"/>
        <v>3,6</v>
      </c>
      <c r="F48" s="64" t="str">
        <f t="shared" si="8"/>
        <v>4,6</v>
      </c>
      <c r="G48" s="64" t="str">
        <f t="shared" si="8"/>
        <v>5,6</v>
      </c>
      <c r="H48" s="64" t="str">
        <f t="shared" si="8"/>
        <v>6,6</v>
      </c>
      <c r="I48" s="64" t="str">
        <f t="shared" si="8"/>
        <v>7,6</v>
      </c>
      <c r="J48" s="64" t="str">
        <f t="shared" si="8"/>
        <v>8,6</v>
      </c>
      <c r="K48" s="64" t="str">
        <f t="shared" si="8"/>
        <v>9,6</v>
      </c>
      <c r="L48" s="64" t="str">
        <f t="shared" si="8"/>
        <v>10,6</v>
      </c>
      <c r="M48" s="64" t="str">
        <f t="shared" si="9"/>
        <v>11,6</v>
      </c>
      <c r="N48" s="64" t="str">
        <f t="shared" si="9"/>
        <v>12,6</v>
      </c>
      <c r="O48" s="64" t="str">
        <f t="shared" si="9"/>
        <v>13,6</v>
      </c>
      <c r="P48" s="64" t="str">
        <f t="shared" si="9"/>
        <v>14,6</v>
      </c>
      <c r="Q48" s="64" t="str">
        <f t="shared" si="9"/>
        <v>15,6</v>
      </c>
      <c r="R48" s="64" t="str">
        <f t="shared" si="9"/>
        <v>16,6</v>
      </c>
      <c r="S48" s="64" t="str">
        <f t="shared" si="9"/>
        <v>17,6</v>
      </c>
      <c r="T48" s="177"/>
      <c r="U48" s="156">
        <v>44</v>
      </c>
      <c r="V48" s="145">
        <v>1</v>
      </c>
      <c r="W48" s="145">
        <v>10</v>
      </c>
      <c r="X48" s="145">
        <v>0</v>
      </c>
      <c r="Y48" s="145">
        <v>160</v>
      </c>
      <c r="Z48" s="63" t="str">
        <f t="shared" si="1"/>
        <v>1,11</v>
      </c>
      <c r="AA48" s="177"/>
      <c r="AB48" s="178">
        <v>44</v>
      </c>
      <c r="AC48" s="178">
        <v>0</v>
      </c>
      <c r="AD48" s="178">
        <v>44</v>
      </c>
      <c r="AE48" s="178" t="s">
        <v>417</v>
      </c>
      <c r="AF48" s="179" t="s">
        <v>465</v>
      </c>
      <c r="AG48" s="180">
        <v>0.1</v>
      </c>
      <c r="AH48" s="180">
        <v>97</v>
      </c>
      <c r="AI48" s="180">
        <v>107</v>
      </c>
      <c r="AJ48" s="180">
        <v>250</v>
      </c>
      <c r="AK48" s="180">
        <v>500</v>
      </c>
      <c r="AL48" s="181">
        <v>1</v>
      </c>
      <c r="AM48" s="181">
        <v>8</v>
      </c>
      <c r="AN48" s="181">
        <v>6</v>
      </c>
      <c r="AO48" s="63" t="str">
        <f t="shared" si="2"/>
        <v>7,9</v>
      </c>
      <c r="AP48" s="105" t="str">
        <f t="shared" si="0"/>
        <v>H</v>
      </c>
      <c r="AQ48" s="109">
        <f t="shared" si="3"/>
        <v>393</v>
      </c>
      <c r="AR48" s="109">
        <f t="shared" si="3"/>
        <v>250</v>
      </c>
      <c r="AS48" s="160"/>
      <c r="AT48" s="160"/>
      <c r="AU48" s="160"/>
      <c r="AV48" s="160"/>
      <c r="AW48" s="160"/>
      <c r="AX48" s="160"/>
      <c r="AY48" s="160"/>
      <c r="AZ48" s="160"/>
      <c r="BA48" s="177"/>
      <c r="BB48" s="161">
        <f t="shared" si="4"/>
        <v>45</v>
      </c>
      <c r="BC48" s="161">
        <v>4.4033613445378101</v>
      </c>
      <c r="BD48" s="170">
        <v>2222.7888888888801</v>
      </c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</row>
    <row r="49" spans="1:71" ht="9.75" customHeight="1" x14ac:dyDescent="0.25">
      <c r="A49" s="174">
        <f t="shared" si="10"/>
        <v>7</v>
      </c>
      <c r="B49" s="29">
        <f>COLUMN()</f>
        <v>2</v>
      </c>
      <c r="C49" s="64" t="str">
        <f t="shared" si="8"/>
        <v>1,7</v>
      </c>
      <c r="D49" s="64" t="str">
        <f t="shared" si="8"/>
        <v>2,7</v>
      </c>
      <c r="E49" s="64" t="str">
        <f t="shared" si="8"/>
        <v>3,7</v>
      </c>
      <c r="F49" s="64" t="str">
        <f t="shared" si="8"/>
        <v>4,7</v>
      </c>
      <c r="G49" s="64" t="str">
        <f t="shared" si="8"/>
        <v>5,7</v>
      </c>
      <c r="H49" s="64" t="str">
        <f t="shared" si="8"/>
        <v>6,7</v>
      </c>
      <c r="I49" s="64" t="str">
        <f t="shared" si="8"/>
        <v>7,7</v>
      </c>
      <c r="J49" s="64" t="str">
        <f t="shared" si="8"/>
        <v>8,7</v>
      </c>
      <c r="K49" s="64" t="str">
        <f t="shared" si="8"/>
        <v>9,7</v>
      </c>
      <c r="L49" s="64" t="str">
        <f t="shared" si="8"/>
        <v>10,7</v>
      </c>
      <c r="M49" s="64" t="str">
        <f t="shared" si="9"/>
        <v>11,7</v>
      </c>
      <c r="N49" s="64" t="str">
        <f t="shared" si="9"/>
        <v>12,7</v>
      </c>
      <c r="O49" s="64" t="str">
        <f t="shared" si="9"/>
        <v>13,7</v>
      </c>
      <c r="P49" s="64" t="str">
        <f t="shared" si="9"/>
        <v>14,7</v>
      </c>
      <c r="Q49" s="64" t="str">
        <f t="shared" si="9"/>
        <v>15,7</v>
      </c>
      <c r="R49" s="64" t="str">
        <f t="shared" si="9"/>
        <v>16,7</v>
      </c>
      <c r="S49" s="64" t="str">
        <f t="shared" si="9"/>
        <v>17,7</v>
      </c>
      <c r="T49" s="177"/>
      <c r="U49" s="156">
        <v>45</v>
      </c>
      <c r="V49" s="145">
        <v>1</v>
      </c>
      <c r="W49" s="145">
        <v>11</v>
      </c>
      <c r="X49" s="145">
        <v>0</v>
      </c>
      <c r="Y49" s="145">
        <v>160</v>
      </c>
      <c r="Z49" s="63" t="str">
        <f t="shared" si="1"/>
        <v>1,12</v>
      </c>
      <c r="AA49" s="177"/>
      <c r="AB49" s="178">
        <v>45</v>
      </c>
      <c r="AC49" s="178">
        <v>0</v>
      </c>
      <c r="AD49" s="178">
        <v>45</v>
      </c>
      <c r="AE49" s="178" t="s">
        <v>494</v>
      </c>
      <c r="AF49" s="179" t="s">
        <v>467</v>
      </c>
      <c r="AG49" s="180">
        <v>0.1</v>
      </c>
      <c r="AH49" s="180">
        <v>0</v>
      </c>
      <c r="AI49" s="180">
        <v>0</v>
      </c>
      <c r="AJ49" s="180">
        <v>0</v>
      </c>
      <c r="AK49" s="180">
        <v>0</v>
      </c>
      <c r="AL49" s="181">
        <v>2</v>
      </c>
      <c r="AM49" s="181">
        <v>8</v>
      </c>
      <c r="AN49" s="181">
        <v>7</v>
      </c>
      <c r="AO49" s="63" t="str">
        <f t="shared" si="2"/>
        <v>8,9</v>
      </c>
      <c r="AP49" s="105" t="str">
        <f t="shared" si="0"/>
        <v/>
      </c>
      <c r="AQ49" s="109">
        <f t="shared" si="3"/>
        <v>0</v>
      </c>
      <c r="AR49" s="109">
        <f t="shared" si="3"/>
        <v>0</v>
      </c>
      <c r="AS49" s="160"/>
      <c r="AT49" s="160"/>
      <c r="AU49" s="160"/>
      <c r="AV49" s="160"/>
      <c r="AW49" s="160"/>
      <c r="AX49" s="160"/>
      <c r="AY49" s="160"/>
      <c r="AZ49" s="160"/>
      <c r="BA49" s="177"/>
      <c r="BB49" s="161">
        <f t="shared" si="4"/>
        <v>46</v>
      </c>
      <c r="BC49" s="161">
        <v>4.4789915966386502</v>
      </c>
      <c r="BD49" s="170">
        <v>2273.2836363636302</v>
      </c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</row>
    <row r="50" spans="1:71" ht="9.75" customHeight="1" x14ac:dyDescent="0.25">
      <c r="A50" s="174">
        <f t="shared" si="10"/>
        <v>8</v>
      </c>
      <c r="B50" s="29">
        <f>COLUMN()</f>
        <v>2</v>
      </c>
      <c r="C50" s="64" t="str">
        <f t="shared" si="8"/>
        <v>1,8</v>
      </c>
      <c r="D50" s="64" t="str">
        <f t="shared" si="8"/>
        <v>2,8</v>
      </c>
      <c r="E50" s="64" t="str">
        <f t="shared" si="8"/>
        <v>3,8</v>
      </c>
      <c r="F50" s="64" t="str">
        <f t="shared" si="8"/>
        <v>4,8</v>
      </c>
      <c r="G50" s="64" t="str">
        <f t="shared" si="8"/>
        <v>5,8</v>
      </c>
      <c r="H50" s="64" t="str">
        <f t="shared" si="8"/>
        <v>6,8</v>
      </c>
      <c r="I50" s="64" t="str">
        <f t="shared" si="8"/>
        <v>7,8</v>
      </c>
      <c r="J50" s="64" t="str">
        <f t="shared" si="8"/>
        <v>8,8</v>
      </c>
      <c r="K50" s="64" t="str">
        <f t="shared" si="8"/>
        <v>9,8</v>
      </c>
      <c r="L50" s="64" t="str">
        <f t="shared" si="8"/>
        <v>10,8</v>
      </c>
      <c r="M50" s="64" t="str">
        <f t="shared" si="9"/>
        <v>11,8</v>
      </c>
      <c r="N50" s="64" t="str">
        <f t="shared" si="9"/>
        <v>12,8</v>
      </c>
      <c r="O50" s="64" t="str">
        <f t="shared" si="9"/>
        <v>13,8</v>
      </c>
      <c r="P50" s="64" t="str">
        <f t="shared" si="9"/>
        <v>14,8</v>
      </c>
      <c r="Q50" s="64" t="str">
        <f t="shared" si="9"/>
        <v>15,8</v>
      </c>
      <c r="R50" s="64" t="str">
        <f t="shared" si="9"/>
        <v>16,8</v>
      </c>
      <c r="S50" s="64" t="str">
        <f t="shared" si="9"/>
        <v>17,8</v>
      </c>
      <c r="T50" s="177"/>
      <c r="U50" s="156">
        <v>46</v>
      </c>
      <c r="V50" s="145">
        <v>1</v>
      </c>
      <c r="W50" s="145">
        <v>12</v>
      </c>
      <c r="X50" s="145">
        <v>0</v>
      </c>
      <c r="Y50" s="145">
        <v>160</v>
      </c>
      <c r="Z50" s="63" t="str">
        <f t="shared" si="1"/>
        <v>1,13</v>
      </c>
      <c r="AA50" s="177"/>
      <c r="AB50" s="178">
        <v>46</v>
      </c>
      <c r="AC50" s="178">
        <v>0</v>
      </c>
      <c r="AD50" s="178">
        <v>46</v>
      </c>
      <c r="AE50" s="178" t="s">
        <v>495</v>
      </c>
      <c r="AF50" s="179" t="s">
        <v>467</v>
      </c>
      <c r="AG50" s="180">
        <v>0.1</v>
      </c>
      <c r="AH50" s="180">
        <v>0</v>
      </c>
      <c r="AI50" s="180">
        <v>0</v>
      </c>
      <c r="AJ50" s="180">
        <v>0</v>
      </c>
      <c r="AK50" s="180">
        <v>0</v>
      </c>
      <c r="AL50" s="181">
        <v>2</v>
      </c>
      <c r="AM50" s="181">
        <v>8</v>
      </c>
      <c r="AN50" s="181">
        <v>8</v>
      </c>
      <c r="AO50" s="63" t="str">
        <f t="shared" si="2"/>
        <v>9,9</v>
      </c>
      <c r="AP50" s="105" t="str">
        <f t="shared" si="0"/>
        <v/>
      </c>
      <c r="AQ50" s="109">
        <f t="shared" si="3"/>
        <v>0</v>
      </c>
      <c r="AR50" s="109">
        <f t="shared" si="3"/>
        <v>0</v>
      </c>
      <c r="AS50" s="160"/>
      <c r="AT50" s="160"/>
      <c r="AU50" s="160"/>
      <c r="AV50" s="160"/>
      <c r="AW50" s="160"/>
      <c r="AX50" s="160"/>
      <c r="AY50" s="160"/>
      <c r="AZ50" s="160"/>
      <c r="BA50" s="177"/>
      <c r="BB50" s="161">
        <f t="shared" si="4"/>
        <v>47</v>
      </c>
      <c r="BC50" s="161">
        <v>4.5546218487394903</v>
      </c>
      <c r="BD50" s="170">
        <v>2323.7783838383798</v>
      </c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</row>
    <row r="51" spans="1:71" ht="9.75" customHeight="1" x14ac:dyDescent="0.25">
      <c r="A51" s="174">
        <f t="shared" si="10"/>
        <v>9</v>
      </c>
      <c r="B51" s="29">
        <f>COLUMN()</f>
        <v>2</v>
      </c>
      <c r="C51" s="64" t="str">
        <f t="shared" si="8"/>
        <v>1,9</v>
      </c>
      <c r="D51" s="64" t="str">
        <f t="shared" si="8"/>
        <v>2,9</v>
      </c>
      <c r="E51" s="64" t="str">
        <f t="shared" si="8"/>
        <v>3,9</v>
      </c>
      <c r="F51" s="64" t="str">
        <f t="shared" si="8"/>
        <v>4,9</v>
      </c>
      <c r="G51" s="64" t="str">
        <f t="shared" si="8"/>
        <v>5,9</v>
      </c>
      <c r="H51" s="64" t="str">
        <f t="shared" si="8"/>
        <v>6,9</v>
      </c>
      <c r="I51" s="64" t="str">
        <f t="shared" si="8"/>
        <v>7,9</v>
      </c>
      <c r="J51" s="64" t="str">
        <f t="shared" si="8"/>
        <v>8,9</v>
      </c>
      <c r="K51" s="64" t="str">
        <f t="shared" si="8"/>
        <v>9,9</v>
      </c>
      <c r="L51" s="64" t="str">
        <f t="shared" si="8"/>
        <v>10,9</v>
      </c>
      <c r="M51" s="64" t="str">
        <f t="shared" si="9"/>
        <v>11,9</v>
      </c>
      <c r="N51" s="64" t="str">
        <f t="shared" si="9"/>
        <v>12,9</v>
      </c>
      <c r="O51" s="64" t="str">
        <f t="shared" si="9"/>
        <v>13,9</v>
      </c>
      <c r="P51" s="64" t="str">
        <f t="shared" si="9"/>
        <v>14,9</v>
      </c>
      <c r="Q51" s="64" t="str">
        <f t="shared" si="9"/>
        <v>15,9</v>
      </c>
      <c r="R51" s="64" t="str">
        <f t="shared" si="9"/>
        <v>16,9</v>
      </c>
      <c r="S51" s="64" t="str">
        <f t="shared" si="9"/>
        <v>17,9</v>
      </c>
      <c r="T51" s="177"/>
      <c r="U51" s="156">
        <v>47</v>
      </c>
      <c r="V51" s="145">
        <v>1</v>
      </c>
      <c r="W51" s="145">
        <v>13</v>
      </c>
      <c r="X51" s="145">
        <v>0</v>
      </c>
      <c r="Y51" s="145">
        <v>160</v>
      </c>
      <c r="Z51" s="63" t="str">
        <f t="shared" si="1"/>
        <v>1,14</v>
      </c>
      <c r="AA51" s="177"/>
      <c r="AB51" s="178">
        <v>47</v>
      </c>
      <c r="AC51" s="178">
        <v>0</v>
      </c>
      <c r="AD51" s="178">
        <v>47</v>
      </c>
      <c r="AE51" s="178" t="s">
        <v>476</v>
      </c>
      <c r="AF51" s="179" t="s">
        <v>465</v>
      </c>
      <c r="AG51" s="180">
        <v>0.1</v>
      </c>
      <c r="AH51" s="180">
        <v>97</v>
      </c>
      <c r="AI51" s="180">
        <v>107</v>
      </c>
      <c r="AJ51" s="180">
        <v>250</v>
      </c>
      <c r="AK51" s="180">
        <v>500</v>
      </c>
      <c r="AL51" s="181">
        <v>1</v>
      </c>
      <c r="AM51" s="181">
        <v>8</v>
      </c>
      <c r="AN51" s="181">
        <v>10</v>
      </c>
      <c r="AO51" s="63" t="str">
        <f t="shared" si="2"/>
        <v>11,9</v>
      </c>
      <c r="AP51" s="105" t="str">
        <f t="shared" si="0"/>
        <v>H</v>
      </c>
      <c r="AQ51" s="109">
        <f t="shared" si="3"/>
        <v>393</v>
      </c>
      <c r="AR51" s="109">
        <f t="shared" si="3"/>
        <v>250</v>
      </c>
      <c r="AS51" s="160"/>
      <c r="AT51" s="160"/>
      <c r="AU51" s="160"/>
      <c r="AV51" s="160"/>
      <c r="AW51" s="160"/>
      <c r="AX51" s="160"/>
      <c r="AY51" s="160"/>
      <c r="AZ51" s="160"/>
      <c r="BA51" s="177"/>
      <c r="BB51" s="161">
        <f t="shared" si="4"/>
        <v>48</v>
      </c>
      <c r="BC51" s="161">
        <v>4.6302521008403303</v>
      </c>
      <c r="BD51" s="170">
        <v>2374.2731313131299</v>
      </c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</row>
    <row r="52" spans="1:71" ht="9.75" customHeight="1" x14ac:dyDescent="0.25">
      <c r="A52" s="174">
        <f t="shared" si="10"/>
        <v>10</v>
      </c>
      <c r="B52" s="29">
        <f>COLUMN()</f>
        <v>2</v>
      </c>
      <c r="C52" s="64" t="str">
        <f t="shared" si="8"/>
        <v>1,10</v>
      </c>
      <c r="D52" s="64" t="str">
        <f t="shared" si="8"/>
        <v>2,10</v>
      </c>
      <c r="E52" s="64" t="str">
        <f t="shared" si="8"/>
        <v>3,10</v>
      </c>
      <c r="F52" s="64" t="str">
        <f t="shared" si="8"/>
        <v>4,10</v>
      </c>
      <c r="G52" s="64" t="str">
        <f t="shared" si="8"/>
        <v>5,10</v>
      </c>
      <c r="H52" s="64" t="str">
        <f t="shared" si="8"/>
        <v>6,10</v>
      </c>
      <c r="I52" s="64" t="str">
        <f t="shared" si="8"/>
        <v>7,10</v>
      </c>
      <c r="J52" s="64" t="str">
        <f t="shared" si="8"/>
        <v>8,10</v>
      </c>
      <c r="K52" s="64" t="str">
        <f t="shared" si="8"/>
        <v>9,10</v>
      </c>
      <c r="L52" s="64" t="str">
        <f t="shared" si="8"/>
        <v>10,10</v>
      </c>
      <c r="M52" s="64" t="str">
        <f t="shared" si="9"/>
        <v>11,10</v>
      </c>
      <c r="N52" s="64" t="str">
        <f t="shared" si="9"/>
        <v>12,10</v>
      </c>
      <c r="O52" s="64" t="str">
        <f t="shared" si="9"/>
        <v>13,10</v>
      </c>
      <c r="P52" s="64" t="str">
        <f t="shared" si="9"/>
        <v>14,10</v>
      </c>
      <c r="Q52" s="64" t="str">
        <f t="shared" si="9"/>
        <v>15,10</v>
      </c>
      <c r="R52" s="64" t="str">
        <f t="shared" si="9"/>
        <v>16,10</v>
      </c>
      <c r="S52" s="64" t="str">
        <f t="shared" si="9"/>
        <v>17,10</v>
      </c>
      <c r="T52" s="177"/>
      <c r="U52" s="156">
        <v>48</v>
      </c>
      <c r="V52" s="145">
        <v>1</v>
      </c>
      <c r="W52" s="145">
        <v>14</v>
      </c>
      <c r="X52" s="145">
        <v>0</v>
      </c>
      <c r="Y52" s="145">
        <v>160</v>
      </c>
      <c r="Z52" s="63" t="str">
        <f t="shared" si="1"/>
        <v>1,15</v>
      </c>
      <c r="AA52" s="177"/>
      <c r="AB52" s="178">
        <v>48</v>
      </c>
      <c r="AC52" s="178">
        <v>0</v>
      </c>
      <c r="AD52" s="178">
        <v>48</v>
      </c>
      <c r="AE52" s="178" t="s">
        <v>496</v>
      </c>
      <c r="AF52" s="179" t="s">
        <v>467</v>
      </c>
      <c r="AG52" s="180">
        <v>0.1</v>
      </c>
      <c r="AH52" s="180">
        <v>0</v>
      </c>
      <c r="AI52" s="180">
        <v>0</v>
      </c>
      <c r="AJ52" s="180">
        <v>0</v>
      </c>
      <c r="AK52" s="180">
        <v>0</v>
      </c>
      <c r="AL52" s="181">
        <v>2</v>
      </c>
      <c r="AM52" s="181">
        <v>8</v>
      </c>
      <c r="AN52" s="181">
        <v>9</v>
      </c>
      <c r="AO52" s="63" t="str">
        <f t="shared" si="2"/>
        <v>10,9</v>
      </c>
      <c r="AP52" s="105" t="str">
        <f t="shared" si="0"/>
        <v/>
      </c>
      <c r="AQ52" s="109">
        <f t="shared" si="3"/>
        <v>0</v>
      </c>
      <c r="AR52" s="109">
        <f t="shared" si="3"/>
        <v>0</v>
      </c>
      <c r="AS52" s="160"/>
      <c r="AT52" s="160"/>
      <c r="AU52" s="160"/>
      <c r="AV52" s="160"/>
      <c r="AW52" s="160"/>
      <c r="AX52" s="160"/>
      <c r="AY52" s="160"/>
      <c r="AZ52" s="160"/>
      <c r="BA52" s="177"/>
      <c r="BB52" s="161">
        <f t="shared" si="4"/>
        <v>49</v>
      </c>
      <c r="BC52" s="161">
        <v>4.7058823529411704</v>
      </c>
      <c r="BD52" s="170">
        <v>2424.7678787878699</v>
      </c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  <c r="BS52" s="177"/>
    </row>
    <row r="53" spans="1:71" ht="9.75" customHeight="1" x14ac:dyDescent="0.25">
      <c r="A53" s="174">
        <f t="shared" si="10"/>
        <v>11</v>
      </c>
      <c r="B53" s="29">
        <f>COLUMN()</f>
        <v>2</v>
      </c>
      <c r="C53" s="64" t="str">
        <f t="shared" si="8"/>
        <v>1,11</v>
      </c>
      <c r="D53" s="64" t="str">
        <f t="shared" si="8"/>
        <v>2,11</v>
      </c>
      <c r="E53" s="64" t="str">
        <f t="shared" si="8"/>
        <v>3,11</v>
      </c>
      <c r="F53" s="64" t="str">
        <f t="shared" si="8"/>
        <v>4,11</v>
      </c>
      <c r="G53" s="64" t="str">
        <f t="shared" si="8"/>
        <v>5,11</v>
      </c>
      <c r="H53" s="64" t="str">
        <f t="shared" si="8"/>
        <v>6,11</v>
      </c>
      <c r="I53" s="64" t="str">
        <f t="shared" si="8"/>
        <v>7,11</v>
      </c>
      <c r="J53" s="64" t="str">
        <f t="shared" si="8"/>
        <v>8,11</v>
      </c>
      <c r="K53" s="64" t="str">
        <f t="shared" si="8"/>
        <v>9,11</v>
      </c>
      <c r="L53" s="64" t="str">
        <f t="shared" si="8"/>
        <v>10,11</v>
      </c>
      <c r="M53" s="64" t="str">
        <f t="shared" si="9"/>
        <v>11,11</v>
      </c>
      <c r="N53" s="64" t="str">
        <f t="shared" si="9"/>
        <v>12,11</v>
      </c>
      <c r="O53" s="64" t="str">
        <f t="shared" si="9"/>
        <v>13,11</v>
      </c>
      <c r="P53" s="64" t="str">
        <f t="shared" si="9"/>
        <v>14,11</v>
      </c>
      <c r="Q53" s="64" t="str">
        <f t="shared" si="9"/>
        <v>15,11</v>
      </c>
      <c r="R53" s="64" t="str">
        <f t="shared" si="9"/>
        <v>16,11</v>
      </c>
      <c r="S53" s="64" t="str">
        <f t="shared" si="9"/>
        <v>17,11</v>
      </c>
      <c r="T53" s="177"/>
      <c r="U53" s="156">
        <v>49</v>
      </c>
      <c r="V53" s="145">
        <v>1</v>
      </c>
      <c r="W53" s="145">
        <v>15</v>
      </c>
      <c r="X53" s="145">
        <v>0</v>
      </c>
      <c r="Y53" s="145">
        <v>160</v>
      </c>
      <c r="Z53" s="63" t="str">
        <f t="shared" si="1"/>
        <v>1,16</v>
      </c>
      <c r="AA53" s="177"/>
      <c r="AB53" s="178">
        <v>49</v>
      </c>
      <c r="AC53" s="178">
        <v>0</v>
      </c>
      <c r="AD53" s="178">
        <v>49</v>
      </c>
      <c r="AE53" s="178" t="s">
        <v>477</v>
      </c>
      <c r="AF53" s="179" t="s">
        <v>465</v>
      </c>
      <c r="AG53" s="180">
        <v>0.1</v>
      </c>
      <c r="AH53" s="180">
        <v>97</v>
      </c>
      <c r="AI53" s="180">
        <v>107</v>
      </c>
      <c r="AJ53" s="180">
        <v>250</v>
      </c>
      <c r="AK53" s="180">
        <v>500</v>
      </c>
      <c r="AL53" s="181">
        <v>1</v>
      </c>
      <c r="AM53" s="181">
        <v>9</v>
      </c>
      <c r="AN53" s="181">
        <v>6</v>
      </c>
      <c r="AO53" s="63" t="str">
        <f t="shared" si="2"/>
        <v>7,10</v>
      </c>
      <c r="AP53" s="105" t="str">
        <f t="shared" si="0"/>
        <v>H</v>
      </c>
      <c r="AQ53" s="109">
        <f t="shared" si="3"/>
        <v>393</v>
      </c>
      <c r="AR53" s="109">
        <f t="shared" si="3"/>
        <v>250</v>
      </c>
      <c r="AS53" s="160"/>
      <c r="AT53" s="160"/>
      <c r="AU53" s="160"/>
      <c r="AV53" s="160"/>
      <c r="AW53" s="160"/>
      <c r="AX53" s="160"/>
      <c r="AY53" s="160"/>
      <c r="AZ53" s="160"/>
      <c r="BA53" s="177"/>
      <c r="BB53" s="161">
        <f t="shared" si="4"/>
        <v>50</v>
      </c>
      <c r="BC53" s="161">
        <v>4.7815126050420096</v>
      </c>
      <c r="BD53" s="170">
        <v>2475.26262626262</v>
      </c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177"/>
      <c r="BQ53" s="177"/>
      <c r="BR53" s="177"/>
      <c r="BS53" s="177"/>
    </row>
    <row r="54" spans="1:71" ht="9.75" customHeight="1" x14ac:dyDescent="0.25">
      <c r="A54" s="174">
        <f t="shared" si="10"/>
        <v>12</v>
      </c>
      <c r="B54" s="29">
        <f>COLUMN()</f>
        <v>2</v>
      </c>
      <c r="C54" s="64" t="str">
        <f t="shared" si="8"/>
        <v>1,12</v>
      </c>
      <c r="D54" s="64" t="str">
        <f t="shared" si="8"/>
        <v>2,12</v>
      </c>
      <c r="E54" s="64" t="str">
        <f t="shared" si="8"/>
        <v>3,12</v>
      </c>
      <c r="F54" s="64" t="str">
        <f t="shared" si="8"/>
        <v>4,12</v>
      </c>
      <c r="G54" s="64" t="str">
        <f t="shared" si="8"/>
        <v>5,12</v>
      </c>
      <c r="H54" s="64" t="str">
        <f t="shared" si="8"/>
        <v>6,12</v>
      </c>
      <c r="I54" s="64" t="str">
        <f t="shared" si="8"/>
        <v>7,12</v>
      </c>
      <c r="J54" s="64" t="str">
        <f t="shared" si="8"/>
        <v>8,12</v>
      </c>
      <c r="K54" s="64" t="str">
        <f t="shared" si="8"/>
        <v>9,12</v>
      </c>
      <c r="L54" s="64" t="str">
        <f t="shared" si="8"/>
        <v>10,12</v>
      </c>
      <c r="M54" s="64" t="str">
        <f t="shared" si="9"/>
        <v>11,12</v>
      </c>
      <c r="N54" s="64" t="str">
        <f t="shared" si="9"/>
        <v>12,12</v>
      </c>
      <c r="O54" s="64" t="str">
        <f t="shared" si="9"/>
        <v>13,12</v>
      </c>
      <c r="P54" s="64" t="str">
        <f t="shared" si="9"/>
        <v>14,12</v>
      </c>
      <c r="Q54" s="64" t="str">
        <f t="shared" si="9"/>
        <v>15,12</v>
      </c>
      <c r="R54" s="64" t="str">
        <f t="shared" si="9"/>
        <v>16,12</v>
      </c>
      <c r="S54" s="64" t="str">
        <f t="shared" si="9"/>
        <v>17,12</v>
      </c>
      <c r="T54" s="177"/>
      <c r="U54" s="156">
        <v>50</v>
      </c>
      <c r="V54" s="145">
        <v>1</v>
      </c>
      <c r="W54" s="145">
        <v>16</v>
      </c>
      <c r="X54" s="145">
        <v>0</v>
      </c>
      <c r="Y54" s="145">
        <v>160</v>
      </c>
      <c r="Z54" s="63" t="str">
        <f t="shared" si="1"/>
        <v>1,17</v>
      </c>
      <c r="AA54" s="177"/>
      <c r="AB54" s="178">
        <v>50</v>
      </c>
      <c r="AC54" s="178">
        <v>0</v>
      </c>
      <c r="AD54" s="178">
        <v>50</v>
      </c>
      <c r="AE54" s="178" t="s">
        <v>481</v>
      </c>
      <c r="AF54" s="179" t="s">
        <v>465</v>
      </c>
      <c r="AG54" s="180">
        <v>0.1</v>
      </c>
      <c r="AH54" s="180">
        <v>97</v>
      </c>
      <c r="AI54" s="180">
        <v>107</v>
      </c>
      <c r="AJ54" s="180">
        <v>250</v>
      </c>
      <c r="AK54" s="180">
        <v>500</v>
      </c>
      <c r="AL54" s="181">
        <v>1</v>
      </c>
      <c r="AM54" s="181">
        <v>10</v>
      </c>
      <c r="AN54" s="181">
        <v>7</v>
      </c>
      <c r="AO54" s="63" t="str">
        <f t="shared" si="2"/>
        <v>8,11</v>
      </c>
      <c r="AP54" s="105" t="str">
        <f t="shared" si="0"/>
        <v>H</v>
      </c>
      <c r="AQ54" s="109">
        <f t="shared" si="3"/>
        <v>393</v>
      </c>
      <c r="AR54" s="109">
        <f t="shared" si="3"/>
        <v>250</v>
      </c>
      <c r="AS54" s="160"/>
      <c r="AT54" s="160"/>
      <c r="AU54" s="160"/>
      <c r="AV54" s="160"/>
      <c r="AW54" s="160"/>
      <c r="AX54" s="160"/>
      <c r="AY54" s="160"/>
      <c r="AZ54" s="160"/>
      <c r="BA54" s="177"/>
      <c r="BB54" s="161">
        <f t="shared" si="4"/>
        <v>51</v>
      </c>
      <c r="BC54" s="161">
        <v>4.8571428571428497</v>
      </c>
      <c r="BD54" s="170">
        <v>2525.75737373737</v>
      </c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177"/>
      <c r="BQ54" s="177"/>
      <c r="BR54" s="177"/>
      <c r="BS54" s="177"/>
    </row>
    <row r="55" spans="1:71" ht="9.75" customHeight="1" x14ac:dyDescent="0.25">
      <c r="A55" s="174">
        <f t="shared" si="10"/>
        <v>13</v>
      </c>
      <c r="B55" s="29">
        <f>COLUMN()</f>
        <v>2</v>
      </c>
      <c r="C55" s="64" t="str">
        <f t="shared" si="8"/>
        <v>1,13</v>
      </c>
      <c r="D55" s="64" t="str">
        <f t="shared" si="8"/>
        <v>2,13</v>
      </c>
      <c r="E55" s="64" t="str">
        <f t="shared" si="8"/>
        <v>3,13</v>
      </c>
      <c r="F55" s="64" t="str">
        <f t="shared" si="8"/>
        <v>4,13</v>
      </c>
      <c r="G55" s="64" t="str">
        <f t="shared" si="8"/>
        <v>5,13</v>
      </c>
      <c r="H55" s="64" t="str">
        <f t="shared" si="8"/>
        <v>6,13</v>
      </c>
      <c r="I55" s="64" t="str">
        <f t="shared" si="8"/>
        <v>7,13</v>
      </c>
      <c r="J55" s="64" t="str">
        <f t="shared" si="8"/>
        <v>8,13</v>
      </c>
      <c r="K55" s="64" t="str">
        <f t="shared" si="8"/>
        <v>9,13</v>
      </c>
      <c r="L55" s="64" t="str">
        <f t="shared" si="8"/>
        <v>10,13</v>
      </c>
      <c r="M55" s="64" t="str">
        <f t="shared" si="9"/>
        <v>11,13</v>
      </c>
      <c r="N55" s="64" t="str">
        <f t="shared" si="9"/>
        <v>12,13</v>
      </c>
      <c r="O55" s="64" t="str">
        <f t="shared" si="9"/>
        <v>13,13</v>
      </c>
      <c r="P55" s="64" t="str">
        <f t="shared" si="9"/>
        <v>14,13</v>
      </c>
      <c r="Q55" s="64" t="str">
        <f t="shared" si="9"/>
        <v>15,13</v>
      </c>
      <c r="R55" s="64" t="str">
        <f t="shared" si="9"/>
        <v>16,13</v>
      </c>
      <c r="S55" s="64" t="str">
        <f t="shared" si="9"/>
        <v>17,13</v>
      </c>
      <c r="T55" s="177"/>
      <c r="U55" s="156">
        <v>51</v>
      </c>
      <c r="V55" s="145">
        <v>1</v>
      </c>
      <c r="W55" s="145">
        <v>0</v>
      </c>
      <c r="X55" s="145">
        <v>16</v>
      </c>
      <c r="Y55" s="145">
        <v>140</v>
      </c>
      <c r="Z55" s="63" t="str">
        <f t="shared" si="1"/>
        <v>17,1</v>
      </c>
      <c r="AA55" s="177"/>
      <c r="AB55" s="178">
        <v>51</v>
      </c>
      <c r="AC55" s="178">
        <v>0</v>
      </c>
      <c r="AD55" s="178">
        <v>51</v>
      </c>
      <c r="AE55" s="178" t="s">
        <v>497</v>
      </c>
      <c r="AF55" s="179" t="s">
        <v>467</v>
      </c>
      <c r="AG55" s="180">
        <v>0.1</v>
      </c>
      <c r="AH55" s="180">
        <v>0</v>
      </c>
      <c r="AI55" s="180">
        <v>0</v>
      </c>
      <c r="AJ55" s="180">
        <v>0</v>
      </c>
      <c r="AK55" s="180">
        <v>0</v>
      </c>
      <c r="AL55" s="181">
        <v>2</v>
      </c>
      <c r="AM55" s="181">
        <v>9</v>
      </c>
      <c r="AN55" s="181">
        <v>7</v>
      </c>
      <c r="AO55" s="63" t="str">
        <f t="shared" si="2"/>
        <v>8,10</v>
      </c>
      <c r="AP55" s="105" t="str">
        <f t="shared" si="0"/>
        <v/>
      </c>
      <c r="AQ55" s="109">
        <f t="shared" si="3"/>
        <v>0</v>
      </c>
      <c r="AR55" s="109">
        <f t="shared" si="3"/>
        <v>0</v>
      </c>
      <c r="AS55" s="160"/>
      <c r="AT55" s="160"/>
      <c r="AU55" s="160"/>
      <c r="AV55" s="160"/>
      <c r="AW55" s="160"/>
      <c r="AX55" s="160"/>
      <c r="AY55" s="160"/>
      <c r="AZ55" s="160"/>
      <c r="BA55" s="177"/>
      <c r="BB55" s="161">
        <f t="shared" si="4"/>
        <v>52</v>
      </c>
      <c r="BC55" s="161">
        <v>4.9327731092436897</v>
      </c>
      <c r="BD55" s="170">
        <v>2576.2521212121201</v>
      </c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  <c r="BS55" s="177"/>
    </row>
    <row r="56" spans="1:71" ht="9.75" customHeight="1" x14ac:dyDescent="0.25">
      <c r="A56" s="174">
        <f t="shared" si="10"/>
        <v>14</v>
      </c>
      <c r="B56" s="29">
        <f>COLUMN()</f>
        <v>2</v>
      </c>
      <c r="C56" s="64" t="str">
        <f t="shared" si="8"/>
        <v>1,14</v>
      </c>
      <c r="D56" s="64" t="str">
        <f t="shared" si="8"/>
        <v>2,14</v>
      </c>
      <c r="E56" s="64" t="str">
        <f t="shared" si="8"/>
        <v>3,14</v>
      </c>
      <c r="F56" s="64" t="str">
        <f t="shared" si="8"/>
        <v>4,14</v>
      </c>
      <c r="G56" s="64" t="str">
        <f t="shared" si="8"/>
        <v>5,14</v>
      </c>
      <c r="H56" s="64" t="str">
        <f t="shared" si="8"/>
        <v>6,14</v>
      </c>
      <c r="I56" s="64" t="str">
        <f t="shared" si="8"/>
        <v>7,14</v>
      </c>
      <c r="J56" s="64" t="str">
        <f t="shared" si="8"/>
        <v>8,14</v>
      </c>
      <c r="K56" s="64" t="str">
        <f t="shared" si="8"/>
        <v>9,14</v>
      </c>
      <c r="L56" s="64" t="str">
        <f t="shared" si="8"/>
        <v>10,14</v>
      </c>
      <c r="M56" s="64" t="str">
        <f t="shared" si="9"/>
        <v>11,14</v>
      </c>
      <c r="N56" s="64" t="str">
        <f t="shared" si="9"/>
        <v>12,14</v>
      </c>
      <c r="O56" s="64" t="str">
        <f t="shared" si="9"/>
        <v>13,14</v>
      </c>
      <c r="P56" s="64" t="str">
        <f t="shared" si="9"/>
        <v>14,14</v>
      </c>
      <c r="Q56" s="64" t="str">
        <f t="shared" si="9"/>
        <v>15,14</v>
      </c>
      <c r="R56" s="64" t="str">
        <f t="shared" si="9"/>
        <v>16,14</v>
      </c>
      <c r="S56" s="64" t="str">
        <f t="shared" si="9"/>
        <v>17,14</v>
      </c>
      <c r="T56" s="177"/>
      <c r="U56" s="156">
        <v>52</v>
      </c>
      <c r="V56" s="145">
        <v>1</v>
      </c>
      <c r="W56" s="145">
        <v>1</v>
      </c>
      <c r="X56" s="145">
        <v>16</v>
      </c>
      <c r="Y56" s="145">
        <v>140</v>
      </c>
      <c r="Z56" s="63" t="str">
        <f t="shared" si="1"/>
        <v>17,2</v>
      </c>
      <c r="AA56" s="177"/>
      <c r="AB56" s="178">
        <v>52</v>
      </c>
      <c r="AC56" s="178">
        <v>0</v>
      </c>
      <c r="AD56" s="178">
        <v>52</v>
      </c>
      <c r="AE56" s="178" t="s">
        <v>429</v>
      </c>
      <c r="AF56" s="179" t="s">
        <v>465</v>
      </c>
      <c r="AG56" s="180">
        <v>0.1</v>
      </c>
      <c r="AH56" s="180">
        <v>97</v>
      </c>
      <c r="AI56" s="180">
        <v>107</v>
      </c>
      <c r="AJ56" s="180">
        <v>250</v>
      </c>
      <c r="AK56" s="180">
        <v>500</v>
      </c>
      <c r="AL56" s="181">
        <v>1</v>
      </c>
      <c r="AM56" s="181">
        <v>10</v>
      </c>
      <c r="AN56" s="181">
        <v>8</v>
      </c>
      <c r="AO56" s="63" t="str">
        <f t="shared" si="2"/>
        <v>9,11</v>
      </c>
      <c r="AP56" s="105" t="str">
        <f t="shared" si="0"/>
        <v>H</v>
      </c>
      <c r="AQ56" s="109">
        <f t="shared" si="3"/>
        <v>393</v>
      </c>
      <c r="AR56" s="109">
        <f t="shared" si="3"/>
        <v>250</v>
      </c>
      <c r="AS56" s="160"/>
      <c r="AT56" s="160"/>
      <c r="AU56" s="160"/>
      <c r="AV56" s="160"/>
      <c r="AW56" s="160"/>
      <c r="AX56" s="160"/>
      <c r="AY56" s="160"/>
      <c r="AZ56" s="160"/>
      <c r="BA56" s="177"/>
      <c r="BB56" s="161">
        <f t="shared" si="4"/>
        <v>53</v>
      </c>
      <c r="BC56" s="161">
        <v>5.0084033613445298</v>
      </c>
      <c r="BD56" s="170">
        <v>2626.7468686868601</v>
      </c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</row>
    <row r="57" spans="1:71" ht="9.75" customHeight="1" x14ac:dyDescent="0.25">
      <c r="A57" s="174">
        <f t="shared" si="10"/>
        <v>15</v>
      </c>
      <c r="B57" s="29">
        <f>COLUMN()</f>
        <v>2</v>
      </c>
      <c r="C57" s="64" t="str">
        <f t="shared" si="8"/>
        <v>1,15</v>
      </c>
      <c r="D57" s="64" t="str">
        <f t="shared" si="8"/>
        <v>2,15</v>
      </c>
      <c r="E57" s="64" t="str">
        <f t="shared" si="8"/>
        <v>3,15</v>
      </c>
      <c r="F57" s="64" t="str">
        <f t="shared" si="8"/>
        <v>4,15</v>
      </c>
      <c r="G57" s="64" t="str">
        <f t="shared" si="8"/>
        <v>5,15</v>
      </c>
      <c r="H57" s="64" t="str">
        <f t="shared" si="8"/>
        <v>6,15</v>
      </c>
      <c r="I57" s="64" t="str">
        <f t="shared" si="8"/>
        <v>7,15</v>
      </c>
      <c r="J57" s="64" t="str">
        <f t="shared" si="8"/>
        <v>8,15</v>
      </c>
      <c r="K57" s="64" t="str">
        <f t="shared" si="8"/>
        <v>9,15</v>
      </c>
      <c r="L57" s="64" t="str">
        <f t="shared" si="8"/>
        <v>10,15</v>
      </c>
      <c r="M57" s="64" t="str">
        <f t="shared" si="9"/>
        <v>11,15</v>
      </c>
      <c r="N57" s="64" t="str">
        <f t="shared" si="9"/>
        <v>12,15</v>
      </c>
      <c r="O57" s="64" t="str">
        <f t="shared" si="9"/>
        <v>13,15</v>
      </c>
      <c r="P57" s="64" t="str">
        <f t="shared" si="9"/>
        <v>14,15</v>
      </c>
      <c r="Q57" s="64" t="str">
        <f t="shared" si="9"/>
        <v>15,15</v>
      </c>
      <c r="R57" s="64" t="str">
        <f t="shared" si="9"/>
        <v>16,15</v>
      </c>
      <c r="S57" s="64" t="str">
        <f t="shared" si="9"/>
        <v>17,15</v>
      </c>
      <c r="T57" s="177"/>
      <c r="U57" s="156">
        <v>53</v>
      </c>
      <c r="V57" s="145">
        <v>1</v>
      </c>
      <c r="W57" s="145">
        <v>2</v>
      </c>
      <c r="X57" s="145">
        <v>16</v>
      </c>
      <c r="Y57" s="145">
        <v>140</v>
      </c>
      <c r="Z57" s="63" t="str">
        <f t="shared" si="1"/>
        <v>17,3</v>
      </c>
      <c r="AA57" s="177"/>
      <c r="AB57" s="178">
        <v>53</v>
      </c>
      <c r="AC57" s="178">
        <v>0</v>
      </c>
      <c r="AD57" s="178">
        <v>53</v>
      </c>
      <c r="AE57" s="178" t="s">
        <v>498</v>
      </c>
      <c r="AF57" s="179" t="s">
        <v>467</v>
      </c>
      <c r="AG57" s="180">
        <v>0.1</v>
      </c>
      <c r="AH57" s="180">
        <v>0</v>
      </c>
      <c r="AI57" s="180">
        <v>0</v>
      </c>
      <c r="AJ57" s="180">
        <v>0</v>
      </c>
      <c r="AK57" s="180">
        <v>0</v>
      </c>
      <c r="AL57" s="181">
        <v>2</v>
      </c>
      <c r="AM57" s="181">
        <v>9</v>
      </c>
      <c r="AN57" s="181">
        <v>8</v>
      </c>
      <c r="AO57" s="63" t="str">
        <f t="shared" si="2"/>
        <v>9,10</v>
      </c>
      <c r="AP57" s="105" t="str">
        <f t="shared" si="0"/>
        <v/>
      </c>
      <c r="AQ57" s="109">
        <f t="shared" si="3"/>
        <v>0</v>
      </c>
      <c r="AR57" s="109">
        <f t="shared" si="3"/>
        <v>0</v>
      </c>
      <c r="AS57" s="160"/>
      <c r="AT57" s="160"/>
      <c r="AU57" s="160"/>
      <c r="AV57" s="160"/>
      <c r="AW57" s="160"/>
      <c r="AX57" s="160"/>
      <c r="AY57" s="160"/>
      <c r="AZ57" s="160"/>
      <c r="BA57" s="177"/>
      <c r="BB57" s="161">
        <f t="shared" si="4"/>
        <v>54</v>
      </c>
      <c r="BC57" s="161">
        <v>5.0840336134453699</v>
      </c>
      <c r="BD57" s="170">
        <v>2677.2416161616102</v>
      </c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</row>
    <row r="58" spans="1:71" ht="9.75" customHeight="1" x14ac:dyDescent="0.25">
      <c r="A58" s="174">
        <f>A57+1</f>
        <v>16</v>
      </c>
      <c r="B58" s="29">
        <f>COLUMN()</f>
        <v>2</v>
      </c>
      <c r="C58" s="64" t="str">
        <f t="shared" si="8"/>
        <v>1,16</v>
      </c>
      <c r="D58" s="64" t="str">
        <f t="shared" si="8"/>
        <v>2,16</v>
      </c>
      <c r="E58" s="64" t="str">
        <f t="shared" si="8"/>
        <v>3,16</v>
      </c>
      <c r="F58" s="64" t="str">
        <f t="shared" si="8"/>
        <v>4,16</v>
      </c>
      <c r="G58" s="64" t="str">
        <f t="shared" si="8"/>
        <v>5,16</v>
      </c>
      <c r="H58" s="64" t="str">
        <f t="shared" si="8"/>
        <v>6,16</v>
      </c>
      <c r="I58" s="64" t="str">
        <f t="shared" si="8"/>
        <v>7,16</v>
      </c>
      <c r="J58" s="64" t="str">
        <f t="shared" si="8"/>
        <v>8,16</v>
      </c>
      <c r="K58" s="64" t="str">
        <f t="shared" si="8"/>
        <v>9,16</v>
      </c>
      <c r="L58" s="64" t="str">
        <f t="shared" si="8"/>
        <v>10,16</v>
      </c>
      <c r="M58" s="64" t="str">
        <f t="shared" si="9"/>
        <v>11,16</v>
      </c>
      <c r="N58" s="64" t="str">
        <f t="shared" si="9"/>
        <v>12,16</v>
      </c>
      <c r="O58" s="64" t="str">
        <f t="shared" si="9"/>
        <v>13,16</v>
      </c>
      <c r="P58" s="64" t="str">
        <f t="shared" si="9"/>
        <v>14,16</v>
      </c>
      <c r="Q58" s="64" t="str">
        <f t="shared" si="9"/>
        <v>15,16</v>
      </c>
      <c r="R58" s="64" t="str">
        <f t="shared" si="9"/>
        <v>16,16</v>
      </c>
      <c r="S58" s="64" t="str">
        <f t="shared" si="9"/>
        <v>17,16</v>
      </c>
      <c r="T58" s="177"/>
      <c r="U58" s="156">
        <v>54</v>
      </c>
      <c r="V58" s="145">
        <v>1</v>
      </c>
      <c r="W58" s="145">
        <v>3</v>
      </c>
      <c r="X58" s="145">
        <v>16</v>
      </c>
      <c r="Y58" s="145">
        <v>140</v>
      </c>
      <c r="Z58" s="63" t="str">
        <f t="shared" si="1"/>
        <v>17,4</v>
      </c>
      <c r="AA58" s="177"/>
      <c r="AB58" s="178">
        <v>54</v>
      </c>
      <c r="AC58" s="178">
        <v>0</v>
      </c>
      <c r="AD58" s="178">
        <v>54</v>
      </c>
      <c r="AE58" s="178" t="s">
        <v>479</v>
      </c>
      <c r="AF58" s="179" t="s">
        <v>465</v>
      </c>
      <c r="AG58" s="180">
        <v>0.1</v>
      </c>
      <c r="AH58" s="180">
        <v>97</v>
      </c>
      <c r="AI58" s="180">
        <v>107</v>
      </c>
      <c r="AJ58" s="180">
        <v>250</v>
      </c>
      <c r="AK58" s="180">
        <v>500</v>
      </c>
      <c r="AL58" s="181">
        <v>1</v>
      </c>
      <c r="AM58" s="181">
        <v>9</v>
      </c>
      <c r="AN58" s="181">
        <v>10</v>
      </c>
      <c r="AO58" s="63" t="str">
        <f t="shared" si="2"/>
        <v>11,10</v>
      </c>
      <c r="AP58" s="105" t="str">
        <f t="shared" si="0"/>
        <v>H</v>
      </c>
      <c r="AQ58" s="109">
        <f t="shared" si="3"/>
        <v>393</v>
      </c>
      <c r="AR58" s="109">
        <f t="shared" si="3"/>
        <v>250</v>
      </c>
      <c r="AS58" s="160"/>
      <c r="AT58" s="160"/>
      <c r="AU58" s="160"/>
      <c r="AV58" s="160"/>
      <c r="AW58" s="160"/>
      <c r="AX58" s="160"/>
      <c r="AY58" s="160"/>
      <c r="AZ58" s="160"/>
      <c r="BA58" s="177"/>
      <c r="BB58" s="161">
        <f t="shared" si="4"/>
        <v>55</v>
      </c>
      <c r="BC58" s="161">
        <v>5.1596638655462099</v>
      </c>
      <c r="BD58" s="170">
        <v>2727.7363636363598</v>
      </c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</row>
    <row r="59" spans="1:71" ht="9.75" customHeight="1" x14ac:dyDescent="0.25">
      <c r="A59" s="174">
        <f>A58+1</f>
        <v>17</v>
      </c>
      <c r="B59" s="29">
        <f>COLUMN()</f>
        <v>2</v>
      </c>
      <c r="C59" s="64" t="str">
        <f t="shared" ref="C59:R59" si="11">_xlfn.CONCAT(COLUMN()-$B59,",",ROW()-C$42)</f>
        <v>1,17</v>
      </c>
      <c r="D59" s="64" t="str">
        <f t="shared" si="11"/>
        <v>2,17</v>
      </c>
      <c r="E59" s="64" t="str">
        <f t="shared" si="11"/>
        <v>3,17</v>
      </c>
      <c r="F59" s="64" t="str">
        <f t="shared" si="11"/>
        <v>4,17</v>
      </c>
      <c r="G59" s="64" t="str">
        <f t="shared" si="11"/>
        <v>5,17</v>
      </c>
      <c r="H59" s="64" t="str">
        <f t="shared" si="11"/>
        <v>6,17</v>
      </c>
      <c r="I59" s="64" t="str">
        <f t="shared" si="11"/>
        <v>7,17</v>
      </c>
      <c r="J59" s="64" t="str">
        <f t="shared" si="11"/>
        <v>8,17</v>
      </c>
      <c r="K59" s="64" t="str">
        <f t="shared" si="11"/>
        <v>9,17</v>
      </c>
      <c r="L59" s="64" t="str">
        <f t="shared" si="11"/>
        <v>10,17</v>
      </c>
      <c r="M59" s="64" t="str">
        <f t="shared" si="11"/>
        <v>11,17</v>
      </c>
      <c r="N59" s="64" t="str">
        <f t="shared" si="11"/>
        <v>12,17</v>
      </c>
      <c r="O59" s="64" t="str">
        <f t="shared" si="11"/>
        <v>13,17</v>
      </c>
      <c r="P59" s="64" t="str">
        <f t="shared" si="11"/>
        <v>14,17</v>
      </c>
      <c r="Q59" s="64" t="str">
        <f t="shared" si="11"/>
        <v>15,17</v>
      </c>
      <c r="R59" s="64" t="str">
        <f t="shared" si="11"/>
        <v>16,17</v>
      </c>
      <c r="S59" s="64" t="str">
        <f t="shared" ref="S59" si="12">_xlfn.CONCAT(COLUMN()-$B59,",",ROW()-S$42)</f>
        <v>17,17</v>
      </c>
      <c r="T59" s="177"/>
      <c r="U59" s="156">
        <v>55</v>
      </c>
      <c r="V59" s="145">
        <v>1</v>
      </c>
      <c r="W59" s="145">
        <v>4</v>
      </c>
      <c r="X59" s="145">
        <v>16</v>
      </c>
      <c r="Y59" s="145">
        <v>140</v>
      </c>
      <c r="Z59" s="63" t="str">
        <f t="shared" si="1"/>
        <v>17,5</v>
      </c>
      <c r="AA59" s="177"/>
      <c r="AB59" s="178">
        <v>55</v>
      </c>
      <c r="AC59" s="178">
        <v>0</v>
      </c>
      <c r="AD59" s="178">
        <v>55</v>
      </c>
      <c r="AE59" s="178" t="s">
        <v>483</v>
      </c>
      <c r="AF59" s="179" t="s">
        <v>465</v>
      </c>
      <c r="AG59" s="180">
        <v>0.1</v>
      </c>
      <c r="AH59" s="180">
        <v>97</v>
      </c>
      <c r="AI59" s="180">
        <v>107</v>
      </c>
      <c r="AJ59" s="180">
        <v>250</v>
      </c>
      <c r="AK59" s="180">
        <v>500</v>
      </c>
      <c r="AL59" s="181">
        <v>1</v>
      </c>
      <c r="AM59" s="181">
        <v>10</v>
      </c>
      <c r="AN59" s="181">
        <v>9</v>
      </c>
      <c r="AO59" s="63" t="str">
        <f t="shared" si="2"/>
        <v>10,11</v>
      </c>
      <c r="AP59" s="105" t="str">
        <f t="shared" si="0"/>
        <v>H</v>
      </c>
      <c r="AQ59" s="109">
        <f t="shared" si="3"/>
        <v>393</v>
      </c>
      <c r="AR59" s="109">
        <f t="shared" si="3"/>
        <v>250</v>
      </c>
      <c r="AS59" s="160"/>
      <c r="AT59" s="160"/>
      <c r="AU59" s="160"/>
      <c r="AV59" s="160"/>
      <c r="AW59" s="160"/>
      <c r="AX59" s="160"/>
      <c r="AY59" s="160"/>
      <c r="AZ59" s="160"/>
      <c r="BA59" s="177"/>
      <c r="BB59" s="161">
        <f t="shared" si="4"/>
        <v>56</v>
      </c>
      <c r="BC59" s="161">
        <v>5.23529411764705</v>
      </c>
      <c r="BD59" s="170">
        <v>2778.2311111111098</v>
      </c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  <c r="BS59" s="177"/>
    </row>
    <row r="60" spans="1:71" ht="9.75" customHeight="1" x14ac:dyDescent="0.25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56">
        <v>56</v>
      </c>
      <c r="V60" s="145">
        <v>1</v>
      </c>
      <c r="W60" s="145">
        <v>5</v>
      </c>
      <c r="X60" s="145">
        <v>16</v>
      </c>
      <c r="Y60" s="145">
        <v>140</v>
      </c>
      <c r="Z60" s="63" t="str">
        <f t="shared" si="1"/>
        <v>17,6</v>
      </c>
      <c r="AA60" s="177"/>
      <c r="AB60" s="178">
        <v>56</v>
      </c>
      <c r="AC60" s="178">
        <v>0</v>
      </c>
      <c r="AD60" s="178">
        <v>56</v>
      </c>
      <c r="AE60" s="178" t="s">
        <v>499</v>
      </c>
      <c r="AF60" s="179" t="s">
        <v>467</v>
      </c>
      <c r="AG60" s="180">
        <v>0.1</v>
      </c>
      <c r="AH60" s="180">
        <v>0</v>
      </c>
      <c r="AI60" s="180">
        <v>0</v>
      </c>
      <c r="AJ60" s="180">
        <v>0</v>
      </c>
      <c r="AK60" s="180">
        <v>0</v>
      </c>
      <c r="AL60" s="164">
        <v>2</v>
      </c>
      <c r="AM60" s="164">
        <v>9</v>
      </c>
      <c r="AN60" s="164">
        <v>9</v>
      </c>
      <c r="AO60" s="63" t="str">
        <f t="shared" si="2"/>
        <v>10,10</v>
      </c>
      <c r="AP60" s="105" t="str">
        <f t="shared" si="0"/>
        <v/>
      </c>
      <c r="AQ60" s="109">
        <f t="shared" si="3"/>
        <v>0</v>
      </c>
      <c r="AR60" s="109">
        <f t="shared" si="3"/>
        <v>0</v>
      </c>
      <c r="AS60" s="177"/>
      <c r="AT60" s="177"/>
      <c r="AU60" s="177"/>
      <c r="AV60" s="177"/>
      <c r="AW60" s="177"/>
      <c r="AX60" s="177"/>
      <c r="AY60" s="177"/>
      <c r="AZ60" s="177"/>
      <c r="BA60" s="177"/>
      <c r="BB60" s="161">
        <f t="shared" si="4"/>
        <v>57</v>
      </c>
      <c r="BC60" s="161">
        <v>5.3109243697478901</v>
      </c>
      <c r="BD60" s="170">
        <v>2828.7258585858499</v>
      </c>
      <c r="BE60" s="177"/>
      <c r="BF60" s="177"/>
      <c r="BG60" s="177"/>
      <c r="BH60" s="177"/>
      <c r="BI60" s="177"/>
      <c r="BJ60" s="177"/>
      <c r="BK60" s="177"/>
      <c r="BL60" s="177"/>
      <c r="BM60" s="177"/>
      <c r="BN60" s="177"/>
      <c r="BO60" s="177"/>
      <c r="BP60" s="177"/>
      <c r="BQ60" s="177"/>
      <c r="BR60" s="177"/>
      <c r="BS60" s="177"/>
    </row>
    <row r="61" spans="1:71" ht="9.75" customHeight="1" x14ac:dyDescent="0.25">
      <c r="U61" s="156">
        <v>57</v>
      </c>
      <c r="V61" s="145">
        <v>1</v>
      </c>
      <c r="W61" s="145">
        <v>6</v>
      </c>
      <c r="X61" s="145">
        <v>16</v>
      </c>
      <c r="Y61" s="145">
        <v>140</v>
      </c>
      <c r="Z61" s="63" t="str">
        <f t="shared" si="1"/>
        <v>17,7</v>
      </c>
      <c r="AO61"/>
      <c r="BB61" s="161">
        <f t="shared" si="4"/>
        <v>58</v>
      </c>
      <c r="BC61" s="161">
        <v>5.3865546218487301</v>
      </c>
      <c r="BD61" s="170">
        <v>2879.2206060605999</v>
      </c>
    </row>
    <row r="62" spans="1:71" ht="9.75" customHeight="1" x14ac:dyDescent="0.25">
      <c r="U62" s="156">
        <v>58</v>
      </c>
      <c r="V62" s="145">
        <v>1</v>
      </c>
      <c r="W62" s="145">
        <v>7</v>
      </c>
      <c r="X62" s="145">
        <v>16</v>
      </c>
      <c r="Y62" s="145">
        <v>140</v>
      </c>
      <c r="Z62" s="63" t="str">
        <f t="shared" si="1"/>
        <v>17,8</v>
      </c>
      <c r="AO62"/>
      <c r="BB62" s="161">
        <f t="shared" si="4"/>
        <v>59</v>
      </c>
      <c r="BC62" s="161">
        <v>5.4621848739495702</v>
      </c>
      <c r="BD62" s="170">
        <v>2929.71535353535</v>
      </c>
    </row>
    <row r="63" spans="1:71" ht="9.75" customHeight="1" x14ac:dyDescent="0.25">
      <c r="U63" s="156">
        <v>59</v>
      </c>
      <c r="V63" s="145">
        <v>1</v>
      </c>
      <c r="W63" s="145">
        <v>8</v>
      </c>
      <c r="X63" s="145">
        <v>16</v>
      </c>
      <c r="Y63" s="145">
        <v>140</v>
      </c>
      <c r="Z63" s="63" t="str">
        <f t="shared" si="1"/>
        <v>17,9</v>
      </c>
      <c r="AO63"/>
      <c r="BB63" s="161">
        <f t="shared" si="4"/>
        <v>60</v>
      </c>
      <c r="BC63" s="161">
        <v>5.53781512605042</v>
      </c>
      <c r="BD63" s="170">
        <v>2980.2101010101001</v>
      </c>
    </row>
    <row r="64" spans="1:71" ht="9.75" customHeight="1" x14ac:dyDescent="0.25">
      <c r="U64" s="156">
        <v>60</v>
      </c>
      <c r="V64" s="145">
        <v>1</v>
      </c>
      <c r="W64" s="145">
        <v>9</v>
      </c>
      <c r="X64" s="145">
        <v>16</v>
      </c>
      <c r="Y64" s="145">
        <v>140</v>
      </c>
      <c r="Z64" s="63" t="str">
        <f t="shared" si="1"/>
        <v>17,10</v>
      </c>
      <c r="AO64"/>
      <c r="BB64" s="161">
        <f t="shared" si="4"/>
        <v>61</v>
      </c>
      <c r="BC64" s="161">
        <v>5.6134453781512601</v>
      </c>
      <c r="BD64" s="170">
        <v>3030.7048484848401</v>
      </c>
    </row>
    <row r="65" spans="21:56" ht="9.75" customHeight="1" x14ac:dyDescent="0.25">
      <c r="U65" s="156">
        <v>61</v>
      </c>
      <c r="V65" s="145">
        <v>1</v>
      </c>
      <c r="W65" s="145">
        <v>10</v>
      </c>
      <c r="X65" s="145">
        <v>16</v>
      </c>
      <c r="Y65" s="145">
        <v>140</v>
      </c>
      <c r="Z65" s="63" t="str">
        <f t="shared" si="1"/>
        <v>17,11</v>
      </c>
      <c r="AO65"/>
      <c r="BB65" s="161">
        <f t="shared" si="4"/>
        <v>62</v>
      </c>
      <c r="BC65" s="161">
        <v>5.6890756302521002</v>
      </c>
      <c r="BD65" s="170">
        <v>3081.1995959595902</v>
      </c>
    </row>
    <row r="66" spans="21:56" ht="9.75" customHeight="1" x14ac:dyDescent="0.25">
      <c r="U66" s="156">
        <v>62</v>
      </c>
      <c r="V66" s="145">
        <v>1</v>
      </c>
      <c r="W66" s="145">
        <v>11</v>
      </c>
      <c r="X66" s="145">
        <v>16</v>
      </c>
      <c r="Y66" s="145">
        <v>140</v>
      </c>
      <c r="Z66" s="63" t="str">
        <f t="shared" si="1"/>
        <v>17,12</v>
      </c>
      <c r="AO66"/>
      <c r="BB66" s="161">
        <f t="shared" si="4"/>
        <v>63</v>
      </c>
      <c r="BC66" s="161">
        <v>5.7647058823529402</v>
      </c>
      <c r="BD66" s="170">
        <v>3131.6943434343402</v>
      </c>
    </row>
    <row r="67" spans="21:56" ht="9.75" customHeight="1" x14ac:dyDescent="0.25">
      <c r="U67" s="156">
        <v>63</v>
      </c>
      <c r="V67" s="145">
        <v>1</v>
      </c>
      <c r="W67" s="145">
        <v>12</v>
      </c>
      <c r="X67" s="145">
        <v>16</v>
      </c>
      <c r="Y67" s="145">
        <v>140</v>
      </c>
      <c r="Z67" s="63" t="str">
        <f t="shared" si="1"/>
        <v>17,13</v>
      </c>
      <c r="AO67"/>
      <c r="BB67" s="161">
        <f t="shared" si="4"/>
        <v>64</v>
      </c>
      <c r="BC67" s="161">
        <v>5.8403361344537803</v>
      </c>
      <c r="BD67" s="170">
        <v>3182.1890909090898</v>
      </c>
    </row>
    <row r="68" spans="21:56" ht="9.75" customHeight="1" x14ac:dyDescent="0.25">
      <c r="U68" s="156">
        <v>64</v>
      </c>
      <c r="V68" s="145">
        <v>1</v>
      </c>
      <c r="W68" s="145">
        <v>13</v>
      </c>
      <c r="X68" s="145">
        <v>16</v>
      </c>
      <c r="Y68" s="145">
        <v>140</v>
      </c>
      <c r="Z68" s="63" t="str">
        <f t="shared" si="1"/>
        <v>17,14</v>
      </c>
      <c r="AO68"/>
      <c r="BB68" s="161">
        <f t="shared" si="4"/>
        <v>65</v>
      </c>
      <c r="BC68" s="161">
        <v>5.9159663865546204</v>
      </c>
      <c r="BD68" s="170">
        <v>3232.6838383838299</v>
      </c>
    </row>
    <row r="69" spans="21:56" ht="9.75" customHeight="1" x14ac:dyDescent="0.25">
      <c r="U69" s="156">
        <v>65</v>
      </c>
      <c r="V69" s="145">
        <v>1</v>
      </c>
      <c r="W69" s="145">
        <v>14</v>
      </c>
      <c r="X69" s="145">
        <v>16</v>
      </c>
      <c r="Y69" s="145">
        <v>140</v>
      </c>
      <c r="Z69" s="63" t="str">
        <f t="shared" ref="Z69:Z132" si="13">_xlfn.CONCAT(X69+1,",",W69+1)</f>
        <v>17,15</v>
      </c>
      <c r="AO69"/>
      <c r="BB69" s="161">
        <f t="shared" si="4"/>
        <v>66</v>
      </c>
      <c r="BC69" s="161">
        <v>5.9915966386554604</v>
      </c>
      <c r="BD69" s="170">
        <v>3283.1785858585799</v>
      </c>
    </row>
    <row r="70" spans="21:56" ht="9.75" customHeight="1" x14ac:dyDescent="0.25">
      <c r="U70" s="156">
        <v>66</v>
      </c>
      <c r="V70" s="145">
        <v>1</v>
      </c>
      <c r="W70" s="145">
        <v>15</v>
      </c>
      <c r="X70" s="145">
        <v>16</v>
      </c>
      <c r="Y70" s="145">
        <v>140</v>
      </c>
      <c r="Z70" s="63" t="str">
        <f t="shared" si="13"/>
        <v>17,16</v>
      </c>
      <c r="AO70"/>
      <c r="BB70" s="161">
        <f t="shared" ref="BB70:BB122" si="14">BB69+1</f>
        <v>67</v>
      </c>
      <c r="BC70" s="161">
        <v>6.0672268907562996</v>
      </c>
      <c r="BD70" s="170">
        <v>3333.67333333333</v>
      </c>
    </row>
    <row r="71" spans="21:56" ht="9.75" customHeight="1" x14ac:dyDescent="0.25">
      <c r="U71" s="156">
        <v>67</v>
      </c>
      <c r="V71" s="145">
        <v>1</v>
      </c>
      <c r="W71" s="145">
        <v>16</v>
      </c>
      <c r="X71" s="145">
        <v>16</v>
      </c>
      <c r="Y71" s="145">
        <v>140</v>
      </c>
      <c r="Z71" s="63" t="str">
        <f t="shared" si="13"/>
        <v>17,17</v>
      </c>
      <c r="AO71"/>
      <c r="BB71" s="161">
        <f t="shared" si="14"/>
        <v>68</v>
      </c>
      <c r="BC71" s="161">
        <v>6.1428571428571397</v>
      </c>
      <c r="BD71" s="170">
        <v>3384.16808080808</v>
      </c>
    </row>
    <row r="72" spans="21:56" ht="9.75" customHeight="1" x14ac:dyDescent="0.25">
      <c r="U72" s="156">
        <v>68</v>
      </c>
      <c r="V72" s="145">
        <v>2</v>
      </c>
      <c r="W72" s="145">
        <v>0</v>
      </c>
      <c r="X72" s="145">
        <v>0</v>
      </c>
      <c r="Y72" s="145">
        <v>160</v>
      </c>
      <c r="Z72" s="63" t="str">
        <f t="shared" si="13"/>
        <v>1,1</v>
      </c>
      <c r="AO72"/>
      <c r="BB72" s="161">
        <f t="shared" si="14"/>
        <v>69</v>
      </c>
      <c r="BC72" s="161">
        <v>6.2184873949579798</v>
      </c>
      <c r="BD72" s="170">
        <v>3434.6628282828201</v>
      </c>
    </row>
    <row r="73" spans="21:56" ht="9.75" customHeight="1" x14ac:dyDescent="0.25">
      <c r="U73" s="156">
        <v>69</v>
      </c>
      <c r="V73" s="145">
        <v>2</v>
      </c>
      <c r="W73" s="145">
        <v>1</v>
      </c>
      <c r="X73" s="145">
        <v>0</v>
      </c>
      <c r="Y73" s="145">
        <v>160</v>
      </c>
      <c r="Z73" s="63" t="str">
        <f t="shared" si="13"/>
        <v>1,2</v>
      </c>
      <c r="AO73"/>
      <c r="BB73" s="161">
        <f t="shared" si="14"/>
        <v>70</v>
      </c>
      <c r="BC73" s="161">
        <v>6.2941176470588198</v>
      </c>
      <c r="BD73" s="170">
        <v>3485.1575757575702</v>
      </c>
    </row>
    <row r="74" spans="21:56" ht="9.75" customHeight="1" x14ac:dyDescent="0.25">
      <c r="U74" s="156">
        <v>70</v>
      </c>
      <c r="V74" s="145">
        <v>2</v>
      </c>
      <c r="W74" s="145">
        <v>2</v>
      </c>
      <c r="X74" s="145">
        <v>0</v>
      </c>
      <c r="Y74" s="145">
        <v>160</v>
      </c>
      <c r="Z74" s="63" t="str">
        <f t="shared" si="13"/>
        <v>1,3</v>
      </c>
      <c r="AO74"/>
      <c r="BB74" s="161">
        <f t="shared" si="14"/>
        <v>71</v>
      </c>
      <c r="BC74" s="161">
        <v>6.3697478991596599</v>
      </c>
      <c r="BD74" s="170">
        <v>3535.6523232323202</v>
      </c>
    </row>
    <row r="75" spans="21:56" ht="9.75" customHeight="1" x14ac:dyDescent="0.25">
      <c r="U75" s="156">
        <v>71</v>
      </c>
      <c r="V75" s="145">
        <v>2</v>
      </c>
      <c r="W75" s="145">
        <v>3</v>
      </c>
      <c r="X75" s="145">
        <v>0</v>
      </c>
      <c r="Y75" s="145">
        <v>160</v>
      </c>
      <c r="Z75" s="63" t="str">
        <f t="shared" si="13"/>
        <v>1,4</v>
      </c>
      <c r="AO75"/>
      <c r="BB75" s="161">
        <f t="shared" si="14"/>
        <v>72</v>
      </c>
      <c r="BC75" s="161">
        <v>6.4453781512605</v>
      </c>
      <c r="BD75" s="170">
        <v>3586.1470707070698</v>
      </c>
    </row>
    <row r="76" spans="21:56" ht="9.75" customHeight="1" x14ac:dyDescent="0.25">
      <c r="U76" s="156">
        <v>72</v>
      </c>
      <c r="V76" s="145">
        <v>2</v>
      </c>
      <c r="W76" s="145">
        <v>4</v>
      </c>
      <c r="X76" s="145">
        <v>0</v>
      </c>
      <c r="Y76" s="145">
        <v>160</v>
      </c>
      <c r="Z76" s="63" t="str">
        <f t="shared" si="13"/>
        <v>1,5</v>
      </c>
      <c r="AO76"/>
      <c r="BB76" s="161">
        <f t="shared" si="14"/>
        <v>73</v>
      </c>
      <c r="BC76" s="161">
        <v>6.52100840336134</v>
      </c>
      <c r="BD76" s="170">
        <v>3636.6418181818099</v>
      </c>
    </row>
    <row r="77" spans="21:56" ht="9.75" customHeight="1" x14ac:dyDescent="0.25">
      <c r="U77" s="156">
        <v>73</v>
      </c>
      <c r="V77" s="145">
        <v>2</v>
      </c>
      <c r="W77" s="145">
        <v>5</v>
      </c>
      <c r="X77" s="145">
        <v>0</v>
      </c>
      <c r="Y77" s="145">
        <v>160</v>
      </c>
      <c r="Z77" s="63" t="str">
        <f t="shared" si="13"/>
        <v>1,6</v>
      </c>
      <c r="AO77"/>
      <c r="BB77" s="161">
        <f t="shared" si="14"/>
        <v>74</v>
      </c>
      <c r="BC77" s="161">
        <v>6.5966386554621801</v>
      </c>
      <c r="BD77" s="170">
        <v>3687.1365656565599</v>
      </c>
    </row>
    <row r="78" spans="21:56" ht="9.75" customHeight="1" x14ac:dyDescent="0.25">
      <c r="U78" s="156">
        <v>74</v>
      </c>
      <c r="V78" s="145">
        <v>2</v>
      </c>
      <c r="W78" s="145">
        <v>6</v>
      </c>
      <c r="X78" s="145">
        <v>0</v>
      </c>
      <c r="Y78" s="145">
        <v>160</v>
      </c>
      <c r="Z78" s="63" t="str">
        <f t="shared" si="13"/>
        <v>1,7</v>
      </c>
      <c r="AO78"/>
      <c r="BB78" s="161">
        <f t="shared" si="14"/>
        <v>75</v>
      </c>
      <c r="BC78" s="161">
        <v>6.6722689075630202</v>
      </c>
      <c r="BD78" s="170">
        <v>3737.63131313131</v>
      </c>
    </row>
    <row r="79" spans="21:56" ht="9.75" customHeight="1" x14ac:dyDescent="0.25">
      <c r="U79" s="156">
        <v>75</v>
      </c>
      <c r="V79" s="145">
        <v>2</v>
      </c>
      <c r="W79" s="145">
        <v>7</v>
      </c>
      <c r="X79" s="145">
        <v>0</v>
      </c>
      <c r="Y79" s="145">
        <v>160</v>
      </c>
      <c r="Z79" s="63" t="str">
        <f t="shared" si="13"/>
        <v>1,8</v>
      </c>
      <c r="AO79"/>
      <c r="BB79" s="161">
        <f t="shared" si="14"/>
        <v>76</v>
      </c>
      <c r="BC79" s="161">
        <v>6.7478991596638602</v>
      </c>
      <c r="BD79" s="170">
        <v>3788.12606060606</v>
      </c>
    </row>
    <row r="80" spans="21:56" ht="9.75" customHeight="1" x14ac:dyDescent="0.25">
      <c r="U80" s="156">
        <v>76</v>
      </c>
      <c r="V80" s="145">
        <v>2</v>
      </c>
      <c r="W80" s="145">
        <v>8</v>
      </c>
      <c r="X80" s="145">
        <v>0</v>
      </c>
      <c r="Y80" s="145">
        <v>160</v>
      </c>
      <c r="Z80" s="63" t="str">
        <f t="shared" si="13"/>
        <v>1,9</v>
      </c>
      <c r="AO80"/>
      <c r="BB80" s="161">
        <f t="shared" si="14"/>
        <v>77</v>
      </c>
      <c r="BC80" s="161">
        <v>6.8235294117647003</v>
      </c>
      <c r="BD80" s="170">
        <v>3838.6208080808001</v>
      </c>
    </row>
    <row r="81" spans="21:56" ht="9.75" customHeight="1" x14ac:dyDescent="0.25">
      <c r="U81" s="156">
        <v>77</v>
      </c>
      <c r="V81" s="145">
        <v>2</v>
      </c>
      <c r="W81" s="145">
        <v>9</v>
      </c>
      <c r="X81" s="145">
        <v>0</v>
      </c>
      <c r="Y81" s="145">
        <v>160</v>
      </c>
      <c r="Z81" s="63" t="str">
        <f t="shared" si="13"/>
        <v>1,10</v>
      </c>
      <c r="AO81"/>
      <c r="BB81" s="161">
        <f t="shared" si="14"/>
        <v>78</v>
      </c>
      <c r="BC81" s="161">
        <v>6.8991596638655404</v>
      </c>
      <c r="BD81" s="170">
        <v>3889.1155555555501</v>
      </c>
    </row>
    <row r="82" spans="21:56" ht="9.75" customHeight="1" x14ac:dyDescent="0.25">
      <c r="U82" s="156">
        <v>78</v>
      </c>
      <c r="V82" s="145">
        <v>2</v>
      </c>
      <c r="W82" s="145">
        <v>10</v>
      </c>
      <c r="X82" s="145">
        <v>0</v>
      </c>
      <c r="Y82" s="145">
        <v>160</v>
      </c>
      <c r="Z82" s="63" t="str">
        <f t="shared" si="13"/>
        <v>1,11</v>
      </c>
      <c r="AO82"/>
      <c r="BB82" s="161">
        <f t="shared" si="14"/>
        <v>79</v>
      </c>
      <c r="BC82" s="161">
        <v>6.9747899159663804</v>
      </c>
      <c r="BD82" s="170">
        <v>3939.6103030303002</v>
      </c>
    </row>
    <row r="83" spans="21:56" ht="9.75" customHeight="1" x14ac:dyDescent="0.25">
      <c r="U83" s="156">
        <v>79</v>
      </c>
      <c r="V83" s="145">
        <v>2</v>
      </c>
      <c r="W83" s="145">
        <v>11</v>
      </c>
      <c r="X83" s="145">
        <v>0</v>
      </c>
      <c r="Y83" s="145">
        <v>160</v>
      </c>
      <c r="Z83" s="63" t="str">
        <f t="shared" si="13"/>
        <v>1,12</v>
      </c>
      <c r="AO83"/>
      <c r="BB83" s="161">
        <f t="shared" si="14"/>
        <v>80</v>
      </c>
      <c r="BC83" s="161">
        <v>7.0504201680672196</v>
      </c>
      <c r="BD83" s="170">
        <v>3990.1050505050498</v>
      </c>
    </row>
    <row r="84" spans="21:56" ht="9.75" customHeight="1" x14ac:dyDescent="0.25">
      <c r="U84" s="156">
        <v>80</v>
      </c>
      <c r="V84" s="145">
        <v>2</v>
      </c>
      <c r="W84" s="145">
        <v>12</v>
      </c>
      <c r="X84" s="145">
        <v>0</v>
      </c>
      <c r="Y84" s="145">
        <v>160</v>
      </c>
      <c r="Z84" s="63" t="str">
        <f t="shared" si="13"/>
        <v>1,13</v>
      </c>
      <c r="AO84"/>
      <c r="BB84" s="161">
        <f t="shared" si="14"/>
        <v>81</v>
      </c>
      <c r="BC84" s="161">
        <v>7.1260504201680597</v>
      </c>
      <c r="BD84" s="170">
        <v>4040.5997979797899</v>
      </c>
    </row>
    <row r="85" spans="21:56" ht="9.75" customHeight="1" x14ac:dyDescent="0.25">
      <c r="U85" s="156">
        <v>81</v>
      </c>
      <c r="V85" s="145">
        <v>2</v>
      </c>
      <c r="W85" s="145">
        <v>13</v>
      </c>
      <c r="X85" s="145">
        <v>0</v>
      </c>
      <c r="Y85" s="145">
        <v>160</v>
      </c>
      <c r="Z85" s="63" t="str">
        <f t="shared" si="13"/>
        <v>1,14</v>
      </c>
      <c r="AO85"/>
      <c r="BB85" s="161">
        <f t="shared" si="14"/>
        <v>82</v>
      </c>
      <c r="BC85" s="161">
        <v>7.2016806722688997</v>
      </c>
      <c r="BD85" s="170">
        <v>4091.0945454545399</v>
      </c>
    </row>
    <row r="86" spans="21:56" ht="9.75" customHeight="1" x14ac:dyDescent="0.25">
      <c r="U86" s="156">
        <v>82</v>
      </c>
      <c r="V86" s="145">
        <v>2</v>
      </c>
      <c r="W86" s="145">
        <v>14</v>
      </c>
      <c r="X86" s="145">
        <v>0</v>
      </c>
      <c r="Y86" s="145">
        <v>160</v>
      </c>
      <c r="Z86" s="63" t="str">
        <f t="shared" si="13"/>
        <v>1,15</v>
      </c>
      <c r="AO86"/>
      <c r="BB86" s="161">
        <f t="shared" si="14"/>
        <v>83</v>
      </c>
      <c r="BC86" s="161">
        <v>7.2773109243697398</v>
      </c>
      <c r="BD86" s="170">
        <v>4141.5892929292904</v>
      </c>
    </row>
    <row r="87" spans="21:56" ht="9.75" customHeight="1" x14ac:dyDescent="0.25">
      <c r="U87" s="156">
        <v>83</v>
      </c>
      <c r="V87" s="145">
        <v>2</v>
      </c>
      <c r="W87" s="145">
        <v>15</v>
      </c>
      <c r="X87" s="145">
        <v>0</v>
      </c>
      <c r="Y87" s="145">
        <v>160</v>
      </c>
      <c r="Z87" s="63" t="str">
        <f t="shared" si="13"/>
        <v>1,16</v>
      </c>
      <c r="AO87"/>
      <c r="BB87" s="161">
        <f t="shared" si="14"/>
        <v>84</v>
      </c>
      <c r="BC87" s="161">
        <v>7.3529411764705799</v>
      </c>
      <c r="BD87" s="170">
        <v>4192.08404040404</v>
      </c>
    </row>
    <row r="88" spans="21:56" ht="9.75" customHeight="1" x14ac:dyDescent="0.25">
      <c r="U88" s="156">
        <v>84</v>
      </c>
      <c r="V88" s="145">
        <v>2</v>
      </c>
      <c r="W88" s="145">
        <v>16</v>
      </c>
      <c r="X88" s="145">
        <v>0</v>
      </c>
      <c r="Y88" s="145">
        <v>160</v>
      </c>
      <c r="Z88" s="63" t="str">
        <f t="shared" si="13"/>
        <v>1,17</v>
      </c>
      <c r="AO88"/>
      <c r="BB88" s="161">
        <f t="shared" si="14"/>
        <v>85</v>
      </c>
      <c r="BC88" s="161">
        <v>7.4285714285714199</v>
      </c>
      <c r="BD88" s="170">
        <v>4242.5787878787796</v>
      </c>
    </row>
    <row r="89" spans="21:56" ht="9.75" customHeight="1" x14ac:dyDescent="0.25">
      <c r="U89" s="156">
        <v>85</v>
      </c>
      <c r="V89" s="145">
        <v>2</v>
      </c>
      <c r="W89" s="145">
        <v>0</v>
      </c>
      <c r="X89" s="145">
        <v>16</v>
      </c>
      <c r="Y89" s="145">
        <v>140</v>
      </c>
      <c r="Z89" s="63" t="str">
        <f t="shared" si="13"/>
        <v>17,1</v>
      </c>
      <c r="AO89"/>
      <c r="BB89" s="161">
        <f t="shared" si="14"/>
        <v>86</v>
      </c>
      <c r="BC89" s="161">
        <v>7.50420168067226</v>
      </c>
      <c r="BD89" s="170">
        <v>4293.0735353535301</v>
      </c>
    </row>
    <row r="90" spans="21:56" ht="9.75" customHeight="1" x14ac:dyDescent="0.25">
      <c r="U90" s="156">
        <v>86</v>
      </c>
      <c r="V90" s="145">
        <v>2</v>
      </c>
      <c r="W90" s="145">
        <v>1</v>
      </c>
      <c r="X90" s="145">
        <v>16</v>
      </c>
      <c r="Y90" s="145">
        <v>140</v>
      </c>
      <c r="Z90" s="63" t="str">
        <f t="shared" si="13"/>
        <v>17,2</v>
      </c>
      <c r="AO90"/>
      <c r="BB90" s="161">
        <f t="shared" si="14"/>
        <v>87</v>
      </c>
      <c r="BC90" s="161">
        <v>7.5798319327731001</v>
      </c>
      <c r="BD90" s="170">
        <v>4343.5682828282797</v>
      </c>
    </row>
    <row r="91" spans="21:56" ht="9.75" customHeight="1" x14ac:dyDescent="0.25">
      <c r="U91" s="156">
        <v>87</v>
      </c>
      <c r="V91" s="145">
        <v>2</v>
      </c>
      <c r="W91" s="145">
        <v>2</v>
      </c>
      <c r="X91" s="145">
        <v>16</v>
      </c>
      <c r="Y91" s="145">
        <v>140</v>
      </c>
      <c r="Z91" s="63" t="str">
        <f t="shared" si="13"/>
        <v>17,3</v>
      </c>
      <c r="AO91"/>
      <c r="BB91" s="161">
        <f t="shared" si="14"/>
        <v>88</v>
      </c>
      <c r="BC91" s="161">
        <v>7.6554621848739401</v>
      </c>
      <c r="BD91" s="170">
        <v>4394.0630303030302</v>
      </c>
    </row>
    <row r="92" spans="21:56" ht="9.75" customHeight="1" x14ac:dyDescent="0.25">
      <c r="U92" s="156">
        <v>88</v>
      </c>
      <c r="V92" s="145">
        <v>2</v>
      </c>
      <c r="W92" s="145">
        <v>3</v>
      </c>
      <c r="X92" s="145">
        <v>16</v>
      </c>
      <c r="Y92" s="145">
        <v>140</v>
      </c>
      <c r="Z92" s="63" t="str">
        <f t="shared" si="13"/>
        <v>17,4</v>
      </c>
      <c r="AO92"/>
      <c r="BB92" s="161">
        <f t="shared" si="14"/>
        <v>89</v>
      </c>
      <c r="BC92" s="161">
        <v>7.7310924369747802</v>
      </c>
      <c r="BD92" s="170">
        <v>4444.5577777777698</v>
      </c>
    </row>
    <row r="93" spans="21:56" ht="9.75" customHeight="1" x14ac:dyDescent="0.25">
      <c r="U93" s="156">
        <v>89</v>
      </c>
      <c r="V93" s="145">
        <v>2</v>
      </c>
      <c r="W93" s="145">
        <v>4</v>
      </c>
      <c r="X93" s="145">
        <v>16</v>
      </c>
      <c r="Y93" s="145">
        <v>140</v>
      </c>
      <c r="Z93" s="63" t="str">
        <f t="shared" si="13"/>
        <v>17,5</v>
      </c>
      <c r="AO93"/>
      <c r="BB93" s="161">
        <f t="shared" si="14"/>
        <v>90</v>
      </c>
      <c r="BC93" s="161">
        <v>7.8067226890756301</v>
      </c>
      <c r="BD93" s="170">
        <v>4495.0525252525204</v>
      </c>
    </row>
    <row r="94" spans="21:56" ht="9.75" customHeight="1" x14ac:dyDescent="0.25">
      <c r="U94" s="156">
        <v>90</v>
      </c>
      <c r="V94" s="145">
        <v>2</v>
      </c>
      <c r="W94" s="145">
        <v>5</v>
      </c>
      <c r="X94" s="145">
        <v>16</v>
      </c>
      <c r="Y94" s="145">
        <v>140</v>
      </c>
      <c r="Z94" s="63" t="str">
        <f t="shared" si="13"/>
        <v>17,6</v>
      </c>
      <c r="AO94"/>
      <c r="BB94" s="161">
        <f t="shared" si="14"/>
        <v>91</v>
      </c>
      <c r="BC94" s="161">
        <v>7.8823529411764701</v>
      </c>
      <c r="BD94" s="170">
        <v>4545.54727272727</v>
      </c>
    </row>
    <row r="95" spans="21:56" ht="9.75" customHeight="1" x14ac:dyDescent="0.25">
      <c r="U95" s="156">
        <v>91</v>
      </c>
      <c r="V95" s="145">
        <v>2</v>
      </c>
      <c r="W95" s="145">
        <v>6</v>
      </c>
      <c r="X95" s="145">
        <v>16</v>
      </c>
      <c r="Y95" s="145">
        <v>140</v>
      </c>
      <c r="Z95" s="63" t="str">
        <f t="shared" si="13"/>
        <v>17,7</v>
      </c>
      <c r="AO95"/>
      <c r="BB95" s="161">
        <f t="shared" si="14"/>
        <v>92</v>
      </c>
      <c r="BC95" s="161">
        <v>7.9579831932773102</v>
      </c>
      <c r="BD95" s="170">
        <v>4596.0420202020196</v>
      </c>
    </row>
    <row r="96" spans="21:56" ht="9.75" customHeight="1" x14ac:dyDescent="0.25">
      <c r="U96" s="156">
        <v>92</v>
      </c>
      <c r="V96" s="145">
        <v>2</v>
      </c>
      <c r="W96" s="145">
        <v>7</v>
      </c>
      <c r="X96" s="145">
        <v>16</v>
      </c>
      <c r="Y96" s="145">
        <v>140</v>
      </c>
      <c r="Z96" s="63" t="str">
        <f t="shared" si="13"/>
        <v>17,8</v>
      </c>
      <c r="AO96"/>
      <c r="BB96" s="161">
        <f t="shared" si="14"/>
        <v>93</v>
      </c>
      <c r="BC96" s="161">
        <v>8.0336134453781494</v>
      </c>
      <c r="BD96" s="170">
        <v>4646.5367676767601</v>
      </c>
    </row>
    <row r="97" spans="21:56" ht="9.75" customHeight="1" x14ac:dyDescent="0.25">
      <c r="U97" s="156">
        <v>93</v>
      </c>
      <c r="V97" s="145">
        <v>2</v>
      </c>
      <c r="W97" s="145">
        <v>8</v>
      </c>
      <c r="X97" s="145">
        <v>16</v>
      </c>
      <c r="Y97" s="145">
        <v>140</v>
      </c>
      <c r="Z97" s="63" t="str">
        <f t="shared" si="13"/>
        <v>17,9</v>
      </c>
      <c r="AO97"/>
      <c r="BB97" s="161">
        <f t="shared" si="14"/>
        <v>94</v>
      </c>
      <c r="BC97" s="161">
        <v>8.1092436974789894</v>
      </c>
      <c r="BD97" s="170">
        <v>4697.0315151515097</v>
      </c>
    </row>
    <row r="98" spans="21:56" ht="9.75" customHeight="1" x14ac:dyDescent="0.25">
      <c r="U98" s="156">
        <v>94</v>
      </c>
      <c r="V98" s="145">
        <v>2</v>
      </c>
      <c r="W98" s="145">
        <v>9</v>
      </c>
      <c r="X98" s="145">
        <v>16</v>
      </c>
      <c r="Y98" s="145">
        <v>140</v>
      </c>
      <c r="Z98" s="63" t="str">
        <f t="shared" si="13"/>
        <v>17,10</v>
      </c>
      <c r="AO98"/>
      <c r="BB98" s="161">
        <f t="shared" si="14"/>
        <v>95</v>
      </c>
      <c r="BC98" s="161">
        <v>8.1848739495798295</v>
      </c>
      <c r="BD98" s="170">
        <v>4747.5262626262602</v>
      </c>
    </row>
    <row r="99" spans="21:56" ht="9.75" customHeight="1" x14ac:dyDescent="0.25">
      <c r="U99" s="156">
        <v>95</v>
      </c>
      <c r="V99" s="145">
        <v>2</v>
      </c>
      <c r="W99" s="145">
        <v>10</v>
      </c>
      <c r="X99" s="145">
        <v>16</v>
      </c>
      <c r="Y99" s="145">
        <v>140</v>
      </c>
      <c r="Z99" s="63" t="str">
        <f t="shared" si="13"/>
        <v>17,11</v>
      </c>
      <c r="AO99"/>
      <c r="BB99" s="161">
        <f t="shared" si="14"/>
        <v>96</v>
      </c>
      <c r="BC99" s="161">
        <v>8.2605042016806696</v>
      </c>
      <c r="BD99" s="170">
        <v>4798.0210101009998</v>
      </c>
    </row>
    <row r="100" spans="21:56" ht="9.75" customHeight="1" x14ac:dyDescent="0.25">
      <c r="U100" s="156">
        <v>96</v>
      </c>
      <c r="V100" s="145">
        <v>2</v>
      </c>
      <c r="W100" s="145">
        <v>11</v>
      </c>
      <c r="X100" s="145">
        <v>16</v>
      </c>
      <c r="Y100" s="145">
        <v>140</v>
      </c>
      <c r="Z100" s="63" t="str">
        <f t="shared" si="13"/>
        <v>17,12</v>
      </c>
      <c r="AO100"/>
      <c r="BB100" s="161">
        <f t="shared" si="14"/>
        <v>97</v>
      </c>
      <c r="BC100" s="161">
        <v>8.3361344537815096</v>
      </c>
      <c r="BD100" s="170">
        <v>4848.5157575757503</v>
      </c>
    </row>
    <row r="101" spans="21:56" ht="9.75" customHeight="1" x14ac:dyDescent="0.25">
      <c r="U101" s="156">
        <v>97</v>
      </c>
      <c r="V101" s="145">
        <v>2</v>
      </c>
      <c r="W101" s="145">
        <v>12</v>
      </c>
      <c r="X101" s="145">
        <v>16</v>
      </c>
      <c r="Y101" s="145">
        <v>140</v>
      </c>
      <c r="Z101" s="63" t="str">
        <f t="shared" si="13"/>
        <v>17,13</v>
      </c>
      <c r="AO101"/>
      <c r="BB101" s="161">
        <f t="shared" si="14"/>
        <v>98</v>
      </c>
      <c r="BC101" s="161">
        <v>8.4117647058823497</v>
      </c>
      <c r="BD101" s="170">
        <v>4899.0105050504999</v>
      </c>
    </row>
    <row r="102" spans="21:56" ht="9.75" customHeight="1" x14ac:dyDescent="0.25">
      <c r="U102" s="156">
        <v>98</v>
      </c>
      <c r="V102" s="145">
        <v>2</v>
      </c>
      <c r="W102" s="145">
        <v>13</v>
      </c>
      <c r="X102" s="145">
        <v>16</v>
      </c>
      <c r="Y102" s="145">
        <v>140</v>
      </c>
      <c r="Z102" s="63" t="str">
        <f t="shared" si="13"/>
        <v>17,14</v>
      </c>
      <c r="AO102"/>
      <c r="BB102" s="161">
        <f t="shared" si="14"/>
        <v>99</v>
      </c>
      <c r="BC102" s="161">
        <v>8.4873949579831898</v>
      </c>
      <c r="BD102" s="170">
        <v>4949.5052525252504</v>
      </c>
    </row>
    <row r="103" spans="21:56" ht="9.75" customHeight="1" x14ac:dyDescent="0.25">
      <c r="U103" s="156">
        <v>99</v>
      </c>
      <c r="V103" s="145">
        <v>2</v>
      </c>
      <c r="W103" s="145">
        <v>14</v>
      </c>
      <c r="X103" s="145">
        <v>16</v>
      </c>
      <c r="Y103" s="145">
        <v>140</v>
      </c>
      <c r="Z103" s="63" t="str">
        <f t="shared" si="13"/>
        <v>17,15</v>
      </c>
      <c r="AO103"/>
      <c r="BB103" s="161">
        <f t="shared" si="14"/>
        <v>100</v>
      </c>
      <c r="BC103" s="161">
        <v>8.5630252100840298</v>
      </c>
      <c r="BD103" s="170">
        <v>5000</v>
      </c>
    </row>
    <row r="104" spans="21:56" ht="9.75" customHeight="1" x14ac:dyDescent="0.25">
      <c r="U104" s="156">
        <v>100</v>
      </c>
      <c r="V104" s="145">
        <v>2</v>
      </c>
      <c r="W104" s="145">
        <v>15</v>
      </c>
      <c r="X104" s="145">
        <v>16</v>
      </c>
      <c r="Y104" s="145">
        <v>140</v>
      </c>
      <c r="Z104" s="63" t="str">
        <f t="shared" si="13"/>
        <v>17,16</v>
      </c>
      <c r="AO104"/>
      <c r="BB104" s="161">
        <f t="shared" si="14"/>
        <v>101</v>
      </c>
      <c r="BC104" s="161">
        <v>8.6386554621848699</v>
      </c>
      <c r="BD104" s="145"/>
    </row>
    <row r="105" spans="21:56" ht="9.75" customHeight="1" x14ac:dyDescent="0.25">
      <c r="U105" s="156">
        <v>101</v>
      </c>
      <c r="V105" s="145">
        <v>2</v>
      </c>
      <c r="W105" s="145">
        <v>16</v>
      </c>
      <c r="X105" s="145">
        <v>16</v>
      </c>
      <c r="Y105" s="145">
        <v>140</v>
      </c>
      <c r="Z105" s="63" t="str">
        <f t="shared" si="13"/>
        <v>17,17</v>
      </c>
      <c r="AO105"/>
      <c r="BB105" s="161">
        <f t="shared" si="14"/>
        <v>102</v>
      </c>
      <c r="BC105" s="161">
        <v>8.71428571428571</v>
      </c>
      <c r="BD105" s="145"/>
    </row>
    <row r="106" spans="21:56" ht="9.75" customHeight="1" x14ac:dyDescent="0.25">
      <c r="U106" s="156">
        <v>102</v>
      </c>
      <c r="V106" s="145">
        <v>3</v>
      </c>
      <c r="W106" s="145">
        <v>0</v>
      </c>
      <c r="X106" s="145">
        <v>0</v>
      </c>
      <c r="Y106" s="145">
        <v>160</v>
      </c>
      <c r="Z106" s="63" t="str">
        <f t="shared" si="13"/>
        <v>1,1</v>
      </c>
      <c r="AO106"/>
      <c r="BB106" s="161">
        <f t="shared" si="14"/>
        <v>103</v>
      </c>
      <c r="BC106" s="161">
        <v>8.78991596638655</v>
      </c>
      <c r="BD106" s="145"/>
    </row>
    <row r="107" spans="21:56" ht="9.75" customHeight="1" x14ac:dyDescent="0.25">
      <c r="U107" s="156">
        <v>103</v>
      </c>
      <c r="V107" s="145">
        <v>3</v>
      </c>
      <c r="W107" s="145">
        <v>1</v>
      </c>
      <c r="X107" s="145">
        <v>0</v>
      </c>
      <c r="Y107" s="145">
        <v>160</v>
      </c>
      <c r="Z107" s="63" t="str">
        <f t="shared" si="13"/>
        <v>1,2</v>
      </c>
      <c r="AO107"/>
      <c r="BB107" s="161">
        <f t="shared" si="14"/>
        <v>104</v>
      </c>
      <c r="BC107" s="161">
        <v>8.8655462184873901</v>
      </c>
      <c r="BD107" s="145"/>
    </row>
    <row r="108" spans="21:56" ht="9.75" customHeight="1" x14ac:dyDescent="0.25">
      <c r="U108" s="156">
        <v>104</v>
      </c>
      <c r="V108" s="145">
        <v>3</v>
      </c>
      <c r="W108" s="145">
        <v>2</v>
      </c>
      <c r="X108" s="145">
        <v>0</v>
      </c>
      <c r="Y108" s="145">
        <v>160</v>
      </c>
      <c r="Z108" s="63" t="str">
        <f t="shared" si="13"/>
        <v>1,3</v>
      </c>
      <c r="AO108"/>
      <c r="BB108" s="161">
        <f t="shared" si="14"/>
        <v>105</v>
      </c>
      <c r="BC108" s="161">
        <v>8.9411764705882302</v>
      </c>
      <c r="BD108" s="145"/>
    </row>
    <row r="109" spans="21:56" ht="9.75" customHeight="1" x14ac:dyDescent="0.25">
      <c r="U109" s="156">
        <v>105</v>
      </c>
      <c r="V109" s="145">
        <v>3</v>
      </c>
      <c r="W109" s="145">
        <v>3</v>
      </c>
      <c r="X109" s="145">
        <v>0</v>
      </c>
      <c r="Y109" s="145">
        <v>160</v>
      </c>
      <c r="Z109" s="63" t="str">
        <f t="shared" si="13"/>
        <v>1,4</v>
      </c>
      <c r="AO109"/>
      <c r="BB109" s="161">
        <f t="shared" si="14"/>
        <v>106</v>
      </c>
      <c r="BC109" s="161">
        <v>9.0168067226890702</v>
      </c>
      <c r="BD109" s="145"/>
    </row>
    <row r="110" spans="21:56" ht="9.75" customHeight="1" x14ac:dyDescent="0.25">
      <c r="U110" s="156">
        <v>106</v>
      </c>
      <c r="V110" s="145">
        <v>3</v>
      </c>
      <c r="W110" s="145">
        <v>4</v>
      </c>
      <c r="X110" s="145">
        <v>0</v>
      </c>
      <c r="Y110" s="145">
        <v>160</v>
      </c>
      <c r="Z110" s="63" t="str">
        <f t="shared" si="13"/>
        <v>1,5</v>
      </c>
      <c r="AO110"/>
      <c r="BB110" s="161">
        <f t="shared" si="14"/>
        <v>107</v>
      </c>
      <c r="BC110" s="161">
        <v>9.0924369747899103</v>
      </c>
      <c r="BD110" s="145"/>
    </row>
    <row r="111" spans="21:56" ht="9.75" customHeight="1" x14ac:dyDescent="0.25">
      <c r="U111" s="156">
        <v>107</v>
      </c>
      <c r="V111" s="145">
        <v>3</v>
      </c>
      <c r="W111" s="145">
        <v>5</v>
      </c>
      <c r="X111" s="145">
        <v>0</v>
      </c>
      <c r="Y111" s="145">
        <v>160</v>
      </c>
      <c r="Z111" s="63" t="str">
        <f t="shared" si="13"/>
        <v>1,6</v>
      </c>
      <c r="AO111"/>
      <c r="BB111" s="161">
        <f t="shared" si="14"/>
        <v>108</v>
      </c>
      <c r="BC111" s="161">
        <v>9.1680672268907504</v>
      </c>
      <c r="BD111" s="145"/>
    </row>
    <row r="112" spans="21:56" ht="9.75" customHeight="1" x14ac:dyDescent="0.25">
      <c r="U112" s="156">
        <v>108</v>
      </c>
      <c r="V112" s="145">
        <v>3</v>
      </c>
      <c r="W112" s="145">
        <v>6</v>
      </c>
      <c r="X112" s="145">
        <v>0</v>
      </c>
      <c r="Y112" s="145">
        <v>160</v>
      </c>
      <c r="Z112" s="63" t="str">
        <f t="shared" si="13"/>
        <v>1,7</v>
      </c>
      <c r="AO112"/>
      <c r="BB112" s="161">
        <f t="shared" si="14"/>
        <v>109</v>
      </c>
      <c r="BC112" s="161">
        <v>9.2436974789915904</v>
      </c>
      <c r="BD112" s="145"/>
    </row>
    <row r="113" spans="21:56" ht="9.75" customHeight="1" x14ac:dyDescent="0.25">
      <c r="U113" s="156">
        <v>109</v>
      </c>
      <c r="V113" s="145">
        <v>3</v>
      </c>
      <c r="W113" s="145">
        <v>7</v>
      </c>
      <c r="X113" s="145">
        <v>0</v>
      </c>
      <c r="Y113" s="145">
        <v>160</v>
      </c>
      <c r="Z113" s="63" t="str">
        <f t="shared" si="13"/>
        <v>1,8</v>
      </c>
      <c r="AO113"/>
      <c r="BB113" s="161">
        <f t="shared" si="14"/>
        <v>110</v>
      </c>
      <c r="BC113" s="161">
        <v>9.3193277310924305</v>
      </c>
      <c r="BD113" s="145"/>
    </row>
    <row r="114" spans="21:56" ht="9.75" customHeight="1" x14ac:dyDescent="0.25">
      <c r="U114" s="156">
        <v>110</v>
      </c>
      <c r="V114" s="145">
        <v>3</v>
      </c>
      <c r="W114" s="145">
        <v>8</v>
      </c>
      <c r="X114" s="145">
        <v>0</v>
      </c>
      <c r="Y114" s="145">
        <v>160</v>
      </c>
      <c r="Z114" s="63" t="str">
        <f t="shared" si="13"/>
        <v>1,9</v>
      </c>
      <c r="AO114"/>
      <c r="BB114" s="161">
        <f t="shared" si="14"/>
        <v>111</v>
      </c>
      <c r="BC114" s="161">
        <v>9.3949579831932706</v>
      </c>
      <c r="BD114" s="145"/>
    </row>
    <row r="115" spans="21:56" ht="9.75" customHeight="1" x14ac:dyDescent="0.25">
      <c r="U115" s="156">
        <v>111</v>
      </c>
      <c r="V115" s="145">
        <v>3</v>
      </c>
      <c r="W115" s="145">
        <v>9</v>
      </c>
      <c r="X115" s="145">
        <v>0</v>
      </c>
      <c r="Y115" s="145">
        <v>160</v>
      </c>
      <c r="Z115" s="63" t="str">
        <f t="shared" si="13"/>
        <v>1,10</v>
      </c>
      <c r="AO115"/>
      <c r="BB115" s="161">
        <f t="shared" si="14"/>
        <v>112</v>
      </c>
      <c r="BC115" s="161">
        <v>9.4705882352941106</v>
      </c>
      <c r="BD115" s="145"/>
    </row>
    <row r="116" spans="21:56" ht="9.75" customHeight="1" x14ac:dyDescent="0.25">
      <c r="U116" s="156">
        <v>112</v>
      </c>
      <c r="V116" s="145">
        <v>3</v>
      </c>
      <c r="W116" s="145">
        <v>10</v>
      </c>
      <c r="X116" s="145">
        <v>0</v>
      </c>
      <c r="Y116" s="145">
        <v>160</v>
      </c>
      <c r="Z116" s="63" t="str">
        <f t="shared" si="13"/>
        <v>1,11</v>
      </c>
      <c r="AO116"/>
      <c r="BB116" s="161">
        <f t="shared" si="14"/>
        <v>113</v>
      </c>
      <c r="BC116" s="161">
        <v>9.5462184873949507</v>
      </c>
      <c r="BD116" s="145"/>
    </row>
    <row r="117" spans="21:56" ht="9.75" customHeight="1" x14ac:dyDescent="0.25">
      <c r="U117" s="156">
        <v>113</v>
      </c>
      <c r="V117" s="145">
        <v>3</v>
      </c>
      <c r="W117" s="145">
        <v>11</v>
      </c>
      <c r="X117" s="145">
        <v>0</v>
      </c>
      <c r="Y117" s="145">
        <v>160</v>
      </c>
      <c r="Z117" s="63" t="str">
        <f t="shared" si="13"/>
        <v>1,12</v>
      </c>
      <c r="AO117"/>
      <c r="BB117" s="161">
        <f t="shared" si="14"/>
        <v>114</v>
      </c>
      <c r="BC117" s="161">
        <v>9.6218487394957908</v>
      </c>
      <c r="BD117" s="145"/>
    </row>
    <row r="118" spans="21:56" ht="9.75" customHeight="1" x14ac:dyDescent="0.25">
      <c r="U118" s="156">
        <v>114</v>
      </c>
      <c r="V118" s="145">
        <v>3</v>
      </c>
      <c r="W118" s="145">
        <v>12</v>
      </c>
      <c r="X118" s="145">
        <v>0</v>
      </c>
      <c r="Y118" s="145">
        <v>160</v>
      </c>
      <c r="Z118" s="63" t="str">
        <f t="shared" si="13"/>
        <v>1,13</v>
      </c>
      <c r="AO118"/>
      <c r="BB118" s="161">
        <f t="shared" si="14"/>
        <v>115</v>
      </c>
      <c r="BC118" s="161">
        <v>9.6974789915966308</v>
      </c>
      <c r="BD118" s="145"/>
    </row>
    <row r="119" spans="21:56" ht="9.75" customHeight="1" x14ac:dyDescent="0.25">
      <c r="U119" s="156">
        <v>115</v>
      </c>
      <c r="V119" s="145">
        <v>3</v>
      </c>
      <c r="W119" s="145">
        <v>13</v>
      </c>
      <c r="X119" s="145">
        <v>0</v>
      </c>
      <c r="Y119" s="145">
        <v>160</v>
      </c>
      <c r="Z119" s="63" t="str">
        <f t="shared" si="13"/>
        <v>1,14</v>
      </c>
      <c r="AO119"/>
      <c r="BB119" s="161">
        <f t="shared" si="14"/>
        <v>116</v>
      </c>
      <c r="BC119" s="161">
        <v>9.7731092436974691</v>
      </c>
      <c r="BD119" s="145"/>
    </row>
    <row r="120" spans="21:56" ht="9.75" customHeight="1" x14ac:dyDescent="0.25">
      <c r="U120" s="156">
        <v>116</v>
      </c>
      <c r="V120" s="145">
        <v>3</v>
      </c>
      <c r="W120" s="145">
        <v>14</v>
      </c>
      <c r="X120" s="145">
        <v>0</v>
      </c>
      <c r="Y120" s="145">
        <v>160</v>
      </c>
      <c r="Z120" s="63" t="str">
        <f t="shared" si="13"/>
        <v>1,15</v>
      </c>
      <c r="AO120"/>
      <c r="BB120" s="161">
        <f t="shared" si="14"/>
        <v>117</v>
      </c>
      <c r="BC120" s="161">
        <v>9.8487394957983092</v>
      </c>
      <c r="BD120" s="145"/>
    </row>
    <row r="121" spans="21:56" ht="9.75" customHeight="1" x14ac:dyDescent="0.25">
      <c r="U121" s="156">
        <v>117</v>
      </c>
      <c r="V121" s="145">
        <v>3</v>
      </c>
      <c r="W121" s="145">
        <v>15</v>
      </c>
      <c r="X121" s="145">
        <v>0</v>
      </c>
      <c r="Y121" s="145">
        <v>160</v>
      </c>
      <c r="Z121" s="63" t="str">
        <f t="shared" si="13"/>
        <v>1,16</v>
      </c>
      <c r="AO121"/>
      <c r="BB121" s="161">
        <f t="shared" si="14"/>
        <v>118</v>
      </c>
      <c r="BC121" s="161">
        <v>9.9243697478991493</v>
      </c>
      <c r="BD121" s="145"/>
    </row>
    <row r="122" spans="21:56" ht="9.75" customHeight="1" x14ac:dyDescent="0.25">
      <c r="U122" s="156">
        <v>118</v>
      </c>
      <c r="V122" s="145">
        <v>3</v>
      </c>
      <c r="W122" s="145">
        <v>16</v>
      </c>
      <c r="X122" s="145">
        <v>0</v>
      </c>
      <c r="Y122" s="145">
        <v>160</v>
      </c>
      <c r="Z122" s="63" t="str">
        <f t="shared" si="13"/>
        <v>1,17</v>
      </c>
      <c r="AO122"/>
      <c r="BB122" s="161">
        <f t="shared" si="14"/>
        <v>119</v>
      </c>
      <c r="BC122" s="161">
        <v>10</v>
      </c>
      <c r="BD122" s="145"/>
    </row>
    <row r="123" spans="21:56" ht="9.75" customHeight="1" x14ac:dyDescent="0.25">
      <c r="U123" s="156">
        <v>119</v>
      </c>
      <c r="V123" s="145">
        <v>3</v>
      </c>
      <c r="W123" s="145">
        <v>0</v>
      </c>
      <c r="X123" s="145">
        <v>16</v>
      </c>
      <c r="Y123" s="145">
        <v>140</v>
      </c>
      <c r="Z123" s="63" t="str">
        <f t="shared" si="13"/>
        <v>17,1</v>
      </c>
      <c r="AO123"/>
      <c r="BC123" s="145"/>
    </row>
    <row r="124" spans="21:56" ht="9.75" customHeight="1" x14ac:dyDescent="0.25">
      <c r="U124" s="156">
        <v>120</v>
      </c>
      <c r="V124" s="145">
        <v>3</v>
      </c>
      <c r="W124" s="145">
        <v>1</v>
      </c>
      <c r="X124" s="145">
        <v>16</v>
      </c>
      <c r="Y124" s="145">
        <v>140</v>
      </c>
      <c r="Z124" s="63" t="str">
        <f t="shared" si="13"/>
        <v>17,2</v>
      </c>
      <c r="AO124"/>
      <c r="BC124" s="145"/>
    </row>
    <row r="125" spans="21:56" ht="9.75" customHeight="1" x14ac:dyDescent="0.25">
      <c r="U125" s="156">
        <v>121</v>
      </c>
      <c r="V125" s="145">
        <v>3</v>
      </c>
      <c r="W125" s="145">
        <v>2</v>
      </c>
      <c r="X125" s="145">
        <v>16</v>
      </c>
      <c r="Y125" s="145">
        <v>140</v>
      </c>
      <c r="Z125" s="63" t="str">
        <f t="shared" si="13"/>
        <v>17,3</v>
      </c>
      <c r="AO125"/>
      <c r="BC125" s="145"/>
    </row>
    <row r="126" spans="21:56" ht="9.75" customHeight="1" x14ac:dyDescent="0.25">
      <c r="U126" s="156">
        <v>122</v>
      </c>
      <c r="V126" s="145">
        <v>3</v>
      </c>
      <c r="W126" s="145">
        <v>3</v>
      </c>
      <c r="X126" s="145">
        <v>16</v>
      </c>
      <c r="Y126" s="145">
        <v>140</v>
      </c>
      <c r="Z126" s="63" t="str">
        <f t="shared" si="13"/>
        <v>17,4</v>
      </c>
      <c r="AO126"/>
      <c r="BC126" s="145"/>
    </row>
    <row r="127" spans="21:56" ht="9.75" customHeight="1" x14ac:dyDescent="0.25">
      <c r="U127" s="156">
        <v>123</v>
      </c>
      <c r="V127" s="145">
        <v>3</v>
      </c>
      <c r="W127" s="145">
        <v>4</v>
      </c>
      <c r="X127" s="145">
        <v>16</v>
      </c>
      <c r="Y127" s="145">
        <v>140</v>
      </c>
      <c r="Z127" s="63" t="str">
        <f t="shared" si="13"/>
        <v>17,5</v>
      </c>
      <c r="AO127"/>
      <c r="BC127" s="145"/>
    </row>
    <row r="128" spans="21:56" ht="9.75" customHeight="1" x14ac:dyDescent="0.25">
      <c r="U128" s="156">
        <v>124</v>
      </c>
      <c r="V128" s="145">
        <v>3</v>
      </c>
      <c r="W128" s="145">
        <v>5</v>
      </c>
      <c r="X128" s="145">
        <v>16</v>
      </c>
      <c r="Y128" s="145">
        <v>140</v>
      </c>
      <c r="Z128" s="63" t="str">
        <f t="shared" si="13"/>
        <v>17,6</v>
      </c>
      <c r="AO128"/>
      <c r="BC128" s="145"/>
    </row>
    <row r="129" spans="21:55" ht="9.75" customHeight="1" x14ac:dyDescent="0.25">
      <c r="U129" s="156">
        <v>125</v>
      </c>
      <c r="V129" s="145">
        <v>3</v>
      </c>
      <c r="W129" s="145">
        <v>6</v>
      </c>
      <c r="X129" s="145">
        <v>16</v>
      </c>
      <c r="Y129" s="145">
        <v>140</v>
      </c>
      <c r="Z129" s="63" t="str">
        <f t="shared" si="13"/>
        <v>17,7</v>
      </c>
      <c r="AO129"/>
      <c r="BC129" s="145"/>
    </row>
    <row r="130" spans="21:55" ht="9.75" customHeight="1" x14ac:dyDescent="0.25">
      <c r="U130" s="156">
        <v>126</v>
      </c>
      <c r="V130" s="145">
        <v>3</v>
      </c>
      <c r="W130" s="145">
        <v>7</v>
      </c>
      <c r="X130" s="145">
        <v>16</v>
      </c>
      <c r="Y130" s="145">
        <v>140</v>
      </c>
      <c r="Z130" s="63" t="str">
        <f t="shared" si="13"/>
        <v>17,8</v>
      </c>
      <c r="AO130"/>
      <c r="BC130" s="145"/>
    </row>
    <row r="131" spans="21:55" ht="9.75" customHeight="1" x14ac:dyDescent="0.25">
      <c r="U131" s="156">
        <v>127</v>
      </c>
      <c r="V131" s="145">
        <v>3</v>
      </c>
      <c r="W131" s="145">
        <v>8</v>
      </c>
      <c r="X131" s="145">
        <v>16</v>
      </c>
      <c r="Y131" s="145">
        <v>140</v>
      </c>
      <c r="Z131" s="63" t="str">
        <f t="shared" si="13"/>
        <v>17,9</v>
      </c>
      <c r="AO131"/>
      <c r="BC131" s="145"/>
    </row>
    <row r="132" spans="21:55" ht="9.75" customHeight="1" x14ac:dyDescent="0.25">
      <c r="U132" s="156">
        <v>128</v>
      </c>
      <c r="V132" s="145">
        <v>3</v>
      </c>
      <c r="W132" s="145">
        <v>9</v>
      </c>
      <c r="X132" s="145">
        <v>16</v>
      </c>
      <c r="Y132" s="145">
        <v>140</v>
      </c>
      <c r="Z132" s="63" t="str">
        <f t="shared" si="13"/>
        <v>17,10</v>
      </c>
      <c r="AO132"/>
      <c r="BC132" s="145"/>
    </row>
    <row r="133" spans="21:55" ht="9.75" customHeight="1" x14ac:dyDescent="0.25">
      <c r="U133" s="156">
        <v>129</v>
      </c>
      <c r="V133" s="145">
        <v>3</v>
      </c>
      <c r="W133" s="145">
        <v>10</v>
      </c>
      <c r="X133" s="145">
        <v>16</v>
      </c>
      <c r="Y133" s="145">
        <v>140</v>
      </c>
      <c r="Z133" s="63" t="str">
        <f t="shared" ref="Z133:Z173" si="15">_xlfn.CONCAT(X133+1,",",W133+1)</f>
        <v>17,11</v>
      </c>
      <c r="AO133"/>
      <c r="BC133" s="145"/>
    </row>
    <row r="134" spans="21:55" ht="9.75" customHeight="1" x14ac:dyDescent="0.25">
      <c r="U134" s="156">
        <v>130</v>
      </c>
      <c r="V134" s="145">
        <v>3</v>
      </c>
      <c r="W134" s="145">
        <v>11</v>
      </c>
      <c r="X134" s="145">
        <v>16</v>
      </c>
      <c r="Y134" s="145">
        <v>140</v>
      </c>
      <c r="Z134" s="63" t="str">
        <f t="shared" si="15"/>
        <v>17,12</v>
      </c>
      <c r="AO134"/>
      <c r="BC134" s="145"/>
    </row>
    <row r="135" spans="21:55" ht="9.75" customHeight="1" x14ac:dyDescent="0.25">
      <c r="U135" s="156">
        <v>131</v>
      </c>
      <c r="V135" s="145">
        <v>3</v>
      </c>
      <c r="W135" s="145">
        <v>12</v>
      </c>
      <c r="X135" s="145">
        <v>16</v>
      </c>
      <c r="Y135" s="145">
        <v>140</v>
      </c>
      <c r="Z135" s="63" t="str">
        <f t="shared" si="15"/>
        <v>17,13</v>
      </c>
      <c r="AO135"/>
      <c r="BC135" s="145"/>
    </row>
    <row r="136" spans="21:55" ht="9.75" customHeight="1" x14ac:dyDescent="0.25">
      <c r="U136" s="156">
        <v>132</v>
      </c>
      <c r="V136" s="145">
        <v>3</v>
      </c>
      <c r="W136" s="145">
        <v>13</v>
      </c>
      <c r="X136" s="145">
        <v>16</v>
      </c>
      <c r="Y136" s="145">
        <v>140</v>
      </c>
      <c r="Z136" s="63" t="str">
        <f t="shared" si="15"/>
        <v>17,14</v>
      </c>
      <c r="AO136"/>
      <c r="BC136" s="145"/>
    </row>
    <row r="137" spans="21:55" ht="9.75" customHeight="1" x14ac:dyDescent="0.25">
      <c r="U137" s="156">
        <v>133</v>
      </c>
      <c r="V137" s="145">
        <v>3</v>
      </c>
      <c r="W137" s="145">
        <v>14</v>
      </c>
      <c r="X137" s="145">
        <v>16</v>
      </c>
      <c r="Y137" s="145">
        <v>140</v>
      </c>
      <c r="Z137" s="63" t="str">
        <f t="shared" si="15"/>
        <v>17,15</v>
      </c>
      <c r="AO137"/>
      <c r="BC137" s="145"/>
    </row>
    <row r="138" spans="21:55" ht="9.75" customHeight="1" x14ac:dyDescent="0.25">
      <c r="U138" s="156">
        <v>134</v>
      </c>
      <c r="V138" s="145">
        <v>3</v>
      </c>
      <c r="W138" s="145">
        <v>15</v>
      </c>
      <c r="X138" s="145">
        <v>16</v>
      </c>
      <c r="Y138" s="145">
        <v>140</v>
      </c>
      <c r="Z138" s="63" t="str">
        <f t="shared" si="15"/>
        <v>17,16</v>
      </c>
      <c r="AO138"/>
      <c r="BC138" s="145"/>
    </row>
    <row r="139" spans="21:55" ht="9.75" customHeight="1" x14ac:dyDescent="0.25">
      <c r="U139" s="156">
        <v>135</v>
      </c>
      <c r="V139" s="145">
        <v>3</v>
      </c>
      <c r="W139" s="145">
        <v>16</v>
      </c>
      <c r="X139" s="145">
        <v>16</v>
      </c>
      <c r="Y139" s="145">
        <v>140</v>
      </c>
      <c r="Z139" s="63" t="str">
        <f t="shared" si="15"/>
        <v>17,17</v>
      </c>
      <c r="AO139"/>
      <c r="BC139" s="145"/>
    </row>
    <row r="140" spans="21:55" ht="9.75" customHeight="1" x14ac:dyDescent="0.25">
      <c r="U140" s="156">
        <v>136</v>
      </c>
      <c r="V140" s="145">
        <v>4</v>
      </c>
      <c r="W140" s="145">
        <v>0</v>
      </c>
      <c r="X140" s="145">
        <v>0</v>
      </c>
      <c r="Y140" s="145">
        <v>160</v>
      </c>
      <c r="Z140" s="63" t="str">
        <f t="shared" si="15"/>
        <v>1,1</v>
      </c>
      <c r="AO140"/>
      <c r="BC140" s="145"/>
    </row>
    <row r="141" spans="21:55" ht="9.75" customHeight="1" x14ac:dyDescent="0.25">
      <c r="U141" s="156">
        <v>137</v>
      </c>
      <c r="V141" s="145">
        <v>4</v>
      </c>
      <c r="W141" s="145">
        <v>1</v>
      </c>
      <c r="X141" s="145">
        <v>0</v>
      </c>
      <c r="Y141" s="145">
        <v>160</v>
      </c>
      <c r="Z141" s="63" t="str">
        <f t="shared" si="15"/>
        <v>1,2</v>
      </c>
      <c r="AO141"/>
      <c r="BC141" s="145"/>
    </row>
    <row r="142" spans="21:55" ht="9.75" customHeight="1" x14ac:dyDescent="0.25">
      <c r="U142" s="156">
        <v>138</v>
      </c>
      <c r="V142" s="145">
        <v>4</v>
      </c>
      <c r="W142" s="145">
        <v>2</v>
      </c>
      <c r="X142" s="145">
        <v>0</v>
      </c>
      <c r="Y142" s="145">
        <v>160</v>
      </c>
      <c r="Z142" s="63" t="str">
        <f t="shared" si="15"/>
        <v>1,3</v>
      </c>
      <c r="AO142"/>
      <c r="BC142" s="145"/>
    </row>
    <row r="143" spans="21:55" ht="9.75" customHeight="1" x14ac:dyDescent="0.25">
      <c r="U143" s="156">
        <v>139</v>
      </c>
      <c r="V143" s="145">
        <v>4</v>
      </c>
      <c r="W143" s="145">
        <v>3</v>
      </c>
      <c r="X143" s="145">
        <v>0</v>
      </c>
      <c r="Y143" s="145">
        <v>160</v>
      </c>
      <c r="Z143" s="63" t="str">
        <f t="shared" si="15"/>
        <v>1,4</v>
      </c>
      <c r="AO143"/>
      <c r="BC143" s="145"/>
    </row>
    <row r="144" spans="21:55" ht="9.75" customHeight="1" x14ac:dyDescent="0.25">
      <c r="U144" s="156">
        <v>140</v>
      </c>
      <c r="V144" s="145">
        <v>4</v>
      </c>
      <c r="W144" s="145">
        <v>4</v>
      </c>
      <c r="X144" s="145">
        <v>0</v>
      </c>
      <c r="Y144" s="145">
        <v>160</v>
      </c>
      <c r="Z144" s="63" t="str">
        <f t="shared" si="15"/>
        <v>1,5</v>
      </c>
      <c r="AO144"/>
      <c r="BC144" s="145"/>
    </row>
    <row r="145" spans="21:55" ht="9.75" customHeight="1" x14ac:dyDescent="0.25">
      <c r="U145" s="156">
        <v>141</v>
      </c>
      <c r="V145" s="145">
        <v>4</v>
      </c>
      <c r="W145" s="145">
        <v>5</v>
      </c>
      <c r="X145" s="145">
        <v>0</v>
      </c>
      <c r="Y145" s="145">
        <v>160</v>
      </c>
      <c r="Z145" s="63" t="str">
        <f t="shared" si="15"/>
        <v>1,6</v>
      </c>
      <c r="AO145"/>
      <c r="BC145" s="145"/>
    </row>
    <row r="146" spans="21:55" ht="9.75" customHeight="1" x14ac:dyDescent="0.25">
      <c r="U146" s="156">
        <v>142</v>
      </c>
      <c r="V146" s="145">
        <v>4</v>
      </c>
      <c r="W146" s="145">
        <v>6</v>
      </c>
      <c r="X146" s="145">
        <v>0</v>
      </c>
      <c r="Y146" s="145">
        <v>160</v>
      </c>
      <c r="Z146" s="63" t="str">
        <f t="shared" si="15"/>
        <v>1,7</v>
      </c>
      <c r="AO146"/>
      <c r="BC146" s="145"/>
    </row>
    <row r="147" spans="21:55" ht="9.75" customHeight="1" x14ac:dyDescent="0.25">
      <c r="U147" s="156">
        <v>143</v>
      </c>
      <c r="V147" s="145">
        <v>4</v>
      </c>
      <c r="W147" s="145">
        <v>7</v>
      </c>
      <c r="X147" s="145">
        <v>0</v>
      </c>
      <c r="Y147" s="145">
        <v>160</v>
      </c>
      <c r="Z147" s="63" t="str">
        <f t="shared" si="15"/>
        <v>1,8</v>
      </c>
      <c r="AO147"/>
      <c r="BC147" s="145"/>
    </row>
    <row r="148" spans="21:55" ht="9.75" customHeight="1" x14ac:dyDescent="0.25">
      <c r="U148" s="156">
        <v>144</v>
      </c>
      <c r="V148" s="145">
        <v>4</v>
      </c>
      <c r="W148" s="145">
        <v>8</v>
      </c>
      <c r="X148" s="145">
        <v>0</v>
      </c>
      <c r="Y148" s="145">
        <v>160</v>
      </c>
      <c r="Z148" s="63" t="str">
        <f t="shared" si="15"/>
        <v>1,9</v>
      </c>
      <c r="AO148"/>
      <c r="BC148" s="145"/>
    </row>
    <row r="149" spans="21:55" ht="9.75" customHeight="1" x14ac:dyDescent="0.25">
      <c r="U149" s="156">
        <v>145</v>
      </c>
      <c r="V149" s="145">
        <v>4</v>
      </c>
      <c r="W149" s="145">
        <v>9</v>
      </c>
      <c r="X149" s="145">
        <v>0</v>
      </c>
      <c r="Y149" s="145">
        <v>160</v>
      </c>
      <c r="Z149" s="63" t="str">
        <f t="shared" si="15"/>
        <v>1,10</v>
      </c>
      <c r="AO149"/>
      <c r="BC149" s="145"/>
    </row>
    <row r="150" spans="21:55" ht="9.75" customHeight="1" x14ac:dyDescent="0.25">
      <c r="U150" s="156">
        <v>146</v>
      </c>
      <c r="V150" s="145">
        <v>4</v>
      </c>
      <c r="W150" s="145">
        <v>10</v>
      </c>
      <c r="X150" s="145">
        <v>0</v>
      </c>
      <c r="Y150" s="145">
        <v>160</v>
      </c>
      <c r="Z150" s="63" t="str">
        <f t="shared" si="15"/>
        <v>1,11</v>
      </c>
      <c r="AO150"/>
      <c r="BC150" s="145"/>
    </row>
    <row r="151" spans="21:55" ht="9.75" customHeight="1" x14ac:dyDescent="0.25">
      <c r="U151" s="156">
        <v>147</v>
      </c>
      <c r="V151" s="145">
        <v>4</v>
      </c>
      <c r="W151" s="145">
        <v>11</v>
      </c>
      <c r="X151" s="145">
        <v>0</v>
      </c>
      <c r="Y151" s="145">
        <v>160</v>
      </c>
      <c r="Z151" s="63" t="str">
        <f t="shared" si="15"/>
        <v>1,12</v>
      </c>
      <c r="AO151"/>
      <c r="BC151" s="145"/>
    </row>
    <row r="152" spans="21:55" ht="9.75" customHeight="1" x14ac:dyDescent="0.25">
      <c r="U152" s="156">
        <v>148</v>
      </c>
      <c r="V152" s="145">
        <v>4</v>
      </c>
      <c r="W152" s="145">
        <v>12</v>
      </c>
      <c r="X152" s="145">
        <v>0</v>
      </c>
      <c r="Y152" s="145">
        <v>160</v>
      </c>
      <c r="Z152" s="63" t="str">
        <f t="shared" si="15"/>
        <v>1,13</v>
      </c>
      <c r="AO152"/>
      <c r="BC152" s="145"/>
    </row>
    <row r="153" spans="21:55" ht="9.75" customHeight="1" x14ac:dyDescent="0.25">
      <c r="U153" s="156">
        <v>149</v>
      </c>
      <c r="V153" s="145">
        <v>4</v>
      </c>
      <c r="W153" s="145">
        <v>13</v>
      </c>
      <c r="X153" s="145">
        <v>0</v>
      </c>
      <c r="Y153" s="145">
        <v>160</v>
      </c>
      <c r="Z153" s="63" t="str">
        <f t="shared" si="15"/>
        <v>1,14</v>
      </c>
      <c r="AO153"/>
      <c r="BC153" s="145"/>
    </row>
    <row r="154" spans="21:55" ht="9.75" customHeight="1" x14ac:dyDescent="0.25">
      <c r="U154" s="156">
        <v>150</v>
      </c>
      <c r="V154" s="145">
        <v>4</v>
      </c>
      <c r="W154" s="145">
        <v>14</v>
      </c>
      <c r="X154" s="145">
        <v>0</v>
      </c>
      <c r="Y154" s="145">
        <v>160</v>
      </c>
      <c r="Z154" s="63" t="str">
        <f t="shared" si="15"/>
        <v>1,15</v>
      </c>
      <c r="AO154"/>
      <c r="BC154" s="145"/>
    </row>
    <row r="155" spans="21:55" ht="9.75" customHeight="1" x14ac:dyDescent="0.25">
      <c r="U155" s="156">
        <v>151</v>
      </c>
      <c r="V155" s="145">
        <v>4</v>
      </c>
      <c r="W155" s="145">
        <v>15</v>
      </c>
      <c r="X155" s="145">
        <v>0</v>
      </c>
      <c r="Y155" s="145">
        <v>160</v>
      </c>
      <c r="Z155" s="63" t="str">
        <f t="shared" si="15"/>
        <v>1,16</v>
      </c>
      <c r="AO155"/>
      <c r="BC155" s="145"/>
    </row>
    <row r="156" spans="21:55" ht="9.75" customHeight="1" x14ac:dyDescent="0.25">
      <c r="U156" s="156">
        <v>152</v>
      </c>
      <c r="V156" s="145">
        <v>4</v>
      </c>
      <c r="W156" s="145">
        <v>16</v>
      </c>
      <c r="X156" s="145">
        <v>0</v>
      </c>
      <c r="Y156" s="145">
        <v>160</v>
      </c>
      <c r="Z156" s="63" t="str">
        <f t="shared" si="15"/>
        <v>1,17</v>
      </c>
      <c r="AO156"/>
      <c r="BC156" s="145"/>
    </row>
    <row r="157" spans="21:55" ht="9.75" customHeight="1" x14ac:dyDescent="0.25">
      <c r="U157" s="156">
        <v>153</v>
      </c>
      <c r="V157" s="145">
        <v>4</v>
      </c>
      <c r="W157" s="145">
        <v>0</v>
      </c>
      <c r="X157" s="145">
        <v>16</v>
      </c>
      <c r="Y157" s="145">
        <v>140</v>
      </c>
      <c r="Z157" s="63" t="str">
        <f t="shared" si="15"/>
        <v>17,1</v>
      </c>
      <c r="AO157"/>
      <c r="BC157" s="145"/>
    </row>
    <row r="158" spans="21:55" ht="9.75" customHeight="1" x14ac:dyDescent="0.25">
      <c r="U158" s="156">
        <v>154</v>
      </c>
      <c r="V158" s="145">
        <v>4</v>
      </c>
      <c r="W158" s="145">
        <v>1</v>
      </c>
      <c r="X158" s="145">
        <v>16</v>
      </c>
      <c r="Y158" s="145">
        <v>140</v>
      </c>
      <c r="Z158" s="63" t="str">
        <f t="shared" si="15"/>
        <v>17,2</v>
      </c>
      <c r="AO158"/>
      <c r="BC158" s="145"/>
    </row>
    <row r="159" spans="21:55" ht="9.75" customHeight="1" x14ac:dyDescent="0.25">
      <c r="U159" s="156">
        <v>155</v>
      </c>
      <c r="V159" s="145">
        <v>4</v>
      </c>
      <c r="W159" s="145">
        <v>2</v>
      </c>
      <c r="X159" s="145">
        <v>16</v>
      </c>
      <c r="Y159" s="145">
        <v>140</v>
      </c>
      <c r="Z159" s="63" t="str">
        <f t="shared" si="15"/>
        <v>17,3</v>
      </c>
      <c r="AO159"/>
      <c r="BC159" s="145"/>
    </row>
    <row r="160" spans="21:55" ht="9.75" customHeight="1" x14ac:dyDescent="0.25">
      <c r="U160" s="156">
        <v>156</v>
      </c>
      <c r="V160" s="145">
        <v>4</v>
      </c>
      <c r="W160" s="145">
        <v>3</v>
      </c>
      <c r="X160" s="145">
        <v>16</v>
      </c>
      <c r="Y160" s="145">
        <v>140</v>
      </c>
      <c r="Z160" s="63" t="str">
        <f t="shared" si="15"/>
        <v>17,4</v>
      </c>
      <c r="AO160"/>
      <c r="BC160" s="145"/>
    </row>
    <row r="161" spans="21:55" ht="9.75" customHeight="1" x14ac:dyDescent="0.25">
      <c r="U161" s="156">
        <v>157</v>
      </c>
      <c r="V161" s="145">
        <v>4</v>
      </c>
      <c r="W161" s="145">
        <v>4</v>
      </c>
      <c r="X161" s="145">
        <v>16</v>
      </c>
      <c r="Y161" s="145">
        <v>140</v>
      </c>
      <c r="Z161" s="63" t="str">
        <f t="shared" si="15"/>
        <v>17,5</v>
      </c>
      <c r="AO161"/>
      <c r="BC161" s="145"/>
    </row>
    <row r="162" spans="21:55" ht="9.75" customHeight="1" x14ac:dyDescent="0.25">
      <c r="U162" s="156">
        <v>158</v>
      </c>
      <c r="V162" s="145">
        <v>4</v>
      </c>
      <c r="W162" s="145">
        <v>5</v>
      </c>
      <c r="X162" s="145">
        <v>16</v>
      </c>
      <c r="Y162" s="145">
        <v>140</v>
      </c>
      <c r="Z162" s="63" t="str">
        <f t="shared" si="15"/>
        <v>17,6</v>
      </c>
      <c r="AO162"/>
      <c r="BC162" s="145"/>
    </row>
    <row r="163" spans="21:55" ht="9.75" customHeight="1" x14ac:dyDescent="0.25">
      <c r="U163" s="156">
        <v>159</v>
      </c>
      <c r="V163" s="145">
        <v>4</v>
      </c>
      <c r="W163" s="145">
        <v>6</v>
      </c>
      <c r="X163" s="145">
        <v>16</v>
      </c>
      <c r="Y163" s="145">
        <v>140</v>
      </c>
      <c r="Z163" s="63" t="str">
        <f t="shared" si="15"/>
        <v>17,7</v>
      </c>
      <c r="AO163"/>
      <c r="BC163" s="145"/>
    </row>
    <row r="164" spans="21:55" ht="9.75" customHeight="1" x14ac:dyDescent="0.25">
      <c r="U164" s="156">
        <v>160</v>
      </c>
      <c r="V164" s="145">
        <v>4</v>
      </c>
      <c r="W164" s="145">
        <v>7</v>
      </c>
      <c r="X164" s="145">
        <v>16</v>
      </c>
      <c r="Y164" s="145">
        <v>140</v>
      </c>
      <c r="Z164" s="63" t="str">
        <f t="shared" si="15"/>
        <v>17,8</v>
      </c>
      <c r="AO164"/>
      <c r="BC164" s="145"/>
    </row>
    <row r="165" spans="21:55" ht="9.75" customHeight="1" x14ac:dyDescent="0.25">
      <c r="U165" s="156">
        <v>161</v>
      </c>
      <c r="V165" s="145">
        <v>4</v>
      </c>
      <c r="W165" s="145">
        <v>8</v>
      </c>
      <c r="X165" s="145">
        <v>16</v>
      </c>
      <c r="Y165" s="145">
        <v>140</v>
      </c>
      <c r="Z165" s="63" t="str">
        <f t="shared" si="15"/>
        <v>17,9</v>
      </c>
      <c r="AO165"/>
      <c r="BC165" s="145"/>
    </row>
    <row r="166" spans="21:55" ht="9.75" customHeight="1" x14ac:dyDescent="0.25">
      <c r="U166" s="156">
        <v>162</v>
      </c>
      <c r="V166" s="145">
        <v>4</v>
      </c>
      <c r="W166" s="145">
        <v>9</v>
      </c>
      <c r="X166" s="145">
        <v>16</v>
      </c>
      <c r="Y166" s="145">
        <v>140</v>
      </c>
      <c r="Z166" s="63" t="str">
        <f t="shared" si="15"/>
        <v>17,10</v>
      </c>
      <c r="AO166"/>
      <c r="BC166" s="145"/>
    </row>
    <row r="167" spans="21:55" ht="9.75" customHeight="1" x14ac:dyDescent="0.25">
      <c r="U167" s="156">
        <v>163</v>
      </c>
      <c r="V167" s="145">
        <v>4</v>
      </c>
      <c r="W167" s="145">
        <v>10</v>
      </c>
      <c r="X167" s="145">
        <v>16</v>
      </c>
      <c r="Y167" s="145">
        <v>140</v>
      </c>
      <c r="Z167" s="63" t="str">
        <f t="shared" si="15"/>
        <v>17,11</v>
      </c>
      <c r="AO167"/>
      <c r="BC167" s="145"/>
    </row>
    <row r="168" spans="21:55" ht="9.75" customHeight="1" x14ac:dyDescent="0.25">
      <c r="U168" s="156">
        <v>164</v>
      </c>
      <c r="V168" s="145">
        <v>4</v>
      </c>
      <c r="W168" s="145">
        <v>11</v>
      </c>
      <c r="X168" s="145">
        <v>16</v>
      </c>
      <c r="Y168" s="145">
        <v>140</v>
      </c>
      <c r="Z168" s="63" t="str">
        <f t="shared" si="15"/>
        <v>17,12</v>
      </c>
      <c r="AO168"/>
      <c r="BC168" s="145"/>
    </row>
    <row r="169" spans="21:55" ht="9.75" customHeight="1" x14ac:dyDescent="0.25">
      <c r="U169" s="156">
        <v>165</v>
      </c>
      <c r="V169" s="145">
        <v>4</v>
      </c>
      <c r="W169" s="145">
        <v>12</v>
      </c>
      <c r="X169" s="145">
        <v>16</v>
      </c>
      <c r="Y169" s="145">
        <v>140</v>
      </c>
      <c r="Z169" s="63" t="str">
        <f t="shared" si="15"/>
        <v>17,13</v>
      </c>
      <c r="AO169"/>
      <c r="BC169" s="145"/>
    </row>
    <row r="170" spans="21:55" ht="9.75" customHeight="1" x14ac:dyDescent="0.25">
      <c r="U170" s="156">
        <v>166</v>
      </c>
      <c r="V170" s="145">
        <v>4</v>
      </c>
      <c r="W170" s="145">
        <v>13</v>
      </c>
      <c r="X170" s="145">
        <v>16</v>
      </c>
      <c r="Y170" s="145">
        <v>140</v>
      </c>
      <c r="Z170" s="63" t="str">
        <f t="shared" si="15"/>
        <v>17,14</v>
      </c>
      <c r="AO170"/>
      <c r="BC170" s="145"/>
    </row>
    <row r="171" spans="21:55" ht="9.75" customHeight="1" x14ac:dyDescent="0.25">
      <c r="U171" s="156">
        <v>167</v>
      </c>
      <c r="V171" s="145">
        <v>4</v>
      </c>
      <c r="W171" s="145">
        <v>14</v>
      </c>
      <c r="X171" s="145">
        <v>16</v>
      </c>
      <c r="Y171" s="145">
        <v>140</v>
      </c>
      <c r="Z171" s="63" t="str">
        <f t="shared" si="15"/>
        <v>17,15</v>
      </c>
      <c r="AO171"/>
      <c r="BC171" s="145"/>
    </row>
    <row r="172" spans="21:55" ht="9.75" customHeight="1" x14ac:dyDescent="0.25">
      <c r="U172" s="156">
        <v>168</v>
      </c>
      <c r="V172" s="145">
        <v>4</v>
      </c>
      <c r="W172" s="145">
        <v>15</v>
      </c>
      <c r="X172" s="145">
        <v>16</v>
      </c>
      <c r="Y172" s="145">
        <v>140</v>
      </c>
      <c r="Z172" s="63" t="str">
        <f t="shared" si="15"/>
        <v>17,16</v>
      </c>
      <c r="AO172"/>
      <c r="BC172" s="145"/>
    </row>
    <row r="173" spans="21:55" ht="9.75" customHeight="1" x14ac:dyDescent="0.25">
      <c r="U173" s="156">
        <v>169</v>
      </c>
      <c r="V173" s="145">
        <v>4</v>
      </c>
      <c r="W173" s="145">
        <v>16</v>
      </c>
      <c r="X173" s="145">
        <v>16</v>
      </c>
      <c r="Y173" s="145">
        <v>140</v>
      </c>
      <c r="Z173" s="63" t="str">
        <f t="shared" si="15"/>
        <v>17,17</v>
      </c>
      <c r="AO173"/>
      <c r="BC173" s="145"/>
    </row>
    <row r="174" spans="21:55" ht="9.75" customHeight="1" x14ac:dyDescent="0.25">
      <c r="AO174"/>
    </row>
    <row r="175" spans="21:55" ht="9.75" customHeight="1" x14ac:dyDescent="0.25">
      <c r="AO175"/>
    </row>
    <row r="176" spans="21:55" ht="9.75" customHeight="1" x14ac:dyDescent="0.25">
      <c r="AO176"/>
    </row>
    <row r="177" spans="41:41" ht="9.75" customHeight="1" x14ac:dyDescent="0.25">
      <c r="AO177"/>
    </row>
    <row r="178" spans="41:41" ht="9.75" customHeight="1" x14ac:dyDescent="0.25">
      <c r="AO178"/>
    </row>
    <row r="179" spans="41:41" ht="9.75" customHeight="1" x14ac:dyDescent="0.25">
      <c r="AO179"/>
    </row>
    <row r="180" spans="41:41" ht="9.75" customHeight="1" x14ac:dyDescent="0.25">
      <c r="AO180"/>
    </row>
    <row r="181" spans="41:41" ht="9.75" customHeight="1" x14ac:dyDescent="0.25">
      <c r="AO181"/>
    </row>
    <row r="182" spans="41:41" ht="9.75" customHeight="1" x14ac:dyDescent="0.25">
      <c r="AO182"/>
    </row>
    <row r="183" spans="41:41" ht="9.75" customHeight="1" x14ac:dyDescent="0.25">
      <c r="AO183"/>
    </row>
    <row r="184" spans="41:41" ht="9.75" customHeight="1" x14ac:dyDescent="0.25">
      <c r="AO184"/>
    </row>
    <row r="185" spans="41:41" ht="9.75" customHeight="1" x14ac:dyDescent="0.25">
      <c r="AO185"/>
    </row>
    <row r="186" spans="41:41" ht="9.75" customHeight="1" x14ac:dyDescent="0.25">
      <c r="AO186"/>
    </row>
    <row r="187" spans="41:41" ht="9.75" customHeight="1" x14ac:dyDescent="0.25">
      <c r="AO187"/>
    </row>
    <row r="188" spans="41:41" ht="9.75" customHeight="1" x14ac:dyDescent="0.25">
      <c r="AO188"/>
    </row>
    <row r="189" spans="41:41" ht="9.75" customHeight="1" x14ac:dyDescent="0.25">
      <c r="AO189"/>
    </row>
    <row r="190" spans="41:41" ht="9.75" customHeight="1" x14ac:dyDescent="0.25">
      <c r="AO190"/>
    </row>
    <row r="191" spans="41:41" ht="9.75" customHeight="1" x14ac:dyDescent="0.25">
      <c r="AO191"/>
    </row>
    <row r="192" spans="41:41" ht="9.75" customHeight="1" x14ac:dyDescent="0.25">
      <c r="AO192"/>
    </row>
    <row r="193" spans="41:41" ht="9.75" customHeight="1" x14ac:dyDescent="0.25">
      <c r="AO193"/>
    </row>
    <row r="194" spans="41:41" ht="9.75" customHeight="1" x14ac:dyDescent="0.25">
      <c r="AO194"/>
    </row>
    <row r="195" spans="41:41" ht="9.75" customHeight="1" x14ac:dyDescent="0.25">
      <c r="AO195"/>
    </row>
    <row r="196" spans="41:41" ht="9.75" customHeight="1" x14ac:dyDescent="0.25">
      <c r="AO196"/>
    </row>
    <row r="197" spans="41:41" ht="9.75" customHeight="1" x14ac:dyDescent="0.25">
      <c r="AO197"/>
    </row>
    <row r="198" spans="41:41" ht="9.75" customHeight="1" x14ac:dyDescent="0.25">
      <c r="AO198"/>
    </row>
    <row r="199" spans="41:41" ht="9.75" customHeight="1" x14ac:dyDescent="0.25">
      <c r="AO199"/>
    </row>
    <row r="200" spans="41:41" ht="9.75" customHeight="1" x14ac:dyDescent="0.25">
      <c r="AO200"/>
    </row>
    <row r="201" spans="41:41" ht="9.75" customHeight="1" x14ac:dyDescent="0.25">
      <c r="AO201"/>
    </row>
    <row r="202" spans="41:41" ht="9.75" customHeight="1" x14ac:dyDescent="0.25">
      <c r="AO202"/>
    </row>
    <row r="203" spans="41:41" ht="9.75" customHeight="1" x14ac:dyDescent="0.25">
      <c r="AO203"/>
    </row>
    <row r="204" spans="41:41" ht="9.75" customHeight="1" x14ac:dyDescent="0.25">
      <c r="AO204"/>
    </row>
    <row r="205" spans="41:41" ht="9.75" customHeight="1" x14ac:dyDescent="0.25">
      <c r="AO205"/>
    </row>
    <row r="206" spans="41:41" ht="9.75" customHeight="1" x14ac:dyDescent="0.25">
      <c r="AO206"/>
    </row>
    <row r="207" spans="41:41" ht="9.75" customHeight="1" x14ac:dyDescent="0.25">
      <c r="AO207"/>
    </row>
    <row r="208" spans="41:41" ht="9.75" customHeight="1" x14ac:dyDescent="0.25">
      <c r="AO208"/>
    </row>
    <row r="209" spans="41:41" ht="9.75" customHeight="1" x14ac:dyDescent="0.25">
      <c r="AO209"/>
    </row>
    <row r="210" spans="41:41" ht="9.75" customHeight="1" x14ac:dyDescent="0.25">
      <c r="AO210"/>
    </row>
    <row r="211" spans="41:41" ht="9.75" customHeight="1" x14ac:dyDescent="0.25">
      <c r="AO211"/>
    </row>
    <row r="212" spans="41:41" ht="9.75" customHeight="1" x14ac:dyDescent="0.25">
      <c r="AO212"/>
    </row>
    <row r="213" spans="41:41" ht="9.75" customHeight="1" x14ac:dyDescent="0.25">
      <c r="AO213"/>
    </row>
    <row r="214" spans="41:41" ht="9.75" customHeight="1" x14ac:dyDescent="0.25">
      <c r="AO214"/>
    </row>
    <row r="215" spans="41:41" ht="9.75" customHeight="1" x14ac:dyDescent="0.25">
      <c r="AO215"/>
    </row>
    <row r="216" spans="41:41" ht="9.75" customHeight="1" x14ac:dyDescent="0.25">
      <c r="AO216"/>
    </row>
    <row r="217" spans="41:41" ht="9.75" customHeight="1" x14ac:dyDescent="0.25">
      <c r="AO217"/>
    </row>
    <row r="218" spans="41:41" ht="9.75" customHeight="1" x14ac:dyDescent="0.25">
      <c r="AO218"/>
    </row>
    <row r="219" spans="41:41" ht="9.75" customHeight="1" x14ac:dyDescent="0.25">
      <c r="AO219"/>
    </row>
    <row r="220" spans="41:41" ht="9.75" customHeight="1" x14ac:dyDescent="0.25">
      <c r="AO220"/>
    </row>
    <row r="221" spans="41:41" ht="9.75" customHeight="1" x14ac:dyDescent="0.25">
      <c r="AO221"/>
    </row>
    <row r="222" spans="41:41" ht="9.75" customHeight="1" x14ac:dyDescent="0.25">
      <c r="AO222"/>
    </row>
    <row r="223" spans="41:41" ht="9.75" customHeight="1" x14ac:dyDescent="0.25">
      <c r="AO223"/>
    </row>
    <row r="224" spans="41:41" ht="9.75" customHeight="1" x14ac:dyDescent="0.25">
      <c r="AO224"/>
    </row>
    <row r="225" spans="41:41" ht="9.75" customHeight="1" x14ac:dyDescent="0.25">
      <c r="AO225"/>
    </row>
    <row r="226" spans="41:41" ht="9.75" customHeight="1" x14ac:dyDescent="0.25">
      <c r="AO226"/>
    </row>
    <row r="227" spans="41:41" ht="9.75" customHeight="1" x14ac:dyDescent="0.25">
      <c r="AO227"/>
    </row>
    <row r="228" spans="41:41" ht="9.75" customHeight="1" x14ac:dyDescent="0.25">
      <c r="AO228"/>
    </row>
    <row r="229" spans="41:41" ht="9.75" customHeight="1" x14ac:dyDescent="0.25">
      <c r="AO229"/>
    </row>
  </sheetData>
  <conditionalFormatting sqref="A4:A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{643332A4-88BD-46C1-9389-E4A77EE084D4}</x14:id>
        </ext>
      </extLst>
    </cfRule>
  </conditionalFormatting>
  <conditionalFormatting sqref="B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E44 D43:E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{0AFCC037-837D-40F7-B51D-387C21A10DC6}</x14:id>
        </ext>
      </extLst>
    </cfRule>
  </conditionalFormatting>
  <conditionalFormatting sqref="C4:S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S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S5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60 AP4:AP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6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{5FD57622-A4F9-4B08-82CB-DA9CF3622428}</x14:id>
        </ext>
      </extLst>
    </cfRule>
  </conditionalFormatting>
  <conditionalFormatting sqref="AT4:AU8">
    <cfRule type="colorScale" priority="4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{65B1F2E6-0608-450E-A77B-2EEA2F845F2F}</x14:id>
        </ext>
      </extLst>
    </cfRule>
  </conditionalFormatting>
  <conditionalFormatting sqref="AX9:AZ9">
    <cfRule type="cellIs" dxfId="7" priority="3" operator="greaterThan">
      <formula>1</formula>
    </cfRule>
  </conditionalFormatting>
  <conditionalFormatting sqref="AY6:AZ8 AY4:AY5 AZ3:AZ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3332A4-88BD-46C1-9389-E4A77EE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A4:A20</xm:sqref>
        </x14:conditionalFormatting>
        <x14:conditionalFormatting xmlns:xm="http://schemas.microsoft.com/office/excel/2006/main">
          <x14:cfRule type="dataBar" id="{0AFCC037-837D-40F7-B51D-387C21A10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5FD57622-A4F9-4B08-82CB-DA9CF3622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AQ4:AR60</xm:sqref>
        </x14:conditionalFormatting>
        <x14:conditionalFormatting xmlns:xm="http://schemas.microsoft.com/office/excel/2006/main">
          <x14:cfRule type="dataBar" id="{65B1F2E6-0608-450E-A77B-2EEA2F845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BC-26FB-4956-A700-7F44E1F804FA}">
  <dimension ref="A1:CC285"/>
  <sheetViews>
    <sheetView zoomScale="145" zoomScaleNormal="145" workbookViewId="0">
      <selection activeCell="Z34" sqref="Z34"/>
    </sheetView>
  </sheetViews>
  <sheetFormatPr defaultRowHeight="6.95" customHeight="1" x14ac:dyDescent="0.25"/>
  <cols>
    <col min="1" max="1" width="4.5703125" customWidth="1"/>
    <col min="2" max="2" width="2" customWidth="1"/>
    <col min="3" max="19" width="1.85546875" customWidth="1"/>
    <col min="20" max="20" width="4.5703125" customWidth="1"/>
    <col min="21" max="21" width="4" style="183" bestFit="1" customWidth="1"/>
    <col min="22" max="22" width="2" style="183" bestFit="1" customWidth="1"/>
    <col min="23" max="24" width="3" style="183" bestFit="1" customWidth="1"/>
    <col min="25" max="25" width="4" style="183" bestFit="1" customWidth="1"/>
    <col min="26" max="26" width="3" style="183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83" customWidth="1"/>
    <col min="42" max="44" width="2.7109375" customWidth="1"/>
    <col min="45" max="52" width="2.5703125" style="182" customWidth="1"/>
    <col min="53" max="53" width="2.140625" customWidth="1"/>
    <col min="54" max="67" width="2.42578125" customWidth="1"/>
    <col min="68" max="68" width="4.42578125" customWidth="1"/>
    <col min="69" max="81" width="2.42578125" customWidth="1"/>
  </cols>
  <sheetData>
    <row r="1" spans="1:81" ht="11.25" customHeight="1" x14ac:dyDescent="0.25">
      <c r="A1" s="144" t="s">
        <v>451</v>
      </c>
      <c r="B1" s="184" t="s">
        <v>452</v>
      </c>
      <c r="C1" s="184"/>
      <c r="D1" s="184"/>
      <c r="E1" s="144"/>
      <c r="F1" s="144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184" t="s">
        <v>453</v>
      </c>
      <c r="V1" s="185"/>
      <c r="W1" s="185"/>
      <c r="X1" s="145"/>
      <c r="Y1" s="145"/>
      <c r="Z1" s="145"/>
      <c r="AA1" s="144"/>
      <c r="AB1" s="144" t="s">
        <v>454</v>
      </c>
      <c r="AC1" s="144"/>
      <c r="AD1" s="144"/>
      <c r="AE1" s="144"/>
      <c r="AF1" s="144"/>
      <c r="AG1" s="144"/>
      <c r="AH1" s="109">
        <f>MAX(AH4:AH60)</f>
        <v>102</v>
      </c>
      <c r="AI1" s="144"/>
      <c r="AJ1" s="109"/>
      <c r="AK1" s="144"/>
      <c r="AL1" s="146" t="s">
        <v>455</v>
      </c>
      <c r="AM1" s="109" t="s">
        <v>15</v>
      </c>
      <c r="AN1" s="109" t="s">
        <v>16</v>
      </c>
      <c r="AO1" s="144"/>
      <c r="AP1" s="144"/>
      <c r="AQ1" s="144"/>
      <c r="AR1" s="144"/>
      <c r="AS1" s="184" t="s">
        <v>500</v>
      </c>
      <c r="AT1" s="186"/>
      <c r="AU1" s="186"/>
      <c r="AV1" s="186"/>
      <c r="AW1" s="147"/>
      <c r="AX1" s="147"/>
      <c r="AY1" s="147"/>
      <c r="AZ1" s="147"/>
      <c r="BA1" s="144"/>
      <c r="BB1" s="184" t="s">
        <v>501</v>
      </c>
      <c r="BC1" s="184"/>
      <c r="BD1" s="184"/>
      <c r="BE1" s="184"/>
      <c r="BF1" s="18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  <c r="CB1" s="144"/>
      <c r="CC1" s="144"/>
    </row>
    <row r="2" spans="1:81" ht="6.95" customHeight="1" x14ac:dyDescent="0.25">
      <c r="A2" s="144" t="s">
        <v>458</v>
      </c>
      <c r="B2" s="144" t="s">
        <v>459</v>
      </c>
      <c r="C2" s="159">
        <v>250</v>
      </c>
      <c r="D2" s="159">
        <v>1000</v>
      </c>
      <c r="E2" s="159">
        <v>1000</v>
      </c>
      <c r="F2" s="159">
        <v>1000</v>
      </c>
      <c r="G2" s="159">
        <v>1000</v>
      </c>
      <c r="H2" s="159">
        <v>1000</v>
      </c>
      <c r="I2" s="159">
        <v>500</v>
      </c>
      <c r="J2" s="159">
        <v>500</v>
      </c>
      <c r="K2" s="159">
        <v>500</v>
      </c>
      <c r="L2" s="159">
        <v>500</v>
      </c>
      <c r="M2" s="159">
        <v>500</v>
      </c>
      <c r="N2" s="159">
        <v>1000</v>
      </c>
      <c r="O2" s="159">
        <v>1000</v>
      </c>
      <c r="P2" s="159">
        <v>1000</v>
      </c>
      <c r="Q2" s="159">
        <v>1000</v>
      </c>
      <c r="R2" s="159">
        <v>1000</v>
      </c>
      <c r="S2" s="159">
        <v>250</v>
      </c>
      <c r="T2" s="96"/>
      <c r="U2" s="145"/>
      <c r="V2" s="145"/>
      <c r="W2" s="145"/>
      <c r="X2" s="145"/>
      <c r="Y2" s="136">
        <v>0</v>
      </c>
      <c r="Z2" s="136">
        <v>1</v>
      </c>
      <c r="AA2" s="96"/>
      <c r="AB2" s="96"/>
      <c r="AC2" s="96"/>
      <c r="AD2" s="96"/>
      <c r="AE2" s="96"/>
      <c r="AF2" s="150"/>
      <c r="AG2" s="150" t="s">
        <v>460</v>
      </c>
      <c r="AH2" s="109">
        <f>_xlfn.MINIFS(AH4:AH60,AH4:AH60,"&lt;&gt;0")</f>
        <v>97</v>
      </c>
      <c r="AI2" s="109" t="s">
        <v>249</v>
      </c>
      <c r="AJ2" s="109" t="s">
        <v>249</v>
      </c>
      <c r="AK2" s="109" t="s">
        <v>249</v>
      </c>
      <c r="AL2" s="109" t="s">
        <v>461</v>
      </c>
      <c r="AM2" s="109">
        <v>20</v>
      </c>
      <c r="AN2" s="109">
        <f>COUNT(AN4:AN60)</f>
        <v>57</v>
      </c>
      <c r="AO2" s="136"/>
      <c r="AP2" s="96"/>
      <c r="AQ2" s="96"/>
      <c r="AR2" s="96"/>
      <c r="AS2" s="147"/>
      <c r="AT2" s="147"/>
      <c r="AU2" s="147"/>
      <c r="AV2" s="147"/>
      <c r="AW2" s="147"/>
      <c r="AX2" s="147"/>
      <c r="AY2" s="147"/>
      <c r="AZ2" s="147"/>
      <c r="BA2" s="96"/>
      <c r="BB2" s="185">
        <v>7</v>
      </c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</row>
    <row r="3" spans="1:81" ht="6.95" customHeight="1" x14ac:dyDescent="0.25">
      <c r="A3" s="144" t="s">
        <v>462</v>
      </c>
      <c r="B3" s="96"/>
      <c r="C3" s="155">
        <v>0</v>
      </c>
      <c r="D3" s="155">
        <v>1</v>
      </c>
      <c r="E3" s="155">
        <v>2</v>
      </c>
      <c r="F3" s="155">
        <v>3</v>
      </c>
      <c r="G3" s="155">
        <v>4</v>
      </c>
      <c r="H3" s="155">
        <v>5</v>
      </c>
      <c r="I3" s="155">
        <v>6</v>
      </c>
      <c r="J3" s="155">
        <v>7</v>
      </c>
      <c r="K3" s="155">
        <v>8</v>
      </c>
      <c r="L3" s="155">
        <v>9</v>
      </c>
      <c r="M3" s="155">
        <v>10</v>
      </c>
      <c r="N3" s="155">
        <v>11</v>
      </c>
      <c r="O3" s="155">
        <v>12</v>
      </c>
      <c r="P3" s="155">
        <v>13</v>
      </c>
      <c r="Q3" s="155">
        <v>14</v>
      </c>
      <c r="R3" s="155">
        <v>15</v>
      </c>
      <c r="S3" s="155">
        <v>16</v>
      </c>
      <c r="T3" s="96"/>
      <c r="U3" s="156"/>
      <c r="V3" s="156">
        <v>0</v>
      </c>
      <c r="W3" s="156">
        <v>1</v>
      </c>
      <c r="X3" s="156">
        <v>2</v>
      </c>
      <c r="Y3" s="156">
        <v>3</v>
      </c>
      <c r="Z3" s="156"/>
      <c r="AA3" s="96"/>
      <c r="AB3" s="157"/>
      <c r="AC3" s="157" t="s">
        <v>94</v>
      </c>
      <c r="AD3" s="157" t="s">
        <v>95</v>
      </c>
      <c r="AE3" s="157" t="s">
        <v>96</v>
      </c>
      <c r="AF3" s="109" t="s">
        <v>97</v>
      </c>
      <c r="AG3" s="109" t="s">
        <v>98</v>
      </c>
      <c r="AH3" s="109" t="s">
        <v>99</v>
      </c>
      <c r="AI3" s="109" t="s">
        <v>100</v>
      </c>
      <c r="AJ3" s="109" t="s">
        <v>101</v>
      </c>
      <c r="AK3" s="109" t="s">
        <v>71</v>
      </c>
      <c r="AL3" s="157" t="s">
        <v>91</v>
      </c>
      <c r="AM3" s="157" t="s">
        <v>92</v>
      </c>
      <c r="AN3" s="157" t="s">
        <v>93</v>
      </c>
      <c r="AO3" s="136">
        <v>2</v>
      </c>
      <c r="AP3" s="96"/>
      <c r="AQ3" s="96"/>
      <c r="AR3" s="96"/>
      <c r="AS3" s="147"/>
      <c r="AT3" s="187">
        <f>AV57</f>
        <v>130</v>
      </c>
      <c r="AU3" s="147"/>
      <c r="AV3" s="147"/>
      <c r="AW3" s="147"/>
      <c r="AX3" s="159" t="s">
        <v>463</v>
      </c>
      <c r="AY3" s="147"/>
      <c r="AZ3" s="160">
        <v>1</v>
      </c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</row>
    <row r="4" spans="1:81" ht="6.95" customHeight="1" x14ac:dyDescent="0.25">
      <c r="A4" s="109">
        <v>250</v>
      </c>
      <c r="B4" s="155">
        <v>0</v>
      </c>
      <c r="C4" s="163">
        <v>160</v>
      </c>
      <c r="D4" s="163">
        <v>159.01960784313701</v>
      </c>
      <c r="E4" s="163">
        <v>157.450980392156</v>
      </c>
      <c r="F4" s="163">
        <v>155.88235294117601</v>
      </c>
      <c r="G4" s="163">
        <v>154.31372549019599</v>
      </c>
      <c r="H4" s="163">
        <v>152.74509803921501</v>
      </c>
      <c r="I4" s="163">
        <v>151.56862745097999</v>
      </c>
      <c r="J4" s="163">
        <v>150.78431372548999</v>
      </c>
      <c r="K4" s="163">
        <v>150</v>
      </c>
      <c r="L4" s="163">
        <v>149.21568627450901</v>
      </c>
      <c r="M4" s="163">
        <v>148.43137254901899</v>
      </c>
      <c r="N4" s="163">
        <v>147.254901960784</v>
      </c>
      <c r="O4" s="163">
        <v>145.68627450980301</v>
      </c>
      <c r="P4" s="163">
        <v>144.117647058823</v>
      </c>
      <c r="Q4" s="163">
        <v>142.54901960784301</v>
      </c>
      <c r="R4" s="163">
        <v>140.980392156862</v>
      </c>
      <c r="S4" s="163">
        <v>140</v>
      </c>
      <c r="T4" s="96"/>
      <c r="U4" s="156">
        <v>0</v>
      </c>
      <c r="V4" s="145">
        <v>0</v>
      </c>
      <c r="W4" s="145">
        <v>0</v>
      </c>
      <c r="X4" s="145">
        <v>0</v>
      </c>
      <c r="Y4" s="145">
        <v>160</v>
      </c>
      <c r="Z4" s="63" t="str">
        <f>_xlfn.CONCAT(X4+1,",",W4+1)</f>
        <v>1,1</v>
      </c>
      <c r="AA4" s="96"/>
      <c r="AB4" s="188">
        <v>0</v>
      </c>
      <c r="AC4" s="188">
        <v>0</v>
      </c>
      <c r="AD4" s="188">
        <v>0</v>
      </c>
      <c r="AE4" s="188" t="s">
        <v>229</v>
      </c>
      <c r="AF4" s="160" t="s">
        <v>465</v>
      </c>
      <c r="AG4" s="160">
        <v>0.1</v>
      </c>
      <c r="AH4" s="160">
        <v>102</v>
      </c>
      <c r="AI4" s="160">
        <v>200</v>
      </c>
      <c r="AJ4" s="160">
        <v>500</v>
      </c>
      <c r="AK4" s="160">
        <v>500</v>
      </c>
      <c r="AL4" s="188">
        <v>0</v>
      </c>
      <c r="AM4" s="188">
        <v>5</v>
      </c>
      <c r="AN4" s="188">
        <v>6</v>
      </c>
      <c r="AO4" s="63" t="str">
        <f>_xlfn.CONCAT(AN4+1,",",AM4+1)</f>
        <v>7,6</v>
      </c>
      <c r="AP4" s="105" t="str">
        <f>IF(AF4=$AF$4,"H","")</f>
        <v>H</v>
      </c>
      <c r="AQ4" s="109">
        <f>$AK4-AI4</f>
        <v>300</v>
      </c>
      <c r="AR4" s="109">
        <f>$AK4-AJ4</f>
        <v>0</v>
      </c>
      <c r="AS4" s="147">
        <v>1</v>
      </c>
      <c r="AT4" s="165">
        <v>102</v>
      </c>
      <c r="AU4" s="166">
        <f>AT4</f>
        <v>102</v>
      </c>
      <c r="AV4" s="166">
        <f>AU4-MIN(AU$4:AU$8)+1</f>
        <v>36</v>
      </c>
      <c r="AW4" s="166">
        <f>AT3-AT4</f>
        <v>28</v>
      </c>
      <c r="AX4" s="167">
        <f>AW4/SUM($AW$4:$AW$8)</f>
        <v>0.44444444444444442</v>
      </c>
      <c r="AY4" s="160">
        <v>1</v>
      </c>
      <c r="AZ4" s="160">
        <f>AZ3+1</f>
        <v>2</v>
      </c>
      <c r="BA4" s="96"/>
      <c r="BB4" s="189">
        <v>0</v>
      </c>
      <c r="BC4" s="189">
        <v>0</v>
      </c>
      <c r="BD4" s="149">
        <v>1</v>
      </c>
      <c r="BE4" s="149">
        <v>4</v>
      </c>
      <c r="BF4" s="189">
        <v>1000</v>
      </c>
      <c r="BG4" s="189">
        <v>5</v>
      </c>
      <c r="BH4" s="189">
        <v>1.10344799999999E-3</v>
      </c>
      <c r="BI4" s="189">
        <v>123.948269999999</v>
      </c>
      <c r="BJ4" s="189">
        <v>0.5</v>
      </c>
      <c r="BK4" s="189">
        <v>0.5</v>
      </c>
      <c r="BL4" s="189">
        <v>5.0000001000000002E-2</v>
      </c>
      <c r="BM4" s="189">
        <v>1</v>
      </c>
      <c r="BN4" s="189">
        <v>1</v>
      </c>
      <c r="BO4" s="189">
        <v>0</v>
      </c>
      <c r="BP4" s="63" t="str">
        <f>_xlfn.CONCAT(BE4+1,",",BD4+1)</f>
        <v>5,2</v>
      </c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</row>
    <row r="5" spans="1:81" ht="6.95" customHeight="1" x14ac:dyDescent="0.25">
      <c r="A5" s="109">
        <v>1000</v>
      </c>
      <c r="B5" s="155">
        <f>B4+1</f>
        <v>1</v>
      </c>
      <c r="C5" s="163">
        <v>160</v>
      </c>
      <c r="D5" s="163">
        <v>159.01960784313701</v>
      </c>
      <c r="E5" s="163">
        <v>157.450980392156</v>
      </c>
      <c r="F5" s="163">
        <v>155.88235294117601</v>
      </c>
      <c r="G5" s="163">
        <v>154.31372549019599</v>
      </c>
      <c r="H5" s="163">
        <v>152.74509803921501</v>
      </c>
      <c r="I5" s="163">
        <v>151.56862745097999</v>
      </c>
      <c r="J5" s="163">
        <v>150.78431372548999</v>
      </c>
      <c r="K5" s="163">
        <v>150</v>
      </c>
      <c r="L5" s="163">
        <v>149.21568627450901</v>
      </c>
      <c r="M5" s="163">
        <v>148.43137254901899</v>
      </c>
      <c r="N5" s="163">
        <v>147.254901960784</v>
      </c>
      <c r="O5" s="163">
        <v>145.68627450980301</v>
      </c>
      <c r="P5" s="163">
        <v>144.117647058823</v>
      </c>
      <c r="Q5" s="163">
        <v>142.54901960784301</v>
      </c>
      <c r="R5" s="163">
        <v>140.980392156862</v>
      </c>
      <c r="S5" s="163">
        <v>140</v>
      </c>
      <c r="T5" s="96"/>
      <c r="U5" s="156">
        <v>1</v>
      </c>
      <c r="V5" s="145">
        <v>0</v>
      </c>
      <c r="W5" s="145">
        <v>1</v>
      </c>
      <c r="X5" s="145">
        <v>0</v>
      </c>
      <c r="Y5" s="145">
        <v>160</v>
      </c>
      <c r="Z5" s="63" t="str">
        <f t="shared" ref="Z5:Z68" si="0">_xlfn.CONCAT(X5+1,",",W5+1)</f>
        <v>1,2</v>
      </c>
      <c r="AA5" s="96"/>
      <c r="AB5" s="188">
        <v>1</v>
      </c>
      <c r="AC5" s="188">
        <v>0</v>
      </c>
      <c r="AD5" s="188">
        <v>1</v>
      </c>
      <c r="AE5" s="188" t="s">
        <v>127</v>
      </c>
      <c r="AF5" s="160" t="s">
        <v>465</v>
      </c>
      <c r="AG5" s="160">
        <v>0.1</v>
      </c>
      <c r="AH5" s="160">
        <v>102</v>
      </c>
      <c r="AI5" s="160">
        <v>200</v>
      </c>
      <c r="AJ5" s="160">
        <v>500</v>
      </c>
      <c r="AK5" s="160">
        <v>500</v>
      </c>
      <c r="AL5" s="188">
        <v>0</v>
      </c>
      <c r="AM5" s="188">
        <v>6</v>
      </c>
      <c r="AN5" s="188">
        <v>5</v>
      </c>
      <c r="AO5" s="63" t="str">
        <f t="shared" ref="AO5:AO68" si="1">_xlfn.CONCAT(AN5+1,",",AM5+1)</f>
        <v>6,7</v>
      </c>
      <c r="AP5" s="105" t="str">
        <f t="shared" ref="AP5:AP68" si="2">IF(AF5=$AF$4,"H","")</f>
        <v>H</v>
      </c>
      <c r="AQ5" s="109">
        <f t="shared" ref="AQ5:AR60" si="3">$AK5-AI5</f>
        <v>300</v>
      </c>
      <c r="AR5" s="109">
        <f t="shared" si="3"/>
        <v>0</v>
      </c>
      <c r="AS5" s="147">
        <v>2</v>
      </c>
      <c r="AT5" s="169">
        <v>97</v>
      </c>
      <c r="AU5" s="166">
        <f>AT5</f>
        <v>97</v>
      </c>
      <c r="AV5" s="166">
        <f>AU5-MIN(AU$4:AU$8)+1</f>
        <v>31</v>
      </c>
      <c r="AW5" s="166">
        <f>AT4-AT5</f>
        <v>5</v>
      </c>
      <c r="AX5" s="167">
        <f>AW5/SUM($AW$4:$AW$8)</f>
        <v>7.9365079365079361E-2</v>
      </c>
      <c r="AY5" s="160">
        <f>AY4+1</f>
        <v>2</v>
      </c>
      <c r="AZ5" s="160">
        <f>AZ4+1</f>
        <v>3</v>
      </c>
      <c r="BA5" s="96"/>
      <c r="BB5" s="189">
        <v>1</v>
      </c>
      <c r="BC5" s="189">
        <v>0</v>
      </c>
      <c r="BD5" s="149">
        <v>2</v>
      </c>
      <c r="BE5" s="149">
        <v>4</v>
      </c>
      <c r="BF5" s="189">
        <v>1000</v>
      </c>
      <c r="BG5" s="189">
        <v>5</v>
      </c>
      <c r="BH5" s="189">
        <v>1.10344799999999E-3</v>
      </c>
      <c r="BI5" s="189">
        <v>122.84483</v>
      </c>
      <c r="BJ5" s="189">
        <v>0.5</v>
      </c>
      <c r="BK5" s="189">
        <v>0.5</v>
      </c>
      <c r="BL5" s="189">
        <v>5.0000001000000002E-2</v>
      </c>
      <c r="BM5" s="189">
        <v>2</v>
      </c>
      <c r="BN5" s="189">
        <v>1</v>
      </c>
      <c r="BO5" s="189">
        <v>0</v>
      </c>
      <c r="BP5" s="63" t="str">
        <f t="shared" ref="BP5:BP25" si="4">_xlfn.CONCAT(BE5+1,",",BD5+1)</f>
        <v>5,3</v>
      </c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</row>
    <row r="6" spans="1:81" ht="6.95" customHeight="1" x14ac:dyDescent="0.25">
      <c r="A6" s="109">
        <v>1000</v>
      </c>
      <c r="B6" s="155">
        <f t="shared" ref="B6:B30" si="5">B5+1</f>
        <v>2</v>
      </c>
      <c r="C6" s="163">
        <v>160</v>
      </c>
      <c r="D6" s="163">
        <v>159.01960784313701</v>
      </c>
      <c r="E6" s="163">
        <v>157.450980392156</v>
      </c>
      <c r="F6" s="163">
        <v>155.88235294117601</v>
      </c>
      <c r="G6" s="163">
        <v>154.31372549019599</v>
      </c>
      <c r="H6" s="163">
        <v>152.74509803921501</v>
      </c>
      <c r="I6" s="163">
        <v>151.56862745097999</v>
      </c>
      <c r="J6" s="163">
        <v>150.78431372548999</v>
      </c>
      <c r="K6" s="163">
        <v>150</v>
      </c>
      <c r="L6" s="163">
        <v>149.21568627450901</v>
      </c>
      <c r="M6" s="163">
        <v>148.43137254901899</v>
      </c>
      <c r="N6" s="163">
        <v>147.254901960784</v>
      </c>
      <c r="O6" s="163">
        <v>145.68627450980301</v>
      </c>
      <c r="P6" s="163">
        <v>144.117647058823</v>
      </c>
      <c r="Q6" s="163">
        <v>142.54901960784301</v>
      </c>
      <c r="R6" s="163">
        <v>140.980392156862</v>
      </c>
      <c r="S6" s="163">
        <v>140</v>
      </c>
      <c r="T6" s="96"/>
      <c r="U6" s="156">
        <v>2</v>
      </c>
      <c r="V6" s="145">
        <v>0</v>
      </c>
      <c r="W6" s="145">
        <v>2</v>
      </c>
      <c r="X6" s="145">
        <v>0</v>
      </c>
      <c r="Y6" s="145">
        <v>160</v>
      </c>
      <c r="Z6" s="63" t="str">
        <f t="shared" si="0"/>
        <v>1,3</v>
      </c>
      <c r="AA6" s="96"/>
      <c r="AB6" s="188">
        <v>2</v>
      </c>
      <c r="AC6" s="188">
        <v>0</v>
      </c>
      <c r="AD6" s="188">
        <v>2</v>
      </c>
      <c r="AE6" s="188" t="s">
        <v>401</v>
      </c>
      <c r="AF6" s="160" t="s">
        <v>467</v>
      </c>
      <c r="AG6" s="160">
        <v>0.1</v>
      </c>
      <c r="AH6" s="160">
        <v>0</v>
      </c>
      <c r="AI6" s="160">
        <v>0</v>
      </c>
      <c r="AJ6" s="160">
        <v>0</v>
      </c>
      <c r="AK6" s="160">
        <v>0</v>
      </c>
      <c r="AL6" s="188">
        <v>1</v>
      </c>
      <c r="AM6" s="188">
        <v>6</v>
      </c>
      <c r="AN6" s="188">
        <v>6</v>
      </c>
      <c r="AO6" s="63" t="str">
        <f t="shared" si="1"/>
        <v>7,7</v>
      </c>
      <c r="AP6" s="105" t="str">
        <f t="shared" si="2"/>
        <v/>
      </c>
      <c r="AQ6" s="109">
        <f t="shared" si="3"/>
        <v>0</v>
      </c>
      <c r="AR6" s="109">
        <f t="shared" si="3"/>
        <v>0</v>
      </c>
      <c r="AS6" s="147">
        <v>3</v>
      </c>
      <c r="AT6" s="169">
        <v>87</v>
      </c>
      <c r="AU6" s="166">
        <f>AT6</f>
        <v>87</v>
      </c>
      <c r="AV6" s="166">
        <f>AU6-MIN(AU$4:AU$8)+1</f>
        <v>21</v>
      </c>
      <c r="AW6" s="166">
        <f>AT5-AT6</f>
        <v>10</v>
      </c>
      <c r="AX6" s="167">
        <f>AW6/SUM($AW$4:$AW$8)</f>
        <v>0.15873015873015872</v>
      </c>
      <c r="AY6" s="160">
        <f>AY5+1</f>
        <v>3</v>
      </c>
      <c r="AZ6" s="160">
        <f>AZ5+1</f>
        <v>4</v>
      </c>
      <c r="BA6" s="96"/>
      <c r="BB6" s="189">
        <v>2</v>
      </c>
      <c r="BC6" s="189">
        <v>0</v>
      </c>
      <c r="BD6" s="149">
        <v>3</v>
      </c>
      <c r="BE6" s="149">
        <v>4</v>
      </c>
      <c r="BF6" s="189">
        <v>1000</v>
      </c>
      <c r="BG6" s="189">
        <v>5</v>
      </c>
      <c r="BH6" s="189">
        <v>1.10344799999999E-3</v>
      </c>
      <c r="BI6" s="189">
        <v>121.74138000000001</v>
      </c>
      <c r="BJ6" s="189">
        <v>0.5</v>
      </c>
      <c r="BK6" s="189">
        <v>0.5</v>
      </c>
      <c r="BL6" s="189">
        <v>5.0000001000000002E-2</v>
      </c>
      <c r="BM6" s="189">
        <v>2</v>
      </c>
      <c r="BN6" s="189">
        <v>1</v>
      </c>
      <c r="BO6" s="189">
        <v>0</v>
      </c>
      <c r="BP6" s="63" t="str">
        <f t="shared" si="4"/>
        <v>5,4</v>
      </c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</row>
    <row r="7" spans="1:81" ht="6.95" customHeight="1" x14ac:dyDescent="0.25">
      <c r="A7" s="109">
        <v>1000</v>
      </c>
      <c r="B7" s="155">
        <f t="shared" si="5"/>
        <v>3</v>
      </c>
      <c r="C7" s="163">
        <v>160</v>
      </c>
      <c r="D7" s="163">
        <v>159.01960784313701</v>
      </c>
      <c r="E7" s="163">
        <v>157.450980392156</v>
      </c>
      <c r="F7" s="163">
        <v>155.88235294117601</v>
      </c>
      <c r="G7" s="163">
        <v>154.31372549019599</v>
      </c>
      <c r="H7" s="163">
        <v>152.74509803921501</v>
      </c>
      <c r="I7" s="163">
        <v>151.56862745097999</v>
      </c>
      <c r="J7" s="163">
        <v>150.78431372548999</v>
      </c>
      <c r="K7" s="163">
        <v>150</v>
      </c>
      <c r="L7" s="163">
        <v>149.21568627450901</v>
      </c>
      <c r="M7" s="163">
        <v>148.43137254901899</v>
      </c>
      <c r="N7" s="163">
        <v>147.254901960784</v>
      </c>
      <c r="O7" s="163">
        <v>145.68627450980301</v>
      </c>
      <c r="P7" s="163">
        <v>144.117647058823</v>
      </c>
      <c r="Q7" s="163">
        <v>142.54901960784301</v>
      </c>
      <c r="R7" s="163">
        <v>140.980392156862</v>
      </c>
      <c r="S7" s="163">
        <v>140</v>
      </c>
      <c r="T7" s="96"/>
      <c r="U7" s="156">
        <v>3</v>
      </c>
      <c r="V7" s="145">
        <v>0</v>
      </c>
      <c r="W7" s="145">
        <v>3</v>
      </c>
      <c r="X7" s="145">
        <v>0</v>
      </c>
      <c r="Y7" s="145">
        <v>160</v>
      </c>
      <c r="Z7" s="63" t="str">
        <f t="shared" si="0"/>
        <v>1,4</v>
      </c>
      <c r="AA7" s="96"/>
      <c r="AB7" s="188">
        <v>3</v>
      </c>
      <c r="AC7" s="188">
        <v>0</v>
      </c>
      <c r="AD7" s="188">
        <v>3</v>
      </c>
      <c r="AE7" s="188" t="s">
        <v>143</v>
      </c>
      <c r="AF7" s="160" t="s">
        <v>465</v>
      </c>
      <c r="AG7" s="160">
        <v>0.1</v>
      </c>
      <c r="AH7" s="160">
        <v>102</v>
      </c>
      <c r="AI7" s="160">
        <v>200</v>
      </c>
      <c r="AJ7" s="160">
        <v>500</v>
      </c>
      <c r="AK7" s="160">
        <v>500</v>
      </c>
      <c r="AL7" s="188">
        <v>0</v>
      </c>
      <c r="AM7" s="188">
        <v>5</v>
      </c>
      <c r="AN7" s="188">
        <v>7</v>
      </c>
      <c r="AO7" s="63" t="str">
        <f t="shared" si="1"/>
        <v>8,6</v>
      </c>
      <c r="AP7" s="105" t="str">
        <f t="shared" si="2"/>
        <v>H</v>
      </c>
      <c r="AQ7" s="109">
        <f t="shared" si="3"/>
        <v>300</v>
      </c>
      <c r="AR7" s="109">
        <f t="shared" si="3"/>
        <v>0</v>
      </c>
      <c r="AS7" s="147">
        <v>4</v>
      </c>
      <c r="AT7" s="169">
        <v>77</v>
      </c>
      <c r="AU7" s="166">
        <f>AT7</f>
        <v>77</v>
      </c>
      <c r="AV7" s="166">
        <f>AU7-MIN(AU$4:AU$8)+1</f>
        <v>11</v>
      </c>
      <c r="AW7" s="166">
        <f>AT6-AT7</f>
        <v>10</v>
      </c>
      <c r="AX7" s="167">
        <f>AW7/SUM($AW$4:$AW$8)</f>
        <v>0.15873015873015872</v>
      </c>
      <c r="AY7" s="160">
        <f>AY6+1</f>
        <v>4</v>
      </c>
      <c r="AZ7" s="160">
        <f>AZ6+1</f>
        <v>5</v>
      </c>
      <c r="BA7" s="96"/>
      <c r="BB7" s="189">
        <v>3</v>
      </c>
      <c r="BC7" s="189">
        <v>0</v>
      </c>
      <c r="BD7" s="149">
        <v>3</v>
      </c>
      <c r="BE7" s="149">
        <v>5</v>
      </c>
      <c r="BF7" s="189">
        <v>1000</v>
      </c>
      <c r="BG7" s="189">
        <v>5</v>
      </c>
      <c r="BH7" s="189">
        <v>1.10344799999999E-3</v>
      </c>
      <c r="BI7" s="189">
        <v>120.637929999999</v>
      </c>
      <c r="BJ7" s="189">
        <v>0.5</v>
      </c>
      <c r="BK7" s="189">
        <v>0.5</v>
      </c>
      <c r="BL7" s="189">
        <v>5.0000001000000002E-2</v>
      </c>
      <c r="BM7" s="189">
        <v>2</v>
      </c>
      <c r="BN7" s="189">
        <v>1</v>
      </c>
      <c r="BO7" s="189">
        <v>0</v>
      </c>
      <c r="BP7" s="63" t="str">
        <f t="shared" si="4"/>
        <v>6,4</v>
      </c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</row>
    <row r="8" spans="1:81" ht="6.95" customHeight="1" x14ac:dyDescent="0.25">
      <c r="A8" s="109">
        <v>1000</v>
      </c>
      <c r="B8" s="155">
        <f t="shared" si="5"/>
        <v>4</v>
      </c>
      <c r="C8" s="163">
        <v>160</v>
      </c>
      <c r="D8" s="163">
        <v>159.01960784313701</v>
      </c>
      <c r="E8" s="163">
        <v>157.450980392156</v>
      </c>
      <c r="F8" s="163">
        <v>155.88235294117601</v>
      </c>
      <c r="G8" s="163">
        <v>154.31372549019599</v>
      </c>
      <c r="H8" s="163">
        <v>152.74509803921501</v>
      </c>
      <c r="I8" s="163">
        <v>151.56862745097999</v>
      </c>
      <c r="J8" s="163">
        <v>150.78431372548999</v>
      </c>
      <c r="K8" s="163">
        <v>150</v>
      </c>
      <c r="L8" s="163">
        <v>149.21568627450901</v>
      </c>
      <c r="M8" s="163">
        <v>148.43137254901899</v>
      </c>
      <c r="N8" s="163">
        <v>147.254901960784</v>
      </c>
      <c r="O8" s="163">
        <v>145.68627450980301</v>
      </c>
      <c r="P8" s="163">
        <v>144.117647058823</v>
      </c>
      <c r="Q8" s="163">
        <v>142.54901960784301</v>
      </c>
      <c r="R8" s="163">
        <v>140.980392156862</v>
      </c>
      <c r="S8" s="163">
        <v>140</v>
      </c>
      <c r="T8" s="96"/>
      <c r="U8" s="156">
        <v>4</v>
      </c>
      <c r="V8" s="145">
        <v>0</v>
      </c>
      <c r="W8" s="145">
        <v>4</v>
      </c>
      <c r="X8" s="145">
        <v>0</v>
      </c>
      <c r="Y8" s="145">
        <v>160</v>
      </c>
      <c r="Z8" s="63" t="str">
        <f t="shared" si="0"/>
        <v>1,5</v>
      </c>
      <c r="AA8" s="96"/>
      <c r="AB8" s="188">
        <v>4</v>
      </c>
      <c r="AC8" s="188">
        <v>0</v>
      </c>
      <c r="AD8" s="188">
        <v>4</v>
      </c>
      <c r="AE8" s="188" t="s">
        <v>402</v>
      </c>
      <c r="AF8" s="160" t="s">
        <v>467</v>
      </c>
      <c r="AG8" s="160">
        <v>0.1</v>
      </c>
      <c r="AH8" s="160">
        <v>0</v>
      </c>
      <c r="AI8" s="160">
        <v>0</v>
      </c>
      <c r="AJ8" s="160">
        <v>0</v>
      </c>
      <c r="AK8" s="160">
        <v>0</v>
      </c>
      <c r="AL8" s="188">
        <v>1</v>
      </c>
      <c r="AM8" s="188">
        <v>6</v>
      </c>
      <c r="AN8" s="188">
        <v>7</v>
      </c>
      <c r="AO8" s="63" t="str">
        <f t="shared" si="1"/>
        <v>8,7</v>
      </c>
      <c r="AP8" s="105" t="str">
        <f t="shared" si="2"/>
        <v/>
      </c>
      <c r="AQ8" s="109">
        <f t="shared" si="3"/>
        <v>0</v>
      </c>
      <c r="AR8" s="109">
        <f t="shared" si="3"/>
        <v>0</v>
      </c>
      <c r="AS8" s="147">
        <v>5</v>
      </c>
      <c r="AT8" s="169">
        <v>67</v>
      </c>
      <c r="AU8" s="166">
        <f>AT8</f>
        <v>67</v>
      </c>
      <c r="AV8" s="166">
        <f>AU8-MIN(AU$4:AU$8)+1</f>
        <v>1</v>
      </c>
      <c r="AW8" s="166">
        <f>AT7-AT8</f>
        <v>10</v>
      </c>
      <c r="AX8" s="167">
        <f>AW8/SUM($AW$4:$AW$8)</f>
        <v>0.15873015873015872</v>
      </c>
      <c r="AY8" s="160">
        <f>AY7+1</f>
        <v>5</v>
      </c>
      <c r="AZ8" s="160">
        <f>AZ7+1</f>
        <v>6</v>
      </c>
      <c r="BA8" s="96"/>
      <c r="BB8" s="189">
        <v>4</v>
      </c>
      <c r="BC8" s="189">
        <v>0</v>
      </c>
      <c r="BD8" s="149">
        <v>3</v>
      </c>
      <c r="BE8" s="149">
        <v>6</v>
      </c>
      <c r="BF8" s="189">
        <v>500</v>
      </c>
      <c r="BG8" s="189">
        <v>5</v>
      </c>
      <c r="BH8" s="189">
        <v>1.10344799999999E-3</v>
      </c>
      <c r="BI8" s="189">
        <v>119.810349999999</v>
      </c>
      <c r="BJ8" s="189">
        <v>0.5</v>
      </c>
      <c r="BK8" s="189">
        <v>0.5</v>
      </c>
      <c r="BL8" s="189">
        <v>5.0000001000000002E-2</v>
      </c>
      <c r="BM8" s="189">
        <v>2</v>
      </c>
      <c r="BN8" s="189">
        <v>1</v>
      </c>
      <c r="BO8" s="189">
        <v>0</v>
      </c>
      <c r="BP8" s="63" t="str">
        <f t="shared" si="4"/>
        <v>7,4</v>
      </c>
      <c r="BQ8" s="159"/>
      <c r="BR8" s="159"/>
      <c r="BS8" s="159"/>
      <c r="BT8" s="159"/>
      <c r="BU8" s="159"/>
      <c r="BV8" s="159"/>
      <c r="BW8" s="159"/>
      <c r="BX8" s="159"/>
      <c r="BY8" s="159"/>
      <c r="BZ8" s="159"/>
      <c r="CA8" s="159"/>
      <c r="CB8" s="159"/>
      <c r="CC8" s="159"/>
    </row>
    <row r="9" spans="1:81" ht="6.95" customHeight="1" x14ac:dyDescent="0.25">
      <c r="A9" s="109">
        <v>1000</v>
      </c>
      <c r="B9" s="155">
        <f t="shared" si="5"/>
        <v>5</v>
      </c>
      <c r="C9" s="163">
        <v>160</v>
      </c>
      <c r="D9" s="163">
        <v>159.01960784313701</v>
      </c>
      <c r="E9" s="163">
        <v>157.450980392156</v>
      </c>
      <c r="F9" s="163">
        <v>155.88235294117601</v>
      </c>
      <c r="G9" s="163">
        <v>154.31372549019599</v>
      </c>
      <c r="H9" s="163">
        <v>152.74509803921501</v>
      </c>
      <c r="I9" s="163">
        <v>151.56862745097999</v>
      </c>
      <c r="J9" s="163">
        <v>150.78431372548999</v>
      </c>
      <c r="K9" s="163">
        <v>150</v>
      </c>
      <c r="L9" s="163">
        <v>149.21568627450901</v>
      </c>
      <c r="M9" s="163">
        <v>148.43137254901899</v>
      </c>
      <c r="N9" s="163">
        <v>147.254901960784</v>
      </c>
      <c r="O9" s="163">
        <v>145.68627450980301</v>
      </c>
      <c r="P9" s="163">
        <v>144.117647058823</v>
      </c>
      <c r="Q9" s="163">
        <v>142.54901960784301</v>
      </c>
      <c r="R9" s="163">
        <v>140.980392156862</v>
      </c>
      <c r="S9" s="163">
        <v>140</v>
      </c>
      <c r="T9" s="96"/>
      <c r="U9" s="156">
        <v>5</v>
      </c>
      <c r="V9" s="145">
        <v>0</v>
      </c>
      <c r="W9" s="145">
        <v>5</v>
      </c>
      <c r="X9" s="145">
        <v>0</v>
      </c>
      <c r="Y9" s="145">
        <v>160</v>
      </c>
      <c r="Z9" s="63" t="str">
        <f t="shared" si="0"/>
        <v>1,6</v>
      </c>
      <c r="AA9" s="96"/>
      <c r="AB9" s="188">
        <v>5</v>
      </c>
      <c r="AC9" s="188">
        <v>0</v>
      </c>
      <c r="AD9" s="188">
        <v>5</v>
      </c>
      <c r="AE9" s="188" t="s">
        <v>232</v>
      </c>
      <c r="AF9" s="160" t="s">
        <v>465</v>
      </c>
      <c r="AG9" s="160">
        <v>0.1</v>
      </c>
      <c r="AH9" s="160">
        <v>102</v>
      </c>
      <c r="AI9" s="160">
        <v>200</v>
      </c>
      <c r="AJ9" s="160">
        <v>500</v>
      </c>
      <c r="AK9" s="160">
        <v>500</v>
      </c>
      <c r="AL9" s="188">
        <v>0</v>
      </c>
      <c r="AM9" s="188">
        <v>5</v>
      </c>
      <c r="AN9" s="188">
        <v>8</v>
      </c>
      <c r="AO9" s="63" t="str">
        <f t="shared" si="1"/>
        <v>9,6</v>
      </c>
      <c r="AP9" s="105" t="str">
        <f t="shared" si="2"/>
        <v>H</v>
      </c>
      <c r="AQ9" s="109">
        <f t="shared" si="3"/>
        <v>300</v>
      </c>
      <c r="AR9" s="109">
        <f t="shared" si="3"/>
        <v>0</v>
      </c>
      <c r="AS9" s="147"/>
      <c r="AT9" s="147"/>
      <c r="AU9" s="147"/>
      <c r="AV9" s="147"/>
      <c r="AW9" s="147"/>
      <c r="AX9" s="171">
        <f>SUM(AX5:AX8)</f>
        <v>0.55555555555555558</v>
      </c>
      <c r="AY9" s="160"/>
      <c r="AZ9" s="160"/>
      <c r="BA9" s="96"/>
      <c r="BB9" s="189">
        <v>5</v>
      </c>
      <c r="BC9" s="189">
        <v>0</v>
      </c>
      <c r="BD9" s="149">
        <v>3</v>
      </c>
      <c r="BE9" s="149">
        <v>7</v>
      </c>
      <c r="BF9" s="189">
        <v>750</v>
      </c>
      <c r="BG9" s="189">
        <v>5</v>
      </c>
      <c r="BH9" s="189">
        <v>1.10344799999999E-3</v>
      </c>
      <c r="BI9" s="189">
        <v>119.120689999999</v>
      </c>
      <c r="BJ9" s="189">
        <v>0.5</v>
      </c>
      <c r="BK9" s="189">
        <v>0.5</v>
      </c>
      <c r="BL9" s="189">
        <v>5.0000001000000002E-2</v>
      </c>
      <c r="BM9" s="189">
        <v>2</v>
      </c>
      <c r="BN9" s="189">
        <v>1</v>
      </c>
      <c r="BO9" s="189">
        <v>0</v>
      </c>
      <c r="BP9" s="63" t="str">
        <f t="shared" si="4"/>
        <v>8,4</v>
      </c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</row>
    <row r="10" spans="1:81" ht="6.95" customHeight="1" x14ac:dyDescent="0.25">
      <c r="A10" s="109">
        <v>500</v>
      </c>
      <c r="B10" s="155">
        <f t="shared" si="5"/>
        <v>6</v>
      </c>
      <c r="C10" s="163">
        <v>160</v>
      </c>
      <c r="D10" s="163">
        <v>159.01960784313701</v>
      </c>
      <c r="E10" s="163">
        <v>157.450980392156</v>
      </c>
      <c r="F10" s="163">
        <v>155.88235294117601</v>
      </c>
      <c r="G10" s="163">
        <v>154.31372549019599</v>
      </c>
      <c r="H10" s="163">
        <v>152.74509803921501</v>
      </c>
      <c r="I10" s="163">
        <v>100</v>
      </c>
      <c r="J10" s="163">
        <v>100</v>
      </c>
      <c r="K10" s="163">
        <v>100</v>
      </c>
      <c r="L10" s="163">
        <v>100</v>
      </c>
      <c r="M10" s="163">
        <v>100</v>
      </c>
      <c r="N10" s="163">
        <v>147.254901960784</v>
      </c>
      <c r="O10" s="163">
        <v>145.68627450980301</v>
      </c>
      <c r="P10" s="163">
        <v>144.117647058823</v>
      </c>
      <c r="Q10" s="163">
        <v>142.54901960784301</v>
      </c>
      <c r="R10" s="163">
        <v>140.980392156862</v>
      </c>
      <c r="S10" s="163">
        <v>140</v>
      </c>
      <c r="T10" s="96"/>
      <c r="U10" s="156">
        <v>6</v>
      </c>
      <c r="V10" s="145">
        <v>0</v>
      </c>
      <c r="W10" s="145">
        <v>6</v>
      </c>
      <c r="X10" s="145">
        <v>0</v>
      </c>
      <c r="Y10" s="145">
        <v>160</v>
      </c>
      <c r="Z10" s="63" t="str">
        <f t="shared" si="0"/>
        <v>1,7</v>
      </c>
      <c r="AA10" s="96"/>
      <c r="AB10" s="188">
        <v>6</v>
      </c>
      <c r="AC10" s="188">
        <v>0</v>
      </c>
      <c r="AD10" s="188">
        <v>6</v>
      </c>
      <c r="AE10" s="188" t="s">
        <v>403</v>
      </c>
      <c r="AF10" s="160" t="s">
        <v>467</v>
      </c>
      <c r="AG10" s="160">
        <v>0.1</v>
      </c>
      <c r="AH10" s="160">
        <v>0</v>
      </c>
      <c r="AI10" s="160">
        <v>0</v>
      </c>
      <c r="AJ10" s="160">
        <v>0</v>
      </c>
      <c r="AK10" s="160">
        <v>0</v>
      </c>
      <c r="AL10" s="188">
        <v>1</v>
      </c>
      <c r="AM10" s="188">
        <v>6</v>
      </c>
      <c r="AN10" s="188">
        <v>8</v>
      </c>
      <c r="AO10" s="63" t="str">
        <f t="shared" si="1"/>
        <v>9,7</v>
      </c>
      <c r="AP10" s="105" t="str">
        <f t="shared" si="2"/>
        <v/>
      </c>
      <c r="AQ10" s="109">
        <f t="shared" si="3"/>
        <v>0</v>
      </c>
      <c r="AR10" s="109">
        <f t="shared" si="3"/>
        <v>0</v>
      </c>
      <c r="AS10" s="147"/>
      <c r="AT10" s="147"/>
      <c r="AU10" s="147"/>
      <c r="AV10" s="147"/>
      <c r="AW10" s="147"/>
      <c r="AX10" s="172"/>
      <c r="AY10" s="160"/>
      <c r="AZ10" s="160"/>
      <c r="BA10" s="96"/>
      <c r="BB10" s="189">
        <v>6</v>
      </c>
      <c r="BC10" s="189">
        <v>0</v>
      </c>
      <c r="BD10" s="149">
        <v>4</v>
      </c>
      <c r="BE10" s="149">
        <v>7</v>
      </c>
      <c r="BF10" s="189">
        <v>1000</v>
      </c>
      <c r="BG10" s="189">
        <v>5</v>
      </c>
      <c r="BH10" s="189">
        <v>1.10344799999999E-3</v>
      </c>
      <c r="BI10" s="189">
        <v>118.155169999999</v>
      </c>
      <c r="BJ10" s="189">
        <v>0.5</v>
      </c>
      <c r="BK10" s="189">
        <v>0.5</v>
      </c>
      <c r="BL10" s="189">
        <v>5.0000001000000002E-2</v>
      </c>
      <c r="BM10" s="189">
        <v>2</v>
      </c>
      <c r="BN10" s="189">
        <v>1</v>
      </c>
      <c r="BO10" s="189">
        <v>0</v>
      </c>
      <c r="BP10" s="63" t="str">
        <f t="shared" si="4"/>
        <v>8,5</v>
      </c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</row>
    <row r="11" spans="1:81" ht="6.95" customHeight="1" x14ac:dyDescent="0.25">
      <c r="A11" s="109">
        <v>500</v>
      </c>
      <c r="B11" s="155">
        <f t="shared" si="5"/>
        <v>7</v>
      </c>
      <c r="C11" s="163">
        <v>160</v>
      </c>
      <c r="D11" s="163">
        <v>159.01960784313701</v>
      </c>
      <c r="E11" s="163">
        <v>157.450980392156</v>
      </c>
      <c r="F11" s="163">
        <v>155.88235294117601</v>
      </c>
      <c r="G11" s="163">
        <v>154.31372549019599</v>
      </c>
      <c r="H11" s="163">
        <v>152.74509803921501</v>
      </c>
      <c r="I11" s="163">
        <v>100</v>
      </c>
      <c r="J11" s="163">
        <v>95</v>
      </c>
      <c r="K11" s="163">
        <v>95</v>
      </c>
      <c r="L11" s="163">
        <v>95</v>
      </c>
      <c r="M11" s="163">
        <v>100</v>
      </c>
      <c r="N11" s="163">
        <v>147.254901960784</v>
      </c>
      <c r="O11" s="163">
        <v>145.68627450980301</v>
      </c>
      <c r="P11" s="163">
        <v>144.117647058823</v>
      </c>
      <c r="Q11" s="163">
        <v>142.54901960784301</v>
      </c>
      <c r="R11" s="163">
        <v>140.980392156862</v>
      </c>
      <c r="S11" s="163">
        <v>140</v>
      </c>
      <c r="T11" s="96"/>
      <c r="U11" s="156">
        <v>7</v>
      </c>
      <c r="V11" s="145">
        <v>0</v>
      </c>
      <c r="W11" s="145">
        <v>7</v>
      </c>
      <c r="X11" s="145">
        <v>0</v>
      </c>
      <c r="Y11" s="145">
        <v>160</v>
      </c>
      <c r="Z11" s="63" t="str">
        <f t="shared" si="0"/>
        <v>1,8</v>
      </c>
      <c r="AA11" s="96"/>
      <c r="AB11" s="188">
        <v>7</v>
      </c>
      <c r="AC11" s="188">
        <v>0</v>
      </c>
      <c r="AD11" s="188">
        <v>7</v>
      </c>
      <c r="AE11" s="188" t="s">
        <v>234</v>
      </c>
      <c r="AF11" s="160" t="s">
        <v>465</v>
      </c>
      <c r="AG11" s="160">
        <v>0.1</v>
      </c>
      <c r="AH11" s="160">
        <v>102</v>
      </c>
      <c r="AI11" s="160">
        <v>200</v>
      </c>
      <c r="AJ11" s="160">
        <v>500</v>
      </c>
      <c r="AK11" s="160">
        <v>500</v>
      </c>
      <c r="AL11" s="188">
        <v>0</v>
      </c>
      <c r="AM11" s="188">
        <v>5</v>
      </c>
      <c r="AN11" s="188">
        <v>9</v>
      </c>
      <c r="AO11" s="63" t="str">
        <f t="shared" si="1"/>
        <v>10,6</v>
      </c>
      <c r="AP11" s="105" t="str">
        <f t="shared" si="2"/>
        <v>H</v>
      </c>
      <c r="AQ11" s="109">
        <f t="shared" si="3"/>
        <v>300</v>
      </c>
      <c r="AR11" s="109">
        <f t="shared" si="3"/>
        <v>0</v>
      </c>
      <c r="AS11" s="160"/>
      <c r="AT11" s="160"/>
      <c r="AU11" s="160"/>
      <c r="AV11" s="160"/>
      <c r="AW11" s="160"/>
      <c r="AX11" s="160"/>
      <c r="AY11" s="160"/>
      <c r="AZ11" s="160"/>
      <c r="BA11" s="96"/>
      <c r="BB11" s="189">
        <v>7</v>
      </c>
      <c r="BC11" s="189">
        <v>0</v>
      </c>
      <c r="BD11" s="149">
        <v>5</v>
      </c>
      <c r="BE11" s="149">
        <v>7</v>
      </c>
      <c r="BF11" s="189">
        <v>1000</v>
      </c>
      <c r="BG11" s="189">
        <v>5</v>
      </c>
      <c r="BH11" s="189">
        <v>1.10344799999999E-3</v>
      </c>
      <c r="BI11" s="189">
        <v>117.05173000000001</v>
      </c>
      <c r="BJ11" s="189">
        <v>0.5</v>
      </c>
      <c r="BK11" s="189">
        <v>0.5</v>
      </c>
      <c r="BL11" s="189">
        <v>5.0000001000000002E-2</v>
      </c>
      <c r="BM11" s="189">
        <v>1</v>
      </c>
      <c r="BN11" s="189">
        <v>1</v>
      </c>
      <c r="BO11" s="189">
        <v>0</v>
      </c>
      <c r="BP11" s="63" t="str">
        <f t="shared" si="4"/>
        <v>8,6</v>
      </c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</row>
    <row r="12" spans="1:81" ht="6.95" customHeight="1" x14ac:dyDescent="0.25">
      <c r="A12" s="109">
        <v>500</v>
      </c>
      <c r="B12" s="155">
        <f t="shared" si="5"/>
        <v>8</v>
      </c>
      <c r="C12" s="163">
        <v>160</v>
      </c>
      <c r="D12" s="163">
        <v>159.01960784313701</v>
      </c>
      <c r="E12" s="163">
        <v>157.450980392156</v>
      </c>
      <c r="F12" s="163">
        <v>155.88235294117601</v>
      </c>
      <c r="G12" s="163">
        <v>154.31372549019599</v>
      </c>
      <c r="H12" s="163">
        <v>152.74509803921501</v>
      </c>
      <c r="I12" s="163">
        <v>100</v>
      </c>
      <c r="J12" s="163">
        <v>95</v>
      </c>
      <c r="K12" s="163">
        <v>95</v>
      </c>
      <c r="L12" s="163">
        <v>95</v>
      </c>
      <c r="M12" s="163">
        <v>100</v>
      </c>
      <c r="N12" s="163">
        <v>147.254901960784</v>
      </c>
      <c r="O12" s="163">
        <v>145.68627450980301</v>
      </c>
      <c r="P12" s="163">
        <v>144.117647058823</v>
      </c>
      <c r="Q12" s="163">
        <v>142.54901960784301</v>
      </c>
      <c r="R12" s="163">
        <v>140.980392156862</v>
      </c>
      <c r="S12" s="163">
        <v>140</v>
      </c>
      <c r="T12" s="96"/>
      <c r="U12" s="156">
        <v>8</v>
      </c>
      <c r="V12" s="145">
        <v>0</v>
      </c>
      <c r="W12" s="145">
        <v>8</v>
      </c>
      <c r="X12" s="145">
        <v>0</v>
      </c>
      <c r="Y12" s="145">
        <v>160</v>
      </c>
      <c r="Z12" s="63" t="str">
        <f t="shared" si="0"/>
        <v>1,9</v>
      </c>
      <c r="AA12" s="96"/>
      <c r="AB12" s="188">
        <v>8</v>
      </c>
      <c r="AC12" s="188">
        <v>0</v>
      </c>
      <c r="AD12" s="188">
        <v>8</v>
      </c>
      <c r="AE12" s="188" t="s">
        <v>469</v>
      </c>
      <c r="AF12" s="160" t="s">
        <v>467</v>
      </c>
      <c r="AG12" s="160">
        <v>0.1</v>
      </c>
      <c r="AH12" s="160">
        <v>0</v>
      </c>
      <c r="AI12" s="160">
        <v>0</v>
      </c>
      <c r="AJ12" s="160">
        <v>0</v>
      </c>
      <c r="AK12" s="160">
        <v>0</v>
      </c>
      <c r="AL12" s="188">
        <v>1</v>
      </c>
      <c r="AM12" s="188">
        <v>6</v>
      </c>
      <c r="AN12" s="188">
        <v>9</v>
      </c>
      <c r="AO12" s="63" t="str">
        <f t="shared" si="1"/>
        <v>10,7</v>
      </c>
      <c r="AP12" s="105" t="str">
        <f t="shared" si="2"/>
        <v/>
      </c>
      <c r="AQ12" s="109">
        <f t="shared" si="3"/>
        <v>0</v>
      </c>
      <c r="AR12" s="109">
        <f t="shared" si="3"/>
        <v>0</v>
      </c>
      <c r="AS12" s="160"/>
      <c r="AT12" s="160"/>
      <c r="AU12" s="160"/>
      <c r="AV12" s="160"/>
      <c r="AW12" s="160"/>
      <c r="AX12" s="160"/>
      <c r="AY12" s="160"/>
      <c r="AZ12" s="160"/>
      <c r="BA12" s="96"/>
      <c r="BB12" s="189">
        <v>8</v>
      </c>
      <c r="BC12" s="189">
        <v>0</v>
      </c>
      <c r="BD12" s="149">
        <v>11</v>
      </c>
      <c r="BE12" s="149">
        <v>8</v>
      </c>
      <c r="BF12" s="189">
        <v>1000</v>
      </c>
      <c r="BG12" s="189">
        <v>5</v>
      </c>
      <c r="BH12" s="189">
        <v>8.2063199999999898E-4</v>
      </c>
      <c r="BI12" s="189">
        <v>114.439679999999</v>
      </c>
      <c r="BJ12" s="189">
        <v>0.5</v>
      </c>
      <c r="BK12" s="189">
        <v>0.5</v>
      </c>
      <c r="BL12" s="189">
        <v>5.0000001000000002E-2</v>
      </c>
      <c r="BM12" s="189">
        <v>1</v>
      </c>
      <c r="BN12" s="189">
        <v>1</v>
      </c>
      <c r="BO12" s="189">
        <v>0</v>
      </c>
      <c r="BP12" s="63" t="str">
        <f t="shared" si="4"/>
        <v>9,12</v>
      </c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</row>
    <row r="13" spans="1:81" ht="6.95" customHeight="1" x14ac:dyDescent="0.25">
      <c r="A13" s="109">
        <v>500</v>
      </c>
      <c r="B13" s="155">
        <f t="shared" si="5"/>
        <v>9</v>
      </c>
      <c r="C13" s="163">
        <v>160</v>
      </c>
      <c r="D13" s="163">
        <v>159.01960784313701</v>
      </c>
      <c r="E13" s="163">
        <v>157.450980392156</v>
      </c>
      <c r="F13" s="163">
        <v>155.88235294117601</v>
      </c>
      <c r="G13" s="163">
        <v>154.31372549019599</v>
      </c>
      <c r="H13" s="163">
        <v>152.74509803921501</v>
      </c>
      <c r="I13" s="163">
        <v>100</v>
      </c>
      <c r="J13" s="163">
        <v>95</v>
      </c>
      <c r="K13" s="163">
        <v>95</v>
      </c>
      <c r="L13" s="163">
        <v>95</v>
      </c>
      <c r="M13" s="163">
        <v>100</v>
      </c>
      <c r="N13" s="163">
        <v>147.254901960784</v>
      </c>
      <c r="O13" s="163">
        <v>145.68627450980301</v>
      </c>
      <c r="P13" s="163">
        <v>144.117647058823</v>
      </c>
      <c r="Q13" s="163">
        <v>142.54901960784301</v>
      </c>
      <c r="R13" s="163">
        <v>140.980392156862</v>
      </c>
      <c r="S13" s="163">
        <v>140</v>
      </c>
      <c r="T13" s="96"/>
      <c r="U13" s="156">
        <v>9</v>
      </c>
      <c r="V13" s="145">
        <v>0</v>
      </c>
      <c r="W13" s="145">
        <v>9</v>
      </c>
      <c r="X13" s="145">
        <v>0</v>
      </c>
      <c r="Y13" s="145">
        <v>160</v>
      </c>
      <c r="Z13" s="63" t="str">
        <f t="shared" si="0"/>
        <v>1,10</v>
      </c>
      <c r="AA13" s="96"/>
      <c r="AB13" s="188">
        <v>9</v>
      </c>
      <c r="AC13" s="188">
        <v>0</v>
      </c>
      <c r="AD13" s="188">
        <v>9</v>
      </c>
      <c r="AE13" s="188" t="s">
        <v>470</v>
      </c>
      <c r="AF13" s="160" t="s">
        <v>465</v>
      </c>
      <c r="AG13" s="160">
        <v>0.1</v>
      </c>
      <c r="AH13" s="160">
        <v>102</v>
      </c>
      <c r="AI13" s="160">
        <v>200</v>
      </c>
      <c r="AJ13" s="160">
        <v>500</v>
      </c>
      <c r="AK13" s="160">
        <v>500</v>
      </c>
      <c r="AL13" s="188">
        <v>0</v>
      </c>
      <c r="AM13" s="188">
        <v>5</v>
      </c>
      <c r="AN13" s="188">
        <v>10</v>
      </c>
      <c r="AO13" s="63" t="str">
        <f t="shared" si="1"/>
        <v>11,6</v>
      </c>
      <c r="AP13" s="105" t="str">
        <f t="shared" si="2"/>
        <v>H</v>
      </c>
      <c r="AQ13" s="109">
        <f t="shared" si="3"/>
        <v>300</v>
      </c>
      <c r="AR13" s="109">
        <f t="shared" si="3"/>
        <v>0</v>
      </c>
      <c r="AS13" s="160"/>
      <c r="AT13" s="160"/>
      <c r="AU13" s="160"/>
      <c r="AV13" s="160"/>
      <c r="AW13" s="160"/>
      <c r="AX13" s="160"/>
      <c r="AY13" s="160"/>
      <c r="AZ13" s="160"/>
      <c r="BA13" s="96"/>
      <c r="BB13" s="189">
        <v>9</v>
      </c>
      <c r="BC13" s="189">
        <v>0</v>
      </c>
      <c r="BD13" s="149">
        <v>12</v>
      </c>
      <c r="BE13" s="149">
        <v>8</v>
      </c>
      <c r="BF13" s="189">
        <v>1000</v>
      </c>
      <c r="BG13" s="189">
        <v>5</v>
      </c>
      <c r="BH13" s="189">
        <v>8.2063199999999898E-4</v>
      </c>
      <c r="BI13" s="189">
        <v>113.61905</v>
      </c>
      <c r="BJ13" s="189">
        <v>0.5</v>
      </c>
      <c r="BK13" s="189">
        <v>0.5</v>
      </c>
      <c r="BL13" s="189">
        <v>5.0000001000000002E-2</v>
      </c>
      <c r="BM13" s="189">
        <v>2</v>
      </c>
      <c r="BN13" s="189">
        <v>1</v>
      </c>
      <c r="BO13" s="189">
        <v>0</v>
      </c>
      <c r="BP13" s="63" t="str">
        <f t="shared" si="4"/>
        <v>9,13</v>
      </c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</row>
    <row r="14" spans="1:81" ht="6.95" customHeight="1" x14ac:dyDescent="0.25">
      <c r="A14" s="109">
        <v>500</v>
      </c>
      <c r="B14" s="155">
        <f t="shared" si="5"/>
        <v>10</v>
      </c>
      <c r="C14" s="163">
        <v>160</v>
      </c>
      <c r="D14" s="163">
        <v>159.01960784313701</v>
      </c>
      <c r="E14" s="163">
        <v>157.450980392156</v>
      </c>
      <c r="F14" s="163">
        <v>155.88235294117601</v>
      </c>
      <c r="G14" s="163">
        <v>154.31372549019599</v>
      </c>
      <c r="H14" s="163">
        <v>152.74509803921501</v>
      </c>
      <c r="I14" s="163">
        <v>100</v>
      </c>
      <c r="J14" s="163">
        <v>100</v>
      </c>
      <c r="K14" s="163">
        <v>100</v>
      </c>
      <c r="L14" s="163">
        <v>100</v>
      </c>
      <c r="M14" s="163">
        <v>100</v>
      </c>
      <c r="N14" s="163">
        <v>147.254901960784</v>
      </c>
      <c r="O14" s="163">
        <v>145.68627450980301</v>
      </c>
      <c r="P14" s="163">
        <v>144.117647058823</v>
      </c>
      <c r="Q14" s="163">
        <v>142.54901960784301</v>
      </c>
      <c r="R14" s="163">
        <v>140.980392156862</v>
      </c>
      <c r="S14" s="163">
        <v>140</v>
      </c>
      <c r="T14" s="96"/>
      <c r="U14" s="156">
        <v>10</v>
      </c>
      <c r="V14" s="145">
        <v>0</v>
      </c>
      <c r="W14" s="145">
        <v>10</v>
      </c>
      <c r="X14" s="145">
        <v>0</v>
      </c>
      <c r="Y14" s="145">
        <v>160</v>
      </c>
      <c r="Z14" s="63" t="str">
        <f t="shared" si="0"/>
        <v>1,11</v>
      </c>
      <c r="AA14" s="96"/>
      <c r="AB14" s="188">
        <v>10</v>
      </c>
      <c r="AC14" s="188">
        <v>0</v>
      </c>
      <c r="AD14" s="188">
        <v>10</v>
      </c>
      <c r="AE14" s="188" t="s">
        <v>471</v>
      </c>
      <c r="AF14" s="160" t="s">
        <v>465</v>
      </c>
      <c r="AG14" s="160">
        <v>0.1</v>
      </c>
      <c r="AH14" s="160">
        <v>102</v>
      </c>
      <c r="AI14" s="160">
        <v>200</v>
      </c>
      <c r="AJ14" s="160">
        <v>500</v>
      </c>
      <c r="AK14" s="160">
        <v>500</v>
      </c>
      <c r="AL14" s="188">
        <v>0</v>
      </c>
      <c r="AM14" s="188">
        <v>6</v>
      </c>
      <c r="AN14" s="188">
        <v>11</v>
      </c>
      <c r="AO14" s="63" t="str">
        <f t="shared" si="1"/>
        <v>12,7</v>
      </c>
      <c r="AP14" s="105" t="str">
        <f t="shared" si="2"/>
        <v>H</v>
      </c>
      <c r="AQ14" s="109">
        <f t="shared" si="3"/>
        <v>300</v>
      </c>
      <c r="AR14" s="109">
        <f t="shared" si="3"/>
        <v>0</v>
      </c>
      <c r="AS14" s="160"/>
      <c r="AT14" s="160"/>
      <c r="AU14" s="160"/>
      <c r="AV14" s="160"/>
      <c r="AW14" s="160"/>
      <c r="AX14" s="160"/>
      <c r="AY14" s="160"/>
      <c r="AZ14" s="160"/>
      <c r="BA14" s="96"/>
      <c r="BB14" s="189">
        <v>10</v>
      </c>
      <c r="BC14" s="189">
        <v>0</v>
      </c>
      <c r="BD14" s="149">
        <v>13</v>
      </c>
      <c r="BE14" s="149">
        <v>9</v>
      </c>
      <c r="BF14" s="189">
        <v>559</v>
      </c>
      <c r="BG14" s="189">
        <v>5</v>
      </c>
      <c r="BH14" s="189">
        <v>8.2063199999999898E-4</v>
      </c>
      <c r="BI14" s="189">
        <v>112.97937</v>
      </c>
      <c r="BJ14" s="189">
        <v>0.5</v>
      </c>
      <c r="BK14" s="189">
        <v>0.5</v>
      </c>
      <c r="BL14" s="189">
        <v>5.0000001000000002E-2</v>
      </c>
      <c r="BM14" s="189">
        <v>2</v>
      </c>
      <c r="BN14" s="189">
        <v>1</v>
      </c>
      <c r="BO14" s="189">
        <v>0</v>
      </c>
      <c r="BP14" s="63" t="str">
        <f t="shared" si="4"/>
        <v>10,14</v>
      </c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</row>
    <row r="15" spans="1:81" ht="6.95" customHeight="1" x14ac:dyDescent="0.25">
      <c r="A15" s="109">
        <v>1000</v>
      </c>
      <c r="B15" s="155">
        <f t="shared" si="5"/>
        <v>11</v>
      </c>
      <c r="C15" s="163">
        <v>160</v>
      </c>
      <c r="D15" s="163">
        <v>159.01960784313701</v>
      </c>
      <c r="E15" s="163">
        <v>157.450980392156</v>
      </c>
      <c r="F15" s="163">
        <v>155.88235294117601</v>
      </c>
      <c r="G15" s="163">
        <v>154.31372549019599</v>
      </c>
      <c r="H15" s="163">
        <v>152.74509803921501</v>
      </c>
      <c r="I15" s="163">
        <v>151.56862745097999</v>
      </c>
      <c r="J15" s="163">
        <v>150.78431372548999</v>
      </c>
      <c r="K15" s="163">
        <v>150</v>
      </c>
      <c r="L15" s="163">
        <v>149.21568627450901</v>
      </c>
      <c r="M15" s="163">
        <v>148.43137254901899</v>
      </c>
      <c r="N15" s="163">
        <v>147.254901960784</v>
      </c>
      <c r="O15" s="163">
        <v>145.68627450980301</v>
      </c>
      <c r="P15" s="163">
        <v>144.117647058823</v>
      </c>
      <c r="Q15" s="163">
        <v>142.54901960784301</v>
      </c>
      <c r="R15" s="163">
        <v>140.980392156862</v>
      </c>
      <c r="S15" s="163">
        <v>140</v>
      </c>
      <c r="T15" s="96"/>
      <c r="U15" s="156">
        <v>11</v>
      </c>
      <c r="V15" s="145">
        <v>0</v>
      </c>
      <c r="W15" s="145">
        <v>11</v>
      </c>
      <c r="X15" s="145">
        <v>0</v>
      </c>
      <c r="Y15" s="145">
        <v>160</v>
      </c>
      <c r="Z15" s="63" t="str">
        <f t="shared" si="0"/>
        <v>1,12</v>
      </c>
      <c r="AA15" s="96"/>
      <c r="AB15" s="188">
        <v>11</v>
      </c>
      <c r="AC15" s="188">
        <v>0</v>
      </c>
      <c r="AD15" s="188">
        <v>11</v>
      </c>
      <c r="AE15" s="188" t="s">
        <v>472</v>
      </c>
      <c r="AF15" s="160" t="s">
        <v>467</v>
      </c>
      <c r="AG15" s="160">
        <v>0.1</v>
      </c>
      <c r="AH15" s="160">
        <v>0</v>
      </c>
      <c r="AI15" s="160">
        <v>0</v>
      </c>
      <c r="AJ15" s="160">
        <v>0</v>
      </c>
      <c r="AK15" s="160">
        <v>0</v>
      </c>
      <c r="AL15" s="188">
        <v>1</v>
      </c>
      <c r="AM15" s="188">
        <v>6</v>
      </c>
      <c r="AN15" s="188">
        <v>10</v>
      </c>
      <c r="AO15" s="63" t="str">
        <f t="shared" si="1"/>
        <v>11,7</v>
      </c>
      <c r="AP15" s="105" t="str">
        <f t="shared" si="2"/>
        <v/>
      </c>
      <c r="AQ15" s="109">
        <f t="shared" si="3"/>
        <v>0</v>
      </c>
      <c r="AR15" s="109">
        <f t="shared" si="3"/>
        <v>0</v>
      </c>
      <c r="AS15" s="160"/>
      <c r="AT15" s="160"/>
      <c r="AU15" s="160"/>
      <c r="AV15" s="160"/>
      <c r="AW15" s="160"/>
      <c r="AX15" s="160"/>
      <c r="AY15" s="160"/>
      <c r="AZ15" s="160"/>
      <c r="BA15" s="96"/>
      <c r="BB15" s="189">
        <v>11</v>
      </c>
      <c r="BC15" s="189">
        <v>0</v>
      </c>
      <c r="BD15" s="149">
        <v>13</v>
      </c>
      <c r="BE15" s="149">
        <v>9</v>
      </c>
      <c r="BF15" s="189">
        <v>559</v>
      </c>
      <c r="BG15" s="189">
        <v>5</v>
      </c>
      <c r="BH15" s="189">
        <v>8.2063199999999898E-4</v>
      </c>
      <c r="BI15" s="189">
        <v>112.520629999999</v>
      </c>
      <c r="BJ15" s="189">
        <v>0.5</v>
      </c>
      <c r="BK15" s="189">
        <v>0.5</v>
      </c>
      <c r="BL15" s="189">
        <v>5.0000001000000002E-2</v>
      </c>
      <c r="BM15" s="189">
        <v>2</v>
      </c>
      <c r="BN15" s="189">
        <v>1</v>
      </c>
      <c r="BO15" s="189">
        <v>0</v>
      </c>
      <c r="BP15" s="63" t="str">
        <f t="shared" si="4"/>
        <v>10,14</v>
      </c>
      <c r="BQ15" s="159"/>
      <c r="BR15" s="159"/>
      <c r="BS15" s="159"/>
      <c r="BT15" s="159"/>
      <c r="BU15" s="159"/>
      <c r="BV15" s="159"/>
      <c r="BW15" s="159"/>
      <c r="BX15" s="159"/>
      <c r="BY15" s="159"/>
      <c r="BZ15" s="159"/>
      <c r="CA15" s="159"/>
      <c r="CB15" s="159"/>
      <c r="CC15" s="159"/>
    </row>
    <row r="16" spans="1:81" ht="6.95" customHeight="1" x14ac:dyDescent="0.25">
      <c r="A16" s="109">
        <v>1000</v>
      </c>
      <c r="B16" s="155">
        <f t="shared" si="5"/>
        <v>12</v>
      </c>
      <c r="C16" s="163">
        <v>160</v>
      </c>
      <c r="D16" s="163">
        <v>159.01960784313701</v>
      </c>
      <c r="E16" s="163">
        <v>157.450980392156</v>
      </c>
      <c r="F16" s="163">
        <v>155.88235294117601</v>
      </c>
      <c r="G16" s="163">
        <v>154.31372549019599</v>
      </c>
      <c r="H16" s="163">
        <v>152.74509803921501</v>
      </c>
      <c r="I16" s="163">
        <v>151.56862745097999</v>
      </c>
      <c r="J16" s="163">
        <v>150.78431372548999</v>
      </c>
      <c r="K16" s="163">
        <v>150</v>
      </c>
      <c r="L16" s="163">
        <v>149.21568627450901</v>
      </c>
      <c r="M16" s="163">
        <v>148.43137254901899</v>
      </c>
      <c r="N16" s="163">
        <v>147.254901960784</v>
      </c>
      <c r="O16" s="163">
        <v>145.68627450980301</v>
      </c>
      <c r="P16" s="163">
        <v>144.117647058823</v>
      </c>
      <c r="Q16" s="163">
        <v>142.54901960784301</v>
      </c>
      <c r="R16" s="163">
        <v>140.980392156862</v>
      </c>
      <c r="S16" s="163">
        <v>140</v>
      </c>
      <c r="T16" s="96"/>
      <c r="U16" s="156">
        <v>12</v>
      </c>
      <c r="V16" s="145">
        <v>0</v>
      </c>
      <c r="W16" s="145">
        <v>12</v>
      </c>
      <c r="X16" s="145">
        <v>0</v>
      </c>
      <c r="Y16" s="145">
        <v>160</v>
      </c>
      <c r="Z16" s="63" t="str">
        <f t="shared" si="0"/>
        <v>1,13</v>
      </c>
      <c r="AA16" s="96"/>
      <c r="AB16" s="188">
        <v>12</v>
      </c>
      <c r="AC16" s="188">
        <v>0</v>
      </c>
      <c r="AD16" s="188">
        <v>12</v>
      </c>
      <c r="AE16" s="188" t="s">
        <v>130</v>
      </c>
      <c r="AF16" s="160" t="s">
        <v>465</v>
      </c>
      <c r="AG16" s="160">
        <v>0.1</v>
      </c>
      <c r="AH16" s="160">
        <v>102</v>
      </c>
      <c r="AI16" s="160">
        <v>200</v>
      </c>
      <c r="AJ16" s="160">
        <v>500</v>
      </c>
      <c r="AK16" s="160">
        <v>500</v>
      </c>
      <c r="AL16" s="188">
        <v>0</v>
      </c>
      <c r="AM16" s="188">
        <v>7</v>
      </c>
      <c r="AN16" s="188">
        <v>5</v>
      </c>
      <c r="AO16" s="63" t="str">
        <f t="shared" si="1"/>
        <v>6,8</v>
      </c>
      <c r="AP16" s="105" t="str">
        <f t="shared" si="2"/>
        <v>H</v>
      </c>
      <c r="AQ16" s="109">
        <f t="shared" si="3"/>
        <v>300</v>
      </c>
      <c r="AR16" s="109">
        <f t="shared" si="3"/>
        <v>0</v>
      </c>
      <c r="AS16" s="160"/>
      <c r="AT16" s="160"/>
      <c r="AU16" s="160"/>
      <c r="AV16" s="160"/>
      <c r="AW16" s="160"/>
      <c r="AX16" s="160"/>
      <c r="AY16" s="160"/>
      <c r="AZ16" s="160"/>
      <c r="BA16" s="96"/>
      <c r="BB16" s="189">
        <v>12</v>
      </c>
      <c r="BC16" s="189">
        <v>0</v>
      </c>
      <c r="BD16" s="149">
        <v>14</v>
      </c>
      <c r="BE16" s="149">
        <v>9</v>
      </c>
      <c r="BF16" s="189">
        <v>1000</v>
      </c>
      <c r="BG16" s="189">
        <v>5</v>
      </c>
      <c r="BH16" s="189">
        <v>8.2063199999999898E-4</v>
      </c>
      <c r="BI16" s="189">
        <v>111.880949999999</v>
      </c>
      <c r="BJ16" s="189">
        <v>0.5</v>
      </c>
      <c r="BK16" s="189">
        <v>0.5</v>
      </c>
      <c r="BL16" s="189">
        <v>5.0000001000000002E-2</v>
      </c>
      <c r="BM16" s="189">
        <v>2</v>
      </c>
      <c r="BN16" s="189">
        <v>1</v>
      </c>
      <c r="BO16" s="189">
        <v>0</v>
      </c>
      <c r="BP16" s="63" t="str">
        <f t="shared" si="4"/>
        <v>10,15</v>
      </c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</row>
    <row r="17" spans="1:81" ht="6.95" customHeight="1" x14ac:dyDescent="0.25">
      <c r="A17" s="109">
        <v>1000</v>
      </c>
      <c r="B17" s="155">
        <f t="shared" si="5"/>
        <v>13</v>
      </c>
      <c r="C17" s="163">
        <v>160</v>
      </c>
      <c r="D17" s="163">
        <v>159.01960784313701</v>
      </c>
      <c r="E17" s="163">
        <v>157.450980392156</v>
      </c>
      <c r="F17" s="163">
        <v>155.88235294117601</v>
      </c>
      <c r="G17" s="163">
        <v>154.31372549019599</v>
      </c>
      <c r="H17" s="163">
        <v>152.74509803921501</v>
      </c>
      <c r="I17" s="163">
        <v>151.56862745097999</v>
      </c>
      <c r="J17" s="163">
        <v>150.78431372548999</v>
      </c>
      <c r="K17" s="163">
        <v>150</v>
      </c>
      <c r="L17" s="163">
        <v>149.21568627450901</v>
      </c>
      <c r="M17" s="163">
        <v>148.43137254901899</v>
      </c>
      <c r="N17" s="163">
        <v>147.254901960784</v>
      </c>
      <c r="O17" s="163">
        <v>145.68627450980301</v>
      </c>
      <c r="P17" s="163">
        <v>144.117647058823</v>
      </c>
      <c r="Q17" s="163">
        <v>142.54901960784301</v>
      </c>
      <c r="R17" s="163">
        <v>140.980392156862</v>
      </c>
      <c r="S17" s="163">
        <v>140</v>
      </c>
      <c r="T17" s="96"/>
      <c r="U17" s="156">
        <v>13</v>
      </c>
      <c r="V17" s="145">
        <v>0</v>
      </c>
      <c r="W17" s="145">
        <v>13</v>
      </c>
      <c r="X17" s="145">
        <v>0</v>
      </c>
      <c r="Y17" s="145">
        <v>160</v>
      </c>
      <c r="Z17" s="63" t="str">
        <f t="shared" si="0"/>
        <v>1,14</v>
      </c>
      <c r="AA17" s="96"/>
      <c r="AB17" s="188">
        <v>13</v>
      </c>
      <c r="AC17" s="188">
        <v>0</v>
      </c>
      <c r="AD17" s="188">
        <v>13</v>
      </c>
      <c r="AE17" s="188" t="s">
        <v>409</v>
      </c>
      <c r="AF17" s="160" t="s">
        <v>467</v>
      </c>
      <c r="AG17" s="160">
        <v>0.1</v>
      </c>
      <c r="AH17" s="160">
        <v>0</v>
      </c>
      <c r="AI17" s="160">
        <v>0</v>
      </c>
      <c r="AJ17" s="160">
        <v>0</v>
      </c>
      <c r="AK17" s="160">
        <v>0</v>
      </c>
      <c r="AL17" s="188">
        <v>1</v>
      </c>
      <c r="AM17" s="188">
        <v>7</v>
      </c>
      <c r="AN17" s="188">
        <v>6</v>
      </c>
      <c r="AO17" s="63" t="str">
        <f t="shared" si="1"/>
        <v>7,8</v>
      </c>
      <c r="AP17" s="105" t="str">
        <f t="shared" si="2"/>
        <v/>
      </c>
      <c r="AQ17" s="109">
        <f t="shared" si="3"/>
        <v>0</v>
      </c>
      <c r="AR17" s="109">
        <f t="shared" si="3"/>
        <v>0</v>
      </c>
      <c r="AS17" s="160"/>
      <c r="AT17" s="160"/>
      <c r="AU17" s="160"/>
      <c r="AV17" s="160"/>
      <c r="AW17" s="160"/>
      <c r="AX17" s="160"/>
      <c r="AY17" s="160"/>
      <c r="AZ17" s="160"/>
      <c r="BA17" s="96"/>
      <c r="BB17" s="189">
        <v>13</v>
      </c>
      <c r="BC17" s="189">
        <v>0</v>
      </c>
      <c r="BD17" s="149">
        <v>15</v>
      </c>
      <c r="BE17" s="149">
        <v>9</v>
      </c>
      <c r="BF17" s="189">
        <v>1000</v>
      </c>
      <c r="BG17" s="189">
        <v>5</v>
      </c>
      <c r="BH17" s="189">
        <v>8.2063199999999898E-4</v>
      </c>
      <c r="BI17" s="189">
        <v>111.06032</v>
      </c>
      <c r="BJ17" s="189">
        <v>0.5</v>
      </c>
      <c r="BK17" s="189">
        <v>0.5</v>
      </c>
      <c r="BL17" s="189">
        <v>5.0000001000000002E-2</v>
      </c>
      <c r="BM17" s="189">
        <v>1</v>
      </c>
      <c r="BN17" s="189">
        <v>1</v>
      </c>
      <c r="BO17" s="189">
        <v>0</v>
      </c>
      <c r="BP17" s="63" t="str">
        <f t="shared" si="4"/>
        <v>10,16</v>
      </c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</row>
    <row r="18" spans="1:81" ht="6.95" customHeight="1" x14ac:dyDescent="0.25">
      <c r="A18" s="109">
        <v>1000</v>
      </c>
      <c r="B18" s="155">
        <f t="shared" si="5"/>
        <v>14</v>
      </c>
      <c r="C18" s="163">
        <v>160</v>
      </c>
      <c r="D18" s="163">
        <v>159.01960784313701</v>
      </c>
      <c r="E18" s="163">
        <v>157.450980392156</v>
      </c>
      <c r="F18" s="163">
        <v>155.88235294117601</v>
      </c>
      <c r="G18" s="163">
        <v>154.31372549019599</v>
      </c>
      <c r="H18" s="163">
        <v>152.74509803921501</v>
      </c>
      <c r="I18" s="163">
        <v>151.56862745097999</v>
      </c>
      <c r="J18" s="163">
        <v>150.78431372548999</v>
      </c>
      <c r="K18" s="163">
        <v>150</v>
      </c>
      <c r="L18" s="163">
        <v>149.21568627450901</v>
      </c>
      <c r="M18" s="163">
        <v>148.43137254901899</v>
      </c>
      <c r="N18" s="163">
        <v>147.254901960784</v>
      </c>
      <c r="O18" s="163">
        <v>145.68627450980301</v>
      </c>
      <c r="P18" s="163">
        <v>144.117647058823</v>
      </c>
      <c r="Q18" s="163">
        <v>142.54901960784301</v>
      </c>
      <c r="R18" s="163">
        <v>140.980392156862</v>
      </c>
      <c r="S18" s="163">
        <v>140</v>
      </c>
      <c r="T18" s="96"/>
      <c r="U18" s="156">
        <v>14</v>
      </c>
      <c r="V18" s="145">
        <v>0</v>
      </c>
      <c r="W18" s="145">
        <v>14</v>
      </c>
      <c r="X18" s="145">
        <v>0</v>
      </c>
      <c r="Y18" s="145">
        <v>160</v>
      </c>
      <c r="Z18" s="63" t="str">
        <f t="shared" si="0"/>
        <v>1,15</v>
      </c>
      <c r="AA18" s="96"/>
      <c r="AB18" s="188">
        <v>14</v>
      </c>
      <c r="AC18" s="188">
        <v>0</v>
      </c>
      <c r="AD18" s="188">
        <v>14</v>
      </c>
      <c r="AE18" s="188" t="s">
        <v>473</v>
      </c>
      <c r="AF18" s="160" t="s">
        <v>465</v>
      </c>
      <c r="AG18" s="160">
        <v>0.1</v>
      </c>
      <c r="AH18" s="160">
        <v>102</v>
      </c>
      <c r="AI18" s="160">
        <v>200</v>
      </c>
      <c r="AJ18" s="160">
        <v>500</v>
      </c>
      <c r="AK18" s="160">
        <v>500</v>
      </c>
      <c r="AL18" s="188">
        <v>0</v>
      </c>
      <c r="AM18" s="188">
        <v>7</v>
      </c>
      <c r="AN18" s="188">
        <v>11</v>
      </c>
      <c r="AO18" s="63" t="str">
        <f t="shared" si="1"/>
        <v>12,8</v>
      </c>
      <c r="AP18" s="105" t="str">
        <f t="shared" si="2"/>
        <v>H</v>
      </c>
      <c r="AQ18" s="109">
        <f t="shared" si="3"/>
        <v>300</v>
      </c>
      <c r="AR18" s="109">
        <f t="shared" si="3"/>
        <v>0</v>
      </c>
      <c r="AS18" s="160"/>
      <c r="AT18" s="160"/>
      <c r="AU18" s="160"/>
      <c r="AV18" s="160"/>
      <c r="AW18" s="160"/>
      <c r="AX18" s="160"/>
      <c r="AY18" s="160"/>
      <c r="AZ18" s="160"/>
      <c r="BA18" s="96"/>
      <c r="BB18" s="189">
        <v>14</v>
      </c>
      <c r="BC18" s="189">
        <v>0</v>
      </c>
      <c r="BD18" s="149">
        <v>21</v>
      </c>
      <c r="BE18" s="149">
        <v>9</v>
      </c>
      <c r="BF18" s="189">
        <v>1000</v>
      </c>
      <c r="BG18" s="189">
        <v>5</v>
      </c>
      <c r="BH18" s="189">
        <v>9.4581999999999902E-4</v>
      </c>
      <c r="BI18" s="189">
        <v>108.95569</v>
      </c>
      <c r="BJ18" s="189">
        <v>0.5</v>
      </c>
      <c r="BK18" s="189">
        <v>0.5</v>
      </c>
      <c r="BL18" s="189">
        <v>5.0000001000000002E-2</v>
      </c>
      <c r="BM18" s="189">
        <v>1</v>
      </c>
      <c r="BN18" s="189">
        <v>1</v>
      </c>
      <c r="BO18" s="189">
        <v>0</v>
      </c>
      <c r="BP18" s="63" t="str">
        <f t="shared" si="4"/>
        <v>10,22</v>
      </c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</row>
    <row r="19" spans="1:81" ht="6.95" customHeight="1" x14ac:dyDescent="0.25">
      <c r="A19" s="109">
        <v>1000</v>
      </c>
      <c r="B19" s="155">
        <f t="shared" si="5"/>
        <v>15</v>
      </c>
      <c r="C19" s="163">
        <v>160</v>
      </c>
      <c r="D19" s="163">
        <v>159.01960784313701</v>
      </c>
      <c r="E19" s="163">
        <v>157.450980392156</v>
      </c>
      <c r="F19" s="163">
        <v>155.88235294117601</v>
      </c>
      <c r="G19" s="163">
        <v>154.31372549019599</v>
      </c>
      <c r="H19" s="163">
        <v>152.74509803921501</v>
      </c>
      <c r="I19" s="163">
        <v>151.56862745097999</v>
      </c>
      <c r="J19" s="163">
        <v>150.78431372548999</v>
      </c>
      <c r="K19" s="163">
        <v>150</v>
      </c>
      <c r="L19" s="163">
        <v>149.21568627450901</v>
      </c>
      <c r="M19" s="163">
        <v>148.43137254901899</v>
      </c>
      <c r="N19" s="163">
        <v>147.254901960784</v>
      </c>
      <c r="O19" s="163">
        <v>145.68627450980301</v>
      </c>
      <c r="P19" s="163">
        <v>144.117647058823</v>
      </c>
      <c r="Q19" s="163">
        <v>142.54901960784301</v>
      </c>
      <c r="R19" s="163">
        <v>140.980392156862</v>
      </c>
      <c r="S19" s="163">
        <v>140</v>
      </c>
      <c r="T19" s="96"/>
      <c r="U19" s="156">
        <v>15</v>
      </c>
      <c r="V19" s="145">
        <v>0</v>
      </c>
      <c r="W19" s="145">
        <v>15</v>
      </c>
      <c r="X19" s="145">
        <v>0</v>
      </c>
      <c r="Y19" s="145">
        <v>160</v>
      </c>
      <c r="Z19" s="63" t="str">
        <f t="shared" si="0"/>
        <v>1,16</v>
      </c>
      <c r="AA19" s="96"/>
      <c r="AB19" s="188">
        <v>15</v>
      </c>
      <c r="AC19" s="188">
        <v>0</v>
      </c>
      <c r="AD19" s="188">
        <v>15</v>
      </c>
      <c r="AE19" s="188" t="s">
        <v>474</v>
      </c>
      <c r="AF19" s="160" t="s">
        <v>467</v>
      </c>
      <c r="AG19" s="160">
        <v>0.1</v>
      </c>
      <c r="AH19" s="160">
        <v>0</v>
      </c>
      <c r="AI19" s="160">
        <v>0</v>
      </c>
      <c r="AJ19" s="160">
        <v>0</v>
      </c>
      <c r="AK19" s="160">
        <v>0</v>
      </c>
      <c r="AL19" s="188">
        <v>1</v>
      </c>
      <c r="AM19" s="188">
        <v>7</v>
      </c>
      <c r="AN19" s="188">
        <v>10</v>
      </c>
      <c r="AO19" s="63" t="str">
        <f t="shared" si="1"/>
        <v>11,8</v>
      </c>
      <c r="AP19" s="105" t="str">
        <f t="shared" si="2"/>
        <v/>
      </c>
      <c r="AQ19" s="109">
        <f t="shared" si="3"/>
        <v>0</v>
      </c>
      <c r="AR19" s="109">
        <f t="shared" si="3"/>
        <v>0</v>
      </c>
      <c r="AS19" s="160"/>
      <c r="AT19" s="160"/>
      <c r="AU19" s="160"/>
      <c r="AV19" s="160"/>
      <c r="AW19" s="160"/>
      <c r="AX19" s="160"/>
      <c r="AY19" s="160"/>
      <c r="AZ19" s="160"/>
      <c r="BA19" s="96"/>
      <c r="BB19" s="189">
        <v>15</v>
      </c>
      <c r="BC19" s="189">
        <v>0</v>
      </c>
      <c r="BD19" s="149">
        <v>22</v>
      </c>
      <c r="BE19" s="149">
        <v>9</v>
      </c>
      <c r="BF19" s="189">
        <v>750</v>
      </c>
      <c r="BG19" s="189">
        <v>5</v>
      </c>
      <c r="BH19" s="189">
        <v>9.4581999999999902E-4</v>
      </c>
      <c r="BI19" s="189">
        <v>108.1281</v>
      </c>
      <c r="BJ19" s="189">
        <v>0.5</v>
      </c>
      <c r="BK19" s="189">
        <v>0.5</v>
      </c>
      <c r="BL19" s="189">
        <v>5.0000001000000002E-2</v>
      </c>
      <c r="BM19" s="189">
        <v>2</v>
      </c>
      <c r="BN19" s="189">
        <v>1</v>
      </c>
      <c r="BO19" s="189">
        <v>0</v>
      </c>
      <c r="BP19" s="63" t="str">
        <f t="shared" si="4"/>
        <v>10,23</v>
      </c>
      <c r="BQ19" s="159"/>
      <c r="BR19" s="159"/>
      <c r="BS19" s="159"/>
      <c r="BT19" s="159"/>
      <c r="BU19" s="159"/>
      <c r="BV19" s="159"/>
      <c r="BW19" s="159"/>
      <c r="BX19" s="159"/>
      <c r="BY19" s="159"/>
      <c r="BZ19" s="159"/>
      <c r="CA19" s="159"/>
      <c r="CB19" s="159"/>
      <c r="CC19" s="159"/>
    </row>
    <row r="20" spans="1:81" ht="6.95" customHeight="1" x14ac:dyDescent="0.25">
      <c r="A20" s="109">
        <v>250</v>
      </c>
      <c r="B20" s="155">
        <f t="shared" si="5"/>
        <v>16</v>
      </c>
      <c r="C20" s="163">
        <v>160</v>
      </c>
      <c r="D20" s="163">
        <v>159.01960784313701</v>
      </c>
      <c r="E20" s="163">
        <v>157.450980392156</v>
      </c>
      <c r="F20" s="163">
        <v>155.88235294117601</v>
      </c>
      <c r="G20" s="163">
        <v>154.31372549019599</v>
      </c>
      <c r="H20" s="163">
        <v>152.74509803921501</v>
      </c>
      <c r="I20" s="163">
        <v>100</v>
      </c>
      <c r="J20" s="163">
        <v>100</v>
      </c>
      <c r="K20" s="163">
        <v>100</v>
      </c>
      <c r="L20" s="163">
        <v>100</v>
      </c>
      <c r="M20" s="163">
        <v>100</v>
      </c>
      <c r="N20" s="163">
        <v>147.254901960784</v>
      </c>
      <c r="O20" s="163">
        <v>145.68627450980301</v>
      </c>
      <c r="P20" s="163">
        <v>144.117647058823</v>
      </c>
      <c r="Q20" s="163">
        <v>142.54901960784301</v>
      </c>
      <c r="R20" s="163">
        <v>140.980392156862</v>
      </c>
      <c r="S20" s="163">
        <v>140</v>
      </c>
      <c r="T20" s="96"/>
      <c r="U20" s="156">
        <v>16</v>
      </c>
      <c r="V20" s="145">
        <v>0</v>
      </c>
      <c r="W20" s="145">
        <v>16</v>
      </c>
      <c r="X20" s="145">
        <v>0</v>
      </c>
      <c r="Y20" s="145">
        <v>160</v>
      </c>
      <c r="Z20" s="63" t="str">
        <f t="shared" si="0"/>
        <v>1,17</v>
      </c>
      <c r="AA20" s="96"/>
      <c r="AB20" s="188">
        <v>16</v>
      </c>
      <c r="AC20" s="188">
        <v>0</v>
      </c>
      <c r="AD20" s="188">
        <v>16</v>
      </c>
      <c r="AE20" s="188" t="s">
        <v>173</v>
      </c>
      <c r="AF20" s="160" t="s">
        <v>465</v>
      </c>
      <c r="AG20" s="160">
        <v>0.1</v>
      </c>
      <c r="AH20" s="160">
        <v>102</v>
      </c>
      <c r="AI20" s="160">
        <v>200</v>
      </c>
      <c r="AJ20" s="160">
        <v>500</v>
      </c>
      <c r="AK20" s="160">
        <v>500</v>
      </c>
      <c r="AL20" s="188">
        <v>0</v>
      </c>
      <c r="AM20" s="188">
        <v>8</v>
      </c>
      <c r="AN20" s="188">
        <v>5</v>
      </c>
      <c r="AO20" s="63" t="str">
        <f t="shared" si="1"/>
        <v>6,9</v>
      </c>
      <c r="AP20" s="105" t="str">
        <f t="shared" si="2"/>
        <v>H</v>
      </c>
      <c r="AQ20" s="109">
        <f t="shared" si="3"/>
        <v>300</v>
      </c>
      <c r="AR20" s="109">
        <f t="shared" si="3"/>
        <v>0</v>
      </c>
      <c r="AS20" s="160"/>
      <c r="AT20" s="160"/>
      <c r="AU20" s="160"/>
      <c r="AV20" s="160"/>
      <c r="AW20" s="160"/>
      <c r="AX20" s="160"/>
      <c r="AY20" s="160"/>
      <c r="AZ20" s="160"/>
      <c r="BA20" s="96"/>
      <c r="BB20" s="189">
        <v>16</v>
      </c>
      <c r="BC20" s="189">
        <v>0</v>
      </c>
      <c r="BD20" s="149">
        <v>22</v>
      </c>
      <c r="BE20" s="149">
        <v>10</v>
      </c>
      <c r="BF20" s="189">
        <v>500</v>
      </c>
      <c r="BG20" s="189">
        <v>5</v>
      </c>
      <c r="BH20" s="189">
        <v>9.4581999999999902E-4</v>
      </c>
      <c r="BI20" s="189">
        <v>107.536959999999</v>
      </c>
      <c r="BJ20" s="189">
        <v>0.5</v>
      </c>
      <c r="BK20" s="189">
        <v>0.5</v>
      </c>
      <c r="BL20" s="189">
        <v>5.0000001000000002E-2</v>
      </c>
      <c r="BM20" s="189">
        <v>2</v>
      </c>
      <c r="BN20" s="189">
        <v>1</v>
      </c>
      <c r="BO20" s="189">
        <v>0</v>
      </c>
      <c r="BP20" s="63" t="str">
        <f t="shared" si="4"/>
        <v>11,23</v>
      </c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</row>
    <row r="21" spans="1:81" ht="6.95" customHeight="1" x14ac:dyDescent="0.25">
      <c r="A21" s="109">
        <v>250</v>
      </c>
      <c r="B21" s="155">
        <f t="shared" si="5"/>
        <v>17</v>
      </c>
      <c r="C21" s="163">
        <v>160</v>
      </c>
      <c r="D21" s="163">
        <v>159.01960784313701</v>
      </c>
      <c r="E21" s="163">
        <v>157.450980392156</v>
      </c>
      <c r="F21" s="163">
        <v>155.88235294117601</v>
      </c>
      <c r="G21" s="163">
        <v>154.31372549019599</v>
      </c>
      <c r="H21" s="163">
        <v>152.74509803921501</v>
      </c>
      <c r="I21" s="163">
        <v>100</v>
      </c>
      <c r="J21" s="163">
        <v>95</v>
      </c>
      <c r="K21" s="163">
        <v>95</v>
      </c>
      <c r="L21" s="163">
        <v>95</v>
      </c>
      <c r="M21" s="163">
        <v>100</v>
      </c>
      <c r="N21" s="163">
        <v>147.254901960784</v>
      </c>
      <c r="O21" s="163">
        <v>145.68627450980301</v>
      </c>
      <c r="P21" s="163">
        <v>144.117647058823</v>
      </c>
      <c r="Q21" s="163">
        <v>142.54901960784301</v>
      </c>
      <c r="R21" s="163">
        <v>140.980392156862</v>
      </c>
      <c r="S21" s="163">
        <v>140</v>
      </c>
      <c r="T21" s="96"/>
      <c r="U21" s="156">
        <v>17</v>
      </c>
      <c r="V21" s="145">
        <v>0</v>
      </c>
      <c r="W21" s="145">
        <v>17</v>
      </c>
      <c r="X21" s="145">
        <v>0</v>
      </c>
      <c r="Y21" s="145">
        <v>160</v>
      </c>
      <c r="Z21" s="63" t="str">
        <f t="shared" si="0"/>
        <v>1,18</v>
      </c>
      <c r="AA21" s="96"/>
      <c r="AB21" s="188">
        <v>17</v>
      </c>
      <c r="AC21" s="188">
        <v>0</v>
      </c>
      <c r="AD21" s="188">
        <v>17</v>
      </c>
      <c r="AE21" s="188" t="s">
        <v>417</v>
      </c>
      <c r="AF21" s="160" t="s">
        <v>467</v>
      </c>
      <c r="AG21" s="160">
        <v>0.1</v>
      </c>
      <c r="AH21" s="160">
        <v>0</v>
      </c>
      <c r="AI21" s="160">
        <v>0</v>
      </c>
      <c r="AJ21" s="160">
        <v>0</v>
      </c>
      <c r="AK21" s="160">
        <v>0</v>
      </c>
      <c r="AL21" s="188">
        <v>1</v>
      </c>
      <c r="AM21" s="188">
        <v>8</v>
      </c>
      <c r="AN21" s="188">
        <v>6</v>
      </c>
      <c r="AO21" s="63" t="str">
        <f t="shared" si="1"/>
        <v>7,9</v>
      </c>
      <c r="AP21" s="105" t="str">
        <f t="shared" si="2"/>
        <v/>
      </c>
      <c r="AQ21" s="109">
        <f t="shared" si="3"/>
        <v>0</v>
      </c>
      <c r="AR21" s="109">
        <f t="shared" si="3"/>
        <v>0</v>
      </c>
      <c r="AS21" s="160"/>
      <c r="AT21" s="160"/>
      <c r="AU21" s="160"/>
      <c r="AV21" s="160"/>
      <c r="AW21" s="160"/>
      <c r="AX21" s="160"/>
      <c r="AY21" s="160"/>
      <c r="AZ21" s="160"/>
      <c r="BA21" s="96"/>
      <c r="BB21" s="189">
        <v>17</v>
      </c>
      <c r="BC21" s="189">
        <v>0</v>
      </c>
      <c r="BD21" s="149">
        <v>22</v>
      </c>
      <c r="BE21" s="149">
        <v>11</v>
      </c>
      <c r="BF21" s="189">
        <v>1000</v>
      </c>
      <c r="BG21" s="189">
        <v>5</v>
      </c>
      <c r="BH21" s="189">
        <v>9.4581999999999902E-4</v>
      </c>
      <c r="BI21" s="189">
        <v>106.82759</v>
      </c>
      <c r="BJ21" s="189">
        <v>0.5</v>
      </c>
      <c r="BK21" s="189">
        <v>0.5</v>
      </c>
      <c r="BL21" s="189">
        <v>5.0000001000000002E-2</v>
      </c>
      <c r="BM21" s="189">
        <v>2</v>
      </c>
      <c r="BN21" s="189">
        <v>1</v>
      </c>
      <c r="BO21" s="189">
        <v>0</v>
      </c>
      <c r="BP21" s="63" t="str">
        <f t="shared" si="4"/>
        <v>12,23</v>
      </c>
      <c r="BQ21" s="159"/>
      <c r="BR21" s="159"/>
      <c r="BS21" s="159"/>
      <c r="BT21" s="159"/>
      <c r="BU21" s="159"/>
      <c r="BV21" s="159"/>
      <c r="BW21" s="159"/>
      <c r="BX21" s="159"/>
      <c r="BY21" s="159"/>
      <c r="BZ21" s="159"/>
      <c r="CA21" s="159"/>
      <c r="CB21" s="159"/>
      <c r="CC21" s="159"/>
    </row>
    <row r="22" spans="1:81" ht="6.95" customHeight="1" x14ac:dyDescent="0.25">
      <c r="A22" s="109">
        <v>250</v>
      </c>
      <c r="B22" s="155">
        <f t="shared" si="5"/>
        <v>18</v>
      </c>
      <c r="C22" s="163">
        <v>160</v>
      </c>
      <c r="D22" s="163">
        <v>159.01960784313701</v>
      </c>
      <c r="E22" s="163">
        <v>157.450980392156</v>
      </c>
      <c r="F22" s="163">
        <v>155.88235294117601</v>
      </c>
      <c r="G22" s="163">
        <v>154.31372549019599</v>
      </c>
      <c r="H22" s="163">
        <v>152.74509803921501</v>
      </c>
      <c r="I22" s="163">
        <v>100</v>
      </c>
      <c r="J22" s="163">
        <v>95</v>
      </c>
      <c r="K22" s="163">
        <v>95</v>
      </c>
      <c r="L22" s="163">
        <v>95</v>
      </c>
      <c r="M22" s="163">
        <v>100</v>
      </c>
      <c r="N22" s="163">
        <v>147.254901960784</v>
      </c>
      <c r="O22" s="163">
        <v>145.68627450980301</v>
      </c>
      <c r="P22" s="163">
        <v>144.117647058823</v>
      </c>
      <c r="Q22" s="163">
        <v>142.54901960784301</v>
      </c>
      <c r="R22" s="163">
        <v>140.980392156862</v>
      </c>
      <c r="S22" s="163">
        <v>140</v>
      </c>
      <c r="T22" s="96"/>
      <c r="U22" s="156">
        <v>18</v>
      </c>
      <c r="V22" s="145">
        <v>0</v>
      </c>
      <c r="W22" s="145">
        <v>18</v>
      </c>
      <c r="X22" s="145">
        <v>0</v>
      </c>
      <c r="Y22" s="145">
        <v>160</v>
      </c>
      <c r="Z22" s="63" t="str">
        <f t="shared" si="0"/>
        <v>1,19</v>
      </c>
      <c r="AA22" s="96"/>
      <c r="AB22" s="188">
        <v>18</v>
      </c>
      <c r="AC22" s="188">
        <v>0</v>
      </c>
      <c r="AD22" s="188">
        <v>18</v>
      </c>
      <c r="AE22" s="188" t="s">
        <v>475</v>
      </c>
      <c r="AF22" s="160" t="s">
        <v>465</v>
      </c>
      <c r="AG22" s="160">
        <v>0.1</v>
      </c>
      <c r="AH22" s="160">
        <v>102</v>
      </c>
      <c r="AI22" s="160">
        <v>200</v>
      </c>
      <c r="AJ22" s="160">
        <v>500</v>
      </c>
      <c r="AK22" s="160">
        <v>500</v>
      </c>
      <c r="AL22" s="188">
        <v>0</v>
      </c>
      <c r="AM22" s="188">
        <v>8</v>
      </c>
      <c r="AN22" s="188">
        <v>11</v>
      </c>
      <c r="AO22" s="63" t="str">
        <f t="shared" si="1"/>
        <v>12,9</v>
      </c>
      <c r="AP22" s="105" t="str">
        <f t="shared" si="2"/>
        <v>H</v>
      </c>
      <c r="AQ22" s="109">
        <f t="shared" si="3"/>
        <v>300</v>
      </c>
      <c r="AR22" s="109">
        <f t="shared" si="3"/>
        <v>0</v>
      </c>
      <c r="AS22" s="160"/>
      <c r="AT22" s="160"/>
      <c r="AU22" s="160"/>
      <c r="AV22" s="160"/>
      <c r="AW22" s="160"/>
      <c r="AX22" s="160"/>
      <c r="AY22" s="160"/>
      <c r="AZ22" s="160"/>
      <c r="BA22" s="96"/>
      <c r="BB22" s="189">
        <v>18</v>
      </c>
      <c r="BC22" s="189">
        <v>0</v>
      </c>
      <c r="BD22" s="149">
        <v>22</v>
      </c>
      <c r="BE22" s="149">
        <v>12</v>
      </c>
      <c r="BF22" s="189">
        <v>1000</v>
      </c>
      <c r="BG22" s="189">
        <v>5</v>
      </c>
      <c r="BH22" s="189">
        <v>9.4581999999999902E-4</v>
      </c>
      <c r="BI22" s="189">
        <v>105.88177</v>
      </c>
      <c r="BJ22" s="189">
        <v>0.5</v>
      </c>
      <c r="BK22" s="189">
        <v>0.5</v>
      </c>
      <c r="BL22" s="189">
        <v>5.0000001000000002E-2</v>
      </c>
      <c r="BM22" s="189">
        <v>2</v>
      </c>
      <c r="BN22" s="189">
        <v>1</v>
      </c>
      <c r="BO22" s="189">
        <v>0</v>
      </c>
      <c r="BP22" s="63" t="str">
        <f t="shared" si="4"/>
        <v>13,23</v>
      </c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</row>
    <row r="23" spans="1:81" ht="6.95" customHeight="1" x14ac:dyDescent="0.25">
      <c r="A23" s="109">
        <v>250</v>
      </c>
      <c r="B23" s="155">
        <f t="shared" si="5"/>
        <v>19</v>
      </c>
      <c r="C23" s="163">
        <v>160</v>
      </c>
      <c r="D23" s="163">
        <v>159.01960784313701</v>
      </c>
      <c r="E23" s="163">
        <v>157.450980392156</v>
      </c>
      <c r="F23" s="163">
        <v>155.88235294117601</v>
      </c>
      <c r="G23" s="163">
        <v>154.31372549019599</v>
      </c>
      <c r="H23" s="163">
        <v>152.74509803921501</v>
      </c>
      <c r="I23" s="163">
        <v>100</v>
      </c>
      <c r="J23" s="163">
        <v>95</v>
      </c>
      <c r="K23" s="163">
        <v>95</v>
      </c>
      <c r="L23" s="163">
        <v>95</v>
      </c>
      <c r="M23" s="163">
        <v>100</v>
      </c>
      <c r="N23" s="163">
        <v>147.254901960784</v>
      </c>
      <c r="O23" s="163">
        <v>145.68627450980301</v>
      </c>
      <c r="P23" s="163">
        <v>144.117647058823</v>
      </c>
      <c r="Q23" s="163">
        <v>142.54901960784301</v>
      </c>
      <c r="R23" s="163">
        <v>140.980392156862</v>
      </c>
      <c r="S23" s="163">
        <v>140</v>
      </c>
      <c r="T23" s="96"/>
      <c r="U23" s="156">
        <v>19</v>
      </c>
      <c r="V23" s="145">
        <v>0</v>
      </c>
      <c r="W23" s="145">
        <v>19</v>
      </c>
      <c r="X23" s="145">
        <v>0</v>
      </c>
      <c r="Y23" s="145">
        <v>160</v>
      </c>
      <c r="Z23" s="63" t="str">
        <f t="shared" si="0"/>
        <v>1,20</v>
      </c>
      <c r="AA23" s="96"/>
      <c r="AB23" s="188">
        <v>19</v>
      </c>
      <c r="AC23" s="188">
        <v>0</v>
      </c>
      <c r="AD23" s="188">
        <v>19</v>
      </c>
      <c r="AE23" s="188" t="s">
        <v>476</v>
      </c>
      <c r="AF23" s="160" t="s">
        <v>467</v>
      </c>
      <c r="AG23" s="160">
        <v>0.1</v>
      </c>
      <c r="AH23" s="160">
        <v>0</v>
      </c>
      <c r="AI23" s="160">
        <v>0</v>
      </c>
      <c r="AJ23" s="160">
        <v>0</v>
      </c>
      <c r="AK23" s="160">
        <v>0</v>
      </c>
      <c r="AL23" s="188">
        <v>1</v>
      </c>
      <c r="AM23" s="188">
        <v>8</v>
      </c>
      <c r="AN23" s="188">
        <v>10</v>
      </c>
      <c r="AO23" s="63" t="str">
        <f t="shared" si="1"/>
        <v>11,9</v>
      </c>
      <c r="AP23" s="105" t="str">
        <f t="shared" si="2"/>
        <v/>
      </c>
      <c r="AQ23" s="109">
        <f t="shared" si="3"/>
        <v>0</v>
      </c>
      <c r="AR23" s="109">
        <f t="shared" si="3"/>
        <v>0</v>
      </c>
      <c r="AS23" s="160"/>
      <c r="AT23" s="160"/>
      <c r="AU23" s="160"/>
      <c r="AV23" s="160"/>
      <c r="AW23" s="160"/>
      <c r="AX23" s="160"/>
      <c r="AY23" s="160"/>
      <c r="AZ23" s="160"/>
      <c r="BA23" s="96"/>
      <c r="BB23" s="189">
        <v>19</v>
      </c>
      <c r="BC23" s="189">
        <v>0</v>
      </c>
      <c r="BD23" s="149">
        <v>22</v>
      </c>
      <c r="BE23" s="149">
        <v>13</v>
      </c>
      <c r="BF23" s="189">
        <v>1000</v>
      </c>
      <c r="BG23" s="189">
        <v>5</v>
      </c>
      <c r="BH23" s="189">
        <v>9.4581999999999902E-4</v>
      </c>
      <c r="BI23" s="189">
        <v>104.93595000000001</v>
      </c>
      <c r="BJ23" s="189">
        <v>0.5</v>
      </c>
      <c r="BK23" s="189">
        <v>0.5</v>
      </c>
      <c r="BL23" s="189">
        <v>5.0000001000000002E-2</v>
      </c>
      <c r="BM23" s="189">
        <v>2</v>
      </c>
      <c r="BN23" s="189">
        <v>1</v>
      </c>
      <c r="BO23" s="189">
        <v>0</v>
      </c>
      <c r="BP23" s="63" t="str">
        <f t="shared" si="4"/>
        <v>14,23</v>
      </c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59"/>
      <c r="CB23" s="159"/>
      <c r="CC23" s="159"/>
    </row>
    <row r="24" spans="1:81" ht="6.95" customHeight="1" x14ac:dyDescent="0.25">
      <c r="A24" s="109">
        <v>250</v>
      </c>
      <c r="B24" s="155">
        <f t="shared" si="5"/>
        <v>20</v>
      </c>
      <c r="C24" s="163">
        <v>160</v>
      </c>
      <c r="D24" s="163">
        <v>159.01960784313701</v>
      </c>
      <c r="E24" s="163">
        <v>157.450980392156</v>
      </c>
      <c r="F24" s="163">
        <v>155.88235294117601</v>
      </c>
      <c r="G24" s="163">
        <v>154.31372549019599</v>
      </c>
      <c r="H24" s="163">
        <v>152.74509803921501</v>
      </c>
      <c r="I24" s="163">
        <v>100</v>
      </c>
      <c r="J24" s="163">
        <v>100</v>
      </c>
      <c r="K24" s="163">
        <v>100</v>
      </c>
      <c r="L24" s="163">
        <v>100</v>
      </c>
      <c r="M24" s="163">
        <v>100</v>
      </c>
      <c r="N24" s="163">
        <v>147.254901960784</v>
      </c>
      <c r="O24" s="163">
        <v>145.68627450980301</v>
      </c>
      <c r="P24" s="163">
        <v>144.117647058823</v>
      </c>
      <c r="Q24" s="163">
        <v>142.54901960784301</v>
      </c>
      <c r="R24" s="163">
        <v>140.980392156862</v>
      </c>
      <c r="S24" s="163">
        <v>140</v>
      </c>
      <c r="T24" s="96"/>
      <c r="U24" s="156">
        <v>20</v>
      </c>
      <c r="V24" s="145">
        <v>0</v>
      </c>
      <c r="W24" s="145">
        <v>20</v>
      </c>
      <c r="X24" s="145">
        <v>0</v>
      </c>
      <c r="Y24" s="145">
        <v>160</v>
      </c>
      <c r="Z24" s="63" t="str">
        <f t="shared" si="0"/>
        <v>1,21</v>
      </c>
      <c r="AA24" s="96"/>
      <c r="AB24" s="188">
        <v>20</v>
      </c>
      <c r="AC24" s="188">
        <v>0</v>
      </c>
      <c r="AD24" s="188">
        <v>20</v>
      </c>
      <c r="AE24" s="188" t="s">
        <v>291</v>
      </c>
      <c r="AF24" s="160" t="s">
        <v>465</v>
      </c>
      <c r="AG24" s="160">
        <v>0.1</v>
      </c>
      <c r="AH24" s="160">
        <v>102</v>
      </c>
      <c r="AI24" s="160">
        <v>200</v>
      </c>
      <c r="AJ24" s="160">
        <v>500</v>
      </c>
      <c r="AK24" s="160">
        <v>500</v>
      </c>
      <c r="AL24" s="188">
        <v>0</v>
      </c>
      <c r="AM24" s="188">
        <v>9</v>
      </c>
      <c r="AN24" s="188">
        <v>5</v>
      </c>
      <c r="AO24" s="63" t="str">
        <f t="shared" si="1"/>
        <v>6,10</v>
      </c>
      <c r="AP24" s="105" t="str">
        <f t="shared" si="2"/>
        <v>H</v>
      </c>
      <c r="AQ24" s="109">
        <f t="shared" si="3"/>
        <v>300</v>
      </c>
      <c r="AR24" s="109">
        <f t="shared" si="3"/>
        <v>0</v>
      </c>
      <c r="AS24" s="160"/>
      <c r="AT24" s="160"/>
      <c r="AU24" s="160"/>
      <c r="AV24" s="160"/>
      <c r="AW24" s="160"/>
      <c r="AX24" s="160"/>
      <c r="AY24" s="160"/>
      <c r="AZ24" s="160"/>
      <c r="BA24" s="96"/>
      <c r="BB24" s="189">
        <v>20</v>
      </c>
      <c r="BC24" s="189">
        <v>0</v>
      </c>
      <c r="BD24" s="149">
        <v>22</v>
      </c>
      <c r="BE24" s="149">
        <v>14</v>
      </c>
      <c r="BF24" s="189">
        <v>1000</v>
      </c>
      <c r="BG24" s="189">
        <v>5</v>
      </c>
      <c r="BH24" s="189">
        <v>9.4581999999999902E-4</v>
      </c>
      <c r="BI24" s="189">
        <v>103.990139999999</v>
      </c>
      <c r="BJ24" s="189">
        <v>0.5</v>
      </c>
      <c r="BK24" s="189">
        <v>0.5</v>
      </c>
      <c r="BL24" s="189">
        <v>5.0000001000000002E-2</v>
      </c>
      <c r="BM24" s="189">
        <v>2</v>
      </c>
      <c r="BN24" s="189">
        <v>1</v>
      </c>
      <c r="BO24" s="189">
        <v>0</v>
      </c>
      <c r="BP24" s="63" t="str">
        <f t="shared" si="4"/>
        <v>15,23</v>
      </c>
      <c r="BQ24" s="159"/>
      <c r="BR24" s="159"/>
      <c r="BS24" s="159"/>
      <c r="BT24" s="159"/>
      <c r="BU24" s="159"/>
      <c r="BV24" s="159"/>
      <c r="BW24" s="159"/>
      <c r="BX24" s="159"/>
      <c r="BY24" s="159"/>
      <c r="BZ24" s="159"/>
      <c r="CA24" s="159"/>
      <c r="CB24" s="159"/>
      <c r="CC24" s="159"/>
    </row>
    <row r="25" spans="1:81" ht="6.95" customHeight="1" x14ac:dyDescent="0.25">
      <c r="A25" s="109">
        <v>250</v>
      </c>
      <c r="B25" s="155">
        <f t="shared" si="5"/>
        <v>21</v>
      </c>
      <c r="C25" s="163">
        <v>160</v>
      </c>
      <c r="D25" s="163">
        <v>159.01960784313701</v>
      </c>
      <c r="E25" s="163">
        <v>157.450980392156</v>
      </c>
      <c r="F25" s="163">
        <v>155.88235294117601</v>
      </c>
      <c r="G25" s="163">
        <v>154.31372549019599</v>
      </c>
      <c r="H25" s="163">
        <v>152.74509803921501</v>
      </c>
      <c r="I25" s="163">
        <v>151.56862745097999</v>
      </c>
      <c r="J25" s="163">
        <v>150.78431372548999</v>
      </c>
      <c r="K25" s="163">
        <v>150</v>
      </c>
      <c r="L25" s="163">
        <v>149.21568627450901</v>
      </c>
      <c r="M25" s="163">
        <v>148.43137254901899</v>
      </c>
      <c r="N25" s="163">
        <v>147.254901960784</v>
      </c>
      <c r="O25" s="163">
        <v>145.68627450980301</v>
      </c>
      <c r="P25" s="163">
        <v>144.117647058823</v>
      </c>
      <c r="Q25" s="163">
        <v>142.54901960784301</v>
      </c>
      <c r="R25" s="163">
        <v>140.980392156862</v>
      </c>
      <c r="S25" s="163">
        <v>140</v>
      </c>
      <c r="T25" s="96"/>
      <c r="U25" s="156">
        <v>21</v>
      </c>
      <c r="V25" s="145">
        <v>0</v>
      </c>
      <c r="W25" s="145">
        <v>21</v>
      </c>
      <c r="X25" s="145">
        <v>0</v>
      </c>
      <c r="Y25" s="145">
        <v>160</v>
      </c>
      <c r="Z25" s="63" t="str">
        <f t="shared" si="0"/>
        <v>1,22</v>
      </c>
      <c r="AA25" s="96"/>
      <c r="AB25" s="188">
        <v>21</v>
      </c>
      <c r="AC25" s="188">
        <v>0</v>
      </c>
      <c r="AD25" s="188">
        <v>21</v>
      </c>
      <c r="AE25" s="188" t="s">
        <v>477</v>
      </c>
      <c r="AF25" s="160" t="s">
        <v>467</v>
      </c>
      <c r="AG25" s="160">
        <v>0.1</v>
      </c>
      <c r="AH25" s="160">
        <v>0</v>
      </c>
      <c r="AI25" s="160">
        <v>0</v>
      </c>
      <c r="AJ25" s="160">
        <v>0</v>
      </c>
      <c r="AK25" s="160">
        <v>0</v>
      </c>
      <c r="AL25" s="188">
        <v>1</v>
      </c>
      <c r="AM25" s="188">
        <v>9</v>
      </c>
      <c r="AN25" s="188">
        <v>6</v>
      </c>
      <c r="AO25" s="63" t="str">
        <f t="shared" si="1"/>
        <v>7,10</v>
      </c>
      <c r="AP25" s="105" t="str">
        <f t="shared" si="2"/>
        <v/>
      </c>
      <c r="AQ25" s="109">
        <f t="shared" si="3"/>
        <v>0</v>
      </c>
      <c r="AR25" s="109">
        <f t="shared" si="3"/>
        <v>0</v>
      </c>
      <c r="AS25" s="160"/>
      <c r="AT25" s="160"/>
      <c r="AU25" s="160"/>
      <c r="AV25" s="160"/>
      <c r="AW25" s="160"/>
      <c r="AX25" s="160"/>
      <c r="AY25" s="160"/>
      <c r="AZ25" s="160"/>
      <c r="BA25" s="96"/>
      <c r="BB25" s="189">
        <v>21</v>
      </c>
      <c r="BC25" s="189">
        <v>0</v>
      </c>
      <c r="BD25" s="149">
        <v>22</v>
      </c>
      <c r="BE25" s="149">
        <v>15</v>
      </c>
      <c r="BF25" s="189">
        <v>1000</v>
      </c>
      <c r="BG25" s="189">
        <v>5</v>
      </c>
      <c r="BH25" s="189">
        <v>9.4581999999999902E-4</v>
      </c>
      <c r="BI25" s="189">
        <v>103.044309999999</v>
      </c>
      <c r="BJ25" s="189">
        <v>0.5</v>
      </c>
      <c r="BK25" s="189">
        <v>0.5</v>
      </c>
      <c r="BL25" s="189">
        <v>5.0000001000000002E-2</v>
      </c>
      <c r="BM25" s="189">
        <v>1</v>
      </c>
      <c r="BN25" s="189">
        <v>1</v>
      </c>
      <c r="BO25" s="189">
        <v>0</v>
      </c>
      <c r="BP25" s="63" t="str">
        <f t="shared" si="4"/>
        <v>16,23</v>
      </c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</row>
    <row r="26" spans="1:81" ht="6.95" customHeight="1" x14ac:dyDescent="0.25">
      <c r="A26" s="109">
        <v>250</v>
      </c>
      <c r="B26" s="155">
        <f t="shared" si="5"/>
        <v>22</v>
      </c>
      <c r="C26" s="163">
        <v>160</v>
      </c>
      <c r="D26" s="163">
        <v>159.01960784313701</v>
      </c>
      <c r="E26" s="163">
        <v>157.450980392156</v>
      </c>
      <c r="F26" s="163">
        <v>155.88235294117601</v>
      </c>
      <c r="G26" s="163">
        <v>154.31372549019599</v>
      </c>
      <c r="H26" s="163">
        <v>152.74509803921501</v>
      </c>
      <c r="I26" s="163">
        <v>151.56862745097999</v>
      </c>
      <c r="J26" s="163">
        <v>150.78431372548999</v>
      </c>
      <c r="K26" s="163">
        <v>150</v>
      </c>
      <c r="L26" s="163">
        <v>149.21568627450901</v>
      </c>
      <c r="M26" s="163">
        <v>148.43137254901899</v>
      </c>
      <c r="N26" s="163">
        <v>147.254901960784</v>
      </c>
      <c r="O26" s="163">
        <v>145.68627450980301</v>
      </c>
      <c r="P26" s="163">
        <v>144.117647058823</v>
      </c>
      <c r="Q26" s="163">
        <v>142.54901960784301</v>
      </c>
      <c r="R26" s="163">
        <v>140.980392156862</v>
      </c>
      <c r="S26" s="163">
        <v>140</v>
      </c>
      <c r="T26" s="96"/>
      <c r="U26" s="156">
        <v>22</v>
      </c>
      <c r="V26" s="145">
        <v>0</v>
      </c>
      <c r="W26" s="145">
        <v>22</v>
      </c>
      <c r="X26" s="145">
        <v>0</v>
      </c>
      <c r="Y26" s="145">
        <v>160</v>
      </c>
      <c r="Z26" s="63" t="str">
        <f t="shared" si="0"/>
        <v>1,23</v>
      </c>
      <c r="AA26" s="96"/>
      <c r="AB26" s="188">
        <v>22</v>
      </c>
      <c r="AC26" s="188">
        <v>0</v>
      </c>
      <c r="AD26" s="188">
        <v>22</v>
      </c>
      <c r="AE26" s="188" t="s">
        <v>478</v>
      </c>
      <c r="AF26" s="160" t="s">
        <v>465</v>
      </c>
      <c r="AG26" s="160">
        <v>0.1</v>
      </c>
      <c r="AH26" s="160">
        <v>102</v>
      </c>
      <c r="AI26" s="160">
        <v>200</v>
      </c>
      <c r="AJ26" s="160">
        <v>500</v>
      </c>
      <c r="AK26" s="160">
        <v>500</v>
      </c>
      <c r="AL26" s="188">
        <v>0</v>
      </c>
      <c r="AM26" s="188">
        <v>9</v>
      </c>
      <c r="AN26" s="188">
        <v>11</v>
      </c>
      <c r="AO26" s="63" t="str">
        <f t="shared" si="1"/>
        <v>12,10</v>
      </c>
      <c r="AP26" s="105" t="str">
        <f t="shared" si="2"/>
        <v>H</v>
      </c>
      <c r="AQ26" s="109">
        <f t="shared" si="3"/>
        <v>300</v>
      </c>
      <c r="AR26" s="109">
        <f t="shared" si="3"/>
        <v>0</v>
      </c>
      <c r="AS26" s="160"/>
      <c r="AT26" s="160"/>
      <c r="AU26" s="160"/>
      <c r="AV26" s="160"/>
      <c r="AW26" s="160"/>
      <c r="AX26" s="160"/>
      <c r="AY26" s="160"/>
      <c r="AZ26" s="160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</row>
    <row r="27" spans="1:81" ht="6.95" customHeight="1" x14ac:dyDescent="0.25">
      <c r="A27" s="109">
        <v>250</v>
      </c>
      <c r="B27" s="155">
        <f t="shared" si="5"/>
        <v>23</v>
      </c>
      <c r="C27" s="163">
        <v>160</v>
      </c>
      <c r="D27" s="163">
        <v>159.01960784313701</v>
      </c>
      <c r="E27" s="163">
        <v>157.450980392156</v>
      </c>
      <c r="F27" s="163">
        <v>155.88235294117601</v>
      </c>
      <c r="G27" s="163">
        <v>154.31372549019599</v>
      </c>
      <c r="H27" s="163">
        <v>152.74509803921501</v>
      </c>
      <c r="I27" s="163">
        <v>151.56862745097999</v>
      </c>
      <c r="J27" s="163">
        <v>150.78431372548999</v>
      </c>
      <c r="K27" s="163">
        <v>150</v>
      </c>
      <c r="L27" s="163">
        <v>149.21568627450901</v>
      </c>
      <c r="M27" s="163">
        <v>148.43137254901899</v>
      </c>
      <c r="N27" s="163">
        <v>147.254901960784</v>
      </c>
      <c r="O27" s="163">
        <v>145.68627450980301</v>
      </c>
      <c r="P27" s="163">
        <v>144.117647058823</v>
      </c>
      <c r="Q27" s="163">
        <v>142.54901960784301</v>
      </c>
      <c r="R27" s="163">
        <v>140.980392156862</v>
      </c>
      <c r="S27" s="163">
        <v>140</v>
      </c>
      <c r="T27" s="96"/>
      <c r="U27" s="156">
        <v>23</v>
      </c>
      <c r="V27" s="145">
        <v>0</v>
      </c>
      <c r="W27" s="145">
        <v>23</v>
      </c>
      <c r="X27" s="145">
        <v>0</v>
      </c>
      <c r="Y27" s="145">
        <v>160</v>
      </c>
      <c r="Z27" s="63" t="str">
        <f t="shared" si="0"/>
        <v>1,24</v>
      </c>
      <c r="AA27" s="96"/>
      <c r="AB27" s="188">
        <v>23</v>
      </c>
      <c r="AC27" s="188">
        <v>0</v>
      </c>
      <c r="AD27" s="188">
        <v>23</v>
      </c>
      <c r="AE27" s="188" t="s">
        <v>479</v>
      </c>
      <c r="AF27" s="160" t="s">
        <v>467</v>
      </c>
      <c r="AG27" s="160">
        <v>0.1</v>
      </c>
      <c r="AH27" s="160">
        <v>0</v>
      </c>
      <c r="AI27" s="160">
        <v>0</v>
      </c>
      <c r="AJ27" s="160">
        <v>0</v>
      </c>
      <c r="AK27" s="160">
        <v>0</v>
      </c>
      <c r="AL27" s="188">
        <v>1</v>
      </c>
      <c r="AM27" s="188">
        <v>9</v>
      </c>
      <c r="AN27" s="188">
        <v>10</v>
      </c>
      <c r="AO27" s="63" t="str">
        <f t="shared" si="1"/>
        <v>11,10</v>
      </c>
      <c r="AP27" s="105" t="str">
        <f t="shared" si="2"/>
        <v/>
      </c>
      <c r="AQ27" s="109">
        <f t="shared" si="3"/>
        <v>0</v>
      </c>
      <c r="AR27" s="109">
        <f t="shared" si="3"/>
        <v>0</v>
      </c>
      <c r="AS27" s="160"/>
      <c r="AT27" s="160"/>
      <c r="AU27" s="160"/>
      <c r="AV27" s="160"/>
      <c r="AW27" s="160"/>
      <c r="AX27" s="160"/>
      <c r="AY27" s="160"/>
      <c r="AZ27" s="160"/>
      <c r="BA27" s="96"/>
      <c r="BB27" s="190" t="s">
        <v>502</v>
      </c>
      <c r="BC27" s="190"/>
      <c r="BD27" s="190"/>
      <c r="BE27" s="190"/>
      <c r="BF27" s="190"/>
      <c r="BG27" s="190"/>
      <c r="BH27" s="190"/>
      <c r="BI27" s="190"/>
      <c r="BJ27" s="191"/>
      <c r="BK27" s="191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</row>
    <row r="28" spans="1:81" ht="6.95" customHeight="1" x14ac:dyDescent="0.25">
      <c r="A28" s="109">
        <v>250</v>
      </c>
      <c r="B28" s="155">
        <f t="shared" si="5"/>
        <v>24</v>
      </c>
      <c r="C28" s="163">
        <v>160</v>
      </c>
      <c r="D28" s="163">
        <v>159.01960784313701</v>
      </c>
      <c r="E28" s="163">
        <v>157.450980392156</v>
      </c>
      <c r="F28" s="163">
        <v>155.88235294117601</v>
      </c>
      <c r="G28" s="163">
        <v>154.31372549019599</v>
      </c>
      <c r="H28" s="163">
        <v>152.74509803921501</v>
      </c>
      <c r="I28" s="163">
        <v>151.56862745097999</v>
      </c>
      <c r="J28" s="163">
        <v>150.78431372548999</v>
      </c>
      <c r="K28" s="163">
        <v>150</v>
      </c>
      <c r="L28" s="163">
        <v>149.21568627450901</v>
      </c>
      <c r="M28" s="163">
        <v>148.43137254901899</v>
      </c>
      <c r="N28" s="163">
        <v>147.254901960784</v>
      </c>
      <c r="O28" s="163">
        <v>145.68627450980301</v>
      </c>
      <c r="P28" s="163">
        <v>144.117647058823</v>
      </c>
      <c r="Q28" s="163">
        <v>142.54901960784301</v>
      </c>
      <c r="R28" s="163">
        <v>140.980392156862</v>
      </c>
      <c r="S28" s="163">
        <v>140</v>
      </c>
      <c r="T28" s="96"/>
      <c r="U28" s="156">
        <v>24</v>
      </c>
      <c r="V28" s="145">
        <v>0</v>
      </c>
      <c r="W28" s="145">
        <v>24</v>
      </c>
      <c r="X28" s="145">
        <v>0</v>
      </c>
      <c r="Y28" s="145">
        <v>160</v>
      </c>
      <c r="Z28" s="63" t="str">
        <f t="shared" si="0"/>
        <v>1,25</v>
      </c>
      <c r="AA28" s="96"/>
      <c r="AB28" s="188">
        <v>24</v>
      </c>
      <c r="AC28" s="188">
        <v>0</v>
      </c>
      <c r="AD28" s="188">
        <v>24</v>
      </c>
      <c r="AE28" s="188" t="s">
        <v>299</v>
      </c>
      <c r="AF28" s="160" t="s">
        <v>465</v>
      </c>
      <c r="AG28" s="160">
        <v>0.1</v>
      </c>
      <c r="AH28" s="160">
        <v>102</v>
      </c>
      <c r="AI28" s="160">
        <v>200</v>
      </c>
      <c r="AJ28" s="160">
        <v>500</v>
      </c>
      <c r="AK28" s="160">
        <v>500</v>
      </c>
      <c r="AL28" s="188">
        <v>0</v>
      </c>
      <c r="AM28" s="188">
        <v>10</v>
      </c>
      <c r="AN28" s="188">
        <v>5</v>
      </c>
      <c r="AO28" s="63" t="str">
        <f t="shared" si="1"/>
        <v>6,11</v>
      </c>
      <c r="AP28" s="105" t="str">
        <f t="shared" si="2"/>
        <v>H</v>
      </c>
      <c r="AQ28" s="109">
        <f t="shared" si="3"/>
        <v>300</v>
      </c>
      <c r="AR28" s="109">
        <f t="shared" si="3"/>
        <v>0</v>
      </c>
      <c r="AS28" s="160"/>
      <c r="AT28" s="160"/>
      <c r="AU28" s="160"/>
      <c r="AV28" s="160"/>
      <c r="AW28" s="160"/>
      <c r="AX28" s="160"/>
      <c r="AY28" s="160"/>
      <c r="AZ28" s="160"/>
      <c r="BA28" s="96"/>
      <c r="BB28" s="189" t="s">
        <v>503</v>
      </c>
      <c r="BC28" s="189">
        <v>7</v>
      </c>
      <c r="BD28" s="189" t="s">
        <v>504</v>
      </c>
      <c r="BE28" s="189">
        <v>0</v>
      </c>
      <c r="BF28" s="189" t="s">
        <v>505</v>
      </c>
      <c r="BG28" s="189">
        <v>1</v>
      </c>
      <c r="BH28" s="189"/>
      <c r="BI28" s="189" t="s">
        <v>506</v>
      </c>
      <c r="BJ28" s="191"/>
      <c r="BK28" s="189" t="s">
        <v>507</v>
      </c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</row>
    <row r="29" spans="1:81" ht="6.95" customHeight="1" x14ac:dyDescent="0.25">
      <c r="A29" s="109">
        <v>250</v>
      </c>
      <c r="B29" s="155">
        <f t="shared" si="5"/>
        <v>25</v>
      </c>
      <c r="C29" s="163">
        <v>160</v>
      </c>
      <c r="D29" s="163">
        <v>159.01960784313701</v>
      </c>
      <c r="E29" s="163">
        <v>157.450980392156</v>
      </c>
      <c r="F29" s="163">
        <v>155.88235294117601</v>
      </c>
      <c r="G29" s="163">
        <v>154.31372549019599</v>
      </c>
      <c r="H29" s="163">
        <v>152.74509803921501</v>
      </c>
      <c r="I29" s="163">
        <v>151.56862745097999</v>
      </c>
      <c r="J29" s="163">
        <v>150.78431372548999</v>
      </c>
      <c r="K29" s="163">
        <v>150</v>
      </c>
      <c r="L29" s="163">
        <v>149.21568627450901</v>
      </c>
      <c r="M29" s="163">
        <v>148.43137254901899</v>
      </c>
      <c r="N29" s="163">
        <v>147.254901960784</v>
      </c>
      <c r="O29" s="163">
        <v>145.68627450980301</v>
      </c>
      <c r="P29" s="163">
        <v>144.117647058823</v>
      </c>
      <c r="Q29" s="163">
        <v>142.54901960784301</v>
      </c>
      <c r="R29" s="163">
        <v>140.980392156862</v>
      </c>
      <c r="S29" s="163">
        <v>140</v>
      </c>
      <c r="T29" s="96"/>
      <c r="U29" s="156">
        <v>25</v>
      </c>
      <c r="V29" s="145">
        <v>0</v>
      </c>
      <c r="W29" s="145">
        <v>25</v>
      </c>
      <c r="X29" s="145">
        <v>0</v>
      </c>
      <c r="Y29" s="145">
        <v>160</v>
      </c>
      <c r="Z29" s="63" t="str">
        <f t="shared" si="0"/>
        <v>1,26</v>
      </c>
      <c r="AA29" s="96"/>
      <c r="AB29" s="188">
        <v>25</v>
      </c>
      <c r="AC29" s="188">
        <v>0</v>
      </c>
      <c r="AD29" s="188">
        <v>25</v>
      </c>
      <c r="AE29" s="188" t="s">
        <v>176</v>
      </c>
      <c r="AF29" s="160" t="s">
        <v>465</v>
      </c>
      <c r="AG29" s="160">
        <v>0.1</v>
      </c>
      <c r="AH29" s="160">
        <v>102</v>
      </c>
      <c r="AI29" s="160">
        <v>200</v>
      </c>
      <c r="AJ29" s="160">
        <v>500</v>
      </c>
      <c r="AK29" s="160">
        <v>500</v>
      </c>
      <c r="AL29" s="188">
        <v>0</v>
      </c>
      <c r="AM29" s="188">
        <v>11</v>
      </c>
      <c r="AN29" s="188">
        <v>6</v>
      </c>
      <c r="AO29" s="63" t="str">
        <f t="shared" si="1"/>
        <v>7,12</v>
      </c>
      <c r="AP29" s="105" t="str">
        <f t="shared" si="2"/>
        <v>H</v>
      </c>
      <c r="AQ29" s="109">
        <f t="shared" si="3"/>
        <v>300</v>
      </c>
      <c r="AR29" s="109">
        <f t="shared" si="3"/>
        <v>0</v>
      </c>
      <c r="AS29" s="160"/>
      <c r="AT29" s="160"/>
      <c r="AU29" s="160"/>
      <c r="AV29" s="160"/>
      <c r="AW29" s="160"/>
      <c r="AX29" s="160"/>
      <c r="AY29" s="160"/>
      <c r="AZ29" s="160"/>
      <c r="BA29" s="96"/>
      <c r="BB29" s="189" t="s">
        <v>504</v>
      </c>
      <c r="BC29" s="189">
        <v>0</v>
      </c>
      <c r="BD29" s="189" t="s">
        <v>503</v>
      </c>
      <c r="BE29" s="189">
        <v>8</v>
      </c>
      <c r="BF29" s="189" t="s">
        <v>505</v>
      </c>
      <c r="BG29" s="189">
        <v>1</v>
      </c>
      <c r="BH29" s="191"/>
      <c r="BI29" s="189" t="s">
        <v>506</v>
      </c>
      <c r="BJ29" s="191"/>
      <c r="BK29" s="191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</row>
    <row r="30" spans="1:81" ht="6.95" customHeight="1" x14ac:dyDescent="0.25">
      <c r="A30" s="109">
        <v>250</v>
      </c>
      <c r="B30" s="155">
        <f t="shared" si="5"/>
        <v>26</v>
      </c>
      <c r="C30" s="163">
        <v>160</v>
      </c>
      <c r="D30" s="163">
        <v>159.01960784313701</v>
      </c>
      <c r="E30" s="163">
        <v>157.450980392156</v>
      </c>
      <c r="F30" s="163">
        <v>155.88235294117601</v>
      </c>
      <c r="G30" s="163">
        <v>154.31372549019599</v>
      </c>
      <c r="H30" s="163">
        <v>152.74509803921501</v>
      </c>
      <c r="I30" s="163">
        <v>151.56862745097999</v>
      </c>
      <c r="J30" s="163">
        <v>150.78431372548999</v>
      </c>
      <c r="K30" s="163">
        <v>150</v>
      </c>
      <c r="L30" s="163">
        <v>149.21568627450901</v>
      </c>
      <c r="M30" s="163">
        <v>148.43137254901899</v>
      </c>
      <c r="N30" s="163">
        <v>147.254901960784</v>
      </c>
      <c r="O30" s="163">
        <v>145.68627450980301</v>
      </c>
      <c r="P30" s="163">
        <v>144.117647058823</v>
      </c>
      <c r="Q30" s="163">
        <v>142.54901960784301</v>
      </c>
      <c r="R30" s="163">
        <v>140.980392156862</v>
      </c>
      <c r="S30" s="163">
        <v>140</v>
      </c>
      <c r="T30" s="96"/>
      <c r="U30" s="156">
        <v>26</v>
      </c>
      <c r="V30" s="145">
        <v>0</v>
      </c>
      <c r="W30" s="145">
        <v>26</v>
      </c>
      <c r="X30" s="145">
        <v>0</v>
      </c>
      <c r="Y30" s="145">
        <v>160</v>
      </c>
      <c r="Z30" s="63" t="str">
        <f t="shared" si="0"/>
        <v>1,27</v>
      </c>
      <c r="AA30" s="96"/>
      <c r="AB30" s="188">
        <v>26</v>
      </c>
      <c r="AC30" s="188">
        <v>0</v>
      </c>
      <c r="AD30" s="188">
        <v>26</v>
      </c>
      <c r="AE30" s="188" t="s">
        <v>480</v>
      </c>
      <c r="AF30" s="160" t="s">
        <v>467</v>
      </c>
      <c r="AG30" s="160">
        <v>0.1</v>
      </c>
      <c r="AH30" s="160">
        <v>0</v>
      </c>
      <c r="AI30" s="160">
        <v>0</v>
      </c>
      <c r="AJ30" s="160">
        <v>0</v>
      </c>
      <c r="AK30" s="160">
        <v>0</v>
      </c>
      <c r="AL30" s="188">
        <v>1</v>
      </c>
      <c r="AM30" s="188">
        <v>10</v>
      </c>
      <c r="AN30" s="188">
        <v>6</v>
      </c>
      <c r="AO30" s="63" t="str">
        <f t="shared" si="1"/>
        <v>7,11</v>
      </c>
      <c r="AP30" s="105" t="str">
        <f t="shared" si="2"/>
        <v/>
      </c>
      <c r="AQ30" s="109">
        <f t="shared" si="3"/>
        <v>0</v>
      </c>
      <c r="AR30" s="109">
        <f t="shared" si="3"/>
        <v>0</v>
      </c>
      <c r="AS30" s="160"/>
      <c r="AT30" s="160"/>
      <c r="AU30" s="160"/>
      <c r="AV30" s="160"/>
      <c r="AW30" s="160"/>
      <c r="AX30" s="160"/>
      <c r="AY30" s="160"/>
      <c r="AZ30" s="160"/>
      <c r="BA30" s="96"/>
      <c r="BB30" s="189" t="s">
        <v>503</v>
      </c>
      <c r="BC30" s="189">
        <v>13</v>
      </c>
      <c r="BD30" s="189" t="s">
        <v>504</v>
      </c>
      <c r="BE30" s="189">
        <v>1</v>
      </c>
      <c r="BF30" s="189" t="s">
        <v>505</v>
      </c>
      <c r="BG30" s="189">
        <v>1</v>
      </c>
      <c r="BH30" s="191"/>
      <c r="BI30" s="191"/>
      <c r="BJ30" s="191"/>
      <c r="BK30" s="191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</row>
    <row r="31" spans="1:81" ht="6.95" customHeight="1" x14ac:dyDescent="0.25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156">
        <v>27</v>
      </c>
      <c r="V31" s="145">
        <v>0</v>
      </c>
      <c r="W31" s="145">
        <v>0</v>
      </c>
      <c r="X31" s="145">
        <v>16</v>
      </c>
      <c r="Y31" s="145">
        <v>140</v>
      </c>
      <c r="Z31" s="63" t="str">
        <f t="shared" si="0"/>
        <v>17,1</v>
      </c>
      <c r="AA31" s="96"/>
      <c r="AB31" s="188">
        <v>27</v>
      </c>
      <c r="AC31" s="188">
        <v>0</v>
      </c>
      <c r="AD31" s="188">
        <v>27</v>
      </c>
      <c r="AE31" s="188" t="s">
        <v>310</v>
      </c>
      <c r="AF31" s="160" t="s">
        <v>465</v>
      </c>
      <c r="AG31" s="160">
        <v>0.1</v>
      </c>
      <c r="AH31" s="160">
        <v>102</v>
      </c>
      <c r="AI31" s="160">
        <v>200</v>
      </c>
      <c r="AJ31" s="160">
        <v>500</v>
      </c>
      <c r="AK31" s="160">
        <v>500</v>
      </c>
      <c r="AL31" s="188">
        <v>0</v>
      </c>
      <c r="AM31" s="188">
        <v>11</v>
      </c>
      <c r="AN31" s="188">
        <v>7</v>
      </c>
      <c r="AO31" s="63" t="str">
        <f t="shared" si="1"/>
        <v>8,12</v>
      </c>
      <c r="AP31" s="105" t="str">
        <f t="shared" si="2"/>
        <v>H</v>
      </c>
      <c r="AQ31" s="109">
        <f t="shared" si="3"/>
        <v>300</v>
      </c>
      <c r="AR31" s="109">
        <f t="shared" si="3"/>
        <v>0</v>
      </c>
      <c r="AS31" s="160"/>
      <c r="AT31" s="160"/>
      <c r="AU31" s="160"/>
      <c r="AV31" s="160"/>
      <c r="AW31" s="160"/>
      <c r="AX31" s="160"/>
      <c r="AY31" s="160"/>
      <c r="AZ31" s="160"/>
      <c r="BA31" s="96"/>
      <c r="BB31" s="189" t="s">
        <v>504</v>
      </c>
      <c r="BC31" s="189">
        <v>1</v>
      </c>
      <c r="BD31" s="189" t="s">
        <v>503</v>
      </c>
      <c r="BE31" s="189">
        <v>14</v>
      </c>
      <c r="BF31" s="189" t="s">
        <v>505</v>
      </c>
      <c r="BG31" s="189">
        <v>0.5</v>
      </c>
      <c r="BH31" s="191"/>
      <c r="BI31" s="191"/>
      <c r="BJ31" s="191"/>
      <c r="BK31" s="191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</row>
    <row r="32" spans="1:81" ht="9" customHeight="1" x14ac:dyDescent="0.25">
      <c r="A32" s="96"/>
      <c r="B32" s="173"/>
      <c r="C32" s="174">
        <v>1</v>
      </c>
      <c r="D32" s="174">
        <f t="shared" ref="D32:Q32" si="6">C32+1</f>
        <v>2</v>
      </c>
      <c r="E32" s="174">
        <f t="shared" si="6"/>
        <v>3</v>
      </c>
      <c r="F32" s="174">
        <f t="shared" si="6"/>
        <v>4</v>
      </c>
      <c r="G32" s="174">
        <f t="shared" si="6"/>
        <v>5</v>
      </c>
      <c r="H32" s="174">
        <f t="shared" si="6"/>
        <v>6</v>
      </c>
      <c r="I32" s="174">
        <f t="shared" si="6"/>
        <v>7</v>
      </c>
      <c r="J32" s="174">
        <f t="shared" si="6"/>
        <v>8</v>
      </c>
      <c r="K32" s="174">
        <f t="shared" si="6"/>
        <v>9</v>
      </c>
      <c r="L32" s="174">
        <f t="shared" si="6"/>
        <v>10</v>
      </c>
      <c r="M32" s="174">
        <f t="shared" si="6"/>
        <v>11</v>
      </c>
      <c r="N32" s="174">
        <f t="shared" si="6"/>
        <v>12</v>
      </c>
      <c r="O32" s="174">
        <f t="shared" si="6"/>
        <v>13</v>
      </c>
      <c r="P32" s="174">
        <f t="shared" si="6"/>
        <v>14</v>
      </c>
      <c r="Q32" s="174">
        <f t="shared" si="6"/>
        <v>15</v>
      </c>
      <c r="R32" s="174">
        <f>Q32+1</f>
        <v>16</v>
      </c>
      <c r="S32" s="174">
        <f>R32+1</f>
        <v>17</v>
      </c>
      <c r="T32" s="96"/>
      <c r="U32" s="156">
        <v>28</v>
      </c>
      <c r="V32" s="145">
        <v>0</v>
      </c>
      <c r="W32" s="145">
        <v>1</v>
      </c>
      <c r="X32" s="145">
        <v>16</v>
      </c>
      <c r="Y32" s="145">
        <v>140</v>
      </c>
      <c r="Z32" s="63" t="str">
        <f t="shared" si="0"/>
        <v>17,2</v>
      </c>
      <c r="AA32" s="96"/>
      <c r="AB32" s="188">
        <v>28</v>
      </c>
      <c r="AC32" s="188">
        <v>0</v>
      </c>
      <c r="AD32" s="188">
        <v>28</v>
      </c>
      <c r="AE32" s="188" t="s">
        <v>481</v>
      </c>
      <c r="AF32" s="160" t="s">
        <v>467</v>
      </c>
      <c r="AG32" s="160">
        <v>0.1</v>
      </c>
      <c r="AH32" s="160">
        <v>0</v>
      </c>
      <c r="AI32" s="160">
        <v>0</v>
      </c>
      <c r="AJ32" s="160">
        <v>0</v>
      </c>
      <c r="AK32" s="160">
        <v>0</v>
      </c>
      <c r="AL32" s="188">
        <v>1</v>
      </c>
      <c r="AM32" s="188">
        <v>10</v>
      </c>
      <c r="AN32" s="188">
        <v>7</v>
      </c>
      <c r="AO32" s="63" t="str">
        <f t="shared" si="1"/>
        <v>8,11</v>
      </c>
      <c r="AP32" s="105" t="str">
        <f t="shared" si="2"/>
        <v/>
      </c>
      <c r="AQ32" s="109">
        <f t="shared" si="3"/>
        <v>0</v>
      </c>
      <c r="AR32" s="109">
        <f t="shared" si="3"/>
        <v>0</v>
      </c>
      <c r="AS32" s="160"/>
      <c r="AT32" s="160"/>
      <c r="AU32" s="160"/>
      <c r="AV32" s="160"/>
      <c r="AW32" s="160"/>
      <c r="AX32" s="160"/>
      <c r="AY32" s="160"/>
      <c r="AZ32" s="160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</row>
    <row r="33" spans="1:81" ht="6.95" customHeight="1" x14ac:dyDescent="0.25">
      <c r="A33" s="96">
        <v>107</v>
      </c>
      <c r="B33" s="174">
        <v>1</v>
      </c>
      <c r="C33" s="163">
        <f>IF(C4&lt;=$I$10,C4,IF(ISNUMBER(MATCH('15'!C67,$Z$4:$Z$370,0)),$Z$2,IF(ISNUMBER(MATCH('15'!C67,$BP$4:$BP$370,0)),$AO$3,IF(ISNUMBER(MATCH('15'!C67,$AO$3:$AO$368,0)),$AM$2,$Y$2))))</f>
        <v>1</v>
      </c>
      <c r="D33" s="163">
        <f>IF(D4&lt;=$I$10,D4,IF(ISNUMBER(MATCH('15'!D67,$Z$4:$Z$370,0)),$Z$2,IF(ISNUMBER(MATCH('15'!D67,$BP$4:$BP$370,0)),$AO$3,IF(ISNUMBER(MATCH('15'!D67,$AO$3:$AO$368,0)),$AM$2,$Y$2))))</f>
        <v>0</v>
      </c>
      <c r="E33" s="163">
        <f>IF(E4&lt;=$I$10,E4,IF(ISNUMBER(MATCH('15'!E67,$Z$4:$Z$370,0)),$Z$2,IF(ISNUMBER(MATCH('15'!E67,$BP$4:$BP$370,0)),$AO$3,IF(ISNUMBER(MATCH('15'!E67,$AO$3:$AO$368,0)),$AM$2,$Y$2))))</f>
        <v>0</v>
      </c>
      <c r="F33" s="163">
        <f>IF(F4&lt;=$I$10,F4,IF(ISNUMBER(MATCH('15'!F67,$Z$4:$Z$370,0)),$Z$2,IF(ISNUMBER(MATCH('15'!F67,$BP$4:$BP$370,0)),$AO$3,IF(ISNUMBER(MATCH('15'!F67,$AO$3:$AO$368,0)),$AM$2,$Y$2))))</f>
        <v>0</v>
      </c>
      <c r="G33" s="163">
        <f>IF(G4&lt;=$I$10,G4,IF(ISNUMBER(MATCH('15'!G67,$Z$4:$Z$370,0)),$Z$2,IF(ISNUMBER(MATCH('15'!G67,$BP$4:$BP$370,0)),$AO$3,IF(ISNUMBER(MATCH('15'!G67,$AO$3:$AO$368,0)),$AM$2,$Y$2))))</f>
        <v>0</v>
      </c>
      <c r="H33" s="163">
        <f>IF(H4&lt;=$I$10,H4,IF(ISNUMBER(MATCH('15'!H67,$Z$4:$Z$370,0)),$Z$2,IF(ISNUMBER(MATCH('15'!H67,$BP$4:$BP$370,0)),$AO$3,IF(ISNUMBER(MATCH('15'!H67,$AO$3:$AO$368,0)),$AM$2,$Y$2))))</f>
        <v>0</v>
      </c>
      <c r="I33" s="163">
        <f>IF(I4&lt;=$I$10,I4,IF(ISNUMBER(MATCH('15'!I67,$Z$4:$Z$370,0)),$Z$2,IF(ISNUMBER(MATCH('15'!I67,$BP$4:$BP$370,0)),$AO$3,IF(ISNUMBER(MATCH('15'!I67,$AO$3:$AO$368,0)),$AM$2,$Y$2))))</f>
        <v>0</v>
      </c>
      <c r="J33" s="163">
        <f>IF(J4&lt;=$I$10,J4,IF(ISNUMBER(MATCH('15'!J67,$Z$4:$Z$370,0)),$Z$2,IF(ISNUMBER(MATCH('15'!J67,$BP$4:$BP$370,0)),$AO$3,IF(ISNUMBER(MATCH('15'!J67,$AO$3:$AO$368,0)),$AM$2,$Y$2))))</f>
        <v>0</v>
      </c>
      <c r="K33" s="163">
        <f>IF(K4&lt;=$I$10,K4,IF(ISNUMBER(MATCH('15'!K67,$Z$4:$Z$370,0)),$Z$2,IF(ISNUMBER(MATCH('15'!K67,$BP$4:$BP$370,0)),$AO$3,IF(ISNUMBER(MATCH('15'!K67,$AO$3:$AO$368,0)),$AM$2,$Y$2))))</f>
        <v>0</v>
      </c>
      <c r="L33" s="163">
        <f>IF(L4&lt;=$I$10,L4,IF(ISNUMBER(MATCH('15'!L67,$Z$4:$Z$370,0)),$Z$2,IF(ISNUMBER(MATCH('15'!L67,$BP$4:$BP$370,0)),$AO$3,IF(ISNUMBER(MATCH('15'!L67,$AO$3:$AO$368,0)),$AM$2,$Y$2))))</f>
        <v>0</v>
      </c>
      <c r="M33" s="163">
        <f>IF(M4&lt;=$I$10,M4,IF(ISNUMBER(MATCH('15'!M67,$Z$4:$Z$370,0)),$Z$2,IF(ISNUMBER(MATCH('15'!M67,$BP$4:$BP$370,0)),$AO$3,IF(ISNUMBER(MATCH('15'!M67,$AO$3:$AO$368,0)),$AM$2,$Y$2))))</f>
        <v>0</v>
      </c>
      <c r="N33" s="163">
        <f>IF(N4&lt;=$I$10,N4,IF(ISNUMBER(MATCH('15'!N67,$Z$4:$Z$370,0)),$Z$2,IF(ISNUMBER(MATCH('15'!N67,$BP$4:$BP$370,0)),$AO$3,IF(ISNUMBER(MATCH('15'!N67,$AO$3:$AO$368,0)),$AM$2,$Y$2))))</f>
        <v>0</v>
      </c>
      <c r="O33" s="163">
        <f>IF(O4&lt;=$I$10,O4,IF(ISNUMBER(MATCH('15'!O67,$Z$4:$Z$370,0)),$Z$2,IF(ISNUMBER(MATCH('15'!O67,$BP$4:$BP$370,0)),$AO$3,IF(ISNUMBER(MATCH('15'!O67,$AO$3:$AO$368,0)),$AM$2,$Y$2))))</f>
        <v>0</v>
      </c>
      <c r="P33" s="163">
        <f>IF(P4&lt;=$I$10,P4,IF(ISNUMBER(MATCH('15'!P67,$Z$4:$Z$370,0)),$Z$2,IF(ISNUMBER(MATCH('15'!P67,$BP$4:$BP$370,0)),$AO$3,IF(ISNUMBER(MATCH('15'!P67,$AO$3:$AO$368,0)),$AM$2,$Y$2))))</f>
        <v>0</v>
      </c>
      <c r="Q33" s="163">
        <f>IF(Q4&lt;=$I$10,Q4,IF(ISNUMBER(MATCH('15'!Q67,$Z$4:$Z$370,0)),$Z$2,IF(ISNUMBER(MATCH('15'!Q67,$BP$4:$BP$370,0)),$AO$3,IF(ISNUMBER(MATCH('15'!Q67,$AO$3:$AO$368,0)),$AM$2,$Y$2))))</f>
        <v>0</v>
      </c>
      <c r="R33" s="163">
        <f>IF(R4&lt;=$I$10,R4,IF(ISNUMBER(MATCH('15'!R67,$Z$4:$Z$370,0)),$Z$2,IF(ISNUMBER(MATCH('15'!R67,$BP$4:$BP$370,0)),$AO$3,IF(ISNUMBER(MATCH('15'!R67,$AO$3:$AO$368,0)),$AM$2,$Y$2))))</f>
        <v>0</v>
      </c>
      <c r="S33" s="163">
        <f>IF(S4&lt;=$I$10,S4,IF(ISNUMBER(MATCH('15'!S67,$Z$4:$Z$370,0)),$Z$2,IF(ISNUMBER(MATCH('15'!S67,$BP$4:$BP$370,0)),$AO$3,IF(ISNUMBER(MATCH('15'!S67,$AO$3:$AO$368,0)),$AM$2,$Y$2))))</f>
        <v>1</v>
      </c>
      <c r="T33" s="96"/>
      <c r="U33" s="156">
        <v>29</v>
      </c>
      <c r="V33" s="145">
        <v>0</v>
      </c>
      <c r="W33" s="145">
        <v>2</v>
      </c>
      <c r="X33" s="145">
        <v>16</v>
      </c>
      <c r="Y33" s="145">
        <v>140</v>
      </c>
      <c r="Z33" s="63" t="str">
        <f t="shared" si="0"/>
        <v>17,3</v>
      </c>
      <c r="AA33" s="96"/>
      <c r="AB33" s="188">
        <v>29</v>
      </c>
      <c r="AC33" s="188">
        <v>0</v>
      </c>
      <c r="AD33" s="188">
        <v>29</v>
      </c>
      <c r="AE33" s="188" t="s">
        <v>312</v>
      </c>
      <c r="AF33" s="160" t="s">
        <v>465</v>
      </c>
      <c r="AG33" s="160">
        <v>0.1</v>
      </c>
      <c r="AH33" s="160">
        <v>102</v>
      </c>
      <c r="AI33" s="160">
        <v>200</v>
      </c>
      <c r="AJ33" s="160">
        <v>500</v>
      </c>
      <c r="AK33" s="160">
        <v>500</v>
      </c>
      <c r="AL33" s="188">
        <v>0</v>
      </c>
      <c r="AM33" s="188">
        <v>11</v>
      </c>
      <c r="AN33" s="188">
        <v>8</v>
      </c>
      <c r="AO33" s="63" t="str">
        <f t="shared" si="1"/>
        <v>9,12</v>
      </c>
      <c r="AP33" s="105" t="str">
        <f t="shared" si="2"/>
        <v>H</v>
      </c>
      <c r="AQ33" s="109">
        <f t="shared" si="3"/>
        <v>300</v>
      </c>
      <c r="AR33" s="109">
        <f t="shared" si="3"/>
        <v>0</v>
      </c>
      <c r="AS33" s="160"/>
      <c r="AT33" s="160"/>
      <c r="AU33" s="160"/>
      <c r="AV33" s="160"/>
      <c r="AW33" s="160"/>
      <c r="AX33" s="160"/>
      <c r="AY33" s="160"/>
      <c r="AZ33" s="160"/>
      <c r="BA33" s="96"/>
      <c r="BB33" s="190" t="s">
        <v>508</v>
      </c>
      <c r="BC33" s="190"/>
      <c r="BD33" s="190"/>
      <c r="BE33" s="190"/>
      <c r="BF33" s="190"/>
      <c r="BG33" s="190"/>
      <c r="BH33" s="190"/>
      <c r="BI33" s="190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</row>
    <row r="34" spans="1:81" ht="6.95" customHeight="1" x14ac:dyDescent="0.25">
      <c r="A34" s="96">
        <v>97</v>
      </c>
      <c r="B34" s="174">
        <f t="shared" ref="B34:B58" si="7">B33+1</f>
        <v>2</v>
      </c>
      <c r="C34" s="163">
        <f>IF(C5&lt;=$I$10,C5,IF(ISNUMBER(MATCH('15'!C68,$Z$4:$Z$370,0)),$Z$2,IF(ISNUMBER(MATCH('15'!C68,$BP$4:$BP$370,0)),$AO$3,IF(ISNUMBER(MATCH('15'!C68,$AO$3:$AO$368,0)),$AM$2,$Y$2))))</f>
        <v>1</v>
      </c>
      <c r="D34" s="163">
        <f>IF(D5&lt;=$I$10,D5,IF(ISNUMBER(MATCH('15'!D68,$Z$4:$Z$370,0)),$Z$2,IF(ISNUMBER(MATCH('15'!D68,$BP$4:$BP$370,0)),$AO$3,IF(ISNUMBER(MATCH('15'!D68,$AO$3:$AO$368,0)),$AM$2,$Y$2))))</f>
        <v>0</v>
      </c>
      <c r="E34" s="163">
        <f>IF(E5&lt;=$I$10,E5,IF(ISNUMBER(MATCH('15'!E68,$Z$4:$Z$370,0)),$Z$2,IF(ISNUMBER(MATCH('15'!E68,$BP$4:$BP$370,0)),$AO$3,IF(ISNUMBER(MATCH('15'!E68,$AO$3:$AO$368,0)),$AM$2,$Y$2))))</f>
        <v>0</v>
      </c>
      <c r="F34" s="163">
        <f>IF(F5&lt;=$I$10,F5,IF(ISNUMBER(MATCH('15'!F68,$Z$4:$Z$370,0)),$Z$2,IF(ISNUMBER(MATCH('15'!F68,$BP$4:$BP$370,0)),$AO$3,IF(ISNUMBER(MATCH('15'!F68,$AO$3:$AO$368,0)),$AM$2,$Y$2))))</f>
        <v>0</v>
      </c>
      <c r="G34" s="163">
        <f>IF(G5&lt;=$I$10,G5,IF(ISNUMBER(MATCH('15'!G68,$Z$4:$Z$370,0)),$Z$2,IF(ISNUMBER(MATCH('15'!G68,$BP$4:$BP$370,0)),$AO$3,IF(ISNUMBER(MATCH('15'!G68,$AO$3:$AO$368,0)),$AM$2,$Y$2))))</f>
        <v>2</v>
      </c>
      <c r="H34" s="163">
        <f>IF(H5&lt;=$I$10,H5,IF(ISNUMBER(MATCH('15'!H68,$Z$4:$Z$370,0)),$Z$2,IF(ISNUMBER(MATCH('15'!H68,$BP$4:$BP$370,0)),$AO$3,IF(ISNUMBER(MATCH('15'!H68,$AO$3:$AO$368,0)),$AM$2,$Y$2))))</f>
        <v>0</v>
      </c>
      <c r="I34" s="163">
        <f>IF(I5&lt;=$I$10,I5,IF(ISNUMBER(MATCH('15'!I68,$Z$4:$Z$370,0)),$Z$2,IF(ISNUMBER(MATCH('15'!I68,$BP$4:$BP$370,0)),$AO$3,IF(ISNUMBER(MATCH('15'!I68,$AO$3:$AO$368,0)),$AM$2,$Y$2))))</f>
        <v>0</v>
      </c>
      <c r="J34" s="163">
        <f>IF(J5&lt;=$I$10,J5,IF(ISNUMBER(MATCH('15'!J68,$Z$4:$Z$370,0)),$Z$2,IF(ISNUMBER(MATCH('15'!J68,$BP$4:$BP$370,0)),$AO$3,IF(ISNUMBER(MATCH('15'!J68,$AO$3:$AO$368,0)),$AM$2,$Y$2))))</f>
        <v>0</v>
      </c>
      <c r="K34" s="163">
        <f>IF(K5&lt;=$I$10,K5,IF(ISNUMBER(MATCH('15'!K68,$Z$4:$Z$370,0)),$Z$2,IF(ISNUMBER(MATCH('15'!K68,$BP$4:$BP$370,0)),$AO$3,IF(ISNUMBER(MATCH('15'!K68,$AO$3:$AO$368,0)),$AM$2,$Y$2))))</f>
        <v>0</v>
      </c>
      <c r="L34" s="163">
        <f>IF(L5&lt;=$I$10,L5,IF(ISNUMBER(MATCH('15'!L68,$Z$4:$Z$370,0)),$Z$2,IF(ISNUMBER(MATCH('15'!L68,$BP$4:$BP$370,0)),$AO$3,IF(ISNUMBER(MATCH('15'!L68,$AO$3:$AO$368,0)),$AM$2,$Y$2))))</f>
        <v>0</v>
      </c>
      <c r="M34" s="163">
        <f>IF(M5&lt;=$I$10,M5,IF(ISNUMBER(MATCH('15'!M68,$Z$4:$Z$370,0)),$Z$2,IF(ISNUMBER(MATCH('15'!M68,$BP$4:$BP$370,0)),$AO$3,IF(ISNUMBER(MATCH('15'!M68,$AO$3:$AO$368,0)),$AM$2,$Y$2))))</f>
        <v>0</v>
      </c>
      <c r="N34" s="163">
        <f>IF(N5&lt;=$I$10,N5,IF(ISNUMBER(MATCH('15'!N68,$Z$4:$Z$370,0)),$Z$2,IF(ISNUMBER(MATCH('15'!N68,$BP$4:$BP$370,0)),$AO$3,IF(ISNUMBER(MATCH('15'!N68,$AO$3:$AO$368,0)),$AM$2,$Y$2))))</f>
        <v>0</v>
      </c>
      <c r="O34" s="163">
        <f>IF(O5&lt;=$I$10,O5,IF(ISNUMBER(MATCH('15'!O68,$Z$4:$Z$370,0)),$Z$2,IF(ISNUMBER(MATCH('15'!O68,$BP$4:$BP$370,0)),$AO$3,IF(ISNUMBER(MATCH('15'!O68,$AO$3:$AO$368,0)),$AM$2,$Y$2))))</f>
        <v>0</v>
      </c>
      <c r="P34" s="163">
        <f>IF(P5&lt;=$I$10,P5,IF(ISNUMBER(MATCH('15'!P68,$Z$4:$Z$370,0)),$Z$2,IF(ISNUMBER(MATCH('15'!P68,$BP$4:$BP$370,0)),$AO$3,IF(ISNUMBER(MATCH('15'!P68,$AO$3:$AO$368,0)),$AM$2,$Y$2))))</f>
        <v>0</v>
      </c>
      <c r="Q34" s="163">
        <f>IF(Q5&lt;=$I$10,Q5,IF(ISNUMBER(MATCH('15'!Q68,$Z$4:$Z$370,0)),$Z$2,IF(ISNUMBER(MATCH('15'!Q68,$BP$4:$BP$370,0)),$AO$3,IF(ISNUMBER(MATCH('15'!Q68,$AO$3:$AO$368,0)),$AM$2,$Y$2))))</f>
        <v>0</v>
      </c>
      <c r="R34" s="163">
        <f>IF(R5&lt;=$I$10,R5,IF(ISNUMBER(MATCH('15'!R68,$Z$4:$Z$370,0)),$Z$2,IF(ISNUMBER(MATCH('15'!R68,$BP$4:$BP$370,0)),$AO$3,IF(ISNUMBER(MATCH('15'!R68,$AO$3:$AO$368,0)),$AM$2,$Y$2))))</f>
        <v>0</v>
      </c>
      <c r="S34" s="163">
        <f>IF(S5&lt;=$I$10,S5,IF(ISNUMBER(MATCH('15'!S68,$Z$4:$Z$370,0)),$Z$2,IF(ISNUMBER(MATCH('15'!S68,$BP$4:$BP$370,0)),$AO$3,IF(ISNUMBER(MATCH('15'!S68,$AO$3:$AO$368,0)),$AM$2,$Y$2))))</f>
        <v>1</v>
      </c>
      <c r="T34" s="96"/>
      <c r="U34" s="156">
        <v>30</v>
      </c>
      <c r="V34" s="145">
        <v>0</v>
      </c>
      <c r="W34" s="145">
        <v>3</v>
      </c>
      <c r="X34" s="145">
        <v>16</v>
      </c>
      <c r="Y34" s="145">
        <v>140</v>
      </c>
      <c r="Z34" s="63" t="str">
        <f t="shared" si="0"/>
        <v>17,4</v>
      </c>
      <c r="AA34" s="96"/>
      <c r="AB34" s="188">
        <v>30</v>
      </c>
      <c r="AC34" s="188">
        <v>0</v>
      </c>
      <c r="AD34" s="188">
        <v>30</v>
      </c>
      <c r="AE34" s="188" t="s">
        <v>429</v>
      </c>
      <c r="AF34" s="160" t="s">
        <v>467</v>
      </c>
      <c r="AG34" s="160">
        <v>0.1</v>
      </c>
      <c r="AH34" s="160">
        <v>0</v>
      </c>
      <c r="AI34" s="160">
        <v>0</v>
      </c>
      <c r="AJ34" s="160">
        <v>0</v>
      </c>
      <c r="AK34" s="160">
        <v>0</v>
      </c>
      <c r="AL34" s="188">
        <v>1</v>
      </c>
      <c r="AM34" s="188">
        <v>10</v>
      </c>
      <c r="AN34" s="188">
        <v>8</v>
      </c>
      <c r="AO34" s="63" t="str">
        <f t="shared" si="1"/>
        <v>9,11</v>
      </c>
      <c r="AP34" s="105" t="str">
        <f t="shared" si="2"/>
        <v/>
      </c>
      <c r="AQ34" s="109">
        <f t="shared" si="3"/>
        <v>0</v>
      </c>
      <c r="AR34" s="109">
        <f t="shared" si="3"/>
        <v>0</v>
      </c>
      <c r="AS34" s="160"/>
      <c r="AT34" s="160"/>
      <c r="AU34" s="160"/>
      <c r="AV34" s="160"/>
      <c r="AW34" s="160"/>
      <c r="AX34" s="160"/>
      <c r="AY34" s="160"/>
      <c r="AZ34" s="160"/>
      <c r="BA34" s="96"/>
      <c r="BB34" s="192">
        <v>0</v>
      </c>
      <c r="BC34" s="192">
        <v>0</v>
      </c>
      <c r="BD34" s="192">
        <v>-1</v>
      </c>
      <c r="BE34" s="192" t="s">
        <v>509</v>
      </c>
      <c r="BF34" s="192">
        <v>114.85</v>
      </c>
      <c r="BG34" s="192">
        <v>5</v>
      </c>
      <c r="BH34" s="192">
        <v>0.05</v>
      </c>
      <c r="BI34" s="192">
        <v>8.2063244190062E-4</v>
      </c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</row>
    <row r="35" spans="1:81" ht="6.95" customHeight="1" x14ac:dyDescent="0.25">
      <c r="A35" s="96">
        <v>87</v>
      </c>
      <c r="B35" s="174">
        <f t="shared" si="7"/>
        <v>3</v>
      </c>
      <c r="C35" s="163">
        <f>IF(C6&lt;=$I$10,C6,IF(ISNUMBER(MATCH('15'!C69,$Z$4:$Z$370,0)),$Z$2,IF(ISNUMBER(MATCH('15'!C69,$BP$4:$BP$370,0)),$AO$3,IF(ISNUMBER(MATCH('15'!C69,$AO$3:$AO$368,0)),$AM$2,$Y$2))))</f>
        <v>1</v>
      </c>
      <c r="D35" s="163">
        <f>IF(D6&lt;=$I$10,D6,IF(ISNUMBER(MATCH('15'!D69,$Z$4:$Z$370,0)),$Z$2,IF(ISNUMBER(MATCH('15'!D69,$BP$4:$BP$370,0)),$AO$3,IF(ISNUMBER(MATCH('15'!D69,$AO$3:$AO$368,0)),$AM$2,$Y$2))))</f>
        <v>0</v>
      </c>
      <c r="E35" s="163">
        <f>IF(E6&lt;=$I$10,E6,IF(ISNUMBER(MATCH('15'!E69,$Z$4:$Z$370,0)),$Z$2,IF(ISNUMBER(MATCH('15'!E69,$BP$4:$BP$370,0)),$AO$3,IF(ISNUMBER(MATCH('15'!E69,$AO$3:$AO$368,0)),$AM$2,$Y$2))))</f>
        <v>0</v>
      </c>
      <c r="F35" s="163">
        <f>IF(F6&lt;=$I$10,F6,IF(ISNUMBER(MATCH('15'!F69,$Z$4:$Z$370,0)),$Z$2,IF(ISNUMBER(MATCH('15'!F69,$BP$4:$BP$370,0)),$AO$3,IF(ISNUMBER(MATCH('15'!F69,$AO$3:$AO$368,0)),$AM$2,$Y$2))))</f>
        <v>0</v>
      </c>
      <c r="G35" s="163">
        <f>IF(G6&lt;=$I$10,G6,IF(ISNUMBER(MATCH('15'!G69,$Z$4:$Z$370,0)),$Z$2,IF(ISNUMBER(MATCH('15'!G69,$BP$4:$BP$370,0)),$AO$3,IF(ISNUMBER(MATCH('15'!G69,$AO$3:$AO$368,0)),$AM$2,$Y$2))))</f>
        <v>2</v>
      </c>
      <c r="H35" s="163">
        <f>IF(H6&lt;=$I$10,H6,IF(ISNUMBER(MATCH('15'!H69,$Z$4:$Z$370,0)),$Z$2,IF(ISNUMBER(MATCH('15'!H69,$BP$4:$BP$370,0)),$AO$3,IF(ISNUMBER(MATCH('15'!H69,$AO$3:$AO$368,0)),$AM$2,$Y$2))))</f>
        <v>0</v>
      </c>
      <c r="I35" s="163">
        <f>IF(I6&lt;=$I$10,I6,IF(ISNUMBER(MATCH('15'!I69,$Z$4:$Z$370,0)),$Z$2,IF(ISNUMBER(MATCH('15'!I69,$BP$4:$BP$370,0)),$AO$3,IF(ISNUMBER(MATCH('15'!I69,$AO$3:$AO$368,0)),$AM$2,$Y$2))))</f>
        <v>0</v>
      </c>
      <c r="J35" s="163">
        <f>IF(J6&lt;=$I$10,J6,IF(ISNUMBER(MATCH('15'!J69,$Z$4:$Z$370,0)),$Z$2,IF(ISNUMBER(MATCH('15'!J69,$BP$4:$BP$370,0)),$AO$3,IF(ISNUMBER(MATCH('15'!J69,$AO$3:$AO$368,0)),$AM$2,$Y$2))))</f>
        <v>0</v>
      </c>
      <c r="K35" s="163">
        <f>IF(K6&lt;=$I$10,K6,IF(ISNUMBER(MATCH('15'!K69,$Z$4:$Z$370,0)),$Z$2,IF(ISNUMBER(MATCH('15'!K69,$BP$4:$BP$370,0)),$AO$3,IF(ISNUMBER(MATCH('15'!K69,$AO$3:$AO$368,0)),$AM$2,$Y$2))))</f>
        <v>0</v>
      </c>
      <c r="L35" s="163">
        <f>IF(L6&lt;=$I$10,L6,IF(ISNUMBER(MATCH('15'!L69,$Z$4:$Z$370,0)),$Z$2,IF(ISNUMBER(MATCH('15'!L69,$BP$4:$BP$370,0)),$AO$3,IF(ISNUMBER(MATCH('15'!L69,$AO$3:$AO$368,0)),$AM$2,$Y$2))))</f>
        <v>0</v>
      </c>
      <c r="M35" s="163">
        <f>IF(M6&lt;=$I$10,M6,IF(ISNUMBER(MATCH('15'!M69,$Z$4:$Z$370,0)),$Z$2,IF(ISNUMBER(MATCH('15'!M69,$BP$4:$BP$370,0)),$AO$3,IF(ISNUMBER(MATCH('15'!M69,$AO$3:$AO$368,0)),$AM$2,$Y$2))))</f>
        <v>0</v>
      </c>
      <c r="N35" s="163">
        <f>IF(N6&lt;=$I$10,N6,IF(ISNUMBER(MATCH('15'!N69,$Z$4:$Z$370,0)),$Z$2,IF(ISNUMBER(MATCH('15'!N69,$BP$4:$BP$370,0)),$AO$3,IF(ISNUMBER(MATCH('15'!N69,$AO$3:$AO$368,0)),$AM$2,$Y$2))))</f>
        <v>0</v>
      </c>
      <c r="O35" s="163">
        <f>IF(O6&lt;=$I$10,O6,IF(ISNUMBER(MATCH('15'!O69,$Z$4:$Z$370,0)),$Z$2,IF(ISNUMBER(MATCH('15'!O69,$BP$4:$BP$370,0)),$AO$3,IF(ISNUMBER(MATCH('15'!O69,$AO$3:$AO$368,0)),$AM$2,$Y$2))))</f>
        <v>0</v>
      </c>
      <c r="P35" s="163">
        <f>IF(P6&lt;=$I$10,P6,IF(ISNUMBER(MATCH('15'!P69,$Z$4:$Z$370,0)),$Z$2,IF(ISNUMBER(MATCH('15'!P69,$BP$4:$BP$370,0)),$AO$3,IF(ISNUMBER(MATCH('15'!P69,$AO$3:$AO$368,0)),$AM$2,$Y$2))))</f>
        <v>0</v>
      </c>
      <c r="Q35" s="163">
        <f>IF(Q6&lt;=$I$10,Q6,IF(ISNUMBER(MATCH('15'!Q69,$Z$4:$Z$370,0)),$Z$2,IF(ISNUMBER(MATCH('15'!Q69,$BP$4:$BP$370,0)),$AO$3,IF(ISNUMBER(MATCH('15'!Q69,$AO$3:$AO$368,0)),$AM$2,$Y$2))))</f>
        <v>0</v>
      </c>
      <c r="R35" s="163">
        <f>IF(R6&lt;=$I$10,R6,IF(ISNUMBER(MATCH('15'!R69,$Z$4:$Z$370,0)),$Z$2,IF(ISNUMBER(MATCH('15'!R69,$BP$4:$BP$370,0)),$AO$3,IF(ISNUMBER(MATCH('15'!R69,$AO$3:$AO$368,0)),$AM$2,$Y$2))))</f>
        <v>0</v>
      </c>
      <c r="S35" s="163">
        <f>IF(S6&lt;=$I$10,S6,IF(ISNUMBER(MATCH('15'!S69,$Z$4:$Z$370,0)),$Z$2,IF(ISNUMBER(MATCH('15'!S69,$BP$4:$BP$370,0)),$AO$3,IF(ISNUMBER(MATCH('15'!S69,$AO$3:$AO$368,0)),$AM$2,$Y$2))))</f>
        <v>1</v>
      </c>
      <c r="T35" s="96"/>
      <c r="U35" s="156">
        <v>31</v>
      </c>
      <c r="V35" s="145">
        <v>0</v>
      </c>
      <c r="W35" s="145">
        <v>4</v>
      </c>
      <c r="X35" s="145">
        <v>16</v>
      </c>
      <c r="Y35" s="145">
        <v>140</v>
      </c>
      <c r="Z35" s="63" t="str">
        <f t="shared" si="0"/>
        <v>17,5</v>
      </c>
      <c r="AA35" s="96"/>
      <c r="AB35" s="188">
        <v>31</v>
      </c>
      <c r="AC35" s="188">
        <v>0</v>
      </c>
      <c r="AD35" s="188">
        <v>31</v>
      </c>
      <c r="AE35" s="188" t="s">
        <v>482</v>
      </c>
      <c r="AF35" s="160" t="s">
        <v>465</v>
      </c>
      <c r="AG35" s="160">
        <v>0.1</v>
      </c>
      <c r="AH35" s="160">
        <v>102</v>
      </c>
      <c r="AI35" s="160">
        <v>200</v>
      </c>
      <c r="AJ35" s="160">
        <v>500</v>
      </c>
      <c r="AK35" s="160">
        <v>500</v>
      </c>
      <c r="AL35" s="188">
        <v>0</v>
      </c>
      <c r="AM35" s="188">
        <v>11</v>
      </c>
      <c r="AN35" s="188">
        <v>9</v>
      </c>
      <c r="AO35" s="63" t="str">
        <f t="shared" si="1"/>
        <v>10,12</v>
      </c>
      <c r="AP35" s="105" t="str">
        <f t="shared" si="2"/>
        <v>H</v>
      </c>
      <c r="AQ35" s="109">
        <f t="shared" si="3"/>
        <v>300</v>
      </c>
      <c r="AR35" s="109">
        <f t="shared" si="3"/>
        <v>0</v>
      </c>
      <c r="AS35" s="160"/>
      <c r="AT35" s="160"/>
      <c r="AU35" s="160"/>
      <c r="AV35" s="160"/>
      <c r="AW35" s="160"/>
      <c r="AX35" s="160"/>
      <c r="AY35" s="160"/>
      <c r="AZ35" s="160"/>
      <c r="BA35" s="96"/>
      <c r="BB35" s="192">
        <v>1</v>
      </c>
      <c r="BC35" s="192">
        <v>1</v>
      </c>
      <c r="BD35" s="192">
        <v>-1</v>
      </c>
      <c r="BE35" s="192" t="s">
        <v>509</v>
      </c>
      <c r="BF35" s="192">
        <v>109.4286</v>
      </c>
      <c r="BG35" s="192">
        <v>5</v>
      </c>
      <c r="BH35" s="192">
        <v>0.05</v>
      </c>
      <c r="BI35" s="192">
        <v>9.4581971643492504E-4</v>
      </c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</row>
    <row r="36" spans="1:81" ht="6.95" customHeight="1" x14ac:dyDescent="0.25">
      <c r="A36" s="96">
        <v>77</v>
      </c>
      <c r="B36" s="174">
        <f t="shared" si="7"/>
        <v>4</v>
      </c>
      <c r="C36" s="163">
        <f>IF(C7&lt;=$I$10,C7,IF(ISNUMBER(MATCH('15'!C70,$Z$4:$Z$370,0)),$Z$2,IF(ISNUMBER(MATCH('15'!C70,$BP$4:$BP$370,0)),$AO$3,IF(ISNUMBER(MATCH('15'!C70,$AO$3:$AO$368,0)),$AM$2,$Y$2))))</f>
        <v>1</v>
      </c>
      <c r="D36" s="163">
        <f>IF(D7&lt;=$I$10,D7,IF(ISNUMBER(MATCH('15'!D70,$Z$4:$Z$370,0)),$Z$2,IF(ISNUMBER(MATCH('15'!D70,$BP$4:$BP$370,0)),$AO$3,IF(ISNUMBER(MATCH('15'!D70,$AO$3:$AO$368,0)),$AM$2,$Y$2))))</f>
        <v>0</v>
      </c>
      <c r="E36" s="163">
        <f>IF(E7&lt;=$I$10,E7,IF(ISNUMBER(MATCH('15'!E70,$Z$4:$Z$370,0)),$Z$2,IF(ISNUMBER(MATCH('15'!E70,$BP$4:$BP$370,0)),$AO$3,IF(ISNUMBER(MATCH('15'!E70,$AO$3:$AO$368,0)),$AM$2,$Y$2))))</f>
        <v>0</v>
      </c>
      <c r="F36" s="163">
        <f>IF(F7&lt;=$I$10,F7,IF(ISNUMBER(MATCH('15'!F70,$Z$4:$Z$370,0)),$Z$2,IF(ISNUMBER(MATCH('15'!F70,$BP$4:$BP$370,0)),$AO$3,IF(ISNUMBER(MATCH('15'!F70,$AO$3:$AO$368,0)),$AM$2,$Y$2))))</f>
        <v>0</v>
      </c>
      <c r="G36" s="163">
        <f>IF(G7&lt;=$I$10,G7,IF(ISNUMBER(MATCH('15'!G70,$Z$4:$Z$370,0)),$Z$2,IF(ISNUMBER(MATCH('15'!G70,$BP$4:$BP$370,0)),$AO$3,IF(ISNUMBER(MATCH('15'!G70,$AO$3:$AO$368,0)),$AM$2,$Y$2))))</f>
        <v>2</v>
      </c>
      <c r="H36" s="163">
        <f>IF(H7&lt;=$I$10,H7,IF(ISNUMBER(MATCH('15'!H70,$Z$4:$Z$370,0)),$Z$2,IF(ISNUMBER(MATCH('15'!H70,$BP$4:$BP$370,0)),$AO$3,IF(ISNUMBER(MATCH('15'!H70,$AO$3:$AO$368,0)),$AM$2,$Y$2))))</f>
        <v>2</v>
      </c>
      <c r="I36" s="163">
        <f>IF(I7&lt;=$I$10,I7,IF(ISNUMBER(MATCH('15'!I70,$Z$4:$Z$370,0)),$Z$2,IF(ISNUMBER(MATCH('15'!I70,$BP$4:$BP$370,0)),$AO$3,IF(ISNUMBER(MATCH('15'!I70,$AO$3:$AO$368,0)),$AM$2,$Y$2))))</f>
        <v>2</v>
      </c>
      <c r="J36" s="163">
        <f>IF(J7&lt;=$I$10,J7,IF(ISNUMBER(MATCH('15'!J70,$Z$4:$Z$370,0)),$Z$2,IF(ISNUMBER(MATCH('15'!J70,$BP$4:$BP$370,0)),$AO$3,IF(ISNUMBER(MATCH('15'!J70,$AO$3:$AO$368,0)),$AM$2,$Y$2))))</f>
        <v>2</v>
      </c>
      <c r="K36" s="163">
        <f>IF(K7&lt;=$I$10,K7,IF(ISNUMBER(MATCH('15'!K70,$Z$4:$Z$370,0)),$Z$2,IF(ISNUMBER(MATCH('15'!K70,$BP$4:$BP$370,0)),$AO$3,IF(ISNUMBER(MATCH('15'!K70,$AO$3:$AO$368,0)),$AM$2,$Y$2))))</f>
        <v>0</v>
      </c>
      <c r="L36" s="163">
        <f>IF(L7&lt;=$I$10,L7,IF(ISNUMBER(MATCH('15'!L70,$Z$4:$Z$370,0)),$Z$2,IF(ISNUMBER(MATCH('15'!L70,$BP$4:$BP$370,0)),$AO$3,IF(ISNUMBER(MATCH('15'!L70,$AO$3:$AO$368,0)),$AM$2,$Y$2))))</f>
        <v>0</v>
      </c>
      <c r="M36" s="163">
        <f>IF(M7&lt;=$I$10,M7,IF(ISNUMBER(MATCH('15'!M70,$Z$4:$Z$370,0)),$Z$2,IF(ISNUMBER(MATCH('15'!M70,$BP$4:$BP$370,0)),$AO$3,IF(ISNUMBER(MATCH('15'!M70,$AO$3:$AO$368,0)),$AM$2,$Y$2))))</f>
        <v>0</v>
      </c>
      <c r="N36" s="163">
        <f>IF(N7&lt;=$I$10,N7,IF(ISNUMBER(MATCH('15'!N70,$Z$4:$Z$370,0)),$Z$2,IF(ISNUMBER(MATCH('15'!N70,$BP$4:$BP$370,0)),$AO$3,IF(ISNUMBER(MATCH('15'!N70,$AO$3:$AO$368,0)),$AM$2,$Y$2))))</f>
        <v>0</v>
      </c>
      <c r="O36" s="163">
        <f>IF(O7&lt;=$I$10,O7,IF(ISNUMBER(MATCH('15'!O70,$Z$4:$Z$370,0)),$Z$2,IF(ISNUMBER(MATCH('15'!O70,$BP$4:$BP$370,0)),$AO$3,IF(ISNUMBER(MATCH('15'!O70,$AO$3:$AO$368,0)),$AM$2,$Y$2))))</f>
        <v>0</v>
      </c>
      <c r="P36" s="163">
        <f>IF(P7&lt;=$I$10,P7,IF(ISNUMBER(MATCH('15'!P70,$Z$4:$Z$370,0)),$Z$2,IF(ISNUMBER(MATCH('15'!P70,$BP$4:$BP$370,0)),$AO$3,IF(ISNUMBER(MATCH('15'!P70,$AO$3:$AO$368,0)),$AM$2,$Y$2))))</f>
        <v>0</v>
      </c>
      <c r="Q36" s="163">
        <f>IF(Q7&lt;=$I$10,Q7,IF(ISNUMBER(MATCH('15'!Q70,$Z$4:$Z$370,0)),$Z$2,IF(ISNUMBER(MATCH('15'!Q70,$BP$4:$BP$370,0)),$AO$3,IF(ISNUMBER(MATCH('15'!Q70,$AO$3:$AO$368,0)),$AM$2,$Y$2))))</f>
        <v>0</v>
      </c>
      <c r="R36" s="163">
        <f>IF(R7&lt;=$I$10,R7,IF(ISNUMBER(MATCH('15'!R70,$Z$4:$Z$370,0)),$Z$2,IF(ISNUMBER(MATCH('15'!R70,$BP$4:$BP$370,0)),$AO$3,IF(ISNUMBER(MATCH('15'!R70,$AO$3:$AO$368,0)),$AM$2,$Y$2))))</f>
        <v>0</v>
      </c>
      <c r="S36" s="163">
        <f>IF(S7&lt;=$I$10,S7,IF(ISNUMBER(MATCH('15'!S70,$Z$4:$Z$370,0)),$Z$2,IF(ISNUMBER(MATCH('15'!S70,$BP$4:$BP$370,0)),$AO$3,IF(ISNUMBER(MATCH('15'!S70,$AO$3:$AO$368,0)),$AM$2,$Y$2))))</f>
        <v>1</v>
      </c>
      <c r="T36" s="96"/>
      <c r="U36" s="156">
        <v>32</v>
      </c>
      <c r="V36" s="145">
        <v>0</v>
      </c>
      <c r="W36" s="145">
        <v>5</v>
      </c>
      <c r="X36" s="145">
        <v>16</v>
      </c>
      <c r="Y36" s="145">
        <v>140</v>
      </c>
      <c r="Z36" s="63" t="str">
        <f t="shared" si="0"/>
        <v>17,6</v>
      </c>
      <c r="AA36" s="175"/>
      <c r="AB36" s="188">
        <v>32</v>
      </c>
      <c r="AC36" s="188">
        <v>0</v>
      </c>
      <c r="AD36" s="188">
        <v>32</v>
      </c>
      <c r="AE36" s="188" t="s">
        <v>483</v>
      </c>
      <c r="AF36" s="160" t="s">
        <v>467</v>
      </c>
      <c r="AG36" s="160">
        <v>0.1</v>
      </c>
      <c r="AH36" s="160">
        <v>0</v>
      </c>
      <c r="AI36" s="160">
        <v>0</v>
      </c>
      <c r="AJ36" s="160">
        <v>0</v>
      </c>
      <c r="AK36" s="160">
        <v>0</v>
      </c>
      <c r="AL36" s="188">
        <v>1</v>
      </c>
      <c r="AM36" s="188">
        <v>10</v>
      </c>
      <c r="AN36" s="188">
        <v>9</v>
      </c>
      <c r="AO36" s="63" t="str">
        <f t="shared" si="1"/>
        <v>10,11</v>
      </c>
      <c r="AP36" s="105" t="str">
        <f t="shared" si="2"/>
        <v/>
      </c>
      <c r="AQ36" s="109">
        <f t="shared" si="3"/>
        <v>0</v>
      </c>
      <c r="AR36" s="109">
        <f t="shared" si="3"/>
        <v>0</v>
      </c>
      <c r="AS36" s="160"/>
      <c r="AT36" s="160"/>
      <c r="AU36" s="160"/>
      <c r="AV36" s="160"/>
      <c r="AW36" s="160"/>
      <c r="AX36" s="160"/>
      <c r="AY36" s="160"/>
      <c r="AZ36" s="160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</row>
    <row r="37" spans="1:81" ht="6.95" customHeight="1" x14ac:dyDescent="0.25">
      <c r="A37" s="96">
        <v>67</v>
      </c>
      <c r="B37" s="174">
        <f t="shared" si="7"/>
        <v>5</v>
      </c>
      <c r="C37" s="163">
        <f>IF(C8&lt;=$I$10,C8,IF(ISNUMBER(MATCH('15'!C71,$Z$4:$Z$370,0)),$Z$2,IF(ISNUMBER(MATCH('15'!C71,$BP$4:$BP$370,0)),$AO$3,IF(ISNUMBER(MATCH('15'!C71,$AO$3:$AO$368,0)),$AM$2,$Y$2))))</f>
        <v>1</v>
      </c>
      <c r="D37" s="163">
        <f>IF(D8&lt;=$I$10,D8,IF(ISNUMBER(MATCH('15'!D71,$Z$4:$Z$370,0)),$Z$2,IF(ISNUMBER(MATCH('15'!D71,$BP$4:$BP$370,0)),$AO$3,IF(ISNUMBER(MATCH('15'!D71,$AO$3:$AO$368,0)),$AM$2,$Y$2))))</f>
        <v>0</v>
      </c>
      <c r="E37" s="163">
        <f>IF(E8&lt;=$I$10,E8,IF(ISNUMBER(MATCH('15'!E71,$Z$4:$Z$370,0)),$Z$2,IF(ISNUMBER(MATCH('15'!E71,$BP$4:$BP$370,0)),$AO$3,IF(ISNUMBER(MATCH('15'!E71,$AO$3:$AO$368,0)),$AM$2,$Y$2))))</f>
        <v>0</v>
      </c>
      <c r="F37" s="163">
        <f>IF(F8&lt;=$I$10,F8,IF(ISNUMBER(MATCH('15'!F71,$Z$4:$Z$370,0)),$Z$2,IF(ISNUMBER(MATCH('15'!F71,$BP$4:$BP$370,0)),$AO$3,IF(ISNUMBER(MATCH('15'!F71,$AO$3:$AO$368,0)),$AM$2,$Y$2))))</f>
        <v>0</v>
      </c>
      <c r="G37" s="163">
        <f>IF(G8&lt;=$I$10,G8,IF(ISNUMBER(MATCH('15'!G71,$Z$4:$Z$370,0)),$Z$2,IF(ISNUMBER(MATCH('15'!G71,$BP$4:$BP$370,0)),$AO$3,IF(ISNUMBER(MATCH('15'!G71,$AO$3:$AO$368,0)),$AM$2,$Y$2))))</f>
        <v>0</v>
      </c>
      <c r="H37" s="163">
        <f>IF(H8&lt;=$I$10,H8,IF(ISNUMBER(MATCH('15'!H71,$Z$4:$Z$370,0)),$Z$2,IF(ISNUMBER(MATCH('15'!H71,$BP$4:$BP$370,0)),$AO$3,IF(ISNUMBER(MATCH('15'!H71,$AO$3:$AO$368,0)),$AM$2,$Y$2))))</f>
        <v>0</v>
      </c>
      <c r="I37" s="163">
        <f>IF(I8&lt;=$I$10,I8,IF(ISNUMBER(MATCH('15'!I71,$Z$4:$Z$370,0)),$Z$2,IF(ISNUMBER(MATCH('15'!I71,$BP$4:$BP$370,0)),$AO$3,IF(ISNUMBER(MATCH('15'!I71,$AO$3:$AO$368,0)),$AM$2,$Y$2))))</f>
        <v>0</v>
      </c>
      <c r="J37" s="163">
        <f>IF(J8&lt;=$I$10,J8,IF(ISNUMBER(MATCH('15'!J71,$Z$4:$Z$370,0)),$Z$2,IF(ISNUMBER(MATCH('15'!J71,$BP$4:$BP$370,0)),$AO$3,IF(ISNUMBER(MATCH('15'!J71,$AO$3:$AO$368,0)),$AM$2,$Y$2))))</f>
        <v>2</v>
      </c>
      <c r="K37" s="163">
        <f>IF(K8&lt;=$I$10,K8,IF(ISNUMBER(MATCH('15'!K71,$Z$4:$Z$370,0)),$Z$2,IF(ISNUMBER(MATCH('15'!K71,$BP$4:$BP$370,0)),$AO$3,IF(ISNUMBER(MATCH('15'!K71,$AO$3:$AO$368,0)),$AM$2,$Y$2))))</f>
        <v>0</v>
      </c>
      <c r="L37" s="163">
        <f>IF(L8&lt;=$I$10,L8,IF(ISNUMBER(MATCH('15'!L71,$Z$4:$Z$370,0)),$Z$2,IF(ISNUMBER(MATCH('15'!L71,$BP$4:$BP$370,0)),$AO$3,IF(ISNUMBER(MATCH('15'!L71,$AO$3:$AO$368,0)),$AM$2,$Y$2))))</f>
        <v>0</v>
      </c>
      <c r="M37" s="163">
        <f>IF(M8&lt;=$I$10,M8,IF(ISNUMBER(MATCH('15'!M71,$Z$4:$Z$370,0)),$Z$2,IF(ISNUMBER(MATCH('15'!M71,$BP$4:$BP$370,0)),$AO$3,IF(ISNUMBER(MATCH('15'!M71,$AO$3:$AO$368,0)),$AM$2,$Y$2))))</f>
        <v>0</v>
      </c>
      <c r="N37" s="163">
        <f>IF(N8&lt;=$I$10,N8,IF(ISNUMBER(MATCH('15'!N71,$Z$4:$Z$370,0)),$Z$2,IF(ISNUMBER(MATCH('15'!N71,$BP$4:$BP$370,0)),$AO$3,IF(ISNUMBER(MATCH('15'!N71,$AO$3:$AO$368,0)),$AM$2,$Y$2))))</f>
        <v>0</v>
      </c>
      <c r="O37" s="163">
        <f>IF(O8&lt;=$I$10,O8,IF(ISNUMBER(MATCH('15'!O71,$Z$4:$Z$370,0)),$Z$2,IF(ISNUMBER(MATCH('15'!O71,$BP$4:$BP$370,0)),$AO$3,IF(ISNUMBER(MATCH('15'!O71,$AO$3:$AO$368,0)),$AM$2,$Y$2))))</f>
        <v>0</v>
      </c>
      <c r="P37" s="163">
        <f>IF(P8&lt;=$I$10,P8,IF(ISNUMBER(MATCH('15'!P71,$Z$4:$Z$370,0)),$Z$2,IF(ISNUMBER(MATCH('15'!P71,$BP$4:$BP$370,0)),$AO$3,IF(ISNUMBER(MATCH('15'!P71,$AO$3:$AO$368,0)),$AM$2,$Y$2))))</f>
        <v>0</v>
      </c>
      <c r="Q37" s="163">
        <f>IF(Q8&lt;=$I$10,Q8,IF(ISNUMBER(MATCH('15'!Q71,$Z$4:$Z$370,0)),$Z$2,IF(ISNUMBER(MATCH('15'!Q71,$BP$4:$BP$370,0)),$AO$3,IF(ISNUMBER(MATCH('15'!Q71,$AO$3:$AO$368,0)),$AM$2,$Y$2))))</f>
        <v>0</v>
      </c>
      <c r="R37" s="163">
        <f>IF(R8&lt;=$I$10,R8,IF(ISNUMBER(MATCH('15'!R71,$Z$4:$Z$370,0)),$Z$2,IF(ISNUMBER(MATCH('15'!R71,$BP$4:$BP$370,0)),$AO$3,IF(ISNUMBER(MATCH('15'!R71,$AO$3:$AO$368,0)),$AM$2,$Y$2))))</f>
        <v>0</v>
      </c>
      <c r="S37" s="163">
        <f>IF(S8&lt;=$I$10,S8,IF(ISNUMBER(MATCH('15'!S71,$Z$4:$Z$370,0)),$Z$2,IF(ISNUMBER(MATCH('15'!S71,$BP$4:$BP$370,0)),$AO$3,IF(ISNUMBER(MATCH('15'!S71,$AO$3:$AO$368,0)),$AM$2,$Y$2))))</f>
        <v>1</v>
      </c>
      <c r="T37" s="96"/>
      <c r="U37" s="156">
        <v>33</v>
      </c>
      <c r="V37" s="145">
        <v>0</v>
      </c>
      <c r="W37" s="145">
        <v>6</v>
      </c>
      <c r="X37" s="145">
        <v>16</v>
      </c>
      <c r="Y37" s="145">
        <v>140</v>
      </c>
      <c r="Z37" s="63" t="str">
        <f t="shared" si="0"/>
        <v>17,7</v>
      </c>
      <c r="AA37" s="175"/>
      <c r="AB37" s="188">
        <v>33</v>
      </c>
      <c r="AC37" s="188">
        <v>0</v>
      </c>
      <c r="AD37" s="188">
        <v>33</v>
      </c>
      <c r="AE37" s="188" t="s">
        <v>484</v>
      </c>
      <c r="AF37" s="160" t="s">
        <v>465</v>
      </c>
      <c r="AG37" s="160">
        <v>0.1</v>
      </c>
      <c r="AH37" s="160">
        <v>102</v>
      </c>
      <c r="AI37" s="160">
        <v>200</v>
      </c>
      <c r="AJ37" s="160">
        <v>500</v>
      </c>
      <c r="AK37" s="160">
        <v>500</v>
      </c>
      <c r="AL37" s="188">
        <v>0</v>
      </c>
      <c r="AM37" s="188">
        <v>10</v>
      </c>
      <c r="AN37" s="188">
        <v>11</v>
      </c>
      <c r="AO37" s="63" t="str">
        <f t="shared" si="1"/>
        <v>12,11</v>
      </c>
      <c r="AP37" s="105" t="str">
        <f t="shared" si="2"/>
        <v>H</v>
      </c>
      <c r="AQ37" s="109">
        <f t="shared" si="3"/>
        <v>300</v>
      </c>
      <c r="AR37" s="109">
        <f t="shared" si="3"/>
        <v>0</v>
      </c>
      <c r="AS37" s="160"/>
      <c r="AT37" s="160"/>
      <c r="AU37" s="160"/>
      <c r="AV37" s="160"/>
      <c r="AW37" s="160"/>
      <c r="AX37" s="160"/>
      <c r="AY37" s="160"/>
      <c r="AZ37" s="160"/>
      <c r="BA37" s="175"/>
      <c r="BB37" s="190" t="s">
        <v>510</v>
      </c>
      <c r="BC37" s="190"/>
      <c r="BD37" s="190"/>
      <c r="BE37" s="190"/>
      <c r="BF37" s="190"/>
      <c r="BG37" s="190"/>
      <c r="BH37" s="190"/>
      <c r="BI37" s="190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</row>
    <row r="38" spans="1:81" ht="6.95" customHeight="1" x14ac:dyDescent="0.25">
      <c r="A38" s="96"/>
      <c r="B38" s="174">
        <f t="shared" si="7"/>
        <v>6</v>
      </c>
      <c r="C38" s="163">
        <f>IF(C9&lt;=$I$10,C9,IF(ISNUMBER(MATCH('15'!C72,$Z$4:$Z$370,0)),$Z$2,IF(ISNUMBER(MATCH('15'!C72,$BP$4:$BP$370,0)),$AO$3,IF(ISNUMBER(MATCH('15'!C72,$AO$3:$AO$368,0)),$AM$2,$Y$2))))</f>
        <v>1</v>
      </c>
      <c r="D38" s="163">
        <f>IF(D9&lt;=$I$10,D9,IF(ISNUMBER(MATCH('15'!D72,$Z$4:$Z$370,0)),$Z$2,IF(ISNUMBER(MATCH('15'!D72,$BP$4:$BP$370,0)),$AO$3,IF(ISNUMBER(MATCH('15'!D72,$AO$3:$AO$368,0)),$AM$2,$Y$2))))</f>
        <v>0</v>
      </c>
      <c r="E38" s="163">
        <f>IF(E9&lt;=$I$10,E9,IF(ISNUMBER(MATCH('15'!E72,$Z$4:$Z$370,0)),$Z$2,IF(ISNUMBER(MATCH('15'!E72,$BP$4:$BP$370,0)),$AO$3,IF(ISNUMBER(MATCH('15'!E72,$AO$3:$AO$368,0)),$AM$2,$Y$2))))</f>
        <v>0</v>
      </c>
      <c r="F38" s="163">
        <f>IF(F9&lt;=$I$10,F9,IF(ISNUMBER(MATCH('15'!F72,$Z$4:$Z$370,0)),$Z$2,IF(ISNUMBER(MATCH('15'!F72,$BP$4:$BP$370,0)),$AO$3,IF(ISNUMBER(MATCH('15'!F72,$AO$3:$AO$368,0)),$AM$2,$Y$2))))</f>
        <v>0</v>
      </c>
      <c r="G38" s="163">
        <f>IF(G9&lt;=$I$10,G9,IF(ISNUMBER(MATCH('15'!G72,$Z$4:$Z$370,0)),$Z$2,IF(ISNUMBER(MATCH('15'!G72,$BP$4:$BP$370,0)),$AO$3,IF(ISNUMBER(MATCH('15'!G72,$AO$3:$AO$368,0)),$AM$2,$Y$2))))</f>
        <v>0</v>
      </c>
      <c r="H38" s="163">
        <f>IF(H9&lt;=$I$10,H9,IF(ISNUMBER(MATCH('15'!H72,$Z$4:$Z$370,0)),$Z$2,IF(ISNUMBER(MATCH('15'!H72,$BP$4:$BP$370,0)),$AO$3,IF(ISNUMBER(MATCH('15'!H72,$AO$3:$AO$368,0)),$AM$2,$Y$2))))</f>
        <v>0</v>
      </c>
      <c r="I38" s="163">
        <f>IF(I9&lt;=$I$10,I9,IF(ISNUMBER(MATCH('15'!I72,$Z$4:$Z$370,0)),$Z$2,IF(ISNUMBER(MATCH('15'!I72,$BP$4:$BP$370,0)),$AO$3,IF(ISNUMBER(MATCH('15'!I72,$AO$3:$AO$368,0)),$AM$2,$Y$2))))</f>
        <v>20</v>
      </c>
      <c r="J38" s="163">
        <f>IF(J9&lt;=$I$10,J9,IF(ISNUMBER(MATCH('15'!J72,$Z$4:$Z$370,0)),$Z$2,IF(ISNUMBER(MATCH('15'!J72,$BP$4:$BP$370,0)),$AO$3,IF(ISNUMBER(MATCH('15'!J72,$AO$3:$AO$368,0)),$AM$2,$Y$2))))</f>
        <v>2</v>
      </c>
      <c r="K38" s="163">
        <f>IF(K9&lt;=$I$10,K9,IF(ISNUMBER(MATCH('15'!K72,$Z$4:$Z$370,0)),$Z$2,IF(ISNUMBER(MATCH('15'!K72,$BP$4:$BP$370,0)),$AO$3,IF(ISNUMBER(MATCH('15'!K72,$AO$3:$AO$368,0)),$AM$2,$Y$2))))</f>
        <v>20</v>
      </c>
      <c r="L38" s="163">
        <f>IF(L9&lt;=$I$10,L9,IF(ISNUMBER(MATCH('15'!L72,$Z$4:$Z$370,0)),$Z$2,IF(ISNUMBER(MATCH('15'!L72,$BP$4:$BP$370,0)),$AO$3,IF(ISNUMBER(MATCH('15'!L72,$AO$3:$AO$368,0)),$AM$2,$Y$2))))</f>
        <v>20</v>
      </c>
      <c r="M38" s="163">
        <f>IF(M9&lt;=$I$10,M9,IF(ISNUMBER(MATCH('15'!M72,$Z$4:$Z$370,0)),$Z$2,IF(ISNUMBER(MATCH('15'!M72,$BP$4:$BP$370,0)),$AO$3,IF(ISNUMBER(MATCH('15'!M72,$AO$3:$AO$368,0)),$AM$2,$Y$2))))</f>
        <v>20</v>
      </c>
      <c r="N38" s="163">
        <f>IF(N9&lt;=$I$10,N9,IF(ISNUMBER(MATCH('15'!N72,$Z$4:$Z$370,0)),$Z$2,IF(ISNUMBER(MATCH('15'!N72,$BP$4:$BP$370,0)),$AO$3,IF(ISNUMBER(MATCH('15'!N72,$AO$3:$AO$368,0)),$AM$2,$Y$2))))</f>
        <v>0</v>
      </c>
      <c r="O38" s="163">
        <f>IF(O9&lt;=$I$10,O9,IF(ISNUMBER(MATCH('15'!O72,$Z$4:$Z$370,0)),$Z$2,IF(ISNUMBER(MATCH('15'!O72,$BP$4:$BP$370,0)),$AO$3,IF(ISNUMBER(MATCH('15'!O72,$AO$3:$AO$368,0)),$AM$2,$Y$2))))</f>
        <v>0</v>
      </c>
      <c r="P38" s="163">
        <f>IF(P9&lt;=$I$10,P9,IF(ISNUMBER(MATCH('15'!P72,$Z$4:$Z$370,0)),$Z$2,IF(ISNUMBER(MATCH('15'!P72,$BP$4:$BP$370,0)),$AO$3,IF(ISNUMBER(MATCH('15'!P72,$AO$3:$AO$368,0)),$AM$2,$Y$2))))</f>
        <v>0</v>
      </c>
      <c r="Q38" s="163">
        <f>IF(Q9&lt;=$I$10,Q9,IF(ISNUMBER(MATCH('15'!Q72,$Z$4:$Z$370,0)),$Z$2,IF(ISNUMBER(MATCH('15'!Q72,$BP$4:$BP$370,0)),$AO$3,IF(ISNUMBER(MATCH('15'!Q72,$AO$3:$AO$368,0)),$AM$2,$Y$2))))</f>
        <v>0</v>
      </c>
      <c r="R38" s="163">
        <f>IF(R9&lt;=$I$10,R9,IF(ISNUMBER(MATCH('15'!R72,$Z$4:$Z$370,0)),$Z$2,IF(ISNUMBER(MATCH('15'!R72,$BP$4:$BP$370,0)),$AO$3,IF(ISNUMBER(MATCH('15'!R72,$AO$3:$AO$368,0)),$AM$2,$Y$2))))</f>
        <v>0</v>
      </c>
      <c r="S38" s="163">
        <f>IF(S9&lt;=$I$10,S9,IF(ISNUMBER(MATCH('15'!S72,$Z$4:$Z$370,0)),$Z$2,IF(ISNUMBER(MATCH('15'!S72,$BP$4:$BP$370,0)),$AO$3,IF(ISNUMBER(MATCH('15'!S72,$AO$3:$AO$368,0)),$AM$2,$Y$2))))</f>
        <v>1</v>
      </c>
      <c r="T38" s="96"/>
      <c r="U38" s="156">
        <v>34</v>
      </c>
      <c r="V38" s="145">
        <v>0</v>
      </c>
      <c r="W38" s="145">
        <v>7</v>
      </c>
      <c r="X38" s="145">
        <v>16</v>
      </c>
      <c r="Y38" s="145">
        <v>140</v>
      </c>
      <c r="Z38" s="63" t="str">
        <f t="shared" si="0"/>
        <v>17,8</v>
      </c>
      <c r="AA38" s="175"/>
      <c r="AB38" s="188">
        <v>34</v>
      </c>
      <c r="AC38" s="188">
        <v>0</v>
      </c>
      <c r="AD38" s="188">
        <v>34</v>
      </c>
      <c r="AE38" s="188" t="s">
        <v>485</v>
      </c>
      <c r="AF38" s="160" t="s">
        <v>465</v>
      </c>
      <c r="AG38" s="160">
        <v>0.1</v>
      </c>
      <c r="AH38" s="160">
        <v>102</v>
      </c>
      <c r="AI38" s="160">
        <v>200</v>
      </c>
      <c r="AJ38" s="160">
        <v>500</v>
      </c>
      <c r="AK38" s="160">
        <v>500</v>
      </c>
      <c r="AL38" s="188">
        <v>0</v>
      </c>
      <c r="AM38" s="188">
        <v>11</v>
      </c>
      <c r="AN38" s="188">
        <v>10</v>
      </c>
      <c r="AO38" s="63" t="str">
        <f t="shared" si="1"/>
        <v>11,12</v>
      </c>
      <c r="AP38" s="105" t="str">
        <f t="shared" si="2"/>
        <v>H</v>
      </c>
      <c r="AQ38" s="109">
        <f t="shared" si="3"/>
        <v>300</v>
      </c>
      <c r="AR38" s="109">
        <f t="shared" si="3"/>
        <v>0</v>
      </c>
      <c r="AS38" s="160"/>
      <c r="AT38" s="160"/>
      <c r="AU38" s="160"/>
      <c r="AV38" s="160"/>
      <c r="AW38" s="160"/>
      <c r="AX38" s="160"/>
      <c r="AY38" s="160"/>
      <c r="AZ38" s="160"/>
      <c r="BA38" s="175"/>
      <c r="BB38" s="192">
        <v>0</v>
      </c>
      <c r="BC38" s="192" t="s">
        <v>511</v>
      </c>
      <c r="BD38" s="192">
        <v>1.1599999999999999E-2</v>
      </c>
      <c r="BE38" s="192"/>
      <c r="BF38" s="192"/>
      <c r="BG38" s="192"/>
      <c r="BH38" s="192"/>
      <c r="BI38" s="192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</row>
    <row r="39" spans="1:81" ht="6.95" customHeight="1" x14ac:dyDescent="0.25">
      <c r="A39" s="96"/>
      <c r="B39" s="174">
        <f t="shared" si="7"/>
        <v>7</v>
      </c>
      <c r="C39" s="163">
        <f>IF(C10&lt;=$I$10,C10,IF(ISNUMBER(MATCH('15'!C73,$Z$4:$Z$370,0)),$Z$2,IF(ISNUMBER(MATCH('15'!C73,$BP$4:$BP$370,0)),$AO$3,IF(ISNUMBER(MATCH('15'!C73,$AO$3:$AO$368,0)),$AM$2,$Y$2))))</f>
        <v>1</v>
      </c>
      <c r="D39" s="163">
        <f>IF(D10&lt;=$I$10,D10,IF(ISNUMBER(MATCH('15'!D73,$Z$4:$Z$370,0)),$Z$2,IF(ISNUMBER(MATCH('15'!D73,$BP$4:$BP$370,0)),$AO$3,IF(ISNUMBER(MATCH('15'!D73,$AO$3:$AO$368,0)),$AM$2,$Y$2))))</f>
        <v>0</v>
      </c>
      <c r="E39" s="163">
        <f>IF(E10&lt;=$I$10,E10,IF(ISNUMBER(MATCH('15'!E73,$Z$4:$Z$370,0)),$Z$2,IF(ISNUMBER(MATCH('15'!E73,$BP$4:$BP$370,0)),$AO$3,IF(ISNUMBER(MATCH('15'!E73,$AO$3:$AO$368,0)),$AM$2,$Y$2))))</f>
        <v>0</v>
      </c>
      <c r="F39" s="163">
        <f>IF(F10&lt;=$I$10,F10,IF(ISNUMBER(MATCH('15'!F73,$Z$4:$Z$370,0)),$Z$2,IF(ISNUMBER(MATCH('15'!F73,$BP$4:$BP$370,0)),$AO$3,IF(ISNUMBER(MATCH('15'!F73,$AO$3:$AO$368,0)),$AM$2,$Y$2))))</f>
        <v>0</v>
      </c>
      <c r="G39" s="163">
        <f>IF(G10&lt;=$I$10,G10,IF(ISNUMBER(MATCH('15'!G73,$Z$4:$Z$370,0)),$Z$2,IF(ISNUMBER(MATCH('15'!G73,$BP$4:$BP$370,0)),$AO$3,IF(ISNUMBER(MATCH('15'!G73,$AO$3:$AO$368,0)),$AM$2,$Y$2))))</f>
        <v>0</v>
      </c>
      <c r="H39" s="163">
        <f>IF(H10&lt;=$I$10,H10,IF(ISNUMBER(MATCH('15'!H73,$Z$4:$Z$370,0)),$Z$2,IF(ISNUMBER(MATCH('15'!H73,$BP$4:$BP$370,0)),$AO$3,IF(ISNUMBER(MATCH('15'!H73,$AO$3:$AO$368,0)),$AM$2,$Y$2))))</f>
        <v>20</v>
      </c>
      <c r="I39" s="163">
        <f>IF(I10&lt;=$I$10,I10,IF(ISNUMBER(MATCH('15'!I73,$Z$4:$Z$370,0)),$Z$2,IF(ISNUMBER(MATCH('15'!I73,$BP$4:$BP$370,0)),$AO$3,IF(ISNUMBER(MATCH('15'!I73,$AO$3:$AO$368,0)),$AM$2,$Y$2))))</f>
        <v>100</v>
      </c>
      <c r="J39" s="163">
        <f>IF(J10&lt;=$I$10,J10,IF(ISNUMBER(MATCH('15'!J73,$Z$4:$Z$370,0)),$Z$2,IF(ISNUMBER(MATCH('15'!J73,$BP$4:$BP$370,0)),$AO$3,IF(ISNUMBER(MATCH('15'!J73,$AO$3:$AO$368,0)),$AM$2,$Y$2))))</f>
        <v>100</v>
      </c>
      <c r="K39" s="163">
        <f>IF(K10&lt;=$I$10,K10,IF(ISNUMBER(MATCH('15'!K73,$Z$4:$Z$370,0)),$Z$2,IF(ISNUMBER(MATCH('15'!K73,$BP$4:$BP$370,0)),$AO$3,IF(ISNUMBER(MATCH('15'!K73,$AO$3:$AO$368,0)),$AM$2,$Y$2))))</f>
        <v>100</v>
      </c>
      <c r="L39" s="163">
        <f>IF(L10&lt;=$I$10,L10,IF(ISNUMBER(MATCH('15'!L73,$Z$4:$Z$370,0)),$Z$2,IF(ISNUMBER(MATCH('15'!L73,$BP$4:$BP$370,0)),$AO$3,IF(ISNUMBER(MATCH('15'!L73,$AO$3:$AO$368,0)),$AM$2,$Y$2))))</f>
        <v>100</v>
      </c>
      <c r="M39" s="163">
        <f>IF(M10&lt;=$I$10,M10,IF(ISNUMBER(MATCH('15'!M73,$Z$4:$Z$370,0)),$Z$2,IF(ISNUMBER(MATCH('15'!M73,$BP$4:$BP$370,0)),$AO$3,IF(ISNUMBER(MATCH('15'!M73,$AO$3:$AO$368,0)),$AM$2,$Y$2))))</f>
        <v>100</v>
      </c>
      <c r="N39" s="163">
        <f>IF(N10&lt;=$I$10,N10,IF(ISNUMBER(MATCH('15'!N73,$Z$4:$Z$370,0)),$Z$2,IF(ISNUMBER(MATCH('15'!N73,$BP$4:$BP$370,0)),$AO$3,IF(ISNUMBER(MATCH('15'!N73,$AO$3:$AO$368,0)),$AM$2,$Y$2))))</f>
        <v>20</v>
      </c>
      <c r="O39" s="163">
        <f>IF(O10&lt;=$I$10,O10,IF(ISNUMBER(MATCH('15'!O73,$Z$4:$Z$370,0)),$Z$2,IF(ISNUMBER(MATCH('15'!O73,$BP$4:$BP$370,0)),$AO$3,IF(ISNUMBER(MATCH('15'!O73,$AO$3:$AO$368,0)),$AM$2,$Y$2))))</f>
        <v>0</v>
      </c>
      <c r="P39" s="163">
        <f>IF(P10&lt;=$I$10,P10,IF(ISNUMBER(MATCH('15'!P73,$Z$4:$Z$370,0)),$Z$2,IF(ISNUMBER(MATCH('15'!P73,$BP$4:$BP$370,0)),$AO$3,IF(ISNUMBER(MATCH('15'!P73,$AO$3:$AO$368,0)),$AM$2,$Y$2))))</f>
        <v>0</v>
      </c>
      <c r="Q39" s="163">
        <f>IF(Q10&lt;=$I$10,Q10,IF(ISNUMBER(MATCH('15'!Q73,$Z$4:$Z$370,0)),$Z$2,IF(ISNUMBER(MATCH('15'!Q73,$BP$4:$BP$370,0)),$AO$3,IF(ISNUMBER(MATCH('15'!Q73,$AO$3:$AO$368,0)),$AM$2,$Y$2))))</f>
        <v>0</v>
      </c>
      <c r="R39" s="163">
        <f>IF(R10&lt;=$I$10,R10,IF(ISNUMBER(MATCH('15'!R73,$Z$4:$Z$370,0)),$Z$2,IF(ISNUMBER(MATCH('15'!R73,$BP$4:$BP$370,0)),$AO$3,IF(ISNUMBER(MATCH('15'!R73,$AO$3:$AO$368,0)),$AM$2,$Y$2))))</f>
        <v>0</v>
      </c>
      <c r="S39" s="163">
        <f>IF(S10&lt;=$I$10,S10,IF(ISNUMBER(MATCH('15'!S73,$Z$4:$Z$370,0)),$Z$2,IF(ISNUMBER(MATCH('15'!S73,$BP$4:$BP$370,0)),$AO$3,IF(ISNUMBER(MATCH('15'!S73,$AO$3:$AO$368,0)),$AM$2,$Y$2))))</f>
        <v>1</v>
      </c>
      <c r="T39" s="96"/>
      <c r="U39" s="156">
        <v>35</v>
      </c>
      <c r="V39" s="145">
        <v>0</v>
      </c>
      <c r="W39" s="145">
        <v>8</v>
      </c>
      <c r="X39" s="145">
        <v>16</v>
      </c>
      <c r="Y39" s="145">
        <v>140</v>
      </c>
      <c r="Z39" s="63" t="str">
        <f t="shared" si="0"/>
        <v>17,9</v>
      </c>
      <c r="AA39" s="175"/>
      <c r="AB39" s="188">
        <v>35</v>
      </c>
      <c r="AC39" s="188">
        <v>0</v>
      </c>
      <c r="AD39" s="188">
        <v>35</v>
      </c>
      <c r="AE39" s="188" t="s">
        <v>487</v>
      </c>
      <c r="AF39" s="160" t="s">
        <v>467</v>
      </c>
      <c r="AG39" s="160">
        <v>0.1</v>
      </c>
      <c r="AH39" s="160">
        <v>0</v>
      </c>
      <c r="AI39" s="160">
        <v>0</v>
      </c>
      <c r="AJ39" s="160">
        <v>0</v>
      </c>
      <c r="AK39" s="160">
        <v>0</v>
      </c>
      <c r="AL39" s="188">
        <v>1</v>
      </c>
      <c r="AM39" s="188">
        <v>10</v>
      </c>
      <c r="AN39" s="188">
        <v>10</v>
      </c>
      <c r="AO39" s="63" t="str">
        <f t="shared" si="1"/>
        <v>11,11</v>
      </c>
      <c r="AP39" s="105" t="str">
        <f t="shared" si="2"/>
        <v/>
      </c>
      <c r="AQ39" s="109">
        <f t="shared" si="3"/>
        <v>0</v>
      </c>
      <c r="AR39" s="109">
        <f t="shared" si="3"/>
        <v>0</v>
      </c>
      <c r="AS39" s="160"/>
      <c r="AT39" s="160"/>
      <c r="AU39" s="160"/>
      <c r="AV39" s="160"/>
      <c r="AW39" s="160"/>
      <c r="AX39" s="160"/>
      <c r="AY39" s="160"/>
      <c r="AZ39" s="160"/>
      <c r="BA39" s="175"/>
      <c r="BB39" s="192">
        <v>0</v>
      </c>
      <c r="BC39" s="192" t="s">
        <v>512</v>
      </c>
      <c r="BD39" s="192">
        <v>1.03E-2</v>
      </c>
      <c r="BE39" s="192"/>
      <c r="BF39" s="192"/>
      <c r="BG39" s="192"/>
      <c r="BH39" s="192"/>
      <c r="BI39" s="192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</row>
    <row r="40" spans="1:81" ht="6.95" customHeight="1" x14ac:dyDescent="0.25">
      <c r="A40" s="96"/>
      <c r="B40" s="174">
        <f t="shared" si="7"/>
        <v>8</v>
      </c>
      <c r="C40" s="163">
        <f>IF(C11&lt;=$I$10,C11,IF(ISNUMBER(MATCH('15'!C74,$Z$4:$Z$370,0)),$Z$2,IF(ISNUMBER(MATCH('15'!C74,$BP$4:$BP$370,0)),$AO$3,IF(ISNUMBER(MATCH('15'!C74,$AO$3:$AO$368,0)),$AM$2,$Y$2))))</f>
        <v>1</v>
      </c>
      <c r="D40" s="163">
        <f>IF(D11&lt;=$I$10,D11,IF(ISNUMBER(MATCH('15'!D74,$Z$4:$Z$370,0)),$Z$2,IF(ISNUMBER(MATCH('15'!D74,$BP$4:$BP$370,0)),$AO$3,IF(ISNUMBER(MATCH('15'!D74,$AO$3:$AO$368,0)),$AM$2,$Y$2))))</f>
        <v>0</v>
      </c>
      <c r="E40" s="163">
        <f>IF(E11&lt;=$I$10,E11,IF(ISNUMBER(MATCH('15'!E74,$Z$4:$Z$370,0)),$Z$2,IF(ISNUMBER(MATCH('15'!E74,$BP$4:$BP$370,0)),$AO$3,IF(ISNUMBER(MATCH('15'!E74,$AO$3:$AO$368,0)),$AM$2,$Y$2))))</f>
        <v>0</v>
      </c>
      <c r="F40" s="163">
        <f>IF(F11&lt;=$I$10,F11,IF(ISNUMBER(MATCH('15'!F74,$Z$4:$Z$370,0)),$Z$2,IF(ISNUMBER(MATCH('15'!F74,$BP$4:$BP$370,0)),$AO$3,IF(ISNUMBER(MATCH('15'!F74,$AO$3:$AO$368,0)),$AM$2,$Y$2))))</f>
        <v>0</v>
      </c>
      <c r="G40" s="163">
        <f>IF(G11&lt;=$I$10,G11,IF(ISNUMBER(MATCH('15'!G74,$Z$4:$Z$370,0)),$Z$2,IF(ISNUMBER(MATCH('15'!G74,$BP$4:$BP$370,0)),$AO$3,IF(ISNUMBER(MATCH('15'!G74,$AO$3:$AO$368,0)),$AM$2,$Y$2))))</f>
        <v>0</v>
      </c>
      <c r="H40" s="163">
        <f>IF(H11&lt;=$I$10,H11,IF(ISNUMBER(MATCH('15'!H74,$Z$4:$Z$370,0)),$Z$2,IF(ISNUMBER(MATCH('15'!H74,$BP$4:$BP$370,0)),$AO$3,IF(ISNUMBER(MATCH('15'!H74,$AO$3:$AO$368,0)),$AM$2,$Y$2))))</f>
        <v>20</v>
      </c>
      <c r="I40" s="163">
        <f>IF(I11&lt;=$I$10,I11,IF(ISNUMBER(MATCH('15'!I74,$Z$4:$Z$370,0)),$Z$2,IF(ISNUMBER(MATCH('15'!I74,$BP$4:$BP$370,0)),$AO$3,IF(ISNUMBER(MATCH('15'!I74,$AO$3:$AO$368,0)),$AM$2,$Y$2))))</f>
        <v>100</v>
      </c>
      <c r="J40" s="163">
        <f>IF(J11&lt;=$I$10,J11,IF(ISNUMBER(MATCH('15'!J74,$Z$4:$Z$370,0)),$Z$2,IF(ISNUMBER(MATCH('15'!J74,$BP$4:$BP$370,0)),$AO$3,IF(ISNUMBER(MATCH('15'!J74,$AO$3:$AO$368,0)),$AM$2,$Y$2))))</f>
        <v>95</v>
      </c>
      <c r="K40" s="163">
        <f>IF(K11&lt;=$I$10,K11,IF(ISNUMBER(MATCH('15'!K74,$Z$4:$Z$370,0)),$Z$2,IF(ISNUMBER(MATCH('15'!K74,$BP$4:$BP$370,0)),$AO$3,IF(ISNUMBER(MATCH('15'!K74,$AO$3:$AO$368,0)),$AM$2,$Y$2))))</f>
        <v>95</v>
      </c>
      <c r="L40" s="163">
        <f>IF(L11&lt;=$I$10,L11,IF(ISNUMBER(MATCH('15'!L74,$Z$4:$Z$370,0)),$Z$2,IF(ISNUMBER(MATCH('15'!L74,$BP$4:$BP$370,0)),$AO$3,IF(ISNUMBER(MATCH('15'!L74,$AO$3:$AO$368,0)),$AM$2,$Y$2))))</f>
        <v>95</v>
      </c>
      <c r="M40" s="163">
        <f>IF(M11&lt;=$I$10,M11,IF(ISNUMBER(MATCH('15'!M74,$Z$4:$Z$370,0)),$Z$2,IF(ISNUMBER(MATCH('15'!M74,$BP$4:$BP$370,0)),$AO$3,IF(ISNUMBER(MATCH('15'!M74,$AO$3:$AO$368,0)),$AM$2,$Y$2))))</f>
        <v>100</v>
      </c>
      <c r="N40" s="163">
        <f>IF(N11&lt;=$I$10,N11,IF(ISNUMBER(MATCH('15'!N74,$Z$4:$Z$370,0)),$Z$2,IF(ISNUMBER(MATCH('15'!N74,$BP$4:$BP$370,0)),$AO$3,IF(ISNUMBER(MATCH('15'!N74,$AO$3:$AO$368,0)),$AM$2,$Y$2))))</f>
        <v>20</v>
      </c>
      <c r="O40" s="163">
        <f>IF(O11&lt;=$I$10,O11,IF(ISNUMBER(MATCH('15'!O74,$Z$4:$Z$370,0)),$Z$2,IF(ISNUMBER(MATCH('15'!O74,$BP$4:$BP$370,0)),$AO$3,IF(ISNUMBER(MATCH('15'!O74,$AO$3:$AO$368,0)),$AM$2,$Y$2))))</f>
        <v>0</v>
      </c>
      <c r="P40" s="163">
        <f>IF(P11&lt;=$I$10,P11,IF(ISNUMBER(MATCH('15'!P74,$Z$4:$Z$370,0)),$Z$2,IF(ISNUMBER(MATCH('15'!P74,$BP$4:$BP$370,0)),$AO$3,IF(ISNUMBER(MATCH('15'!P74,$AO$3:$AO$368,0)),$AM$2,$Y$2))))</f>
        <v>0</v>
      </c>
      <c r="Q40" s="163">
        <f>IF(Q11&lt;=$I$10,Q11,IF(ISNUMBER(MATCH('15'!Q74,$Z$4:$Z$370,0)),$Z$2,IF(ISNUMBER(MATCH('15'!Q74,$BP$4:$BP$370,0)),$AO$3,IF(ISNUMBER(MATCH('15'!Q74,$AO$3:$AO$368,0)),$AM$2,$Y$2))))</f>
        <v>0</v>
      </c>
      <c r="R40" s="163">
        <f>IF(R11&lt;=$I$10,R11,IF(ISNUMBER(MATCH('15'!R74,$Z$4:$Z$370,0)),$Z$2,IF(ISNUMBER(MATCH('15'!R74,$BP$4:$BP$370,0)),$AO$3,IF(ISNUMBER(MATCH('15'!R74,$AO$3:$AO$368,0)),$AM$2,$Y$2))))</f>
        <v>0</v>
      </c>
      <c r="S40" s="163">
        <f>IF(S11&lt;=$I$10,S11,IF(ISNUMBER(MATCH('15'!S74,$Z$4:$Z$370,0)),$Z$2,IF(ISNUMBER(MATCH('15'!S74,$BP$4:$BP$370,0)),$AO$3,IF(ISNUMBER(MATCH('15'!S74,$AO$3:$AO$368,0)),$AM$2,$Y$2))))</f>
        <v>1</v>
      </c>
      <c r="T40" s="96"/>
      <c r="U40" s="156">
        <v>36</v>
      </c>
      <c r="V40" s="145">
        <v>0</v>
      </c>
      <c r="W40" s="145">
        <v>9</v>
      </c>
      <c r="X40" s="145">
        <v>16</v>
      </c>
      <c r="Y40" s="145">
        <v>140</v>
      </c>
      <c r="Z40" s="63" t="str">
        <f t="shared" si="0"/>
        <v>17,10</v>
      </c>
      <c r="AA40" s="175"/>
      <c r="AB40" s="188">
        <v>36</v>
      </c>
      <c r="AC40" s="188">
        <v>0</v>
      </c>
      <c r="AD40" s="188">
        <v>36</v>
      </c>
      <c r="AE40" s="188" t="s">
        <v>402</v>
      </c>
      <c r="AF40" s="160" t="s">
        <v>465</v>
      </c>
      <c r="AG40" s="160">
        <v>0.1</v>
      </c>
      <c r="AH40" s="160">
        <v>97</v>
      </c>
      <c r="AI40" s="160">
        <v>102</v>
      </c>
      <c r="AJ40" s="160">
        <v>250</v>
      </c>
      <c r="AK40" s="160">
        <v>500</v>
      </c>
      <c r="AL40" s="188">
        <v>1</v>
      </c>
      <c r="AM40" s="188">
        <v>6</v>
      </c>
      <c r="AN40" s="188">
        <v>7</v>
      </c>
      <c r="AO40" s="63" t="str">
        <f t="shared" si="1"/>
        <v>8,7</v>
      </c>
      <c r="AP40" s="105" t="str">
        <f t="shared" si="2"/>
        <v>H</v>
      </c>
      <c r="AQ40" s="109">
        <f t="shared" si="3"/>
        <v>398</v>
      </c>
      <c r="AR40" s="109">
        <f t="shared" si="3"/>
        <v>250</v>
      </c>
      <c r="AS40" s="160"/>
      <c r="AT40" s="160"/>
      <c r="AU40" s="160"/>
      <c r="AV40" s="160"/>
      <c r="AW40" s="160"/>
      <c r="AX40" s="160"/>
      <c r="AY40" s="160"/>
      <c r="AZ40" s="160"/>
      <c r="BA40" s="175"/>
      <c r="BB40" s="192">
        <v>1</v>
      </c>
      <c r="BC40" s="192" t="s">
        <v>511</v>
      </c>
      <c r="BD40" s="192">
        <v>1.1599999999999999E-2</v>
      </c>
      <c r="BE40" s="192"/>
      <c r="BF40" s="192"/>
      <c r="BG40" s="192"/>
      <c r="BH40" s="192"/>
      <c r="BI40" s="192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5"/>
      <c r="CA40" s="175"/>
      <c r="CB40" s="175"/>
      <c r="CC40" s="175"/>
    </row>
    <row r="41" spans="1:81" ht="6.95" customHeight="1" x14ac:dyDescent="0.25">
      <c r="A41" s="96"/>
      <c r="B41" s="174">
        <f t="shared" si="7"/>
        <v>9</v>
      </c>
      <c r="C41" s="163">
        <f>IF(C12&lt;=$I$10,C12,IF(ISNUMBER(MATCH('15'!C75,$Z$4:$Z$370,0)),$Z$2,IF(ISNUMBER(MATCH('15'!C75,$BP$4:$BP$370,0)),$AO$3,IF(ISNUMBER(MATCH('15'!C75,$AO$3:$AO$368,0)),$AM$2,$Y$2))))</f>
        <v>1</v>
      </c>
      <c r="D41" s="163">
        <f>IF(D12&lt;=$I$10,D12,IF(ISNUMBER(MATCH('15'!D75,$Z$4:$Z$370,0)),$Z$2,IF(ISNUMBER(MATCH('15'!D75,$BP$4:$BP$370,0)),$AO$3,IF(ISNUMBER(MATCH('15'!D75,$AO$3:$AO$368,0)),$AM$2,$Y$2))))</f>
        <v>0</v>
      </c>
      <c r="E41" s="163">
        <f>IF(E12&lt;=$I$10,E12,IF(ISNUMBER(MATCH('15'!E75,$Z$4:$Z$370,0)),$Z$2,IF(ISNUMBER(MATCH('15'!E75,$BP$4:$BP$370,0)),$AO$3,IF(ISNUMBER(MATCH('15'!E75,$AO$3:$AO$368,0)),$AM$2,$Y$2))))</f>
        <v>0</v>
      </c>
      <c r="F41" s="163">
        <f>IF(F12&lt;=$I$10,F12,IF(ISNUMBER(MATCH('15'!F75,$Z$4:$Z$370,0)),$Z$2,IF(ISNUMBER(MATCH('15'!F75,$BP$4:$BP$370,0)),$AO$3,IF(ISNUMBER(MATCH('15'!F75,$AO$3:$AO$368,0)),$AM$2,$Y$2))))</f>
        <v>0</v>
      </c>
      <c r="G41" s="163">
        <f>IF(G12&lt;=$I$10,G12,IF(ISNUMBER(MATCH('15'!G75,$Z$4:$Z$370,0)),$Z$2,IF(ISNUMBER(MATCH('15'!G75,$BP$4:$BP$370,0)),$AO$3,IF(ISNUMBER(MATCH('15'!G75,$AO$3:$AO$368,0)),$AM$2,$Y$2))))</f>
        <v>0</v>
      </c>
      <c r="H41" s="163">
        <f>IF(H12&lt;=$I$10,H12,IF(ISNUMBER(MATCH('15'!H75,$Z$4:$Z$370,0)),$Z$2,IF(ISNUMBER(MATCH('15'!H75,$BP$4:$BP$370,0)),$AO$3,IF(ISNUMBER(MATCH('15'!H75,$AO$3:$AO$368,0)),$AM$2,$Y$2))))</f>
        <v>20</v>
      </c>
      <c r="I41" s="163">
        <f>IF(I12&lt;=$I$10,I12,IF(ISNUMBER(MATCH('15'!I75,$Z$4:$Z$370,0)),$Z$2,IF(ISNUMBER(MATCH('15'!I75,$BP$4:$BP$370,0)),$AO$3,IF(ISNUMBER(MATCH('15'!I75,$AO$3:$AO$368,0)),$AM$2,$Y$2))))</f>
        <v>100</v>
      </c>
      <c r="J41" s="163">
        <f>IF(J12&lt;=$I$10,J12,IF(ISNUMBER(MATCH('15'!J75,$Z$4:$Z$370,0)),$Z$2,IF(ISNUMBER(MATCH('15'!J75,$BP$4:$BP$370,0)),$AO$3,IF(ISNUMBER(MATCH('15'!J75,$AO$3:$AO$368,0)),$AM$2,$Y$2))))</f>
        <v>95</v>
      </c>
      <c r="K41" s="163">
        <f>IF(K12&lt;=$I$10,K12,IF(ISNUMBER(MATCH('15'!K75,$Z$4:$Z$370,0)),$Z$2,IF(ISNUMBER(MATCH('15'!K75,$BP$4:$BP$370,0)),$AO$3,IF(ISNUMBER(MATCH('15'!K75,$AO$3:$AO$368,0)),$AM$2,$Y$2))))</f>
        <v>95</v>
      </c>
      <c r="L41" s="163">
        <f>IF(L12&lt;=$I$10,L12,IF(ISNUMBER(MATCH('15'!L75,$Z$4:$Z$370,0)),$Z$2,IF(ISNUMBER(MATCH('15'!L75,$BP$4:$BP$370,0)),$AO$3,IF(ISNUMBER(MATCH('15'!L75,$AO$3:$AO$368,0)),$AM$2,$Y$2))))</f>
        <v>95</v>
      </c>
      <c r="M41" s="163">
        <f>IF(M12&lt;=$I$10,M12,IF(ISNUMBER(MATCH('15'!M75,$Z$4:$Z$370,0)),$Z$2,IF(ISNUMBER(MATCH('15'!M75,$BP$4:$BP$370,0)),$AO$3,IF(ISNUMBER(MATCH('15'!M75,$AO$3:$AO$368,0)),$AM$2,$Y$2))))</f>
        <v>100</v>
      </c>
      <c r="N41" s="163">
        <f>IF(N12&lt;=$I$10,N12,IF(ISNUMBER(MATCH('15'!N75,$Z$4:$Z$370,0)),$Z$2,IF(ISNUMBER(MATCH('15'!N75,$BP$4:$BP$370,0)),$AO$3,IF(ISNUMBER(MATCH('15'!N75,$AO$3:$AO$368,0)),$AM$2,$Y$2))))</f>
        <v>20</v>
      </c>
      <c r="O41" s="163">
        <f>IF(O12&lt;=$I$10,O12,IF(ISNUMBER(MATCH('15'!O75,$Z$4:$Z$370,0)),$Z$2,IF(ISNUMBER(MATCH('15'!O75,$BP$4:$BP$370,0)),$AO$3,IF(ISNUMBER(MATCH('15'!O75,$AO$3:$AO$368,0)),$AM$2,$Y$2))))</f>
        <v>0</v>
      </c>
      <c r="P41" s="163">
        <f>IF(P12&lt;=$I$10,P12,IF(ISNUMBER(MATCH('15'!P75,$Z$4:$Z$370,0)),$Z$2,IF(ISNUMBER(MATCH('15'!P75,$BP$4:$BP$370,0)),$AO$3,IF(ISNUMBER(MATCH('15'!P75,$AO$3:$AO$368,0)),$AM$2,$Y$2))))</f>
        <v>0</v>
      </c>
      <c r="Q41" s="163">
        <f>IF(Q12&lt;=$I$10,Q12,IF(ISNUMBER(MATCH('15'!Q75,$Z$4:$Z$370,0)),$Z$2,IF(ISNUMBER(MATCH('15'!Q75,$BP$4:$BP$370,0)),$AO$3,IF(ISNUMBER(MATCH('15'!Q75,$AO$3:$AO$368,0)),$AM$2,$Y$2))))</f>
        <v>0</v>
      </c>
      <c r="R41" s="163">
        <f>IF(R12&lt;=$I$10,R12,IF(ISNUMBER(MATCH('15'!R75,$Z$4:$Z$370,0)),$Z$2,IF(ISNUMBER(MATCH('15'!R75,$BP$4:$BP$370,0)),$AO$3,IF(ISNUMBER(MATCH('15'!R75,$AO$3:$AO$368,0)),$AM$2,$Y$2))))</f>
        <v>0</v>
      </c>
      <c r="S41" s="163">
        <f>IF(S12&lt;=$I$10,S12,IF(ISNUMBER(MATCH('15'!S75,$Z$4:$Z$370,0)),$Z$2,IF(ISNUMBER(MATCH('15'!S75,$BP$4:$BP$370,0)),$AO$3,IF(ISNUMBER(MATCH('15'!S75,$AO$3:$AO$368,0)),$AM$2,$Y$2))))</f>
        <v>1</v>
      </c>
      <c r="T41" s="96"/>
      <c r="U41" s="156">
        <v>37</v>
      </c>
      <c r="V41" s="145">
        <v>0</v>
      </c>
      <c r="W41" s="145">
        <v>10</v>
      </c>
      <c r="X41" s="145">
        <v>16</v>
      </c>
      <c r="Y41" s="145">
        <v>140</v>
      </c>
      <c r="Z41" s="63" t="str">
        <f t="shared" si="0"/>
        <v>17,11</v>
      </c>
      <c r="AA41" s="175"/>
      <c r="AB41" s="188">
        <v>37</v>
      </c>
      <c r="AC41" s="188">
        <v>0</v>
      </c>
      <c r="AD41" s="188">
        <v>37</v>
      </c>
      <c r="AE41" s="188" t="s">
        <v>409</v>
      </c>
      <c r="AF41" s="160" t="s">
        <v>465</v>
      </c>
      <c r="AG41" s="160">
        <v>0.1</v>
      </c>
      <c r="AH41" s="160">
        <v>97</v>
      </c>
      <c r="AI41" s="160">
        <v>102</v>
      </c>
      <c r="AJ41" s="160">
        <v>250</v>
      </c>
      <c r="AK41" s="160">
        <v>500</v>
      </c>
      <c r="AL41" s="188">
        <v>1</v>
      </c>
      <c r="AM41" s="188">
        <v>7</v>
      </c>
      <c r="AN41" s="188">
        <v>6</v>
      </c>
      <c r="AO41" s="63" t="str">
        <f t="shared" si="1"/>
        <v>7,8</v>
      </c>
      <c r="AP41" s="105" t="str">
        <f t="shared" si="2"/>
        <v>H</v>
      </c>
      <c r="AQ41" s="109">
        <f t="shared" si="3"/>
        <v>398</v>
      </c>
      <c r="AR41" s="109">
        <f t="shared" si="3"/>
        <v>250</v>
      </c>
      <c r="AS41" s="160"/>
      <c r="AT41" s="160"/>
      <c r="AU41" s="160"/>
      <c r="AV41" s="160"/>
      <c r="AW41" s="160"/>
      <c r="AX41" s="160"/>
      <c r="AY41" s="160"/>
      <c r="AZ41" s="160"/>
      <c r="BA41" s="175"/>
      <c r="BB41" s="192">
        <v>1</v>
      </c>
      <c r="BC41" s="192" t="s">
        <v>512</v>
      </c>
      <c r="BD41" s="192">
        <v>1.03E-2</v>
      </c>
      <c r="BE41" s="192"/>
      <c r="BF41" s="192"/>
      <c r="BG41" s="192"/>
      <c r="BH41" s="192"/>
      <c r="BI41" s="192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</row>
    <row r="42" spans="1:81" ht="6.95" customHeight="1" x14ac:dyDescent="0.25">
      <c r="A42" s="96"/>
      <c r="B42" s="174">
        <f t="shared" si="7"/>
        <v>10</v>
      </c>
      <c r="C42" s="163">
        <f>IF(C13&lt;=$I$10,C13,IF(ISNUMBER(MATCH('15'!C76,$Z$4:$Z$370,0)),$Z$2,IF(ISNUMBER(MATCH('15'!C76,$BP$4:$BP$370,0)),$AO$3,IF(ISNUMBER(MATCH('15'!C76,$AO$3:$AO$368,0)),$AM$2,$Y$2))))</f>
        <v>1</v>
      </c>
      <c r="D42" s="163">
        <f>IF(D13&lt;=$I$10,D13,IF(ISNUMBER(MATCH('15'!D76,$Z$4:$Z$370,0)),$Z$2,IF(ISNUMBER(MATCH('15'!D76,$BP$4:$BP$370,0)),$AO$3,IF(ISNUMBER(MATCH('15'!D76,$AO$3:$AO$368,0)),$AM$2,$Y$2))))</f>
        <v>0</v>
      </c>
      <c r="E42" s="163">
        <f>IF(E13&lt;=$I$10,E13,IF(ISNUMBER(MATCH('15'!E76,$Z$4:$Z$370,0)),$Z$2,IF(ISNUMBER(MATCH('15'!E76,$BP$4:$BP$370,0)),$AO$3,IF(ISNUMBER(MATCH('15'!E76,$AO$3:$AO$368,0)),$AM$2,$Y$2))))</f>
        <v>0</v>
      </c>
      <c r="F42" s="163">
        <f>IF(F13&lt;=$I$10,F13,IF(ISNUMBER(MATCH('15'!F76,$Z$4:$Z$370,0)),$Z$2,IF(ISNUMBER(MATCH('15'!F76,$BP$4:$BP$370,0)),$AO$3,IF(ISNUMBER(MATCH('15'!F76,$AO$3:$AO$368,0)),$AM$2,$Y$2))))</f>
        <v>0</v>
      </c>
      <c r="G42" s="163">
        <f>IF(G13&lt;=$I$10,G13,IF(ISNUMBER(MATCH('15'!G76,$Z$4:$Z$370,0)),$Z$2,IF(ISNUMBER(MATCH('15'!G76,$BP$4:$BP$370,0)),$AO$3,IF(ISNUMBER(MATCH('15'!G76,$AO$3:$AO$368,0)),$AM$2,$Y$2))))</f>
        <v>0</v>
      </c>
      <c r="H42" s="163">
        <f>IF(H13&lt;=$I$10,H13,IF(ISNUMBER(MATCH('15'!H76,$Z$4:$Z$370,0)),$Z$2,IF(ISNUMBER(MATCH('15'!H76,$BP$4:$BP$370,0)),$AO$3,IF(ISNUMBER(MATCH('15'!H76,$AO$3:$AO$368,0)),$AM$2,$Y$2))))</f>
        <v>20</v>
      </c>
      <c r="I42" s="163">
        <f>IF(I13&lt;=$I$10,I13,IF(ISNUMBER(MATCH('15'!I76,$Z$4:$Z$370,0)),$Z$2,IF(ISNUMBER(MATCH('15'!I76,$BP$4:$BP$370,0)),$AO$3,IF(ISNUMBER(MATCH('15'!I76,$AO$3:$AO$368,0)),$AM$2,$Y$2))))</f>
        <v>100</v>
      </c>
      <c r="J42" s="163">
        <f>IF(J13&lt;=$I$10,J13,IF(ISNUMBER(MATCH('15'!J76,$Z$4:$Z$370,0)),$Z$2,IF(ISNUMBER(MATCH('15'!J76,$BP$4:$BP$370,0)),$AO$3,IF(ISNUMBER(MATCH('15'!J76,$AO$3:$AO$368,0)),$AM$2,$Y$2))))</f>
        <v>95</v>
      </c>
      <c r="K42" s="163">
        <f>IF(K13&lt;=$I$10,K13,IF(ISNUMBER(MATCH('15'!K76,$Z$4:$Z$370,0)),$Z$2,IF(ISNUMBER(MATCH('15'!K76,$BP$4:$BP$370,0)),$AO$3,IF(ISNUMBER(MATCH('15'!K76,$AO$3:$AO$368,0)),$AM$2,$Y$2))))</f>
        <v>95</v>
      </c>
      <c r="L42" s="163">
        <f>IF(L13&lt;=$I$10,L13,IF(ISNUMBER(MATCH('15'!L76,$Z$4:$Z$370,0)),$Z$2,IF(ISNUMBER(MATCH('15'!L76,$BP$4:$BP$370,0)),$AO$3,IF(ISNUMBER(MATCH('15'!L76,$AO$3:$AO$368,0)),$AM$2,$Y$2))))</f>
        <v>95</v>
      </c>
      <c r="M42" s="163">
        <f>IF(M13&lt;=$I$10,M13,IF(ISNUMBER(MATCH('15'!M76,$Z$4:$Z$370,0)),$Z$2,IF(ISNUMBER(MATCH('15'!M76,$BP$4:$BP$370,0)),$AO$3,IF(ISNUMBER(MATCH('15'!M76,$AO$3:$AO$368,0)),$AM$2,$Y$2))))</f>
        <v>100</v>
      </c>
      <c r="N42" s="163">
        <f>IF(N13&lt;=$I$10,N13,IF(ISNUMBER(MATCH('15'!N76,$Z$4:$Z$370,0)),$Z$2,IF(ISNUMBER(MATCH('15'!N76,$BP$4:$BP$370,0)),$AO$3,IF(ISNUMBER(MATCH('15'!N76,$AO$3:$AO$368,0)),$AM$2,$Y$2))))</f>
        <v>20</v>
      </c>
      <c r="O42" s="163">
        <f>IF(O13&lt;=$I$10,O13,IF(ISNUMBER(MATCH('15'!O76,$Z$4:$Z$370,0)),$Z$2,IF(ISNUMBER(MATCH('15'!O76,$BP$4:$BP$370,0)),$AO$3,IF(ISNUMBER(MATCH('15'!O76,$AO$3:$AO$368,0)),$AM$2,$Y$2))))</f>
        <v>0</v>
      </c>
      <c r="P42" s="163">
        <f>IF(P13&lt;=$I$10,P13,IF(ISNUMBER(MATCH('15'!P76,$Z$4:$Z$370,0)),$Z$2,IF(ISNUMBER(MATCH('15'!P76,$BP$4:$BP$370,0)),$AO$3,IF(ISNUMBER(MATCH('15'!P76,$AO$3:$AO$368,0)),$AM$2,$Y$2))))</f>
        <v>0</v>
      </c>
      <c r="Q42" s="163">
        <f>IF(Q13&lt;=$I$10,Q13,IF(ISNUMBER(MATCH('15'!Q76,$Z$4:$Z$370,0)),$Z$2,IF(ISNUMBER(MATCH('15'!Q76,$BP$4:$BP$370,0)),$AO$3,IF(ISNUMBER(MATCH('15'!Q76,$AO$3:$AO$368,0)),$AM$2,$Y$2))))</f>
        <v>0</v>
      </c>
      <c r="R42" s="163">
        <f>IF(R13&lt;=$I$10,R13,IF(ISNUMBER(MATCH('15'!R76,$Z$4:$Z$370,0)),$Z$2,IF(ISNUMBER(MATCH('15'!R76,$BP$4:$BP$370,0)),$AO$3,IF(ISNUMBER(MATCH('15'!R76,$AO$3:$AO$368,0)),$AM$2,$Y$2))))</f>
        <v>0</v>
      </c>
      <c r="S42" s="163">
        <f>IF(S13&lt;=$I$10,S13,IF(ISNUMBER(MATCH('15'!S76,$Z$4:$Z$370,0)),$Z$2,IF(ISNUMBER(MATCH('15'!S76,$BP$4:$BP$370,0)),$AO$3,IF(ISNUMBER(MATCH('15'!S76,$AO$3:$AO$368,0)),$AM$2,$Y$2))))</f>
        <v>1</v>
      </c>
      <c r="T42" s="96"/>
      <c r="U42" s="156">
        <v>38</v>
      </c>
      <c r="V42" s="145">
        <v>0</v>
      </c>
      <c r="W42" s="145">
        <v>11</v>
      </c>
      <c r="X42" s="145">
        <v>16</v>
      </c>
      <c r="Y42" s="145">
        <v>140</v>
      </c>
      <c r="Z42" s="63" t="str">
        <f t="shared" si="0"/>
        <v>17,12</v>
      </c>
      <c r="AA42" s="175"/>
      <c r="AB42" s="188">
        <v>38</v>
      </c>
      <c r="AC42" s="188">
        <v>0</v>
      </c>
      <c r="AD42" s="188">
        <v>38</v>
      </c>
      <c r="AE42" s="188" t="s">
        <v>491</v>
      </c>
      <c r="AF42" s="160" t="s">
        <v>467</v>
      </c>
      <c r="AG42" s="160">
        <v>0.1</v>
      </c>
      <c r="AH42" s="160">
        <v>0</v>
      </c>
      <c r="AI42" s="160">
        <v>0</v>
      </c>
      <c r="AJ42" s="160">
        <v>0</v>
      </c>
      <c r="AK42" s="160">
        <v>0</v>
      </c>
      <c r="AL42" s="188">
        <v>2</v>
      </c>
      <c r="AM42" s="188">
        <v>7</v>
      </c>
      <c r="AN42" s="188">
        <v>7</v>
      </c>
      <c r="AO42" s="63" t="str">
        <f t="shared" si="1"/>
        <v>8,8</v>
      </c>
      <c r="AP42" s="105" t="str">
        <f t="shared" si="2"/>
        <v/>
      </c>
      <c r="AQ42" s="109">
        <f t="shared" si="3"/>
        <v>0</v>
      </c>
      <c r="AR42" s="109">
        <f t="shared" si="3"/>
        <v>0</v>
      </c>
      <c r="AS42" s="160"/>
      <c r="AT42" s="160"/>
      <c r="AU42" s="160"/>
      <c r="AV42" s="160"/>
      <c r="AW42" s="160"/>
      <c r="AX42" s="160"/>
      <c r="AY42" s="160"/>
      <c r="AZ42" s="160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5"/>
      <c r="CA42" s="175"/>
      <c r="CB42" s="175"/>
      <c r="CC42" s="175"/>
    </row>
    <row r="43" spans="1:81" ht="6.95" customHeight="1" x14ac:dyDescent="0.25">
      <c r="A43" s="96"/>
      <c r="B43" s="174">
        <f t="shared" si="7"/>
        <v>11</v>
      </c>
      <c r="C43" s="163">
        <f>IF(C14&lt;=$I$10,C14,IF(ISNUMBER(MATCH('15'!C77,$Z$4:$Z$370,0)),$Z$2,IF(ISNUMBER(MATCH('15'!C77,$BP$4:$BP$370,0)),$AO$3,IF(ISNUMBER(MATCH('15'!C77,$AO$3:$AO$368,0)),$AM$2,$Y$2))))</f>
        <v>1</v>
      </c>
      <c r="D43" s="163">
        <f>IF(D14&lt;=$I$10,D14,IF(ISNUMBER(MATCH('15'!D77,$Z$4:$Z$370,0)),$Z$2,IF(ISNUMBER(MATCH('15'!D77,$BP$4:$BP$370,0)),$AO$3,IF(ISNUMBER(MATCH('15'!D77,$AO$3:$AO$368,0)),$AM$2,$Y$2))))</f>
        <v>0</v>
      </c>
      <c r="E43" s="163">
        <f>IF(E14&lt;=$I$10,E14,IF(ISNUMBER(MATCH('15'!E77,$Z$4:$Z$370,0)),$Z$2,IF(ISNUMBER(MATCH('15'!E77,$BP$4:$BP$370,0)),$AO$3,IF(ISNUMBER(MATCH('15'!E77,$AO$3:$AO$368,0)),$AM$2,$Y$2))))</f>
        <v>0</v>
      </c>
      <c r="F43" s="163">
        <f>IF(F14&lt;=$I$10,F14,IF(ISNUMBER(MATCH('15'!F77,$Z$4:$Z$370,0)),$Z$2,IF(ISNUMBER(MATCH('15'!F77,$BP$4:$BP$370,0)),$AO$3,IF(ISNUMBER(MATCH('15'!F77,$AO$3:$AO$368,0)),$AM$2,$Y$2))))</f>
        <v>0</v>
      </c>
      <c r="G43" s="163">
        <f>IF(G14&lt;=$I$10,G14,IF(ISNUMBER(MATCH('15'!G77,$Z$4:$Z$370,0)),$Z$2,IF(ISNUMBER(MATCH('15'!G77,$BP$4:$BP$370,0)),$AO$3,IF(ISNUMBER(MATCH('15'!G77,$AO$3:$AO$368,0)),$AM$2,$Y$2))))</f>
        <v>0</v>
      </c>
      <c r="H43" s="163">
        <f>IF(H14&lt;=$I$10,H14,IF(ISNUMBER(MATCH('15'!H77,$Z$4:$Z$370,0)),$Z$2,IF(ISNUMBER(MATCH('15'!H77,$BP$4:$BP$370,0)),$AO$3,IF(ISNUMBER(MATCH('15'!H77,$AO$3:$AO$368,0)),$AM$2,$Y$2))))</f>
        <v>20</v>
      </c>
      <c r="I43" s="163">
        <f>IF(I14&lt;=$I$10,I14,IF(ISNUMBER(MATCH('15'!I77,$Z$4:$Z$370,0)),$Z$2,IF(ISNUMBER(MATCH('15'!I77,$BP$4:$BP$370,0)),$AO$3,IF(ISNUMBER(MATCH('15'!I77,$AO$3:$AO$368,0)),$AM$2,$Y$2))))</f>
        <v>100</v>
      </c>
      <c r="J43" s="163">
        <f>IF(J14&lt;=$I$10,J14,IF(ISNUMBER(MATCH('15'!J77,$Z$4:$Z$370,0)),$Z$2,IF(ISNUMBER(MATCH('15'!J77,$BP$4:$BP$370,0)),$AO$3,IF(ISNUMBER(MATCH('15'!J77,$AO$3:$AO$368,0)),$AM$2,$Y$2))))</f>
        <v>100</v>
      </c>
      <c r="K43" s="163">
        <f>IF(K14&lt;=$I$10,K14,IF(ISNUMBER(MATCH('15'!K77,$Z$4:$Z$370,0)),$Z$2,IF(ISNUMBER(MATCH('15'!K77,$BP$4:$BP$370,0)),$AO$3,IF(ISNUMBER(MATCH('15'!K77,$AO$3:$AO$368,0)),$AM$2,$Y$2))))</f>
        <v>100</v>
      </c>
      <c r="L43" s="163">
        <f>IF(L14&lt;=$I$10,L14,IF(ISNUMBER(MATCH('15'!L77,$Z$4:$Z$370,0)),$Z$2,IF(ISNUMBER(MATCH('15'!L77,$BP$4:$BP$370,0)),$AO$3,IF(ISNUMBER(MATCH('15'!L77,$AO$3:$AO$368,0)),$AM$2,$Y$2))))</f>
        <v>100</v>
      </c>
      <c r="M43" s="163">
        <f>IF(M14&lt;=$I$10,M14,IF(ISNUMBER(MATCH('15'!M77,$Z$4:$Z$370,0)),$Z$2,IF(ISNUMBER(MATCH('15'!M77,$BP$4:$BP$370,0)),$AO$3,IF(ISNUMBER(MATCH('15'!M77,$AO$3:$AO$368,0)),$AM$2,$Y$2))))</f>
        <v>100</v>
      </c>
      <c r="N43" s="163">
        <f>IF(N14&lt;=$I$10,N14,IF(ISNUMBER(MATCH('15'!N77,$Z$4:$Z$370,0)),$Z$2,IF(ISNUMBER(MATCH('15'!N77,$BP$4:$BP$370,0)),$AO$3,IF(ISNUMBER(MATCH('15'!N77,$AO$3:$AO$368,0)),$AM$2,$Y$2))))</f>
        <v>20</v>
      </c>
      <c r="O43" s="163">
        <f>IF(O14&lt;=$I$10,O14,IF(ISNUMBER(MATCH('15'!O77,$Z$4:$Z$370,0)),$Z$2,IF(ISNUMBER(MATCH('15'!O77,$BP$4:$BP$370,0)),$AO$3,IF(ISNUMBER(MATCH('15'!O77,$AO$3:$AO$368,0)),$AM$2,$Y$2))))</f>
        <v>0</v>
      </c>
      <c r="P43" s="163">
        <f>IF(P14&lt;=$I$10,P14,IF(ISNUMBER(MATCH('15'!P77,$Z$4:$Z$370,0)),$Z$2,IF(ISNUMBER(MATCH('15'!P77,$BP$4:$BP$370,0)),$AO$3,IF(ISNUMBER(MATCH('15'!P77,$AO$3:$AO$368,0)),$AM$2,$Y$2))))</f>
        <v>0</v>
      </c>
      <c r="Q43" s="163">
        <f>IF(Q14&lt;=$I$10,Q14,IF(ISNUMBER(MATCH('15'!Q77,$Z$4:$Z$370,0)),$Z$2,IF(ISNUMBER(MATCH('15'!Q77,$BP$4:$BP$370,0)),$AO$3,IF(ISNUMBER(MATCH('15'!Q77,$AO$3:$AO$368,0)),$AM$2,$Y$2))))</f>
        <v>0</v>
      </c>
      <c r="R43" s="163">
        <f>IF(R14&lt;=$I$10,R14,IF(ISNUMBER(MATCH('15'!R77,$Z$4:$Z$370,0)),$Z$2,IF(ISNUMBER(MATCH('15'!R77,$BP$4:$BP$370,0)),$AO$3,IF(ISNUMBER(MATCH('15'!R77,$AO$3:$AO$368,0)),$AM$2,$Y$2))))</f>
        <v>0</v>
      </c>
      <c r="S43" s="163">
        <f>IF(S14&lt;=$I$10,S14,IF(ISNUMBER(MATCH('15'!S77,$Z$4:$Z$370,0)),$Z$2,IF(ISNUMBER(MATCH('15'!S77,$BP$4:$BP$370,0)),$AO$3,IF(ISNUMBER(MATCH('15'!S77,$AO$3:$AO$368,0)),$AM$2,$Y$2))))</f>
        <v>1</v>
      </c>
      <c r="T43" s="96"/>
      <c r="U43" s="156">
        <v>39</v>
      </c>
      <c r="V43" s="145">
        <v>0</v>
      </c>
      <c r="W43" s="145">
        <v>12</v>
      </c>
      <c r="X43" s="145">
        <v>16</v>
      </c>
      <c r="Y43" s="145">
        <v>140</v>
      </c>
      <c r="Z43" s="63" t="str">
        <f t="shared" si="0"/>
        <v>17,13</v>
      </c>
      <c r="AA43" s="177"/>
      <c r="AB43" s="193">
        <v>39</v>
      </c>
      <c r="AC43" s="193">
        <v>0</v>
      </c>
      <c r="AD43" s="193">
        <v>39</v>
      </c>
      <c r="AE43" s="193" t="s">
        <v>403</v>
      </c>
      <c r="AF43" s="194" t="s">
        <v>465</v>
      </c>
      <c r="AG43" s="194">
        <v>0.1</v>
      </c>
      <c r="AH43" s="194">
        <v>97</v>
      </c>
      <c r="AI43" s="194">
        <v>102</v>
      </c>
      <c r="AJ43" s="194">
        <v>250</v>
      </c>
      <c r="AK43" s="194">
        <v>500</v>
      </c>
      <c r="AL43" s="193">
        <v>1</v>
      </c>
      <c r="AM43" s="193">
        <v>6</v>
      </c>
      <c r="AN43" s="193">
        <v>8</v>
      </c>
      <c r="AO43" s="63" t="str">
        <f t="shared" si="1"/>
        <v>9,7</v>
      </c>
      <c r="AP43" s="105" t="str">
        <f t="shared" si="2"/>
        <v>H</v>
      </c>
      <c r="AQ43" s="109">
        <f t="shared" si="3"/>
        <v>398</v>
      </c>
      <c r="AR43" s="109">
        <f t="shared" si="3"/>
        <v>250</v>
      </c>
      <c r="AS43" s="160"/>
      <c r="AT43" s="160"/>
      <c r="AU43" s="160"/>
      <c r="AV43" s="160"/>
      <c r="AW43" s="160"/>
      <c r="AX43" s="160"/>
      <c r="AY43" s="160"/>
      <c r="AZ43" s="160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</row>
    <row r="44" spans="1:81" ht="6.95" customHeight="1" x14ac:dyDescent="0.25">
      <c r="A44" s="96"/>
      <c r="B44" s="174">
        <f t="shared" si="7"/>
        <v>12</v>
      </c>
      <c r="C44" s="163">
        <f>IF(C15&lt;=$I$10,C15,IF(ISNUMBER(MATCH('15'!C78,$Z$4:$Z$370,0)),$Z$2,IF(ISNUMBER(MATCH('15'!C78,$BP$4:$BP$370,0)),$AO$3,IF(ISNUMBER(MATCH('15'!C78,$AO$3:$AO$368,0)),$AM$2,$Y$2))))</f>
        <v>1</v>
      </c>
      <c r="D44" s="163">
        <f>IF(D15&lt;=$I$10,D15,IF(ISNUMBER(MATCH('15'!D78,$Z$4:$Z$370,0)),$Z$2,IF(ISNUMBER(MATCH('15'!D78,$BP$4:$BP$370,0)),$AO$3,IF(ISNUMBER(MATCH('15'!D78,$AO$3:$AO$368,0)),$AM$2,$Y$2))))</f>
        <v>0</v>
      </c>
      <c r="E44" s="163">
        <f>IF(E15&lt;=$I$10,E15,IF(ISNUMBER(MATCH('15'!E78,$Z$4:$Z$370,0)),$Z$2,IF(ISNUMBER(MATCH('15'!E78,$BP$4:$BP$370,0)),$AO$3,IF(ISNUMBER(MATCH('15'!E78,$AO$3:$AO$368,0)),$AM$2,$Y$2))))</f>
        <v>0</v>
      </c>
      <c r="F44" s="163">
        <f>IF(F15&lt;=$I$10,F15,IF(ISNUMBER(MATCH('15'!F78,$Z$4:$Z$370,0)),$Z$2,IF(ISNUMBER(MATCH('15'!F78,$BP$4:$BP$370,0)),$AO$3,IF(ISNUMBER(MATCH('15'!F78,$AO$3:$AO$368,0)),$AM$2,$Y$2))))</f>
        <v>0</v>
      </c>
      <c r="G44" s="163">
        <f>IF(G15&lt;=$I$10,G15,IF(ISNUMBER(MATCH('15'!G78,$Z$4:$Z$370,0)),$Z$2,IF(ISNUMBER(MATCH('15'!G78,$BP$4:$BP$370,0)),$AO$3,IF(ISNUMBER(MATCH('15'!G78,$AO$3:$AO$368,0)),$AM$2,$Y$2))))</f>
        <v>0</v>
      </c>
      <c r="H44" s="163">
        <f>IF(H15&lt;=$I$10,H15,IF(ISNUMBER(MATCH('15'!H78,$Z$4:$Z$370,0)),$Z$2,IF(ISNUMBER(MATCH('15'!H78,$BP$4:$BP$370,0)),$AO$3,IF(ISNUMBER(MATCH('15'!H78,$AO$3:$AO$368,0)),$AM$2,$Y$2))))</f>
        <v>0</v>
      </c>
      <c r="I44" s="163">
        <f>IF(I15&lt;=$I$10,I15,IF(ISNUMBER(MATCH('15'!I78,$Z$4:$Z$370,0)),$Z$2,IF(ISNUMBER(MATCH('15'!I78,$BP$4:$BP$370,0)),$AO$3,IF(ISNUMBER(MATCH('15'!I78,$AO$3:$AO$368,0)),$AM$2,$Y$2))))</f>
        <v>20</v>
      </c>
      <c r="J44" s="163">
        <f>IF(J15&lt;=$I$10,J15,IF(ISNUMBER(MATCH('15'!J78,$Z$4:$Z$370,0)),$Z$2,IF(ISNUMBER(MATCH('15'!J78,$BP$4:$BP$370,0)),$AO$3,IF(ISNUMBER(MATCH('15'!J78,$AO$3:$AO$368,0)),$AM$2,$Y$2))))</f>
        <v>20</v>
      </c>
      <c r="K44" s="163">
        <f>IF(K15&lt;=$I$10,K15,IF(ISNUMBER(MATCH('15'!K78,$Z$4:$Z$370,0)),$Z$2,IF(ISNUMBER(MATCH('15'!K78,$BP$4:$BP$370,0)),$AO$3,IF(ISNUMBER(MATCH('15'!K78,$AO$3:$AO$368,0)),$AM$2,$Y$2))))</f>
        <v>2</v>
      </c>
      <c r="L44" s="163">
        <f>IF(L15&lt;=$I$10,L15,IF(ISNUMBER(MATCH('15'!L78,$Z$4:$Z$370,0)),$Z$2,IF(ISNUMBER(MATCH('15'!L78,$BP$4:$BP$370,0)),$AO$3,IF(ISNUMBER(MATCH('15'!L78,$AO$3:$AO$368,0)),$AM$2,$Y$2))))</f>
        <v>20</v>
      </c>
      <c r="M44" s="163">
        <f>IF(M15&lt;=$I$10,M15,IF(ISNUMBER(MATCH('15'!M78,$Z$4:$Z$370,0)),$Z$2,IF(ISNUMBER(MATCH('15'!M78,$BP$4:$BP$370,0)),$AO$3,IF(ISNUMBER(MATCH('15'!M78,$AO$3:$AO$368,0)),$AM$2,$Y$2))))</f>
        <v>20</v>
      </c>
      <c r="N44" s="163">
        <f>IF(N15&lt;=$I$10,N15,IF(ISNUMBER(MATCH('15'!N78,$Z$4:$Z$370,0)),$Z$2,IF(ISNUMBER(MATCH('15'!N78,$BP$4:$BP$370,0)),$AO$3,IF(ISNUMBER(MATCH('15'!N78,$AO$3:$AO$368,0)),$AM$2,$Y$2))))</f>
        <v>0</v>
      </c>
      <c r="O44" s="163">
        <f>IF(O15&lt;=$I$10,O15,IF(ISNUMBER(MATCH('15'!O78,$Z$4:$Z$370,0)),$Z$2,IF(ISNUMBER(MATCH('15'!O78,$BP$4:$BP$370,0)),$AO$3,IF(ISNUMBER(MATCH('15'!O78,$AO$3:$AO$368,0)),$AM$2,$Y$2))))</f>
        <v>0</v>
      </c>
      <c r="P44" s="163">
        <f>IF(P15&lt;=$I$10,P15,IF(ISNUMBER(MATCH('15'!P78,$Z$4:$Z$370,0)),$Z$2,IF(ISNUMBER(MATCH('15'!P78,$BP$4:$BP$370,0)),$AO$3,IF(ISNUMBER(MATCH('15'!P78,$AO$3:$AO$368,0)),$AM$2,$Y$2))))</f>
        <v>0</v>
      </c>
      <c r="Q44" s="163">
        <f>IF(Q15&lt;=$I$10,Q15,IF(ISNUMBER(MATCH('15'!Q78,$Z$4:$Z$370,0)),$Z$2,IF(ISNUMBER(MATCH('15'!Q78,$BP$4:$BP$370,0)),$AO$3,IF(ISNUMBER(MATCH('15'!Q78,$AO$3:$AO$368,0)),$AM$2,$Y$2))))</f>
        <v>0</v>
      </c>
      <c r="R44" s="163">
        <f>IF(R15&lt;=$I$10,R15,IF(ISNUMBER(MATCH('15'!R78,$Z$4:$Z$370,0)),$Z$2,IF(ISNUMBER(MATCH('15'!R78,$BP$4:$BP$370,0)),$AO$3,IF(ISNUMBER(MATCH('15'!R78,$AO$3:$AO$368,0)),$AM$2,$Y$2))))</f>
        <v>0</v>
      </c>
      <c r="S44" s="163">
        <f>IF(S15&lt;=$I$10,S15,IF(ISNUMBER(MATCH('15'!S78,$Z$4:$Z$370,0)),$Z$2,IF(ISNUMBER(MATCH('15'!S78,$BP$4:$BP$370,0)),$AO$3,IF(ISNUMBER(MATCH('15'!S78,$AO$3:$AO$368,0)),$AM$2,$Y$2))))</f>
        <v>1</v>
      </c>
      <c r="T44" s="96"/>
      <c r="U44" s="156">
        <v>40</v>
      </c>
      <c r="V44" s="145">
        <v>0</v>
      </c>
      <c r="W44" s="145">
        <v>13</v>
      </c>
      <c r="X44" s="145">
        <v>16</v>
      </c>
      <c r="Y44" s="145">
        <v>140</v>
      </c>
      <c r="Z44" s="63" t="str">
        <f t="shared" si="0"/>
        <v>17,14</v>
      </c>
      <c r="AA44" s="177"/>
      <c r="AB44" s="193">
        <v>40</v>
      </c>
      <c r="AC44" s="193">
        <v>0</v>
      </c>
      <c r="AD44" s="193">
        <v>40</v>
      </c>
      <c r="AE44" s="193" t="s">
        <v>492</v>
      </c>
      <c r="AF44" s="194" t="s">
        <v>467</v>
      </c>
      <c r="AG44" s="194">
        <v>0.1</v>
      </c>
      <c r="AH44" s="194">
        <v>0</v>
      </c>
      <c r="AI44" s="194">
        <v>0</v>
      </c>
      <c r="AJ44" s="194">
        <v>0</v>
      </c>
      <c r="AK44" s="194">
        <v>0</v>
      </c>
      <c r="AL44" s="193">
        <v>2</v>
      </c>
      <c r="AM44" s="193">
        <v>7</v>
      </c>
      <c r="AN44" s="193">
        <v>8</v>
      </c>
      <c r="AO44" s="63" t="str">
        <f t="shared" si="1"/>
        <v>9,8</v>
      </c>
      <c r="AP44" s="105" t="str">
        <f t="shared" si="2"/>
        <v/>
      </c>
      <c r="AQ44" s="109">
        <f t="shared" si="3"/>
        <v>0</v>
      </c>
      <c r="AR44" s="109">
        <f t="shared" si="3"/>
        <v>0</v>
      </c>
      <c r="AS44" s="160"/>
      <c r="AT44" s="160"/>
      <c r="AU44" s="160"/>
      <c r="AV44" s="160"/>
      <c r="AW44" s="160"/>
      <c r="AX44" s="160"/>
      <c r="AY44" s="160"/>
      <c r="AZ44" s="160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</row>
    <row r="45" spans="1:81" ht="6.95" customHeight="1" x14ac:dyDescent="0.25">
      <c r="A45" s="96"/>
      <c r="B45" s="174">
        <f t="shared" si="7"/>
        <v>13</v>
      </c>
      <c r="C45" s="163">
        <f>IF(C16&lt;=$I$10,C16,IF(ISNUMBER(MATCH('15'!C79,$Z$4:$Z$370,0)),$Z$2,IF(ISNUMBER(MATCH('15'!C79,$BP$4:$BP$370,0)),$AO$3,IF(ISNUMBER(MATCH('15'!C79,$AO$3:$AO$368,0)),$AM$2,$Y$2))))</f>
        <v>1</v>
      </c>
      <c r="D45" s="163">
        <f>IF(D16&lt;=$I$10,D16,IF(ISNUMBER(MATCH('15'!D79,$Z$4:$Z$370,0)),$Z$2,IF(ISNUMBER(MATCH('15'!D79,$BP$4:$BP$370,0)),$AO$3,IF(ISNUMBER(MATCH('15'!D79,$AO$3:$AO$368,0)),$AM$2,$Y$2))))</f>
        <v>0</v>
      </c>
      <c r="E45" s="163">
        <f>IF(E16&lt;=$I$10,E16,IF(ISNUMBER(MATCH('15'!E79,$Z$4:$Z$370,0)),$Z$2,IF(ISNUMBER(MATCH('15'!E79,$BP$4:$BP$370,0)),$AO$3,IF(ISNUMBER(MATCH('15'!E79,$AO$3:$AO$368,0)),$AM$2,$Y$2))))</f>
        <v>0</v>
      </c>
      <c r="F45" s="163">
        <f>IF(F16&lt;=$I$10,F16,IF(ISNUMBER(MATCH('15'!F79,$Z$4:$Z$370,0)),$Z$2,IF(ISNUMBER(MATCH('15'!F79,$BP$4:$BP$370,0)),$AO$3,IF(ISNUMBER(MATCH('15'!F79,$AO$3:$AO$368,0)),$AM$2,$Y$2))))</f>
        <v>0</v>
      </c>
      <c r="G45" s="163">
        <f>IF(G16&lt;=$I$10,G16,IF(ISNUMBER(MATCH('15'!G79,$Z$4:$Z$370,0)),$Z$2,IF(ISNUMBER(MATCH('15'!G79,$BP$4:$BP$370,0)),$AO$3,IF(ISNUMBER(MATCH('15'!G79,$AO$3:$AO$368,0)),$AM$2,$Y$2))))</f>
        <v>0</v>
      </c>
      <c r="H45" s="163">
        <f>IF(H16&lt;=$I$10,H16,IF(ISNUMBER(MATCH('15'!H79,$Z$4:$Z$370,0)),$Z$2,IF(ISNUMBER(MATCH('15'!H79,$BP$4:$BP$370,0)),$AO$3,IF(ISNUMBER(MATCH('15'!H79,$AO$3:$AO$368,0)),$AM$2,$Y$2))))</f>
        <v>0</v>
      </c>
      <c r="I45" s="163">
        <f>IF(I16&lt;=$I$10,I16,IF(ISNUMBER(MATCH('15'!I79,$Z$4:$Z$370,0)),$Z$2,IF(ISNUMBER(MATCH('15'!I79,$BP$4:$BP$370,0)),$AO$3,IF(ISNUMBER(MATCH('15'!I79,$AO$3:$AO$368,0)),$AM$2,$Y$2))))</f>
        <v>0</v>
      </c>
      <c r="J45" s="163">
        <f>IF(J16&lt;=$I$10,J16,IF(ISNUMBER(MATCH('15'!J79,$Z$4:$Z$370,0)),$Z$2,IF(ISNUMBER(MATCH('15'!J79,$BP$4:$BP$370,0)),$AO$3,IF(ISNUMBER(MATCH('15'!J79,$AO$3:$AO$368,0)),$AM$2,$Y$2))))</f>
        <v>0</v>
      </c>
      <c r="K45" s="163">
        <f>IF(K16&lt;=$I$10,K16,IF(ISNUMBER(MATCH('15'!K79,$Z$4:$Z$370,0)),$Z$2,IF(ISNUMBER(MATCH('15'!K79,$BP$4:$BP$370,0)),$AO$3,IF(ISNUMBER(MATCH('15'!K79,$AO$3:$AO$368,0)),$AM$2,$Y$2))))</f>
        <v>2</v>
      </c>
      <c r="L45" s="163">
        <f>IF(L16&lt;=$I$10,L16,IF(ISNUMBER(MATCH('15'!L79,$Z$4:$Z$370,0)),$Z$2,IF(ISNUMBER(MATCH('15'!L79,$BP$4:$BP$370,0)),$AO$3,IF(ISNUMBER(MATCH('15'!L79,$AO$3:$AO$368,0)),$AM$2,$Y$2))))</f>
        <v>0</v>
      </c>
      <c r="M45" s="163">
        <f>IF(M16&lt;=$I$10,M16,IF(ISNUMBER(MATCH('15'!M79,$Z$4:$Z$370,0)),$Z$2,IF(ISNUMBER(MATCH('15'!M79,$BP$4:$BP$370,0)),$AO$3,IF(ISNUMBER(MATCH('15'!M79,$AO$3:$AO$368,0)),$AM$2,$Y$2))))</f>
        <v>0</v>
      </c>
      <c r="N45" s="163">
        <f>IF(N16&lt;=$I$10,N16,IF(ISNUMBER(MATCH('15'!N79,$Z$4:$Z$370,0)),$Z$2,IF(ISNUMBER(MATCH('15'!N79,$BP$4:$BP$370,0)),$AO$3,IF(ISNUMBER(MATCH('15'!N79,$AO$3:$AO$368,0)),$AM$2,$Y$2))))</f>
        <v>0</v>
      </c>
      <c r="O45" s="163">
        <f>IF(O16&lt;=$I$10,O16,IF(ISNUMBER(MATCH('15'!O79,$Z$4:$Z$370,0)),$Z$2,IF(ISNUMBER(MATCH('15'!O79,$BP$4:$BP$370,0)),$AO$3,IF(ISNUMBER(MATCH('15'!O79,$AO$3:$AO$368,0)),$AM$2,$Y$2))))</f>
        <v>0</v>
      </c>
      <c r="P45" s="163">
        <f>IF(P16&lt;=$I$10,P16,IF(ISNUMBER(MATCH('15'!P79,$Z$4:$Z$370,0)),$Z$2,IF(ISNUMBER(MATCH('15'!P79,$BP$4:$BP$370,0)),$AO$3,IF(ISNUMBER(MATCH('15'!P79,$AO$3:$AO$368,0)),$AM$2,$Y$2))))</f>
        <v>0</v>
      </c>
      <c r="Q45" s="163">
        <f>IF(Q16&lt;=$I$10,Q16,IF(ISNUMBER(MATCH('15'!Q79,$Z$4:$Z$370,0)),$Z$2,IF(ISNUMBER(MATCH('15'!Q79,$BP$4:$BP$370,0)),$AO$3,IF(ISNUMBER(MATCH('15'!Q79,$AO$3:$AO$368,0)),$AM$2,$Y$2))))</f>
        <v>0</v>
      </c>
      <c r="R45" s="163">
        <f>IF(R16&lt;=$I$10,R16,IF(ISNUMBER(MATCH('15'!R79,$Z$4:$Z$370,0)),$Z$2,IF(ISNUMBER(MATCH('15'!R79,$BP$4:$BP$370,0)),$AO$3,IF(ISNUMBER(MATCH('15'!R79,$AO$3:$AO$368,0)),$AM$2,$Y$2))))</f>
        <v>0</v>
      </c>
      <c r="S45" s="163">
        <f>IF(S16&lt;=$I$10,S16,IF(ISNUMBER(MATCH('15'!S79,$Z$4:$Z$370,0)),$Z$2,IF(ISNUMBER(MATCH('15'!S79,$BP$4:$BP$370,0)),$AO$3,IF(ISNUMBER(MATCH('15'!S79,$AO$3:$AO$368,0)),$AM$2,$Y$2))))</f>
        <v>1</v>
      </c>
      <c r="T45" s="96"/>
      <c r="U45" s="156">
        <v>41</v>
      </c>
      <c r="V45" s="145">
        <v>0</v>
      </c>
      <c r="W45" s="145">
        <v>14</v>
      </c>
      <c r="X45" s="145">
        <v>16</v>
      </c>
      <c r="Y45" s="145">
        <v>140</v>
      </c>
      <c r="Z45" s="63" t="str">
        <f t="shared" si="0"/>
        <v>17,15</v>
      </c>
      <c r="AA45" s="177"/>
      <c r="AB45" s="193">
        <v>41</v>
      </c>
      <c r="AC45" s="193">
        <v>0</v>
      </c>
      <c r="AD45" s="193">
        <v>41</v>
      </c>
      <c r="AE45" s="193" t="s">
        <v>469</v>
      </c>
      <c r="AF45" s="194" t="s">
        <v>465</v>
      </c>
      <c r="AG45" s="194">
        <v>0.1</v>
      </c>
      <c r="AH45" s="194">
        <v>97</v>
      </c>
      <c r="AI45" s="194">
        <v>102</v>
      </c>
      <c r="AJ45" s="194">
        <v>250</v>
      </c>
      <c r="AK45" s="194">
        <v>500</v>
      </c>
      <c r="AL45" s="193">
        <v>1</v>
      </c>
      <c r="AM45" s="193">
        <v>6</v>
      </c>
      <c r="AN45" s="193">
        <v>9</v>
      </c>
      <c r="AO45" s="63" t="str">
        <f t="shared" si="1"/>
        <v>10,7</v>
      </c>
      <c r="AP45" s="105" t="str">
        <f t="shared" si="2"/>
        <v>H</v>
      </c>
      <c r="AQ45" s="109">
        <f t="shared" si="3"/>
        <v>398</v>
      </c>
      <c r="AR45" s="109">
        <f t="shared" si="3"/>
        <v>250</v>
      </c>
      <c r="AS45" s="160"/>
      <c r="AT45" s="160"/>
      <c r="AU45" s="160"/>
      <c r="AV45" s="160"/>
      <c r="AW45" s="160"/>
      <c r="AX45" s="160"/>
      <c r="AY45" s="160"/>
      <c r="AZ45" s="160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7"/>
    </row>
    <row r="46" spans="1:81" ht="6.95" customHeight="1" x14ac:dyDescent="0.25">
      <c r="A46" s="175"/>
      <c r="B46" s="174">
        <f t="shared" si="7"/>
        <v>14</v>
      </c>
      <c r="C46" s="163">
        <f>IF(C17&lt;=$I$10,C17,IF(ISNUMBER(MATCH('15'!C80,$Z$4:$Z$370,0)),$Z$2,IF(ISNUMBER(MATCH('15'!C80,$BP$4:$BP$370,0)),$AO$3,IF(ISNUMBER(MATCH('15'!C80,$AO$3:$AO$368,0)),$AM$2,$Y$2))))</f>
        <v>1</v>
      </c>
      <c r="D46" s="163">
        <f>IF(D17&lt;=$I$10,D17,IF(ISNUMBER(MATCH('15'!D80,$Z$4:$Z$370,0)),$Z$2,IF(ISNUMBER(MATCH('15'!D80,$BP$4:$BP$370,0)),$AO$3,IF(ISNUMBER(MATCH('15'!D80,$AO$3:$AO$368,0)),$AM$2,$Y$2))))</f>
        <v>0</v>
      </c>
      <c r="E46" s="163">
        <f>IF(E17&lt;=$I$10,E17,IF(ISNUMBER(MATCH('15'!E80,$Z$4:$Z$370,0)),$Z$2,IF(ISNUMBER(MATCH('15'!E80,$BP$4:$BP$370,0)),$AO$3,IF(ISNUMBER(MATCH('15'!E80,$AO$3:$AO$368,0)),$AM$2,$Y$2))))</f>
        <v>0</v>
      </c>
      <c r="F46" s="163">
        <f>IF(F17&lt;=$I$10,F17,IF(ISNUMBER(MATCH('15'!F80,$Z$4:$Z$370,0)),$Z$2,IF(ISNUMBER(MATCH('15'!F80,$BP$4:$BP$370,0)),$AO$3,IF(ISNUMBER(MATCH('15'!F80,$AO$3:$AO$368,0)),$AM$2,$Y$2))))</f>
        <v>0</v>
      </c>
      <c r="G46" s="163">
        <f>IF(G17&lt;=$I$10,G17,IF(ISNUMBER(MATCH('15'!G80,$Z$4:$Z$370,0)),$Z$2,IF(ISNUMBER(MATCH('15'!G80,$BP$4:$BP$370,0)),$AO$3,IF(ISNUMBER(MATCH('15'!G80,$AO$3:$AO$368,0)),$AM$2,$Y$2))))</f>
        <v>0</v>
      </c>
      <c r="H46" s="163">
        <f>IF(H17&lt;=$I$10,H17,IF(ISNUMBER(MATCH('15'!H80,$Z$4:$Z$370,0)),$Z$2,IF(ISNUMBER(MATCH('15'!H80,$BP$4:$BP$370,0)),$AO$3,IF(ISNUMBER(MATCH('15'!H80,$AO$3:$AO$368,0)),$AM$2,$Y$2))))</f>
        <v>0</v>
      </c>
      <c r="I46" s="163">
        <f>IF(I17&lt;=$I$10,I17,IF(ISNUMBER(MATCH('15'!I80,$Z$4:$Z$370,0)),$Z$2,IF(ISNUMBER(MATCH('15'!I80,$BP$4:$BP$370,0)),$AO$3,IF(ISNUMBER(MATCH('15'!I80,$AO$3:$AO$368,0)),$AM$2,$Y$2))))</f>
        <v>0</v>
      </c>
      <c r="J46" s="163">
        <f>IF(J17&lt;=$I$10,J17,IF(ISNUMBER(MATCH('15'!J80,$Z$4:$Z$370,0)),$Z$2,IF(ISNUMBER(MATCH('15'!J80,$BP$4:$BP$370,0)),$AO$3,IF(ISNUMBER(MATCH('15'!J80,$AO$3:$AO$368,0)),$AM$2,$Y$2))))</f>
        <v>0</v>
      </c>
      <c r="K46" s="163">
        <f>IF(K17&lt;=$I$10,K17,IF(ISNUMBER(MATCH('15'!K80,$Z$4:$Z$370,0)),$Z$2,IF(ISNUMBER(MATCH('15'!K80,$BP$4:$BP$370,0)),$AO$3,IF(ISNUMBER(MATCH('15'!K80,$AO$3:$AO$368,0)),$AM$2,$Y$2))))</f>
        <v>0</v>
      </c>
      <c r="L46" s="163">
        <f>IF(L17&lt;=$I$10,L17,IF(ISNUMBER(MATCH('15'!L80,$Z$4:$Z$370,0)),$Z$2,IF(ISNUMBER(MATCH('15'!L80,$BP$4:$BP$370,0)),$AO$3,IF(ISNUMBER(MATCH('15'!L80,$AO$3:$AO$368,0)),$AM$2,$Y$2))))</f>
        <v>2</v>
      </c>
      <c r="M46" s="163">
        <f>IF(M17&lt;=$I$10,M17,IF(ISNUMBER(MATCH('15'!M80,$Z$4:$Z$370,0)),$Z$2,IF(ISNUMBER(MATCH('15'!M80,$BP$4:$BP$370,0)),$AO$3,IF(ISNUMBER(MATCH('15'!M80,$AO$3:$AO$368,0)),$AM$2,$Y$2))))</f>
        <v>0</v>
      </c>
      <c r="N46" s="163">
        <f>IF(N17&lt;=$I$10,N17,IF(ISNUMBER(MATCH('15'!N80,$Z$4:$Z$370,0)),$Z$2,IF(ISNUMBER(MATCH('15'!N80,$BP$4:$BP$370,0)),$AO$3,IF(ISNUMBER(MATCH('15'!N80,$AO$3:$AO$368,0)),$AM$2,$Y$2))))</f>
        <v>0</v>
      </c>
      <c r="O46" s="163">
        <f>IF(O17&lt;=$I$10,O17,IF(ISNUMBER(MATCH('15'!O80,$Z$4:$Z$370,0)),$Z$2,IF(ISNUMBER(MATCH('15'!O80,$BP$4:$BP$370,0)),$AO$3,IF(ISNUMBER(MATCH('15'!O80,$AO$3:$AO$368,0)),$AM$2,$Y$2))))</f>
        <v>0</v>
      </c>
      <c r="P46" s="163">
        <f>IF(P17&lt;=$I$10,P17,IF(ISNUMBER(MATCH('15'!P80,$Z$4:$Z$370,0)),$Z$2,IF(ISNUMBER(MATCH('15'!P80,$BP$4:$BP$370,0)),$AO$3,IF(ISNUMBER(MATCH('15'!P80,$AO$3:$AO$368,0)),$AM$2,$Y$2))))</f>
        <v>0</v>
      </c>
      <c r="Q46" s="163">
        <f>IF(Q17&lt;=$I$10,Q17,IF(ISNUMBER(MATCH('15'!Q80,$Z$4:$Z$370,0)),$Z$2,IF(ISNUMBER(MATCH('15'!Q80,$BP$4:$BP$370,0)),$AO$3,IF(ISNUMBER(MATCH('15'!Q80,$AO$3:$AO$368,0)),$AM$2,$Y$2))))</f>
        <v>0</v>
      </c>
      <c r="R46" s="163">
        <f>IF(R17&lt;=$I$10,R17,IF(ISNUMBER(MATCH('15'!R80,$Z$4:$Z$370,0)),$Z$2,IF(ISNUMBER(MATCH('15'!R80,$BP$4:$BP$370,0)),$AO$3,IF(ISNUMBER(MATCH('15'!R80,$AO$3:$AO$368,0)),$AM$2,$Y$2))))</f>
        <v>0</v>
      </c>
      <c r="S46" s="163">
        <f>IF(S17&lt;=$I$10,S17,IF(ISNUMBER(MATCH('15'!S80,$Z$4:$Z$370,0)),$Z$2,IF(ISNUMBER(MATCH('15'!S80,$BP$4:$BP$370,0)),$AO$3,IF(ISNUMBER(MATCH('15'!S80,$AO$3:$AO$368,0)),$AM$2,$Y$2))))</f>
        <v>1</v>
      </c>
      <c r="T46" s="175"/>
      <c r="U46" s="156">
        <v>42</v>
      </c>
      <c r="V46" s="145">
        <v>0</v>
      </c>
      <c r="W46" s="145">
        <v>15</v>
      </c>
      <c r="X46" s="145">
        <v>16</v>
      </c>
      <c r="Y46" s="145">
        <v>140</v>
      </c>
      <c r="Z46" s="63" t="str">
        <f t="shared" si="0"/>
        <v>17,16</v>
      </c>
      <c r="AA46" s="177"/>
      <c r="AB46" s="193">
        <v>42</v>
      </c>
      <c r="AC46" s="193">
        <v>0</v>
      </c>
      <c r="AD46" s="193">
        <v>42</v>
      </c>
      <c r="AE46" s="193" t="s">
        <v>474</v>
      </c>
      <c r="AF46" s="194" t="s">
        <v>465</v>
      </c>
      <c r="AG46" s="194">
        <v>0.1</v>
      </c>
      <c r="AH46" s="194">
        <v>97</v>
      </c>
      <c r="AI46" s="194">
        <v>102</v>
      </c>
      <c r="AJ46" s="194">
        <v>250</v>
      </c>
      <c r="AK46" s="194">
        <v>500</v>
      </c>
      <c r="AL46" s="193">
        <v>1</v>
      </c>
      <c r="AM46" s="193">
        <v>7</v>
      </c>
      <c r="AN46" s="193">
        <v>10</v>
      </c>
      <c r="AO46" s="63" t="str">
        <f t="shared" si="1"/>
        <v>11,8</v>
      </c>
      <c r="AP46" s="105" t="str">
        <f t="shared" si="2"/>
        <v>H</v>
      </c>
      <c r="AQ46" s="109">
        <f t="shared" si="3"/>
        <v>398</v>
      </c>
      <c r="AR46" s="109">
        <f t="shared" si="3"/>
        <v>250</v>
      </c>
      <c r="AS46" s="160"/>
      <c r="AT46" s="160"/>
      <c r="AU46" s="160"/>
      <c r="AV46" s="160"/>
      <c r="AW46" s="160"/>
      <c r="AX46" s="160"/>
      <c r="AY46" s="160"/>
      <c r="AZ46" s="160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77"/>
      <c r="BU46" s="177"/>
      <c r="BV46" s="177"/>
      <c r="BW46" s="177"/>
      <c r="BX46" s="177"/>
      <c r="BY46" s="177"/>
      <c r="BZ46" s="177"/>
      <c r="CA46" s="177"/>
      <c r="CB46" s="177"/>
      <c r="CC46" s="177"/>
    </row>
    <row r="47" spans="1:81" ht="6.95" customHeight="1" x14ac:dyDescent="0.25">
      <c r="A47" s="175"/>
      <c r="B47" s="174">
        <f t="shared" si="7"/>
        <v>15</v>
      </c>
      <c r="C47" s="163">
        <f>IF(C18&lt;=$I$10,C18,IF(ISNUMBER(MATCH('15'!C81,$Z$4:$Z$370,0)),$Z$2,IF(ISNUMBER(MATCH('15'!C81,$BP$4:$BP$370,0)),$AO$3,IF(ISNUMBER(MATCH('15'!C81,$AO$3:$AO$368,0)),$AM$2,$Y$2))))</f>
        <v>1</v>
      </c>
      <c r="D47" s="163">
        <f>IF(D18&lt;=$I$10,D18,IF(ISNUMBER(MATCH('15'!D81,$Z$4:$Z$370,0)),$Z$2,IF(ISNUMBER(MATCH('15'!D81,$BP$4:$BP$370,0)),$AO$3,IF(ISNUMBER(MATCH('15'!D81,$AO$3:$AO$368,0)),$AM$2,$Y$2))))</f>
        <v>0</v>
      </c>
      <c r="E47" s="163">
        <f>IF(E18&lt;=$I$10,E18,IF(ISNUMBER(MATCH('15'!E81,$Z$4:$Z$370,0)),$Z$2,IF(ISNUMBER(MATCH('15'!E81,$BP$4:$BP$370,0)),$AO$3,IF(ISNUMBER(MATCH('15'!E81,$AO$3:$AO$368,0)),$AM$2,$Y$2))))</f>
        <v>0</v>
      </c>
      <c r="F47" s="163">
        <f>IF(F18&lt;=$I$10,F18,IF(ISNUMBER(MATCH('15'!F81,$Z$4:$Z$370,0)),$Z$2,IF(ISNUMBER(MATCH('15'!F81,$BP$4:$BP$370,0)),$AO$3,IF(ISNUMBER(MATCH('15'!F81,$AO$3:$AO$368,0)),$AM$2,$Y$2))))</f>
        <v>0</v>
      </c>
      <c r="G47" s="163">
        <f>IF(G18&lt;=$I$10,G18,IF(ISNUMBER(MATCH('15'!G81,$Z$4:$Z$370,0)),$Z$2,IF(ISNUMBER(MATCH('15'!G81,$BP$4:$BP$370,0)),$AO$3,IF(ISNUMBER(MATCH('15'!G81,$AO$3:$AO$368,0)),$AM$2,$Y$2))))</f>
        <v>0</v>
      </c>
      <c r="H47" s="163">
        <f>IF(H18&lt;=$I$10,H18,IF(ISNUMBER(MATCH('15'!H81,$Z$4:$Z$370,0)),$Z$2,IF(ISNUMBER(MATCH('15'!H81,$BP$4:$BP$370,0)),$AO$3,IF(ISNUMBER(MATCH('15'!H81,$AO$3:$AO$368,0)),$AM$2,$Y$2))))</f>
        <v>0</v>
      </c>
      <c r="I47" s="163">
        <f>IF(I18&lt;=$I$10,I18,IF(ISNUMBER(MATCH('15'!I81,$Z$4:$Z$370,0)),$Z$2,IF(ISNUMBER(MATCH('15'!I81,$BP$4:$BP$370,0)),$AO$3,IF(ISNUMBER(MATCH('15'!I81,$AO$3:$AO$368,0)),$AM$2,$Y$2))))</f>
        <v>0</v>
      </c>
      <c r="J47" s="163">
        <f>IF(J18&lt;=$I$10,J18,IF(ISNUMBER(MATCH('15'!J81,$Z$4:$Z$370,0)),$Z$2,IF(ISNUMBER(MATCH('15'!J81,$BP$4:$BP$370,0)),$AO$3,IF(ISNUMBER(MATCH('15'!J81,$AO$3:$AO$368,0)),$AM$2,$Y$2))))</f>
        <v>0</v>
      </c>
      <c r="K47" s="163">
        <f>IF(K18&lt;=$I$10,K18,IF(ISNUMBER(MATCH('15'!K81,$Z$4:$Z$370,0)),$Z$2,IF(ISNUMBER(MATCH('15'!K81,$BP$4:$BP$370,0)),$AO$3,IF(ISNUMBER(MATCH('15'!K81,$AO$3:$AO$368,0)),$AM$2,$Y$2))))</f>
        <v>0</v>
      </c>
      <c r="L47" s="163">
        <f>IF(L18&lt;=$I$10,L18,IF(ISNUMBER(MATCH('15'!L81,$Z$4:$Z$370,0)),$Z$2,IF(ISNUMBER(MATCH('15'!L81,$BP$4:$BP$370,0)),$AO$3,IF(ISNUMBER(MATCH('15'!L81,$AO$3:$AO$368,0)),$AM$2,$Y$2))))</f>
        <v>2</v>
      </c>
      <c r="M47" s="163">
        <f>IF(M18&lt;=$I$10,M18,IF(ISNUMBER(MATCH('15'!M81,$Z$4:$Z$370,0)),$Z$2,IF(ISNUMBER(MATCH('15'!M81,$BP$4:$BP$370,0)),$AO$3,IF(ISNUMBER(MATCH('15'!M81,$AO$3:$AO$368,0)),$AM$2,$Y$2))))</f>
        <v>0</v>
      </c>
      <c r="N47" s="163">
        <f>IF(N18&lt;=$I$10,N18,IF(ISNUMBER(MATCH('15'!N81,$Z$4:$Z$370,0)),$Z$2,IF(ISNUMBER(MATCH('15'!N81,$BP$4:$BP$370,0)),$AO$3,IF(ISNUMBER(MATCH('15'!N81,$AO$3:$AO$368,0)),$AM$2,$Y$2))))</f>
        <v>0</v>
      </c>
      <c r="O47" s="163">
        <f>IF(O18&lt;=$I$10,O18,IF(ISNUMBER(MATCH('15'!O81,$Z$4:$Z$370,0)),$Z$2,IF(ISNUMBER(MATCH('15'!O81,$BP$4:$BP$370,0)),$AO$3,IF(ISNUMBER(MATCH('15'!O81,$AO$3:$AO$368,0)),$AM$2,$Y$2))))</f>
        <v>0</v>
      </c>
      <c r="P47" s="163">
        <f>IF(P18&lt;=$I$10,P18,IF(ISNUMBER(MATCH('15'!P81,$Z$4:$Z$370,0)),$Z$2,IF(ISNUMBER(MATCH('15'!P81,$BP$4:$BP$370,0)),$AO$3,IF(ISNUMBER(MATCH('15'!P81,$AO$3:$AO$368,0)),$AM$2,$Y$2))))</f>
        <v>0</v>
      </c>
      <c r="Q47" s="163">
        <f>IF(Q18&lt;=$I$10,Q18,IF(ISNUMBER(MATCH('15'!Q81,$Z$4:$Z$370,0)),$Z$2,IF(ISNUMBER(MATCH('15'!Q81,$BP$4:$BP$370,0)),$AO$3,IF(ISNUMBER(MATCH('15'!Q81,$AO$3:$AO$368,0)),$AM$2,$Y$2))))</f>
        <v>0</v>
      </c>
      <c r="R47" s="163">
        <f>IF(R18&lt;=$I$10,R18,IF(ISNUMBER(MATCH('15'!R81,$Z$4:$Z$370,0)),$Z$2,IF(ISNUMBER(MATCH('15'!R81,$BP$4:$BP$370,0)),$AO$3,IF(ISNUMBER(MATCH('15'!R81,$AO$3:$AO$368,0)),$AM$2,$Y$2))))</f>
        <v>0</v>
      </c>
      <c r="S47" s="163">
        <f>IF(S18&lt;=$I$10,S18,IF(ISNUMBER(MATCH('15'!S81,$Z$4:$Z$370,0)),$Z$2,IF(ISNUMBER(MATCH('15'!S81,$BP$4:$BP$370,0)),$AO$3,IF(ISNUMBER(MATCH('15'!S81,$AO$3:$AO$368,0)),$AM$2,$Y$2))))</f>
        <v>1</v>
      </c>
      <c r="T47" s="175"/>
      <c r="U47" s="156">
        <v>43</v>
      </c>
      <c r="V47" s="145">
        <v>0</v>
      </c>
      <c r="W47" s="145">
        <v>16</v>
      </c>
      <c r="X47" s="145">
        <v>16</v>
      </c>
      <c r="Y47" s="145">
        <v>140</v>
      </c>
      <c r="Z47" s="63" t="str">
        <f t="shared" si="0"/>
        <v>17,17</v>
      </c>
      <c r="AA47" s="177"/>
      <c r="AB47" s="193">
        <v>43</v>
      </c>
      <c r="AC47" s="193">
        <v>0</v>
      </c>
      <c r="AD47" s="193">
        <v>43</v>
      </c>
      <c r="AE47" s="193" t="s">
        <v>493</v>
      </c>
      <c r="AF47" s="194" t="s">
        <v>467</v>
      </c>
      <c r="AG47" s="194">
        <v>0.1</v>
      </c>
      <c r="AH47" s="194">
        <v>0</v>
      </c>
      <c r="AI47" s="194">
        <v>0</v>
      </c>
      <c r="AJ47" s="194">
        <v>0</v>
      </c>
      <c r="AK47" s="194">
        <v>0</v>
      </c>
      <c r="AL47" s="193">
        <v>2</v>
      </c>
      <c r="AM47" s="193">
        <v>7</v>
      </c>
      <c r="AN47" s="193">
        <v>9</v>
      </c>
      <c r="AO47" s="63" t="str">
        <f t="shared" si="1"/>
        <v>10,8</v>
      </c>
      <c r="AP47" s="105" t="str">
        <f t="shared" si="2"/>
        <v/>
      </c>
      <c r="AQ47" s="109">
        <f t="shared" si="3"/>
        <v>0</v>
      </c>
      <c r="AR47" s="109">
        <f t="shared" si="3"/>
        <v>0</v>
      </c>
      <c r="AS47" s="160"/>
      <c r="AT47" s="160"/>
      <c r="AU47" s="160"/>
      <c r="AV47" s="160"/>
      <c r="AW47" s="160"/>
      <c r="AX47" s="160"/>
      <c r="AY47" s="160"/>
      <c r="AZ47" s="160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177"/>
      <c r="BV47" s="177"/>
      <c r="BW47" s="177"/>
      <c r="BX47" s="177"/>
      <c r="BY47" s="177"/>
      <c r="BZ47" s="177"/>
      <c r="CA47" s="177"/>
      <c r="CB47" s="177"/>
      <c r="CC47" s="177"/>
    </row>
    <row r="48" spans="1:81" ht="6.95" customHeight="1" x14ac:dyDescent="0.25">
      <c r="A48" s="175"/>
      <c r="B48" s="174">
        <f t="shared" si="7"/>
        <v>16</v>
      </c>
      <c r="C48" s="163">
        <f>IF(C19&lt;=$I$10,C19,IF(ISNUMBER(MATCH('15'!C82,$Z$4:$Z$370,0)),$Z$2,IF(ISNUMBER(MATCH('15'!C82,$BP$4:$BP$370,0)),$AO$3,IF(ISNUMBER(MATCH('15'!C82,$AO$3:$AO$368,0)),$AM$2,$Y$2))))</f>
        <v>1</v>
      </c>
      <c r="D48" s="163">
        <f>IF(D19&lt;=$I$10,D19,IF(ISNUMBER(MATCH('15'!D82,$Z$4:$Z$370,0)),$Z$2,IF(ISNUMBER(MATCH('15'!D82,$BP$4:$BP$370,0)),$AO$3,IF(ISNUMBER(MATCH('15'!D82,$AO$3:$AO$368,0)),$AM$2,$Y$2))))</f>
        <v>0</v>
      </c>
      <c r="E48" s="163">
        <f>IF(E19&lt;=$I$10,E19,IF(ISNUMBER(MATCH('15'!E82,$Z$4:$Z$370,0)),$Z$2,IF(ISNUMBER(MATCH('15'!E82,$BP$4:$BP$370,0)),$AO$3,IF(ISNUMBER(MATCH('15'!E82,$AO$3:$AO$368,0)),$AM$2,$Y$2))))</f>
        <v>0</v>
      </c>
      <c r="F48" s="163">
        <f>IF(F19&lt;=$I$10,F19,IF(ISNUMBER(MATCH('15'!F82,$Z$4:$Z$370,0)),$Z$2,IF(ISNUMBER(MATCH('15'!F82,$BP$4:$BP$370,0)),$AO$3,IF(ISNUMBER(MATCH('15'!F82,$AO$3:$AO$368,0)),$AM$2,$Y$2))))</f>
        <v>0</v>
      </c>
      <c r="G48" s="163">
        <f>IF(G19&lt;=$I$10,G19,IF(ISNUMBER(MATCH('15'!G82,$Z$4:$Z$370,0)),$Z$2,IF(ISNUMBER(MATCH('15'!G82,$BP$4:$BP$370,0)),$AO$3,IF(ISNUMBER(MATCH('15'!G82,$AO$3:$AO$368,0)),$AM$2,$Y$2))))</f>
        <v>0</v>
      </c>
      <c r="H48" s="163">
        <f>IF(H19&lt;=$I$10,H19,IF(ISNUMBER(MATCH('15'!H82,$Z$4:$Z$370,0)),$Z$2,IF(ISNUMBER(MATCH('15'!H82,$BP$4:$BP$370,0)),$AO$3,IF(ISNUMBER(MATCH('15'!H82,$AO$3:$AO$368,0)),$AM$2,$Y$2))))</f>
        <v>0</v>
      </c>
      <c r="I48" s="163">
        <f>IF(I19&lt;=$I$10,I19,IF(ISNUMBER(MATCH('15'!I82,$Z$4:$Z$370,0)),$Z$2,IF(ISNUMBER(MATCH('15'!I82,$BP$4:$BP$370,0)),$AO$3,IF(ISNUMBER(MATCH('15'!I82,$AO$3:$AO$368,0)),$AM$2,$Y$2))))</f>
        <v>20</v>
      </c>
      <c r="J48" s="163">
        <f>IF(J19&lt;=$I$10,J19,IF(ISNUMBER(MATCH('15'!J82,$Z$4:$Z$370,0)),$Z$2,IF(ISNUMBER(MATCH('15'!J82,$BP$4:$BP$370,0)),$AO$3,IF(ISNUMBER(MATCH('15'!J82,$AO$3:$AO$368,0)),$AM$2,$Y$2))))</f>
        <v>20</v>
      </c>
      <c r="K48" s="163">
        <f>IF(K19&lt;=$I$10,K19,IF(ISNUMBER(MATCH('15'!K82,$Z$4:$Z$370,0)),$Z$2,IF(ISNUMBER(MATCH('15'!K82,$BP$4:$BP$370,0)),$AO$3,IF(ISNUMBER(MATCH('15'!K82,$AO$3:$AO$368,0)),$AM$2,$Y$2))))</f>
        <v>20</v>
      </c>
      <c r="L48" s="163">
        <f>IF(L19&lt;=$I$10,L19,IF(ISNUMBER(MATCH('15'!L82,$Z$4:$Z$370,0)),$Z$2,IF(ISNUMBER(MATCH('15'!L82,$BP$4:$BP$370,0)),$AO$3,IF(ISNUMBER(MATCH('15'!L82,$AO$3:$AO$368,0)),$AM$2,$Y$2))))</f>
        <v>2</v>
      </c>
      <c r="M48" s="163">
        <f>IF(M19&lt;=$I$10,M19,IF(ISNUMBER(MATCH('15'!M82,$Z$4:$Z$370,0)),$Z$2,IF(ISNUMBER(MATCH('15'!M82,$BP$4:$BP$370,0)),$AO$3,IF(ISNUMBER(MATCH('15'!M82,$AO$3:$AO$368,0)),$AM$2,$Y$2))))</f>
        <v>20</v>
      </c>
      <c r="N48" s="163">
        <f>IF(N19&lt;=$I$10,N19,IF(ISNUMBER(MATCH('15'!N82,$Z$4:$Z$370,0)),$Z$2,IF(ISNUMBER(MATCH('15'!N82,$BP$4:$BP$370,0)),$AO$3,IF(ISNUMBER(MATCH('15'!N82,$AO$3:$AO$368,0)),$AM$2,$Y$2))))</f>
        <v>0</v>
      </c>
      <c r="O48" s="163">
        <f>IF(O19&lt;=$I$10,O19,IF(ISNUMBER(MATCH('15'!O82,$Z$4:$Z$370,0)),$Z$2,IF(ISNUMBER(MATCH('15'!O82,$BP$4:$BP$370,0)),$AO$3,IF(ISNUMBER(MATCH('15'!O82,$AO$3:$AO$368,0)),$AM$2,$Y$2))))</f>
        <v>0</v>
      </c>
      <c r="P48" s="163">
        <f>IF(P19&lt;=$I$10,P19,IF(ISNUMBER(MATCH('15'!P82,$Z$4:$Z$370,0)),$Z$2,IF(ISNUMBER(MATCH('15'!P82,$BP$4:$BP$370,0)),$AO$3,IF(ISNUMBER(MATCH('15'!P82,$AO$3:$AO$368,0)),$AM$2,$Y$2))))</f>
        <v>0</v>
      </c>
      <c r="Q48" s="163">
        <f>IF(Q19&lt;=$I$10,Q19,IF(ISNUMBER(MATCH('15'!Q82,$Z$4:$Z$370,0)),$Z$2,IF(ISNUMBER(MATCH('15'!Q82,$BP$4:$BP$370,0)),$AO$3,IF(ISNUMBER(MATCH('15'!Q82,$AO$3:$AO$368,0)),$AM$2,$Y$2))))</f>
        <v>0</v>
      </c>
      <c r="R48" s="163">
        <f>IF(R19&lt;=$I$10,R19,IF(ISNUMBER(MATCH('15'!R82,$Z$4:$Z$370,0)),$Z$2,IF(ISNUMBER(MATCH('15'!R82,$BP$4:$BP$370,0)),$AO$3,IF(ISNUMBER(MATCH('15'!R82,$AO$3:$AO$368,0)),$AM$2,$Y$2))))</f>
        <v>0</v>
      </c>
      <c r="S48" s="163">
        <f>IF(S19&lt;=$I$10,S19,IF(ISNUMBER(MATCH('15'!S82,$Z$4:$Z$370,0)),$Z$2,IF(ISNUMBER(MATCH('15'!S82,$BP$4:$BP$370,0)),$AO$3,IF(ISNUMBER(MATCH('15'!S82,$AO$3:$AO$368,0)),$AM$2,$Y$2))))</f>
        <v>1</v>
      </c>
      <c r="T48" s="175"/>
      <c r="U48" s="156">
        <v>44</v>
      </c>
      <c r="V48" s="145">
        <v>0</v>
      </c>
      <c r="W48" s="145">
        <v>17</v>
      </c>
      <c r="X48" s="145">
        <v>16</v>
      </c>
      <c r="Y48" s="145">
        <v>140</v>
      </c>
      <c r="Z48" s="63" t="str">
        <f t="shared" si="0"/>
        <v>17,18</v>
      </c>
      <c r="AA48" s="177"/>
      <c r="AB48" s="193">
        <v>44</v>
      </c>
      <c r="AC48" s="193">
        <v>0</v>
      </c>
      <c r="AD48" s="193">
        <v>44</v>
      </c>
      <c r="AE48" s="193" t="s">
        <v>417</v>
      </c>
      <c r="AF48" s="194" t="s">
        <v>465</v>
      </c>
      <c r="AG48" s="194">
        <v>0.1</v>
      </c>
      <c r="AH48" s="194">
        <v>97</v>
      </c>
      <c r="AI48" s="194">
        <v>102</v>
      </c>
      <c r="AJ48" s="194">
        <v>250</v>
      </c>
      <c r="AK48" s="194">
        <v>500</v>
      </c>
      <c r="AL48" s="193">
        <v>1</v>
      </c>
      <c r="AM48" s="193">
        <v>8</v>
      </c>
      <c r="AN48" s="193">
        <v>6</v>
      </c>
      <c r="AO48" s="63" t="str">
        <f t="shared" si="1"/>
        <v>7,9</v>
      </c>
      <c r="AP48" s="105" t="str">
        <f t="shared" si="2"/>
        <v>H</v>
      </c>
      <c r="AQ48" s="109">
        <f t="shared" si="3"/>
        <v>398</v>
      </c>
      <c r="AR48" s="109">
        <f t="shared" si="3"/>
        <v>250</v>
      </c>
      <c r="AS48" s="160"/>
      <c r="AT48" s="160"/>
      <c r="AU48" s="160"/>
      <c r="AV48" s="160"/>
      <c r="AW48" s="160"/>
      <c r="AX48" s="160"/>
      <c r="AY48" s="160"/>
      <c r="AZ48" s="160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  <c r="BT48" s="177"/>
      <c r="BU48" s="177"/>
      <c r="BV48" s="177"/>
      <c r="BW48" s="177"/>
      <c r="BX48" s="177"/>
      <c r="BY48" s="177"/>
      <c r="BZ48" s="177"/>
      <c r="CA48" s="177"/>
      <c r="CB48" s="177"/>
      <c r="CC48" s="177"/>
    </row>
    <row r="49" spans="1:81" ht="6.95" customHeight="1" x14ac:dyDescent="0.25">
      <c r="A49" s="175"/>
      <c r="B49" s="174">
        <f t="shared" si="7"/>
        <v>17</v>
      </c>
      <c r="C49" s="163">
        <f>IF(C20&lt;=$I$10,C20,IF(ISNUMBER(MATCH('15'!C83,$Z$4:$Z$370,0)),$Z$2,IF(ISNUMBER(MATCH('15'!C83,$BP$4:$BP$370,0)),$AO$3,IF(ISNUMBER(MATCH('15'!C83,$AO$3:$AO$368,0)),$AM$2,$Y$2))))</f>
        <v>1</v>
      </c>
      <c r="D49" s="163">
        <f>IF(D20&lt;=$I$10,D20,IF(ISNUMBER(MATCH('15'!D83,$Z$4:$Z$370,0)),$Z$2,IF(ISNUMBER(MATCH('15'!D83,$BP$4:$BP$370,0)),$AO$3,IF(ISNUMBER(MATCH('15'!D83,$AO$3:$AO$368,0)),$AM$2,$Y$2))))</f>
        <v>0</v>
      </c>
      <c r="E49" s="163">
        <f>IF(E20&lt;=$I$10,E20,IF(ISNUMBER(MATCH('15'!E83,$Z$4:$Z$370,0)),$Z$2,IF(ISNUMBER(MATCH('15'!E83,$BP$4:$BP$370,0)),$AO$3,IF(ISNUMBER(MATCH('15'!E83,$AO$3:$AO$368,0)),$AM$2,$Y$2))))</f>
        <v>0</v>
      </c>
      <c r="F49" s="163">
        <f>IF(F20&lt;=$I$10,F20,IF(ISNUMBER(MATCH('15'!F83,$Z$4:$Z$370,0)),$Z$2,IF(ISNUMBER(MATCH('15'!F83,$BP$4:$BP$370,0)),$AO$3,IF(ISNUMBER(MATCH('15'!F83,$AO$3:$AO$368,0)),$AM$2,$Y$2))))</f>
        <v>0</v>
      </c>
      <c r="G49" s="163">
        <f>IF(G20&lt;=$I$10,G20,IF(ISNUMBER(MATCH('15'!G83,$Z$4:$Z$370,0)),$Z$2,IF(ISNUMBER(MATCH('15'!G83,$BP$4:$BP$370,0)),$AO$3,IF(ISNUMBER(MATCH('15'!G83,$AO$3:$AO$368,0)),$AM$2,$Y$2))))</f>
        <v>0</v>
      </c>
      <c r="H49" s="163">
        <f>IF(H20&lt;=$I$10,H20,IF(ISNUMBER(MATCH('15'!H83,$Z$4:$Z$370,0)),$Z$2,IF(ISNUMBER(MATCH('15'!H83,$BP$4:$BP$370,0)),$AO$3,IF(ISNUMBER(MATCH('15'!H83,$AO$3:$AO$368,0)),$AM$2,$Y$2))))</f>
        <v>20</v>
      </c>
      <c r="I49" s="163">
        <f>IF(I20&lt;=$I$10,I20,IF(ISNUMBER(MATCH('15'!I83,$Z$4:$Z$370,0)),$Z$2,IF(ISNUMBER(MATCH('15'!I83,$BP$4:$BP$370,0)),$AO$3,IF(ISNUMBER(MATCH('15'!I83,$AO$3:$AO$368,0)),$AM$2,$Y$2))))</f>
        <v>100</v>
      </c>
      <c r="J49" s="163">
        <f>IF(J20&lt;=$I$10,J20,IF(ISNUMBER(MATCH('15'!J83,$Z$4:$Z$370,0)),$Z$2,IF(ISNUMBER(MATCH('15'!J83,$BP$4:$BP$370,0)),$AO$3,IF(ISNUMBER(MATCH('15'!J83,$AO$3:$AO$368,0)),$AM$2,$Y$2))))</f>
        <v>100</v>
      </c>
      <c r="K49" s="163">
        <f>IF(K20&lt;=$I$10,K20,IF(ISNUMBER(MATCH('15'!K83,$Z$4:$Z$370,0)),$Z$2,IF(ISNUMBER(MATCH('15'!K83,$BP$4:$BP$370,0)),$AO$3,IF(ISNUMBER(MATCH('15'!K83,$AO$3:$AO$368,0)),$AM$2,$Y$2))))</f>
        <v>100</v>
      </c>
      <c r="L49" s="163">
        <f>IF(L20&lt;=$I$10,L20,IF(ISNUMBER(MATCH('15'!L83,$Z$4:$Z$370,0)),$Z$2,IF(ISNUMBER(MATCH('15'!L83,$BP$4:$BP$370,0)),$AO$3,IF(ISNUMBER(MATCH('15'!L83,$AO$3:$AO$368,0)),$AM$2,$Y$2))))</f>
        <v>100</v>
      </c>
      <c r="M49" s="163">
        <f>IF(M20&lt;=$I$10,M20,IF(ISNUMBER(MATCH('15'!M83,$Z$4:$Z$370,0)),$Z$2,IF(ISNUMBER(MATCH('15'!M83,$BP$4:$BP$370,0)),$AO$3,IF(ISNUMBER(MATCH('15'!M83,$AO$3:$AO$368,0)),$AM$2,$Y$2))))</f>
        <v>100</v>
      </c>
      <c r="N49" s="163">
        <f>IF(N20&lt;=$I$10,N20,IF(ISNUMBER(MATCH('15'!N83,$Z$4:$Z$370,0)),$Z$2,IF(ISNUMBER(MATCH('15'!N83,$BP$4:$BP$370,0)),$AO$3,IF(ISNUMBER(MATCH('15'!N83,$AO$3:$AO$368,0)),$AM$2,$Y$2))))</f>
        <v>20</v>
      </c>
      <c r="O49" s="163">
        <f>IF(O20&lt;=$I$10,O20,IF(ISNUMBER(MATCH('15'!O83,$Z$4:$Z$370,0)),$Z$2,IF(ISNUMBER(MATCH('15'!O83,$BP$4:$BP$370,0)),$AO$3,IF(ISNUMBER(MATCH('15'!O83,$AO$3:$AO$368,0)),$AM$2,$Y$2))))</f>
        <v>0</v>
      </c>
      <c r="P49" s="163">
        <f>IF(P20&lt;=$I$10,P20,IF(ISNUMBER(MATCH('15'!P83,$Z$4:$Z$370,0)),$Z$2,IF(ISNUMBER(MATCH('15'!P83,$BP$4:$BP$370,0)),$AO$3,IF(ISNUMBER(MATCH('15'!P83,$AO$3:$AO$368,0)),$AM$2,$Y$2))))</f>
        <v>0</v>
      </c>
      <c r="Q49" s="163">
        <f>IF(Q20&lt;=$I$10,Q20,IF(ISNUMBER(MATCH('15'!Q83,$Z$4:$Z$370,0)),$Z$2,IF(ISNUMBER(MATCH('15'!Q83,$BP$4:$BP$370,0)),$AO$3,IF(ISNUMBER(MATCH('15'!Q83,$AO$3:$AO$368,0)),$AM$2,$Y$2))))</f>
        <v>0</v>
      </c>
      <c r="R49" s="163">
        <f>IF(R20&lt;=$I$10,R20,IF(ISNUMBER(MATCH('15'!R83,$Z$4:$Z$370,0)),$Z$2,IF(ISNUMBER(MATCH('15'!R83,$BP$4:$BP$370,0)),$AO$3,IF(ISNUMBER(MATCH('15'!R83,$AO$3:$AO$368,0)),$AM$2,$Y$2))))</f>
        <v>0</v>
      </c>
      <c r="S49" s="163">
        <f>IF(S20&lt;=$I$10,S20,IF(ISNUMBER(MATCH('15'!S83,$Z$4:$Z$370,0)),$Z$2,IF(ISNUMBER(MATCH('15'!S83,$BP$4:$BP$370,0)),$AO$3,IF(ISNUMBER(MATCH('15'!S83,$AO$3:$AO$368,0)),$AM$2,$Y$2))))</f>
        <v>1</v>
      </c>
      <c r="T49" s="175"/>
      <c r="U49" s="156">
        <v>45</v>
      </c>
      <c r="V49" s="145">
        <v>0</v>
      </c>
      <c r="W49" s="145">
        <v>18</v>
      </c>
      <c r="X49" s="145">
        <v>16</v>
      </c>
      <c r="Y49" s="145">
        <v>140</v>
      </c>
      <c r="Z49" s="63" t="str">
        <f t="shared" si="0"/>
        <v>17,19</v>
      </c>
      <c r="AA49" s="177"/>
      <c r="AB49" s="193">
        <v>45</v>
      </c>
      <c r="AC49" s="193">
        <v>0</v>
      </c>
      <c r="AD49" s="193">
        <v>45</v>
      </c>
      <c r="AE49" s="193" t="s">
        <v>494</v>
      </c>
      <c r="AF49" s="194" t="s">
        <v>467</v>
      </c>
      <c r="AG49" s="194">
        <v>0.1</v>
      </c>
      <c r="AH49" s="194">
        <v>0</v>
      </c>
      <c r="AI49" s="194">
        <v>0</v>
      </c>
      <c r="AJ49" s="194">
        <v>0</v>
      </c>
      <c r="AK49" s="194">
        <v>0</v>
      </c>
      <c r="AL49" s="193">
        <v>2</v>
      </c>
      <c r="AM49" s="193">
        <v>8</v>
      </c>
      <c r="AN49" s="193">
        <v>7</v>
      </c>
      <c r="AO49" s="63" t="str">
        <f t="shared" si="1"/>
        <v>8,9</v>
      </c>
      <c r="AP49" s="105" t="str">
        <f t="shared" si="2"/>
        <v/>
      </c>
      <c r="AQ49" s="109">
        <f t="shared" si="3"/>
        <v>0</v>
      </c>
      <c r="AR49" s="109">
        <f t="shared" si="3"/>
        <v>0</v>
      </c>
      <c r="AS49" s="160"/>
      <c r="AT49" s="160"/>
      <c r="AU49" s="160"/>
      <c r="AV49" s="160"/>
      <c r="AW49" s="160"/>
      <c r="AX49" s="160"/>
      <c r="AY49" s="160"/>
      <c r="AZ49" s="160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7"/>
      <c r="BV49" s="177"/>
      <c r="BW49" s="177"/>
      <c r="BX49" s="177"/>
      <c r="BY49" s="177"/>
      <c r="BZ49" s="177"/>
      <c r="CA49" s="177"/>
      <c r="CB49" s="177"/>
      <c r="CC49" s="177"/>
    </row>
    <row r="50" spans="1:81" ht="6.95" customHeight="1" x14ac:dyDescent="0.25">
      <c r="A50" s="175"/>
      <c r="B50" s="174">
        <f t="shared" si="7"/>
        <v>18</v>
      </c>
      <c r="C50" s="163">
        <f>IF(C21&lt;=$I$10,C21,IF(ISNUMBER(MATCH('15'!C84,$Z$4:$Z$370,0)),$Z$2,IF(ISNUMBER(MATCH('15'!C84,$BP$4:$BP$370,0)),$AO$3,IF(ISNUMBER(MATCH('15'!C84,$AO$3:$AO$368,0)),$AM$2,$Y$2))))</f>
        <v>1</v>
      </c>
      <c r="D50" s="163">
        <f>IF(D21&lt;=$I$10,D21,IF(ISNUMBER(MATCH('15'!D84,$Z$4:$Z$370,0)),$Z$2,IF(ISNUMBER(MATCH('15'!D84,$BP$4:$BP$370,0)),$AO$3,IF(ISNUMBER(MATCH('15'!D84,$AO$3:$AO$368,0)),$AM$2,$Y$2))))</f>
        <v>0</v>
      </c>
      <c r="E50" s="163">
        <f>IF(E21&lt;=$I$10,E21,IF(ISNUMBER(MATCH('15'!E84,$Z$4:$Z$370,0)),$Z$2,IF(ISNUMBER(MATCH('15'!E84,$BP$4:$BP$370,0)),$AO$3,IF(ISNUMBER(MATCH('15'!E84,$AO$3:$AO$368,0)),$AM$2,$Y$2))))</f>
        <v>0</v>
      </c>
      <c r="F50" s="163">
        <f>IF(F21&lt;=$I$10,F21,IF(ISNUMBER(MATCH('15'!F84,$Z$4:$Z$370,0)),$Z$2,IF(ISNUMBER(MATCH('15'!F84,$BP$4:$BP$370,0)),$AO$3,IF(ISNUMBER(MATCH('15'!F84,$AO$3:$AO$368,0)),$AM$2,$Y$2))))</f>
        <v>0</v>
      </c>
      <c r="G50" s="163">
        <f>IF(G21&lt;=$I$10,G21,IF(ISNUMBER(MATCH('15'!G84,$Z$4:$Z$370,0)),$Z$2,IF(ISNUMBER(MATCH('15'!G84,$BP$4:$BP$370,0)),$AO$3,IF(ISNUMBER(MATCH('15'!G84,$AO$3:$AO$368,0)),$AM$2,$Y$2))))</f>
        <v>0</v>
      </c>
      <c r="H50" s="163">
        <f>IF(H21&lt;=$I$10,H21,IF(ISNUMBER(MATCH('15'!H84,$Z$4:$Z$370,0)),$Z$2,IF(ISNUMBER(MATCH('15'!H84,$BP$4:$BP$370,0)),$AO$3,IF(ISNUMBER(MATCH('15'!H84,$AO$3:$AO$368,0)),$AM$2,$Y$2))))</f>
        <v>20</v>
      </c>
      <c r="I50" s="163">
        <f>IF(I21&lt;=$I$10,I21,IF(ISNUMBER(MATCH('15'!I84,$Z$4:$Z$370,0)),$Z$2,IF(ISNUMBER(MATCH('15'!I84,$BP$4:$BP$370,0)),$AO$3,IF(ISNUMBER(MATCH('15'!I84,$AO$3:$AO$368,0)),$AM$2,$Y$2))))</f>
        <v>100</v>
      </c>
      <c r="J50" s="163">
        <f>IF(J21&lt;=$I$10,J21,IF(ISNUMBER(MATCH('15'!J84,$Z$4:$Z$370,0)),$Z$2,IF(ISNUMBER(MATCH('15'!J84,$BP$4:$BP$370,0)),$AO$3,IF(ISNUMBER(MATCH('15'!J84,$AO$3:$AO$368,0)),$AM$2,$Y$2))))</f>
        <v>95</v>
      </c>
      <c r="K50" s="163">
        <f>IF(K21&lt;=$I$10,K21,IF(ISNUMBER(MATCH('15'!K84,$Z$4:$Z$370,0)),$Z$2,IF(ISNUMBER(MATCH('15'!K84,$BP$4:$BP$370,0)),$AO$3,IF(ISNUMBER(MATCH('15'!K84,$AO$3:$AO$368,0)),$AM$2,$Y$2))))</f>
        <v>95</v>
      </c>
      <c r="L50" s="163">
        <f>IF(L21&lt;=$I$10,L21,IF(ISNUMBER(MATCH('15'!L84,$Z$4:$Z$370,0)),$Z$2,IF(ISNUMBER(MATCH('15'!L84,$BP$4:$BP$370,0)),$AO$3,IF(ISNUMBER(MATCH('15'!L84,$AO$3:$AO$368,0)),$AM$2,$Y$2))))</f>
        <v>95</v>
      </c>
      <c r="M50" s="163">
        <f>IF(M21&lt;=$I$10,M21,IF(ISNUMBER(MATCH('15'!M84,$Z$4:$Z$370,0)),$Z$2,IF(ISNUMBER(MATCH('15'!M84,$BP$4:$BP$370,0)),$AO$3,IF(ISNUMBER(MATCH('15'!M84,$AO$3:$AO$368,0)),$AM$2,$Y$2))))</f>
        <v>100</v>
      </c>
      <c r="N50" s="163">
        <f>IF(N21&lt;=$I$10,N21,IF(ISNUMBER(MATCH('15'!N84,$Z$4:$Z$370,0)),$Z$2,IF(ISNUMBER(MATCH('15'!N84,$BP$4:$BP$370,0)),$AO$3,IF(ISNUMBER(MATCH('15'!N84,$AO$3:$AO$368,0)),$AM$2,$Y$2))))</f>
        <v>20</v>
      </c>
      <c r="O50" s="163">
        <f>IF(O21&lt;=$I$10,O21,IF(ISNUMBER(MATCH('15'!O84,$Z$4:$Z$370,0)),$Z$2,IF(ISNUMBER(MATCH('15'!O84,$BP$4:$BP$370,0)),$AO$3,IF(ISNUMBER(MATCH('15'!O84,$AO$3:$AO$368,0)),$AM$2,$Y$2))))</f>
        <v>0</v>
      </c>
      <c r="P50" s="163">
        <f>IF(P21&lt;=$I$10,P21,IF(ISNUMBER(MATCH('15'!P84,$Z$4:$Z$370,0)),$Z$2,IF(ISNUMBER(MATCH('15'!P84,$BP$4:$BP$370,0)),$AO$3,IF(ISNUMBER(MATCH('15'!P84,$AO$3:$AO$368,0)),$AM$2,$Y$2))))</f>
        <v>0</v>
      </c>
      <c r="Q50" s="163">
        <f>IF(Q21&lt;=$I$10,Q21,IF(ISNUMBER(MATCH('15'!Q84,$Z$4:$Z$370,0)),$Z$2,IF(ISNUMBER(MATCH('15'!Q84,$BP$4:$BP$370,0)),$AO$3,IF(ISNUMBER(MATCH('15'!Q84,$AO$3:$AO$368,0)),$AM$2,$Y$2))))</f>
        <v>0</v>
      </c>
      <c r="R50" s="163">
        <f>IF(R21&lt;=$I$10,R21,IF(ISNUMBER(MATCH('15'!R84,$Z$4:$Z$370,0)),$Z$2,IF(ISNUMBER(MATCH('15'!R84,$BP$4:$BP$370,0)),$AO$3,IF(ISNUMBER(MATCH('15'!R84,$AO$3:$AO$368,0)),$AM$2,$Y$2))))</f>
        <v>0</v>
      </c>
      <c r="S50" s="163">
        <f>IF(S21&lt;=$I$10,S21,IF(ISNUMBER(MATCH('15'!S84,$Z$4:$Z$370,0)),$Z$2,IF(ISNUMBER(MATCH('15'!S84,$BP$4:$BP$370,0)),$AO$3,IF(ISNUMBER(MATCH('15'!S84,$AO$3:$AO$368,0)),$AM$2,$Y$2))))</f>
        <v>1</v>
      </c>
      <c r="T50" s="175"/>
      <c r="U50" s="156">
        <v>46</v>
      </c>
      <c r="V50" s="145">
        <v>0</v>
      </c>
      <c r="W50" s="145">
        <v>19</v>
      </c>
      <c r="X50" s="145">
        <v>16</v>
      </c>
      <c r="Y50" s="145">
        <v>140</v>
      </c>
      <c r="Z50" s="63" t="str">
        <f t="shared" si="0"/>
        <v>17,20</v>
      </c>
      <c r="AA50" s="177"/>
      <c r="AB50" s="193">
        <v>46</v>
      </c>
      <c r="AC50" s="193">
        <v>0</v>
      </c>
      <c r="AD50" s="193">
        <v>46</v>
      </c>
      <c r="AE50" s="193" t="s">
        <v>495</v>
      </c>
      <c r="AF50" s="194" t="s">
        <v>467</v>
      </c>
      <c r="AG50" s="194">
        <v>0.1</v>
      </c>
      <c r="AH50" s="194">
        <v>0</v>
      </c>
      <c r="AI50" s="194">
        <v>0</v>
      </c>
      <c r="AJ50" s="194">
        <v>0</v>
      </c>
      <c r="AK50" s="194">
        <v>0</v>
      </c>
      <c r="AL50" s="193">
        <v>2</v>
      </c>
      <c r="AM50" s="193">
        <v>8</v>
      </c>
      <c r="AN50" s="193">
        <v>8</v>
      </c>
      <c r="AO50" s="63" t="str">
        <f t="shared" si="1"/>
        <v>9,9</v>
      </c>
      <c r="AP50" s="105" t="str">
        <f t="shared" si="2"/>
        <v/>
      </c>
      <c r="AQ50" s="109">
        <f t="shared" si="3"/>
        <v>0</v>
      </c>
      <c r="AR50" s="109">
        <f t="shared" si="3"/>
        <v>0</v>
      </c>
      <c r="AS50" s="160"/>
      <c r="AT50" s="160"/>
      <c r="AU50" s="160"/>
      <c r="AV50" s="160"/>
      <c r="AW50" s="160"/>
      <c r="AX50" s="160"/>
      <c r="AY50" s="160"/>
      <c r="AZ50" s="160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177"/>
      <c r="CC50" s="177"/>
    </row>
    <row r="51" spans="1:81" ht="6.95" customHeight="1" x14ac:dyDescent="0.25">
      <c r="A51" s="175"/>
      <c r="B51" s="174">
        <f t="shared" si="7"/>
        <v>19</v>
      </c>
      <c r="C51" s="163">
        <f>IF(C22&lt;=$I$10,C22,IF(ISNUMBER(MATCH('15'!C85,$Z$4:$Z$370,0)),$Z$2,IF(ISNUMBER(MATCH('15'!C85,$BP$4:$BP$370,0)),$AO$3,IF(ISNUMBER(MATCH('15'!C85,$AO$3:$AO$368,0)),$AM$2,$Y$2))))</f>
        <v>1</v>
      </c>
      <c r="D51" s="163">
        <f>IF(D22&lt;=$I$10,D22,IF(ISNUMBER(MATCH('15'!D85,$Z$4:$Z$370,0)),$Z$2,IF(ISNUMBER(MATCH('15'!D85,$BP$4:$BP$370,0)),$AO$3,IF(ISNUMBER(MATCH('15'!D85,$AO$3:$AO$368,0)),$AM$2,$Y$2))))</f>
        <v>0</v>
      </c>
      <c r="E51" s="163">
        <f>IF(E22&lt;=$I$10,E22,IF(ISNUMBER(MATCH('15'!E85,$Z$4:$Z$370,0)),$Z$2,IF(ISNUMBER(MATCH('15'!E85,$BP$4:$BP$370,0)),$AO$3,IF(ISNUMBER(MATCH('15'!E85,$AO$3:$AO$368,0)),$AM$2,$Y$2))))</f>
        <v>0</v>
      </c>
      <c r="F51" s="163">
        <f>IF(F22&lt;=$I$10,F22,IF(ISNUMBER(MATCH('15'!F85,$Z$4:$Z$370,0)),$Z$2,IF(ISNUMBER(MATCH('15'!F85,$BP$4:$BP$370,0)),$AO$3,IF(ISNUMBER(MATCH('15'!F85,$AO$3:$AO$368,0)),$AM$2,$Y$2))))</f>
        <v>0</v>
      </c>
      <c r="G51" s="163">
        <f>IF(G22&lt;=$I$10,G22,IF(ISNUMBER(MATCH('15'!G85,$Z$4:$Z$370,0)),$Z$2,IF(ISNUMBER(MATCH('15'!G85,$BP$4:$BP$370,0)),$AO$3,IF(ISNUMBER(MATCH('15'!G85,$AO$3:$AO$368,0)),$AM$2,$Y$2))))</f>
        <v>0</v>
      </c>
      <c r="H51" s="163">
        <f>IF(H22&lt;=$I$10,H22,IF(ISNUMBER(MATCH('15'!H85,$Z$4:$Z$370,0)),$Z$2,IF(ISNUMBER(MATCH('15'!H85,$BP$4:$BP$370,0)),$AO$3,IF(ISNUMBER(MATCH('15'!H85,$AO$3:$AO$368,0)),$AM$2,$Y$2))))</f>
        <v>20</v>
      </c>
      <c r="I51" s="163">
        <f>IF(I22&lt;=$I$10,I22,IF(ISNUMBER(MATCH('15'!I85,$Z$4:$Z$370,0)),$Z$2,IF(ISNUMBER(MATCH('15'!I85,$BP$4:$BP$370,0)),$AO$3,IF(ISNUMBER(MATCH('15'!I85,$AO$3:$AO$368,0)),$AM$2,$Y$2))))</f>
        <v>100</v>
      </c>
      <c r="J51" s="163">
        <f>IF(J22&lt;=$I$10,J22,IF(ISNUMBER(MATCH('15'!J85,$Z$4:$Z$370,0)),$Z$2,IF(ISNUMBER(MATCH('15'!J85,$BP$4:$BP$370,0)),$AO$3,IF(ISNUMBER(MATCH('15'!J85,$AO$3:$AO$368,0)),$AM$2,$Y$2))))</f>
        <v>95</v>
      </c>
      <c r="K51" s="163">
        <f>IF(K22&lt;=$I$10,K22,IF(ISNUMBER(MATCH('15'!K85,$Z$4:$Z$370,0)),$Z$2,IF(ISNUMBER(MATCH('15'!K85,$BP$4:$BP$370,0)),$AO$3,IF(ISNUMBER(MATCH('15'!K85,$AO$3:$AO$368,0)),$AM$2,$Y$2))))</f>
        <v>95</v>
      </c>
      <c r="L51" s="163">
        <f>IF(L22&lt;=$I$10,L22,IF(ISNUMBER(MATCH('15'!L85,$Z$4:$Z$370,0)),$Z$2,IF(ISNUMBER(MATCH('15'!L85,$BP$4:$BP$370,0)),$AO$3,IF(ISNUMBER(MATCH('15'!L85,$AO$3:$AO$368,0)),$AM$2,$Y$2))))</f>
        <v>95</v>
      </c>
      <c r="M51" s="163">
        <f>IF(M22&lt;=$I$10,M22,IF(ISNUMBER(MATCH('15'!M85,$Z$4:$Z$370,0)),$Z$2,IF(ISNUMBER(MATCH('15'!M85,$BP$4:$BP$370,0)),$AO$3,IF(ISNUMBER(MATCH('15'!M85,$AO$3:$AO$368,0)),$AM$2,$Y$2))))</f>
        <v>100</v>
      </c>
      <c r="N51" s="163">
        <f>IF(N22&lt;=$I$10,N22,IF(ISNUMBER(MATCH('15'!N85,$Z$4:$Z$370,0)),$Z$2,IF(ISNUMBER(MATCH('15'!N85,$BP$4:$BP$370,0)),$AO$3,IF(ISNUMBER(MATCH('15'!N85,$AO$3:$AO$368,0)),$AM$2,$Y$2))))</f>
        <v>20</v>
      </c>
      <c r="O51" s="163">
        <f>IF(O22&lt;=$I$10,O22,IF(ISNUMBER(MATCH('15'!O85,$Z$4:$Z$370,0)),$Z$2,IF(ISNUMBER(MATCH('15'!O85,$BP$4:$BP$370,0)),$AO$3,IF(ISNUMBER(MATCH('15'!O85,$AO$3:$AO$368,0)),$AM$2,$Y$2))))</f>
        <v>0</v>
      </c>
      <c r="P51" s="163">
        <f>IF(P22&lt;=$I$10,P22,IF(ISNUMBER(MATCH('15'!P85,$Z$4:$Z$370,0)),$Z$2,IF(ISNUMBER(MATCH('15'!P85,$BP$4:$BP$370,0)),$AO$3,IF(ISNUMBER(MATCH('15'!P85,$AO$3:$AO$368,0)),$AM$2,$Y$2))))</f>
        <v>0</v>
      </c>
      <c r="Q51" s="163">
        <f>IF(Q22&lt;=$I$10,Q22,IF(ISNUMBER(MATCH('15'!Q85,$Z$4:$Z$370,0)),$Z$2,IF(ISNUMBER(MATCH('15'!Q85,$BP$4:$BP$370,0)),$AO$3,IF(ISNUMBER(MATCH('15'!Q85,$AO$3:$AO$368,0)),$AM$2,$Y$2))))</f>
        <v>0</v>
      </c>
      <c r="R51" s="163">
        <f>IF(R22&lt;=$I$10,R22,IF(ISNUMBER(MATCH('15'!R85,$Z$4:$Z$370,0)),$Z$2,IF(ISNUMBER(MATCH('15'!R85,$BP$4:$BP$370,0)),$AO$3,IF(ISNUMBER(MATCH('15'!R85,$AO$3:$AO$368,0)),$AM$2,$Y$2))))</f>
        <v>0</v>
      </c>
      <c r="S51" s="163">
        <f>IF(S22&lt;=$I$10,S22,IF(ISNUMBER(MATCH('15'!S85,$Z$4:$Z$370,0)),$Z$2,IF(ISNUMBER(MATCH('15'!S85,$BP$4:$BP$370,0)),$AO$3,IF(ISNUMBER(MATCH('15'!S85,$AO$3:$AO$368,0)),$AM$2,$Y$2))))</f>
        <v>1</v>
      </c>
      <c r="T51" s="175"/>
      <c r="U51" s="156">
        <v>47</v>
      </c>
      <c r="V51" s="145">
        <v>0</v>
      </c>
      <c r="W51" s="145">
        <v>20</v>
      </c>
      <c r="X51" s="145">
        <v>16</v>
      </c>
      <c r="Y51" s="145">
        <v>140</v>
      </c>
      <c r="Z51" s="63" t="str">
        <f t="shared" si="0"/>
        <v>17,21</v>
      </c>
      <c r="AA51" s="177"/>
      <c r="AB51" s="193">
        <v>47</v>
      </c>
      <c r="AC51" s="193">
        <v>0</v>
      </c>
      <c r="AD51" s="193">
        <v>47</v>
      </c>
      <c r="AE51" s="193" t="s">
        <v>476</v>
      </c>
      <c r="AF51" s="194" t="s">
        <v>465</v>
      </c>
      <c r="AG51" s="194">
        <v>0.1</v>
      </c>
      <c r="AH51" s="194">
        <v>97</v>
      </c>
      <c r="AI51" s="194">
        <v>102</v>
      </c>
      <c r="AJ51" s="194">
        <v>250</v>
      </c>
      <c r="AK51" s="194">
        <v>500</v>
      </c>
      <c r="AL51" s="193">
        <v>1</v>
      </c>
      <c r="AM51" s="193">
        <v>8</v>
      </c>
      <c r="AN51" s="193">
        <v>10</v>
      </c>
      <c r="AO51" s="63" t="str">
        <f t="shared" si="1"/>
        <v>11,9</v>
      </c>
      <c r="AP51" s="105" t="str">
        <f t="shared" si="2"/>
        <v>H</v>
      </c>
      <c r="AQ51" s="109">
        <f t="shared" si="3"/>
        <v>398</v>
      </c>
      <c r="AR51" s="109">
        <f t="shared" si="3"/>
        <v>250</v>
      </c>
      <c r="AS51" s="160"/>
      <c r="AT51" s="160"/>
      <c r="AU51" s="160"/>
      <c r="AV51" s="160"/>
      <c r="AW51" s="160"/>
      <c r="AX51" s="160"/>
      <c r="AY51" s="160"/>
      <c r="AZ51" s="160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7"/>
      <c r="BW51" s="177"/>
      <c r="BX51" s="177"/>
      <c r="BY51" s="177"/>
      <c r="BZ51" s="177"/>
      <c r="CA51" s="177"/>
      <c r="CB51" s="177"/>
      <c r="CC51" s="177"/>
    </row>
    <row r="52" spans="1:81" ht="6.95" customHeight="1" x14ac:dyDescent="0.25">
      <c r="A52" s="175"/>
      <c r="B52" s="174">
        <f t="shared" si="7"/>
        <v>20</v>
      </c>
      <c r="C52" s="163">
        <f>IF(C23&lt;=$I$10,C23,IF(ISNUMBER(MATCH('15'!C86,$Z$4:$Z$370,0)),$Z$2,IF(ISNUMBER(MATCH('15'!C86,$BP$4:$BP$370,0)),$AO$3,IF(ISNUMBER(MATCH('15'!C86,$AO$3:$AO$368,0)),$AM$2,$Y$2))))</f>
        <v>1</v>
      </c>
      <c r="D52" s="163">
        <f>IF(D23&lt;=$I$10,D23,IF(ISNUMBER(MATCH('15'!D86,$Z$4:$Z$370,0)),$Z$2,IF(ISNUMBER(MATCH('15'!D86,$BP$4:$BP$370,0)),$AO$3,IF(ISNUMBER(MATCH('15'!D86,$AO$3:$AO$368,0)),$AM$2,$Y$2))))</f>
        <v>0</v>
      </c>
      <c r="E52" s="163">
        <f>IF(E23&lt;=$I$10,E23,IF(ISNUMBER(MATCH('15'!E86,$Z$4:$Z$370,0)),$Z$2,IF(ISNUMBER(MATCH('15'!E86,$BP$4:$BP$370,0)),$AO$3,IF(ISNUMBER(MATCH('15'!E86,$AO$3:$AO$368,0)),$AM$2,$Y$2))))</f>
        <v>0</v>
      </c>
      <c r="F52" s="163">
        <f>IF(F23&lt;=$I$10,F23,IF(ISNUMBER(MATCH('15'!F86,$Z$4:$Z$370,0)),$Z$2,IF(ISNUMBER(MATCH('15'!F86,$BP$4:$BP$370,0)),$AO$3,IF(ISNUMBER(MATCH('15'!F86,$AO$3:$AO$368,0)),$AM$2,$Y$2))))</f>
        <v>0</v>
      </c>
      <c r="G52" s="163">
        <f>IF(G23&lt;=$I$10,G23,IF(ISNUMBER(MATCH('15'!G86,$Z$4:$Z$370,0)),$Z$2,IF(ISNUMBER(MATCH('15'!G86,$BP$4:$BP$370,0)),$AO$3,IF(ISNUMBER(MATCH('15'!G86,$AO$3:$AO$368,0)),$AM$2,$Y$2))))</f>
        <v>0</v>
      </c>
      <c r="H52" s="163">
        <f>IF(H23&lt;=$I$10,H23,IF(ISNUMBER(MATCH('15'!H86,$Z$4:$Z$370,0)),$Z$2,IF(ISNUMBER(MATCH('15'!H86,$BP$4:$BP$370,0)),$AO$3,IF(ISNUMBER(MATCH('15'!H86,$AO$3:$AO$368,0)),$AM$2,$Y$2))))</f>
        <v>20</v>
      </c>
      <c r="I52" s="163">
        <f>IF(I23&lt;=$I$10,I23,IF(ISNUMBER(MATCH('15'!I86,$Z$4:$Z$370,0)),$Z$2,IF(ISNUMBER(MATCH('15'!I86,$BP$4:$BP$370,0)),$AO$3,IF(ISNUMBER(MATCH('15'!I86,$AO$3:$AO$368,0)),$AM$2,$Y$2))))</f>
        <v>100</v>
      </c>
      <c r="J52" s="163">
        <f>IF(J23&lt;=$I$10,J23,IF(ISNUMBER(MATCH('15'!J86,$Z$4:$Z$370,0)),$Z$2,IF(ISNUMBER(MATCH('15'!J86,$BP$4:$BP$370,0)),$AO$3,IF(ISNUMBER(MATCH('15'!J86,$AO$3:$AO$368,0)),$AM$2,$Y$2))))</f>
        <v>95</v>
      </c>
      <c r="K52" s="163">
        <f>IF(K23&lt;=$I$10,K23,IF(ISNUMBER(MATCH('15'!K86,$Z$4:$Z$370,0)),$Z$2,IF(ISNUMBER(MATCH('15'!K86,$BP$4:$BP$370,0)),$AO$3,IF(ISNUMBER(MATCH('15'!K86,$AO$3:$AO$368,0)),$AM$2,$Y$2))))</f>
        <v>95</v>
      </c>
      <c r="L52" s="163">
        <f>IF(L23&lt;=$I$10,L23,IF(ISNUMBER(MATCH('15'!L86,$Z$4:$Z$370,0)),$Z$2,IF(ISNUMBER(MATCH('15'!L86,$BP$4:$BP$370,0)),$AO$3,IF(ISNUMBER(MATCH('15'!L86,$AO$3:$AO$368,0)),$AM$2,$Y$2))))</f>
        <v>95</v>
      </c>
      <c r="M52" s="163">
        <f>IF(M23&lt;=$I$10,M23,IF(ISNUMBER(MATCH('15'!M86,$Z$4:$Z$370,0)),$Z$2,IF(ISNUMBER(MATCH('15'!M86,$BP$4:$BP$370,0)),$AO$3,IF(ISNUMBER(MATCH('15'!M86,$AO$3:$AO$368,0)),$AM$2,$Y$2))))</f>
        <v>100</v>
      </c>
      <c r="N52" s="163">
        <f>IF(N23&lt;=$I$10,N23,IF(ISNUMBER(MATCH('15'!N86,$Z$4:$Z$370,0)),$Z$2,IF(ISNUMBER(MATCH('15'!N86,$BP$4:$BP$370,0)),$AO$3,IF(ISNUMBER(MATCH('15'!N86,$AO$3:$AO$368,0)),$AM$2,$Y$2))))</f>
        <v>20</v>
      </c>
      <c r="O52" s="163">
        <f>IF(O23&lt;=$I$10,O23,IF(ISNUMBER(MATCH('15'!O86,$Z$4:$Z$370,0)),$Z$2,IF(ISNUMBER(MATCH('15'!O86,$BP$4:$BP$370,0)),$AO$3,IF(ISNUMBER(MATCH('15'!O86,$AO$3:$AO$368,0)),$AM$2,$Y$2))))</f>
        <v>0</v>
      </c>
      <c r="P52" s="163">
        <f>IF(P23&lt;=$I$10,P23,IF(ISNUMBER(MATCH('15'!P86,$Z$4:$Z$370,0)),$Z$2,IF(ISNUMBER(MATCH('15'!P86,$BP$4:$BP$370,0)),$AO$3,IF(ISNUMBER(MATCH('15'!P86,$AO$3:$AO$368,0)),$AM$2,$Y$2))))</f>
        <v>0</v>
      </c>
      <c r="Q52" s="163">
        <f>IF(Q23&lt;=$I$10,Q23,IF(ISNUMBER(MATCH('15'!Q86,$Z$4:$Z$370,0)),$Z$2,IF(ISNUMBER(MATCH('15'!Q86,$BP$4:$BP$370,0)),$AO$3,IF(ISNUMBER(MATCH('15'!Q86,$AO$3:$AO$368,0)),$AM$2,$Y$2))))</f>
        <v>0</v>
      </c>
      <c r="R52" s="163">
        <f>IF(R23&lt;=$I$10,R23,IF(ISNUMBER(MATCH('15'!R86,$Z$4:$Z$370,0)),$Z$2,IF(ISNUMBER(MATCH('15'!R86,$BP$4:$BP$370,0)),$AO$3,IF(ISNUMBER(MATCH('15'!R86,$AO$3:$AO$368,0)),$AM$2,$Y$2))))</f>
        <v>0</v>
      </c>
      <c r="S52" s="163">
        <f>IF(S23&lt;=$I$10,S23,IF(ISNUMBER(MATCH('15'!S86,$Z$4:$Z$370,0)),$Z$2,IF(ISNUMBER(MATCH('15'!S86,$BP$4:$BP$370,0)),$AO$3,IF(ISNUMBER(MATCH('15'!S86,$AO$3:$AO$368,0)),$AM$2,$Y$2))))</f>
        <v>1</v>
      </c>
      <c r="T52" s="175"/>
      <c r="U52" s="156">
        <v>48</v>
      </c>
      <c r="V52" s="145">
        <v>0</v>
      </c>
      <c r="W52" s="145">
        <v>21</v>
      </c>
      <c r="X52" s="145">
        <v>16</v>
      </c>
      <c r="Y52" s="145">
        <v>140</v>
      </c>
      <c r="Z52" s="63" t="str">
        <f t="shared" si="0"/>
        <v>17,22</v>
      </c>
      <c r="AA52" s="177"/>
      <c r="AB52" s="193">
        <v>48</v>
      </c>
      <c r="AC52" s="193">
        <v>0</v>
      </c>
      <c r="AD52" s="193">
        <v>48</v>
      </c>
      <c r="AE52" s="193" t="s">
        <v>496</v>
      </c>
      <c r="AF52" s="194" t="s">
        <v>467</v>
      </c>
      <c r="AG52" s="194">
        <v>0.1</v>
      </c>
      <c r="AH52" s="194">
        <v>0</v>
      </c>
      <c r="AI52" s="194">
        <v>0</v>
      </c>
      <c r="AJ52" s="194">
        <v>0</v>
      </c>
      <c r="AK52" s="194">
        <v>0</v>
      </c>
      <c r="AL52" s="193">
        <v>2</v>
      </c>
      <c r="AM52" s="193">
        <v>8</v>
      </c>
      <c r="AN52" s="193">
        <v>9</v>
      </c>
      <c r="AO52" s="63" t="str">
        <f t="shared" si="1"/>
        <v>10,9</v>
      </c>
      <c r="AP52" s="105" t="str">
        <f t="shared" si="2"/>
        <v/>
      </c>
      <c r="AQ52" s="109">
        <f t="shared" si="3"/>
        <v>0</v>
      </c>
      <c r="AR52" s="109">
        <f t="shared" si="3"/>
        <v>0</v>
      </c>
      <c r="AS52" s="160"/>
      <c r="AT52" s="160"/>
      <c r="AU52" s="160"/>
      <c r="AV52" s="160"/>
      <c r="AW52" s="160"/>
      <c r="AX52" s="160"/>
      <c r="AY52" s="160"/>
      <c r="AZ52" s="160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  <c r="BS52" s="177"/>
      <c r="BT52" s="177"/>
      <c r="BU52" s="177"/>
      <c r="BV52" s="177"/>
      <c r="BW52" s="177"/>
      <c r="BX52" s="177"/>
      <c r="BY52" s="177"/>
      <c r="BZ52" s="177"/>
      <c r="CA52" s="177"/>
      <c r="CB52" s="177"/>
      <c r="CC52" s="177"/>
    </row>
    <row r="53" spans="1:81" ht="6.95" customHeight="1" x14ac:dyDescent="0.25">
      <c r="A53" s="175"/>
      <c r="B53" s="174">
        <f t="shared" si="7"/>
        <v>21</v>
      </c>
      <c r="C53" s="163">
        <f>IF(C24&lt;=$I$10,C24,IF(ISNUMBER(MATCH('15'!C87,$Z$4:$Z$370,0)),$Z$2,IF(ISNUMBER(MATCH('15'!C87,$BP$4:$BP$370,0)),$AO$3,IF(ISNUMBER(MATCH('15'!C87,$AO$3:$AO$368,0)),$AM$2,$Y$2))))</f>
        <v>1</v>
      </c>
      <c r="D53" s="163">
        <f>IF(D24&lt;=$I$10,D24,IF(ISNUMBER(MATCH('15'!D87,$Z$4:$Z$370,0)),$Z$2,IF(ISNUMBER(MATCH('15'!D87,$BP$4:$BP$370,0)),$AO$3,IF(ISNUMBER(MATCH('15'!D87,$AO$3:$AO$368,0)),$AM$2,$Y$2))))</f>
        <v>0</v>
      </c>
      <c r="E53" s="163">
        <f>IF(E24&lt;=$I$10,E24,IF(ISNUMBER(MATCH('15'!E87,$Z$4:$Z$370,0)),$Z$2,IF(ISNUMBER(MATCH('15'!E87,$BP$4:$BP$370,0)),$AO$3,IF(ISNUMBER(MATCH('15'!E87,$AO$3:$AO$368,0)),$AM$2,$Y$2))))</f>
        <v>0</v>
      </c>
      <c r="F53" s="163">
        <f>IF(F24&lt;=$I$10,F24,IF(ISNUMBER(MATCH('15'!F87,$Z$4:$Z$370,0)),$Z$2,IF(ISNUMBER(MATCH('15'!F87,$BP$4:$BP$370,0)),$AO$3,IF(ISNUMBER(MATCH('15'!F87,$AO$3:$AO$368,0)),$AM$2,$Y$2))))</f>
        <v>0</v>
      </c>
      <c r="G53" s="163">
        <f>IF(G24&lt;=$I$10,G24,IF(ISNUMBER(MATCH('15'!G87,$Z$4:$Z$370,0)),$Z$2,IF(ISNUMBER(MATCH('15'!G87,$BP$4:$BP$370,0)),$AO$3,IF(ISNUMBER(MATCH('15'!G87,$AO$3:$AO$368,0)),$AM$2,$Y$2))))</f>
        <v>0</v>
      </c>
      <c r="H53" s="163">
        <f>IF(H24&lt;=$I$10,H24,IF(ISNUMBER(MATCH('15'!H87,$Z$4:$Z$370,0)),$Z$2,IF(ISNUMBER(MATCH('15'!H87,$BP$4:$BP$370,0)),$AO$3,IF(ISNUMBER(MATCH('15'!H87,$AO$3:$AO$368,0)),$AM$2,$Y$2))))</f>
        <v>20</v>
      </c>
      <c r="I53" s="163">
        <f>IF(I24&lt;=$I$10,I24,IF(ISNUMBER(MATCH('15'!I87,$Z$4:$Z$370,0)),$Z$2,IF(ISNUMBER(MATCH('15'!I87,$BP$4:$BP$370,0)),$AO$3,IF(ISNUMBER(MATCH('15'!I87,$AO$3:$AO$368,0)),$AM$2,$Y$2))))</f>
        <v>100</v>
      </c>
      <c r="J53" s="163">
        <f>IF(J24&lt;=$I$10,J24,IF(ISNUMBER(MATCH('15'!J87,$Z$4:$Z$370,0)),$Z$2,IF(ISNUMBER(MATCH('15'!J87,$BP$4:$BP$370,0)),$AO$3,IF(ISNUMBER(MATCH('15'!J87,$AO$3:$AO$368,0)),$AM$2,$Y$2))))</f>
        <v>100</v>
      </c>
      <c r="K53" s="163">
        <f>IF(K24&lt;=$I$10,K24,IF(ISNUMBER(MATCH('15'!K87,$Z$4:$Z$370,0)),$Z$2,IF(ISNUMBER(MATCH('15'!K87,$BP$4:$BP$370,0)),$AO$3,IF(ISNUMBER(MATCH('15'!K87,$AO$3:$AO$368,0)),$AM$2,$Y$2))))</f>
        <v>100</v>
      </c>
      <c r="L53" s="163">
        <f>IF(L24&lt;=$I$10,L24,IF(ISNUMBER(MATCH('15'!L87,$Z$4:$Z$370,0)),$Z$2,IF(ISNUMBER(MATCH('15'!L87,$BP$4:$BP$370,0)),$AO$3,IF(ISNUMBER(MATCH('15'!L87,$AO$3:$AO$368,0)),$AM$2,$Y$2))))</f>
        <v>100</v>
      </c>
      <c r="M53" s="163">
        <f>IF(M24&lt;=$I$10,M24,IF(ISNUMBER(MATCH('15'!M87,$Z$4:$Z$370,0)),$Z$2,IF(ISNUMBER(MATCH('15'!M87,$BP$4:$BP$370,0)),$AO$3,IF(ISNUMBER(MATCH('15'!M87,$AO$3:$AO$368,0)),$AM$2,$Y$2))))</f>
        <v>100</v>
      </c>
      <c r="N53" s="163">
        <f>IF(N24&lt;=$I$10,N24,IF(ISNUMBER(MATCH('15'!N87,$Z$4:$Z$370,0)),$Z$2,IF(ISNUMBER(MATCH('15'!N87,$BP$4:$BP$370,0)),$AO$3,IF(ISNUMBER(MATCH('15'!N87,$AO$3:$AO$368,0)),$AM$2,$Y$2))))</f>
        <v>20</v>
      </c>
      <c r="O53" s="163">
        <f>IF(O24&lt;=$I$10,O24,IF(ISNUMBER(MATCH('15'!O87,$Z$4:$Z$370,0)),$Z$2,IF(ISNUMBER(MATCH('15'!O87,$BP$4:$BP$370,0)),$AO$3,IF(ISNUMBER(MATCH('15'!O87,$AO$3:$AO$368,0)),$AM$2,$Y$2))))</f>
        <v>0</v>
      </c>
      <c r="P53" s="163">
        <f>IF(P24&lt;=$I$10,P24,IF(ISNUMBER(MATCH('15'!P87,$Z$4:$Z$370,0)),$Z$2,IF(ISNUMBER(MATCH('15'!P87,$BP$4:$BP$370,0)),$AO$3,IF(ISNUMBER(MATCH('15'!P87,$AO$3:$AO$368,0)),$AM$2,$Y$2))))</f>
        <v>0</v>
      </c>
      <c r="Q53" s="163">
        <f>IF(Q24&lt;=$I$10,Q24,IF(ISNUMBER(MATCH('15'!Q87,$Z$4:$Z$370,0)),$Z$2,IF(ISNUMBER(MATCH('15'!Q87,$BP$4:$BP$370,0)),$AO$3,IF(ISNUMBER(MATCH('15'!Q87,$AO$3:$AO$368,0)),$AM$2,$Y$2))))</f>
        <v>0</v>
      </c>
      <c r="R53" s="163">
        <f>IF(R24&lt;=$I$10,R24,IF(ISNUMBER(MATCH('15'!R87,$Z$4:$Z$370,0)),$Z$2,IF(ISNUMBER(MATCH('15'!R87,$BP$4:$BP$370,0)),$AO$3,IF(ISNUMBER(MATCH('15'!R87,$AO$3:$AO$368,0)),$AM$2,$Y$2))))</f>
        <v>0</v>
      </c>
      <c r="S53" s="163">
        <f>IF(S24&lt;=$I$10,S24,IF(ISNUMBER(MATCH('15'!S87,$Z$4:$Z$370,0)),$Z$2,IF(ISNUMBER(MATCH('15'!S87,$BP$4:$BP$370,0)),$AO$3,IF(ISNUMBER(MATCH('15'!S87,$AO$3:$AO$368,0)),$AM$2,$Y$2))))</f>
        <v>1</v>
      </c>
      <c r="T53" s="175"/>
      <c r="U53" s="156">
        <v>49</v>
      </c>
      <c r="V53" s="145">
        <v>0</v>
      </c>
      <c r="W53" s="145">
        <v>22</v>
      </c>
      <c r="X53" s="145">
        <v>16</v>
      </c>
      <c r="Y53" s="145">
        <v>140</v>
      </c>
      <c r="Z53" s="63" t="str">
        <f t="shared" si="0"/>
        <v>17,23</v>
      </c>
      <c r="AA53" s="177"/>
      <c r="AB53" s="193">
        <v>49</v>
      </c>
      <c r="AC53" s="193">
        <v>0</v>
      </c>
      <c r="AD53" s="193">
        <v>49</v>
      </c>
      <c r="AE53" s="193" t="s">
        <v>477</v>
      </c>
      <c r="AF53" s="194" t="s">
        <v>465</v>
      </c>
      <c r="AG53" s="194">
        <v>0.1</v>
      </c>
      <c r="AH53" s="194">
        <v>97</v>
      </c>
      <c r="AI53" s="194">
        <v>102</v>
      </c>
      <c r="AJ53" s="194">
        <v>250</v>
      </c>
      <c r="AK53" s="194">
        <v>500</v>
      </c>
      <c r="AL53" s="193">
        <v>1</v>
      </c>
      <c r="AM53" s="193">
        <v>9</v>
      </c>
      <c r="AN53" s="193">
        <v>6</v>
      </c>
      <c r="AO53" s="63" t="str">
        <f t="shared" si="1"/>
        <v>7,10</v>
      </c>
      <c r="AP53" s="105" t="str">
        <f t="shared" si="2"/>
        <v>H</v>
      </c>
      <c r="AQ53" s="109">
        <f t="shared" si="3"/>
        <v>398</v>
      </c>
      <c r="AR53" s="109">
        <f t="shared" si="3"/>
        <v>250</v>
      </c>
      <c r="AS53" s="160"/>
      <c r="AT53" s="160"/>
      <c r="AU53" s="160"/>
      <c r="AV53" s="160"/>
      <c r="AW53" s="160"/>
      <c r="AX53" s="160"/>
      <c r="AY53" s="160"/>
      <c r="AZ53" s="160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177"/>
      <c r="BQ53" s="177"/>
      <c r="BR53" s="177"/>
      <c r="BS53" s="177"/>
      <c r="BT53" s="177"/>
      <c r="BU53" s="177"/>
      <c r="BV53" s="177"/>
      <c r="BW53" s="177"/>
      <c r="BX53" s="177"/>
      <c r="BY53" s="177"/>
      <c r="BZ53" s="177"/>
      <c r="CA53" s="177"/>
      <c r="CB53" s="177"/>
      <c r="CC53" s="177"/>
    </row>
    <row r="54" spans="1:81" ht="6.95" customHeight="1" x14ac:dyDescent="0.25">
      <c r="A54" s="175"/>
      <c r="B54" s="174">
        <f t="shared" si="7"/>
        <v>22</v>
      </c>
      <c r="C54" s="163">
        <f>IF(C25&lt;=$I$10,C25,IF(ISNUMBER(MATCH('15'!C88,$Z$4:$Z$370,0)),$Z$2,IF(ISNUMBER(MATCH('15'!C88,$BP$4:$BP$370,0)),$AO$3,IF(ISNUMBER(MATCH('15'!C88,$AO$3:$AO$368,0)),$AM$2,$Y$2))))</f>
        <v>1</v>
      </c>
      <c r="D54" s="163">
        <f>IF(D25&lt;=$I$10,D25,IF(ISNUMBER(MATCH('15'!D88,$Z$4:$Z$370,0)),$Z$2,IF(ISNUMBER(MATCH('15'!D88,$BP$4:$BP$370,0)),$AO$3,IF(ISNUMBER(MATCH('15'!D88,$AO$3:$AO$368,0)),$AM$2,$Y$2))))</f>
        <v>0</v>
      </c>
      <c r="E54" s="163">
        <f>IF(E25&lt;=$I$10,E25,IF(ISNUMBER(MATCH('15'!E88,$Z$4:$Z$370,0)),$Z$2,IF(ISNUMBER(MATCH('15'!E88,$BP$4:$BP$370,0)),$AO$3,IF(ISNUMBER(MATCH('15'!E88,$AO$3:$AO$368,0)),$AM$2,$Y$2))))</f>
        <v>0</v>
      </c>
      <c r="F54" s="163">
        <f>IF(F25&lt;=$I$10,F25,IF(ISNUMBER(MATCH('15'!F88,$Z$4:$Z$370,0)),$Z$2,IF(ISNUMBER(MATCH('15'!F88,$BP$4:$BP$370,0)),$AO$3,IF(ISNUMBER(MATCH('15'!F88,$AO$3:$AO$368,0)),$AM$2,$Y$2))))</f>
        <v>0</v>
      </c>
      <c r="G54" s="163">
        <f>IF(G25&lt;=$I$10,G25,IF(ISNUMBER(MATCH('15'!G88,$Z$4:$Z$370,0)),$Z$2,IF(ISNUMBER(MATCH('15'!G88,$BP$4:$BP$370,0)),$AO$3,IF(ISNUMBER(MATCH('15'!G88,$AO$3:$AO$368,0)),$AM$2,$Y$2))))</f>
        <v>0</v>
      </c>
      <c r="H54" s="163">
        <f>IF(H25&lt;=$I$10,H25,IF(ISNUMBER(MATCH('15'!H88,$Z$4:$Z$370,0)),$Z$2,IF(ISNUMBER(MATCH('15'!H88,$BP$4:$BP$370,0)),$AO$3,IF(ISNUMBER(MATCH('15'!H88,$AO$3:$AO$368,0)),$AM$2,$Y$2))))</f>
        <v>0</v>
      </c>
      <c r="I54" s="163">
        <f>IF(I25&lt;=$I$10,I25,IF(ISNUMBER(MATCH('15'!I88,$Z$4:$Z$370,0)),$Z$2,IF(ISNUMBER(MATCH('15'!I88,$BP$4:$BP$370,0)),$AO$3,IF(ISNUMBER(MATCH('15'!I88,$AO$3:$AO$368,0)),$AM$2,$Y$2))))</f>
        <v>20</v>
      </c>
      <c r="J54" s="163">
        <f>IF(J25&lt;=$I$10,J25,IF(ISNUMBER(MATCH('15'!J88,$Z$4:$Z$370,0)),$Z$2,IF(ISNUMBER(MATCH('15'!J88,$BP$4:$BP$370,0)),$AO$3,IF(ISNUMBER(MATCH('15'!J88,$AO$3:$AO$368,0)),$AM$2,$Y$2))))</f>
        <v>20</v>
      </c>
      <c r="K54" s="163">
        <f>IF(K25&lt;=$I$10,K25,IF(ISNUMBER(MATCH('15'!K88,$Z$4:$Z$370,0)),$Z$2,IF(ISNUMBER(MATCH('15'!K88,$BP$4:$BP$370,0)),$AO$3,IF(ISNUMBER(MATCH('15'!K88,$AO$3:$AO$368,0)),$AM$2,$Y$2))))</f>
        <v>20</v>
      </c>
      <c r="L54" s="163">
        <f>IF(L25&lt;=$I$10,L25,IF(ISNUMBER(MATCH('15'!L88,$Z$4:$Z$370,0)),$Z$2,IF(ISNUMBER(MATCH('15'!L88,$BP$4:$BP$370,0)),$AO$3,IF(ISNUMBER(MATCH('15'!L88,$AO$3:$AO$368,0)),$AM$2,$Y$2))))</f>
        <v>2</v>
      </c>
      <c r="M54" s="163">
        <f>IF(M25&lt;=$I$10,M25,IF(ISNUMBER(MATCH('15'!M88,$Z$4:$Z$370,0)),$Z$2,IF(ISNUMBER(MATCH('15'!M88,$BP$4:$BP$370,0)),$AO$3,IF(ISNUMBER(MATCH('15'!M88,$AO$3:$AO$368,0)),$AM$2,$Y$2))))</f>
        <v>20</v>
      </c>
      <c r="N54" s="163">
        <f>IF(N25&lt;=$I$10,N25,IF(ISNUMBER(MATCH('15'!N88,$Z$4:$Z$370,0)),$Z$2,IF(ISNUMBER(MATCH('15'!N88,$BP$4:$BP$370,0)),$AO$3,IF(ISNUMBER(MATCH('15'!N88,$AO$3:$AO$368,0)),$AM$2,$Y$2))))</f>
        <v>0</v>
      </c>
      <c r="O54" s="163">
        <f>IF(O25&lt;=$I$10,O25,IF(ISNUMBER(MATCH('15'!O88,$Z$4:$Z$370,0)),$Z$2,IF(ISNUMBER(MATCH('15'!O88,$BP$4:$BP$370,0)),$AO$3,IF(ISNUMBER(MATCH('15'!O88,$AO$3:$AO$368,0)),$AM$2,$Y$2))))</f>
        <v>0</v>
      </c>
      <c r="P54" s="163">
        <f>IF(P25&lt;=$I$10,P25,IF(ISNUMBER(MATCH('15'!P88,$Z$4:$Z$370,0)),$Z$2,IF(ISNUMBER(MATCH('15'!P88,$BP$4:$BP$370,0)),$AO$3,IF(ISNUMBER(MATCH('15'!P88,$AO$3:$AO$368,0)),$AM$2,$Y$2))))</f>
        <v>0</v>
      </c>
      <c r="Q54" s="163">
        <f>IF(Q25&lt;=$I$10,Q25,IF(ISNUMBER(MATCH('15'!Q88,$Z$4:$Z$370,0)),$Z$2,IF(ISNUMBER(MATCH('15'!Q88,$BP$4:$BP$370,0)),$AO$3,IF(ISNUMBER(MATCH('15'!Q88,$AO$3:$AO$368,0)),$AM$2,$Y$2))))</f>
        <v>0</v>
      </c>
      <c r="R54" s="163">
        <f>IF(R25&lt;=$I$10,R25,IF(ISNUMBER(MATCH('15'!R88,$Z$4:$Z$370,0)),$Z$2,IF(ISNUMBER(MATCH('15'!R88,$BP$4:$BP$370,0)),$AO$3,IF(ISNUMBER(MATCH('15'!R88,$AO$3:$AO$368,0)),$AM$2,$Y$2))))</f>
        <v>0</v>
      </c>
      <c r="S54" s="163">
        <f>IF(S25&lt;=$I$10,S25,IF(ISNUMBER(MATCH('15'!S88,$Z$4:$Z$370,0)),$Z$2,IF(ISNUMBER(MATCH('15'!S88,$BP$4:$BP$370,0)),$AO$3,IF(ISNUMBER(MATCH('15'!S88,$AO$3:$AO$368,0)),$AM$2,$Y$2))))</f>
        <v>1</v>
      </c>
      <c r="T54" s="175"/>
      <c r="U54" s="156">
        <v>50</v>
      </c>
      <c r="V54" s="145">
        <v>0</v>
      </c>
      <c r="W54" s="145">
        <v>23</v>
      </c>
      <c r="X54" s="145">
        <v>16</v>
      </c>
      <c r="Y54" s="145">
        <v>140</v>
      </c>
      <c r="Z54" s="63" t="str">
        <f t="shared" si="0"/>
        <v>17,24</v>
      </c>
      <c r="AA54" s="177"/>
      <c r="AB54" s="193">
        <v>50</v>
      </c>
      <c r="AC54" s="193">
        <v>0</v>
      </c>
      <c r="AD54" s="193">
        <v>50</v>
      </c>
      <c r="AE54" s="193" t="s">
        <v>481</v>
      </c>
      <c r="AF54" s="194" t="s">
        <v>465</v>
      </c>
      <c r="AG54" s="194">
        <v>0.1</v>
      </c>
      <c r="AH54" s="194">
        <v>97</v>
      </c>
      <c r="AI54" s="194">
        <v>102</v>
      </c>
      <c r="AJ54" s="194">
        <v>250</v>
      </c>
      <c r="AK54" s="194">
        <v>500</v>
      </c>
      <c r="AL54" s="193">
        <v>1</v>
      </c>
      <c r="AM54" s="193">
        <v>10</v>
      </c>
      <c r="AN54" s="193">
        <v>7</v>
      </c>
      <c r="AO54" s="63" t="str">
        <f t="shared" si="1"/>
        <v>8,11</v>
      </c>
      <c r="AP54" s="105" t="str">
        <f t="shared" si="2"/>
        <v>H</v>
      </c>
      <c r="AQ54" s="109">
        <f t="shared" si="3"/>
        <v>398</v>
      </c>
      <c r="AR54" s="109">
        <f t="shared" si="3"/>
        <v>250</v>
      </c>
      <c r="AS54" s="160"/>
      <c r="AT54" s="160"/>
      <c r="AU54" s="160"/>
      <c r="AV54" s="160"/>
      <c r="AW54" s="160"/>
      <c r="AX54" s="160"/>
      <c r="AY54" s="160"/>
      <c r="AZ54" s="160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177"/>
      <c r="BQ54" s="177"/>
      <c r="BR54" s="177"/>
      <c r="BS54" s="177"/>
      <c r="BT54" s="177"/>
      <c r="BU54" s="177"/>
      <c r="BV54" s="177"/>
      <c r="BW54" s="177"/>
      <c r="BX54" s="177"/>
      <c r="BY54" s="177"/>
      <c r="BZ54" s="177"/>
      <c r="CA54" s="177"/>
      <c r="CB54" s="177"/>
      <c r="CC54" s="177"/>
    </row>
    <row r="55" spans="1:81" ht="6.95" customHeight="1" x14ac:dyDescent="0.25">
      <c r="A55" s="175"/>
      <c r="B55" s="174">
        <f t="shared" si="7"/>
        <v>23</v>
      </c>
      <c r="C55" s="163">
        <f>IF(C26&lt;=$I$10,C26,IF(ISNUMBER(MATCH('15'!C89,$Z$4:$Z$370,0)),$Z$2,IF(ISNUMBER(MATCH('15'!C89,$BP$4:$BP$370,0)),$AO$3,IF(ISNUMBER(MATCH('15'!C89,$AO$3:$AO$368,0)),$AM$2,$Y$2))))</f>
        <v>1</v>
      </c>
      <c r="D55" s="163">
        <f>IF(D26&lt;=$I$10,D26,IF(ISNUMBER(MATCH('15'!D89,$Z$4:$Z$370,0)),$Z$2,IF(ISNUMBER(MATCH('15'!D89,$BP$4:$BP$370,0)),$AO$3,IF(ISNUMBER(MATCH('15'!D89,$AO$3:$AO$368,0)),$AM$2,$Y$2))))</f>
        <v>0</v>
      </c>
      <c r="E55" s="163">
        <f>IF(E26&lt;=$I$10,E26,IF(ISNUMBER(MATCH('15'!E89,$Z$4:$Z$370,0)),$Z$2,IF(ISNUMBER(MATCH('15'!E89,$BP$4:$BP$370,0)),$AO$3,IF(ISNUMBER(MATCH('15'!E89,$AO$3:$AO$368,0)),$AM$2,$Y$2))))</f>
        <v>0</v>
      </c>
      <c r="F55" s="163">
        <f>IF(F26&lt;=$I$10,F26,IF(ISNUMBER(MATCH('15'!F89,$Z$4:$Z$370,0)),$Z$2,IF(ISNUMBER(MATCH('15'!F89,$BP$4:$BP$370,0)),$AO$3,IF(ISNUMBER(MATCH('15'!F89,$AO$3:$AO$368,0)),$AM$2,$Y$2))))</f>
        <v>0</v>
      </c>
      <c r="G55" s="163">
        <f>IF(G26&lt;=$I$10,G26,IF(ISNUMBER(MATCH('15'!G89,$Z$4:$Z$370,0)),$Z$2,IF(ISNUMBER(MATCH('15'!G89,$BP$4:$BP$370,0)),$AO$3,IF(ISNUMBER(MATCH('15'!G89,$AO$3:$AO$368,0)),$AM$2,$Y$2))))</f>
        <v>0</v>
      </c>
      <c r="H55" s="163">
        <f>IF(H26&lt;=$I$10,H26,IF(ISNUMBER(MATCH('15'!H89,$Z$4:$Z$370,0)),$Z$2,IF(ISNUMBER(MATCH('15'!H89,$BP$4:$BP$370,0)),$AO$3,IF(ISNUMBER(MATCH('15'!H89,$AO$3:$AO$368,0)),$AM$2,$Y$2))))</f>
        <v>0</v>
      </c>
      <c r="I55" s="163">
        <f>IF(I26&lt;=$I$10,I26,IF(ISNUMBER(MATCH('15'!I89,$Z$4:$Z$370,0)),$Z$2,IF(ISNUMBER(MATCH('15'!I89,$BP$4:$BP$370,0)),$AO$3,IF(ISNUMBER(MATCH('15'!I89,$AO$3:$AO$368,0)),$AM$2,$Y$2))))</f>
        <v>0</v>
      </c>
      <c r="J55" s="163">
        <f>IF(J26&lt;=$I$10,J26,IF(ISNUMBER(MATCH('15'!J89,$Z$4:$Z$370,0)),$Z$2,IF(ISNUMBER(MATCH('15'!J89,$BP$4:$BP$370,0)),$AO$3,IF(ISNUMBER(MATCH('15'!J89,$AO$3:$AO$368,0)),$AM$2,$Y$2))))</f>
        <v>0</v>
      </c>
      <c r="K55" s="163">
        <f>IF(K26&lt;=$I$10,K26,IF(ISNUMBER(MATCH('15'!K89,$Z$4:$Z$370,0)),$Z$2,IF(ISNUMBER(MATCH('15'!K89,$BP$4:$BP$370,0)),$AO$3,IF(ISNUMBER(MATCH('15'!K89,$AO$3:$AO$368,0)),$AM$2,$Y$2))))</f>
        <v>0</v>
      </c>
      <c r="L55" s="163">
        <f>IF(L26&lt;=$I$10,L26,IF(ISNUMBER(MATCH('15'!L89,$Z$4:$Z$370,0)),$Z$2,IF(ISNUMBER(MATCH('15'!L89,$BP$4:$BP$370,0)),$AO$3,IF(ISNUMBER(MATCH('15'!L89,$AO$3:$AO$368,0)),$AM$2,$Y$2))))</f>
        <v>2</v>
      </c>
      <c r="M55" s="163">
        <f>IF(M26&lt;=$I$10,M26,IF(ISNUMBER(MATCH('15'!M89,$Z$4:$Z$370,0)),$Z$2,IF(ISNUMBER(MATCH('15'!M89,$BP$4:$BP$370,0)),$AO$3,IF(ISNUMBER(MATCH('15'!M89,$AO$3:$AO$368,0)),$AM$2,$Y$2))))</f>
        <v>2</v>
      </c>
      <c r="N55" s="163">
        <f>IF(N26&lt;=$I$10,N26,IF(ISNUMBER(MATCH('15'!N89,$Z$4:$Z$370,0)),$Z$2,IF(ISNUMBER(MATCH('15'!N89,$BP$4:$BP$370,0)),$AO$3,IF(ISNUMBER(MATCH('15'!N89,$AO$3:$AO$368,0)),$AM$2,$Y$2))))</f>
        <v>2</v>
      </c>
      <c r="O55" s="163">
        <f>IF(O26&lt;=$I$10,O26,IF(ISNUMBER(MATCH('15'!O89,$Z$4:$Z$370,0)),$Z$2,IF(ISNUMBER(MATCH('15'!O89,$BP$4:$BP$370,0)),$AO$3,IF(ISNUMBER(MATCH('15'!O89,$AO$3:$AO$368,0)),$AM$2,$Y$2))))</f>
        <v>2</v>
      </c>
      <c r="P55" s="163">
        <f>IF(P26&lt;=$I$10,P26,IF(ISNUMBER(MATCH('15'!P89,$Z$4:$Z$370,0)),$Z$2,IF(ISNUMBER(MATCH('15'!P89,$BP$4:$BP$370,0)),$AO$3,IF(ISNUMBER(MATCH('15'!P89,$AO$3:$AO$368,0)),$AM$2,$Y$2))))</f>
        <v>2</v>
      </c>
      <c r="Q55" s="163">
        <f>IF(Q26&lt;=$I$10,Q26,IF(ISNUMBER(MATCH('15'!Q89,$Z$4:$Z$370,0)),$Z$2,IF(ISNUMBER(MATCH('15'!Q89,$BP$4:$BP$370,0)),$AO$3,IF(ISNUMBER(MATCH('15'!Q89,$AO$3:$AO$368,0)),$AM$2,$Y$2))))</f>
        <v>2</v>
      </c>
      <c r="R55" s="163">
        <f>IF(R26&lt;=$I$10,R26,IF(ISNUMBER(MATCH('15'!R89,$Z$4:$Z$370,0)),$Z$2,IF(ISNUMBER(MATCH('15'!R89,$BP$4:$BP$370,0)),$AO$3,IF(ISNUMBER(MATCH('15'!R89,$AO$3:$AO$368,0)),$AM$2,$Y$2))))</f>
        <v>2</v>
      </c>
      <c r="S55" s="163">
        <f>IF(S26&lt;=$I$10,S26,IF(ISNUMBER(MATCH('15'!S89,$Z$4:$Z$370,0)),$Z$2,IF(ISNUMBER(MATCH('15'!S89,$BP$4:$BP$370,0)),$AO$3,IF(ISNUMBER(MATCH('15'!S89,$AO$3:$AO$368,0)),$AM$2,$Y$2))))</f>
        <v>1</v>
      </c>
      <c r="T55" s="175"/>
      <c r="U55" s="156">
        <v>51</v>
      </c>
      <c r="V55" s="145">
        <v>0</v>
      </c>
      <c r="W55" s="145">
        <v>24</v>
      </c>
      <c r="X55" s="145">
        <v>16</v>
      </c>
      <c r="Y55" s="145">
        <v>140</v>
      </c>
      <c r="Z55" s="63" t="str">
        <f t="shared" si="0"/>
        <v>17,25</v>
      </c>
      <c r="AA55" s="177"/>
      <c r="AB55" s="193">
        <v>51</v>
      </c>
      <c r="AC55" s="193">
        <v>0</v>
      </c>
      <c r="AD55" s="193">
        <v>51</v>
      </c>
      <c r="AE55" s="193" t="s">
        <v>497</v>
      </c>
      <c r="AF55" s="194" t="s">
        <v>467</v>
      </c>
      <c r="AG55" s="194">
        <v>0.1</v>
      </c>
      <c r="AH55" s="194">
        <v>0</v>
      </c>
      <c r="AI55" s="194">
        <v>0</v>
      </c>
      <c r="AJ55" s="194">
        <v>0</v>
      </c>
      <c r="AK55" s="194">
        <v>0</v>
      </c>
      <c r="AL55" s="193">
        <v>2</v>
      </c>
      <c r="AM55" s="193">
        <v>9</v>
      </c>
      <c r="AN55" s="193">
        <v>7</v>
      </c>
      <c r="AO55" s="63" t="str">
        <f t="shared" si="1"/>
        <v>8,10</v>
      </c>
      <c r="AP55" s="105" t="str">
        <f t="shared" si="2"/>
        <v/>
      </c>
      <c r="AQ55" s="109">
        <f t="shared" si="3"/>
        <v>0</v>
      </c>
      <c r="AR55" s="109">
        <f t="shared" si="3"/>
        <v>0</v>
      </c>
      <c r="AS55" s="160"/>
      <c r="AT55" s="160"/>
      <c r="AU55" s="160"/>
      <c r="AV55" s="160"/>
      <c r="AW55" s="160"/>
      <c r="AX55" s="160"/>
      <c r="AY55" s="160"/>
      <c r="AZ55" s="160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  <c r="BS55" s="177"/>
      <c r="BT55" s="177"/>
      <c r="BU55" s="177"/>
      <c r="BV55" s="177"/>
      <c r="BW55" s="177"/>
      <c r="BX55" s="177"/>
      <c r="BY55" s="177"/>
      <c r="BZ55" s="177"/>
      <c r="CA55" s="177"/>
      <c r="CB55" s="177"/>
      <c r="CC55" s="177"/>
    </row>
    <row r="56" spans="1:81" ht="6.95" customHeight="1" x14ac:dyDescent="0.25">
      <c r="A56" s="175"/>
      <c r="B56" s="174">
        <f t="shared" si="7"/>
        <v>24</v>
      </c>
      <c r="C56" s="163">
        <f>IF(C27&lt;=$I$10,C27,IF(ISNUMBER(MATCH('15'!C90,$Z$4:$Z$370,0)),$Z$2,IF(ISNUMBER(MATCH('15'!C90,$BP$4:$BP$370,0)),$AO$3,IF(ISNUMBER(MATCH('15'!C90,$AO$3:$AO$368,0)),$AM$2,$Y$2))))</f>
        <v>1</v>
      </c>
      <c r="D56" s="163">
        <f>IF(D27&lt;=$I$10,D27,IF(ISNUMBER(MATCH('15'!D90,$Z$4:$Z$370,0)),$Z$2,IF(ISNUMBER(MATCH('15'!D90,$BP$4:$BP$370,0)),$AO$3,IF(ISNUMBER(MATCH('15'!D90,$AO$3:$AO$368,0)),$AM$2,$Y$2))))</f>
        <v>0</v>
      </c>
      <c r="E56" s="163">
        <f>IF(E27&lt;=$I$10,E27,IF(ISNUMBER(MATCH('15'!E90,$Z$4:$Z$370,0)),$Z$2,IF(ISNUMBER(MATCH('15'!E90,$BP$4:$BP$370,0)),$AO$3,IF(ISNUMBER(MATCH('15'!E90,$AO$3:$AO$368,0)),$AM$2,$Y$2))))</f>
        <v>0</v>
      </c>
      <c r="F56" s="163">
        <f>IF(F27&lt;=$I$10,F27,IF(ISNUMBER(MATCH('15'!F90,$Z$4:$Z$370,0)),$Z$2,IF(ISNUMBER(MATCH('15'!F90,$BP$4:$BP$370,0)),$AO$3,IF(ISNUMBER(MATCH('15'!F90,$AO$3:$AO$368,0)),$AM$2,$Y$2))))</f>
        <v>0</v>
      </c>
      <c r="G56" s="163">
        <f>IF(G27&lt;=$I$10,G27,IF(ISNUMBER(MATCH('15'!G90,$Z$4:$Z$370,0)),$Z$2,IF(ISNUMBER(MATCH('15'!G90,$BP$4:$BP$370,0)),$AO$3,IF(ISNUMBER(MATCH('15'!G90,$AO$3:$AO$368,0)),$AM$2,$Y$2))))</f>
        <v>0</v>
      </c>
      <c r="H56" s="163">
        <f>IF(H27&lt;=$I$10,H27,IF(ISNUMBER(MATCH('15'!H90,$Z$4:$Z$370,0)),$Z$2,IF(ISNUMBER(MATCH('15'!H90,$BP$4:$BP$370,0)),$AO$3,IF(ISNUMBER(MATCH('15'!H90,$AO$3:$AO$368,0)),$AM$2,$Y$2))))</f>
        <v>0</v>
      </c>
      <c r="I56" s="163">
        <f>IF(I27&lt;=$I$10,I27,IF(ISNUMBER(MATCH('15'!I90,$Z$4:$Z$370,0)),$Z$2,IF(ISNUMBER(MATCH('15'!I90,$BP$4:$BP$370,0)),$AO$3,IF(ISNUMBER(MATCH('15'!I90,$AO$3:$AO$368,0)),$AM$2,$Y$2))))</f>
        <v>0</v>
      </c>
      <c r="J56" s="163">
        <f>IF(J27&lt;=$I$10,J27,IF(ISNUMBER(MATCH('15'!J90,$Z$4:$Z$370,0)),$Z$2,IF(ISNUMBER(MATCH('15'!J90,$BP$4:$BP$370,0)),$AO$3,IF(ISNUMBER(MATCH('15'!J90,$AO$3:$AO$368,0)),$AM$2,$Y$2))))</f>
        <v>0</v>
      </c>
      <c r="K56" s="163">
        <f>IF(K27&lt;=$I$10,K27,IF(ISNUMBER(MATCH('15'!K90,$Z$4:$Z$370,0)),$Z$2,IF(ISNUMBER(MATCH('15'!K90,$BP$4:$BP$370,0)),$AO$3,IF(ISNUMBER(MATCH('15'!K90,$AO$3:$AO$368,0)),$AM$2,$Y$2))))</f>
        <v>0</v>
      </c>
      <c r="L56" s="163">
        <f>IF(L27&lt;=$I$10,L27,IF(ISNUMBER(MATCH('15'!L90,$Z$4:$Z$370,0)),$Z$2,IF(ISNUMBER(MATCH('15'!L90,$BP$4:$BP$370,0)),$AO$3,IF(ISNUMBER(MATCH('15'!L90,$AO$3:$AO$368,0)),$AM$2,$Y$2))))</f>
        <v>0</v>
      </c>
      <c r="M56" s="163">
        <f>IF(M27&lt;=$I$10,M27,IF(ISNUMBER(MATCH('15'!M90,$Z$4:$Z$370,0)),$Z$2,IF(ISNUMBER(MATCH('15'!M90,$BP$4:$BP$370,0)),$AO$3,IF(ISNUMBER(MATCH('15'!M90,$AO$3:$AO$368,0)),$AM$2,$Y$2))))</f>
        <v>0</v>
      </c>
      <c r="N56" s="163">
        <f>IF(N27&lt;=$I$10,N27,IF(ISNUMBER(MATCH('15'!N90,$Z$4:$Z$370,0)),$Z$2,IF(ISNUMBER(MATCH('15'!N90,$BP$4:$BP$370,0)),$AO$3,IF(ISNUMBER(MATCH('15'!N90,$AO$3:$AO$368,0)),$AM$2,$Y$2))))</f>
        <v>0</v>
      </c>
      <c r="O56" s="163">
        <f>IF(O27&lt;=$I$10,O27,IF(ISNUMBER(MATCH('15'!O90,$Z$4:$Z$370,0)),$Z$2,IF(ISNUMBER(MATCH('15'!O90,$BP$4:$BP$370,0)),$AO$3,IF(ISNUMBER(MATCH('15'!O90,$AO$3:$AO$368,0)),$AM$2,$Y$2))))</f>
        <v>0</v>
      </c>
      <c r="P56" s="163">
        <f>IF(P27&lt;=$I$10,P27,IF(ISNUMBER(MATCH('15'!P90,$Z$4:$Z$370,0)),$Z$2,IF(ISNUMBER(MATCH('15'!P90,$BP$4:$BP$370,0)),$AO$3,IF(ISNUMBER(MATCH('15'!P90,$AO$3:$AO$368,0)),$AM$2,$Y$2))))</f>
        <v>0</v>
      </c>
      <c r="Q56" s="163">
        <f>IF(Q27&lt;=$I$10,Q27,IF(ISNUMBER(MATCH('15'!Q90,$Z$4:$Z$370,0)),$Z$2,IF(ISNUMBER(MATCH('15'!Q90,$BP$4:$BP$370,0)),$AO$3,IF(ISNUMBER(MATCH('15'!Q90,$AO$3:$AO$368,0)),$AM$2,$Y$2))))</f>
        <v>0</v>
      </c>
      <c r="R56" s="163">
        <f>IF(R27&lt;=$I$10,R27,IF(ISNUMBER(MATCH('15'!R90,$Z$4:$Z$370,0)),$Z$2,IF(ISNUMBER(MATCH('15'!R90,$BP$4:$BP$370,0)),$AO$3,IF(ISNUMBER(MATCH('15'!R90,$AO$3:$AO$368,0)),$AM$2,$Y$2))))</f>
        <v>0</v>
      </c>
      <c r="S56" s="163">
        <f>IF(S27&lt;=$I$10,S27,IF(ISNUMBER(MATCH('15'!S90,$Z$4:$Z$370,0)),$Z$2,IF(ISNUMBER(MATCH('15'!S90,$BP$4:$BP$370,0)),$AO$3,IF(ISNUMBER(MATCH('15'!S90,$AO$3:$AO$368,0)),$AM$2,$Y$2))))</f>
        <v>1</v>
      </c>
      <c r="T56" s="175"/>
      <c r="U56" s="156">
        <v>52</v>
      </c>
      <c r="V56" s="145">
        <v>0</v>
      </c>
      <c r="W56" s="145">
        <v>25</v>
      </c>
      <c r="X56" s="145">
        <v>16</v>
      </c>
      <c r="Y56" s="145">
        <v>140</v>
      </c>
      <c r="Z56" s="63" t="str">
        <f t="shared" si="0"/>
        <v>17,26</v>
      </c>
      <c r="AA56" s="177"/>
      <c r="AB56" s="193">
        <v>52</v>
      </c>
      <c r="AC56" s="193">
        <v>0</v>
      </c>
      <c r="AD56" s="193">
        <v>52</v>
      </c>
      <c r="AE56" s="193" t="s">
        <v>429</v>
      </c>
      <c r="AF56" s="194" t="s">
        <v>465</v>
      </c>
      <c r="AG56" s="194">
        <v>0.1</v>
      </c>
      <c r="AH56" s="194">
        <v>97</v>
      </c>
      <c r="AI56" s="194">
        <v>102</v>
      </c>
      <c r="AJ56" s="194">
        <v>250</v>
      </c>
      <c r="AK56" s="194">
        <v>500</v>
      </c>
      <c r="AL56" s="193">
        <v>1</v>
      </c>
      <c r="AM56" s="193">
        <v>10</v>
      </c>
      <c r="AN56" s="193">
        <v>8</v>
      </c>
      <c r="AO56" s="63" t="str">
        <f t="shared" si="1"/>
        <v>9,11</v>
      </c>
      <c r="AP56" s="105" t="str">
        <f t="shared" si="2"/>
        <v>H</v>
      </c>
      <c r="AQ56" s="109">
        <f t="shared" si="3"/>
        <v>398</v>
      </c>
      <c r="AR56" s="109">
        <f t="shared" si="3"/>
        <v>250</v>
      </c>
      <c r="AS56" s="160"/>
      <c r="AT56" s="160"/>
      <c r="AU56" s="160"/>
      <c r="AV56" s="160"/>
      <c r="AW56" s="160"/>
      <c r="AX56" s="160"/>
      <c r="AY56" s="160"/>
      <c r="AZ56" s="160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177"/>
      <c r="BV56" s="177"/>
      <c r="BW56" s="177"/>
      <c r="BX56" s="177"/>
      <c r="BY56" s="177"/>
      <c r="BZ56" s="177"/>
      <c r="CA56" s="177"/>
      <c r="CB56" s="177"/>
      <c r="CC56" s="177"/>
    </row>
    <row r="57" spans="1:81" ht="6.95" customHeight="1" x14ac:dyDescent="0.25">
      <c r="A57" s="175"/>
      <c r="B57" s="174">
        <f t="shared" si="7"/>
        <v>25</v>
      </c>
      <c r="C57" s="163">
        <f>IF(C28&lt;=$I$10,C28,IF(ISNUMBER(MATCH('15'!C91,$Z$4:$Z$370,0)),$Z$2,IF(ISNUMBER(MATCH('15'!C91,$BP$4:$BP$370,0)),$AO$3,IF(ISNUMBER(MATCH('15'!C91,$AO$3:$AO$368,0)),$AM$2,$Y$2))))</f>
        <v>1</v>
      </c>
      <c r="D57" s="163">
        <f>IF(D28&lt;=$I$10,D28,IF(ISNUMBER(MATCH('15'!D91,$Z$4:$Z$370,0)),$Z$2,IF(ISNUMBER(MATCH('15'!D91,$BP$4:$BP$370,0)),$AO$3,IF(ISNUMBER(MATCH('15'!D91,$AO$3:$AO$368,0)),$AM$2,$Y$2))))</f>
        <v>0</v>
      </c>
      <c r="E57" s="163">
        <f>IF(E28&lt;=$I$10,E28,IF(ISNUMBER(MATCH('15'!E91,$Z$4:$Z$370,0)),$Z$2,IF(ISNUMBER(MATCH('15'!E91,$BP$4:$BP$370,0)),$AO$3,IF(ISNUMBER(MATCH('15'!E91,$AO$3:$AO$368,0)),$AM$2,$Y$2))))</f>
        <v>0</v>
      </c>
      <c r="F57" s="163">
        <f>IF(F28&lt;=$I$10,F28,IF(ISNUMBER(MATCH('15'!F91,$Z$4:$Z$370,0)),$Z$2,IF(ISNUMBER(MATCH('15'!F91,$BP$4:$BP$370,0)),$AO$3,IF(ISNUMBER(MATCH('15'!F91,$AO$3:$AO$368,0)),$AM$2,$Y$2))))</f>
        <v>0</v>
      </c>
      <c r="G57" s="163">
        <f>IF(G28&lt;=$I$10,G28,IF(ISNUMBER(MATCH('15'!G91,$Z$4:$Z$370,0)),$Z$2,IF(ISNUMBER(MATCH('15'!G91,$BP$4:$BP$370,0)),$AO$3,IF(ISNUMBER(MATCH('15'!G91,$AO$3:$AO$368,0)),$AM$2,$Y$2))))</f>
        <v>0</v>
      </c>
      <c r="H57" s="163">
        <f>IF(H28&lt;=$I$10,H28,IF(ISNUMBER(MATCH('15'!H91,$Z$4:$Z$370,0)),$Z$2,IF(ISNUMBER(MATCH('15'!H91,$BP$4:$BP$370,0)),$AO$3,IF(ISNUMBER(MATCH('15'!H91,$AO$3:$AO$368,0)),$AM$2,$Y$2))))</f>
        <v>0</v>
      </c>
      <c r="I57" s="163">
        <f>IF(I28&lt;=$I$10,I28,IF(ISNUMBER(MATCH('15'!I91,$Z$4:$Z$370,0)),$Z$2,IF(ISNUMBER(MATCH('15'!I91,$BP$4:$BP$370,0)),$AO$3,IF(ISNUMBER(MATCH('15'!I91,$AO$3:$AO$368,0)),$AM$2,$Y$2))))</f>
        <v>0</v>
      </c>
      <c r="J57" s="163">
        <f>IF(J28&lt;=$I$10,J28,IF(ISNUMBER(MATCH('15'!J91,$Z$4:$Z$370,0)),$Z$2,IF(ISNUMBER(MATCH('15'!J91,$BP$4:$BP$370,0)),$AO$3,IF(ISNUMBER(MATCH('15'!J91,$AO$3:$AO$368,0)),$AM$2,$Y$2))))</f>
        <v>0</v>
      </c>
      <c r="K57" s="163">
        <f>IF(K28&lt;=$I$10,K28,IF(ISNUMBER(MATCH('15'!K91,$Z$4:$Z$370,0)),$Z$2,IF(ISNUMBER(MATCH('15'!K91,$BP$4:$BP$370,0)),$AO$3,IF(ISNUMBER(MATCH('15'!K91,$AO$3:$AO$368,0)),$AM$2,$Y$2))))</f>
        <v>0</v>
      </c>
      <c r="L57" s="163">
        <f>IF(L28&lt;=$I$10,L28,IF(ISNUMBER(MATCH('15'!L91,$Z$4:$Z$370,0)),$Z$2,IF(ISNUMBER(MATCH('15'!L91,$BP$4:$BP$370,0)),$AO$3,IF(ISNUMBER(MATCH('15'!L91,$AO$3:$AO$368,0)),$AM$2,$Y$2))))</f>
        <v>0</v>
      </c>
      <c r="M57" s="163">
        <f>IF(M28&lt;=$I$10,M28,IF(ISNUMBER(MATCH('15'!M91,$Z$4:$Z$370,0)),$Z$2,IF(ISNUMBER(MATCH('15'!M91,$BP$4:$BP$370,0)),$AO$3,IF(ISNUMBER(MATCH('15'!M91,$AO$3:$AO$368,0)),$AM$2,$Y$2))))</f>
        <v>0</v>
      </c>
      <c r="N57" s="163">
        <f>IF(N28&lt;=$I$10,N28,IF(ISNUMBER(MATCH('15'!N91,$Z$4:$Z$370,0)),$Z$2,IF(ISNUMBER(MATCH('15'!N91,$BP$4:$BP$370,0)),$AO$3,IF(ISNUMBER(MATCH('15'!N91,$AO$3:$AO$368,0)),$AM$2,$Y$2))))</f>
        <v>0</v>
      </c>
      <c r="O57" s="163">
        <f>IF(O28&lt;=$I$10,O28,IF(ISNUMBER(MATCH('15'!O91,$Z$4:$Z$370,0)),$Z$2,IF(ISNUMBER(MATCH('15'!O91,$BP$4:$BP$370,0)),$AO$3,IF(ISNUMBER(MATCH('15'!O91,$AO$3:$AO$368,0)),$AM$2,$Y$2))))</f>
        <v>0</v>
      </c>
      <c r="P57" s="163">
        <f>IF(P28&lt;=$I$10,P28,IF(ISNUMBER(MATCH('15'!P91,$Z$4:$Z$370,0)),$Z$2,IF(ISNUMBER(MATCH('15'!P91,$BP$4:$BP$370,0)),$AO$3,IF(ISNUMBER(MATCH('15'!P91,$AO$3:$AO$368,0)),$AM$2,$Y$2))))</f>
        <v>0</v>
      </c>
      <c r="Q57" s="163">
        <f>IF(Q28&lt;=$I$10,Q28,IF(ISNUMBER(MATCH('15'!Q91,$Z$4:$Z$370,0)),$Z$2,IF(ISNUMBER(MATCH('15'!Q91,$BP$4:$BP$370,0)),$AO$3,IF(ISNUMBER(MATCH('15'!Q91,$AO$3:$AO$368,0)),$AM$2,$Y$2))))</f>
        <v>0</v>
      </c>
      <c r="R57" s="163">
        <f>IF(R28&lt;=$I$10,R28,IF(ISNUMBER(MATCH('15'!R91,$Z$4:$Z$370,0)),$Z$2,IF(ISNUMBER(MATCH('15'!R91,$BP$4:$BP$370,0)),$AO$3,IF(ISNUMBER(MATCH('15'!R91,$AO$3:$AO$368,0)),$AM$2,$Y$2))))</f>
        <v>0</v>
      </c>
      <c r="S57" s="163">
        <f>IF(S28&lt;=$I$10,S28,IF(ISNUMBER(MATCH('15'!S91,$Z$4:$Z$370,0)),$Z$2,IF(ISNUMBER(MATCH('15'!S91,$BP$4:$BP$370,0)),$AO$3,IF(ISNUMBER(MATCH('15'!S91,$AO$3:$AO$368,0)),$AM$2,$Y$2))))</f>
        <v>1</v>
      </c>
      <c r="T57" s="175"/>
      <c r="U57" s="156">
        <v>53</v>
      </c>
      <c r="V57" s="145">
        <v>0</v>
      </c>
      <c r="W57" s="145">
        <v>26</v>
      </c>
      <c r="X57" s="145">
        <v>16</v>
      </c>
      <c r="Y57" s="145">
        <v>140</v>
      </c>
      <c r="Z57" s="63" t="str">
        <f t="shared" si="0"/>
        <v>17,27</v>
      </c>
      <c r="AA57" s="177"/>
      <c r="AB57" s="193">
        <v>53</v>
      </c>
      <c r="AC57" s="193">
        <v>0</v>
      </c>
      <c r="AD57" s="193">
        <v>53</v>
      </c>
      <c r="AE57" s="193" t="s">
        <v>498</v>
      </c>
      <c r="AF57" s="194" t="s">
        <v>467</v>
      </c>
      <c r="AG57" s="194">
        <v>0.1</v>
      </c>
      <c r="AH57" s="194">
        <v>0</v>
      </c>
      <c r="AI57" s="194">
        <v>0</v>
      </c>
      <c r="AJ57" s="194">
        <v>0</v>
      </c>
      <c r="AK57" s="194">
        <v>0</v>
      </c>
      <c r="AL57" s="193">
        <v>2</v>
      </c>
      <c r="AM57" s="193">
        <v>9</v>
      </c>
      <c r="AN57" s="193">
        <v>8</v>
      </c>
      <c r="AO57" s="63" t="str">
        <f t="shared" si="1"/>
        <v>9,10</v>
      </c>
      <c r="AP57" s="105" t="str">
        <f t="shared" si="2"/>
        <v/>
      </c>
      <c r="AQ57" s="109">
        <f t="shared" si="3"/>
        <v>0</v>
      </c>
      <c r="AR57" s="109">
        <f t="shared" si="3"/>
        <v>0</v>
      </c>
      <c r="AS57" s="160"/>
      <c r="AT57" s="195" t="s">
        <v>513</v>
      </c>
      <c r="AU57" s="196"/>
      <c r="AV57" s="196">
        <v>130</v>
      </c>
      <c r="AW57" s="196">
        <f>AV57</f>
        <v>130</v>
      </c>
      <c r="AX57" s="160"/>
      <c r="AY57" s="160"/>
      <c r="AZ57" s="160"/>
      <c r="BA57" s="177"/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  <c r="BT57" s="177"/>
      <c r="BU57" s="177"/>
      <c r="BV57" s="177"/>
      <c r="BW57" s="177"/>
      <c r="BX57" s="177"/>
      <c r="BY57" s="177"/>
      <c r="BZ57" s="177"/>
      <c r="CA57" s="177"/>
      <c r="CB57" s="177"/>
      <c r="CC57" s="177"/>
    </row>
    <row r="58" spans="1:81" ht="6.95" customHeight="1" x14ac:dyDescent="0.25">
      <c r="A58" s="175"/>
      <c r="B58" s="174">
        <f t="shared" si="7"/>
        <v>26</v>
      </c>
      <c r="C58" s="163">
        <f>IF(C29&lt;=$I$10,C29,IF(ISNUMBER(MATCH('15'!C92,$Z$4:$Z$370,0)),$Z$2,IF(ISNUMBER(MATCH('15'!C92,$BP$4:$BP$370,0)),$AO$3,IF(ISNUMBER(MATCH('15'!C92,$AO$3:$AO$368,0)),$AM$2,$Y$2))))</f>
        <v>1</v>
      </c>
      <c r="D58" s="163">
        <f>IF(D29&lt;=$I$10,D29,IF(ISNUMBER(MATCH('15'!D92,$Z$4:$Z$370,0)),$Z$2,IF(ISNUMBER(MATCH('15'!D92,$BP$4:$BP$370,0)),$AO$3,IF(ISNUMBER(MATCH('15'!D92,$AO$3:$AO$368,0)),$AM$2,$Y$2))))</f>
        <v>0</v>
      </c>
      <c r="E58" s="163">
        <f>IF(E29&lt;=$I$10,E29,IF(ISNUMBER(MATCH('15'!E92,$Z$4:$Z$370,0)),$Z$2,IF(ISNUMBER(MATCH('15'!E92,$BP$4:$BP$370,0)),$AO$3,IF(ISNUMBER(MATCH('15'!E92,$AO$3:$AO$368,0)),$AM$2,$Y$2))))</f>
        <v>0</v>
      </c>
      <c r="F58" s="163">
        <f>IF(F29&lt;=$I$10,F29,IF(ISNUMBER(MATCH('15'!F92,$Z$4:$Z$370,0)),$Z$2,IF(ISNUMBER(MATCH('15'!F92,$BP$4:$BP$370,0)),$AO$3,IF(ISNUMBER(MATCH('15'!F92,$AO$3:$AO$368,0)),$AM$2,$Y$2))))</f>
        <v>0</v>
      </c>
      <c r="G58" s="163">
        <f>IF(G29&lt;=$I$10,G29,IF(ISNUMBER(MATCH('15'!G92,$Z$4:$Z$370,0)),$Z$2,IF(ISNUMBER(MATCH('15'!G92,$BP$4:$BP$370,0)),$AO$3,IF(ISNUMBER(MATCH('15'!G92,$AO$3:$AO$368,0)),$AM$2,$Y$2))))</f>
        <v>0</v>
      </c>
      <c r="H58" s="163">
        <f>IF(H29&lt;=$I$10,H29,IF(ISNUMBER(MATCH('15'!H92,$Z$4:$Z$370,0)),$Z$2,IF(ISNUMBER(MATCH('15'!H92,$BP$4:$BP$370,0)),$AO$3,IF(ISNUMBER(MATCH('15'!H92,$AO$3:$AO$368,0)),$AM$2,$Y$2))))</f>
        <v>0</v>
      </c>
      <c r="I58" s="163">
        <f>IF(I29&lt;=$I$10,I29,IF(ISNUMBER(MATCH('15'!I92,$Z$4:$Z$370,0)),$Z$2,IF(ISNUMBER(MATCH('15'!I92,$BP$4:$BP$370,0)),$AO$3,IF(ISNUMBER(MATCH('15'!I92,$AO$3:$AO$368,0)),$AM$2,$Y$2))))</f>
        <v>0</v>
      </c>
      <c r="J58" s="163">
        <f>IF(J29&lt;=$I$10,J29,IF(ISNUMBER(MATCH('15'!J92,$Z$4:$Z$370,0)),$Z$2,IF(ISNUMBER(MATCH('15'!J92,$BP$4:$BP$370,0)),$AO$3,IF(ISNUMBER(MATCH('15'!J92,$AO$3:$AO$368,0)),$AM$2,$Y$2))))</f>
        <v>0</v>
      </c>
      <c r="K58" s="163">
        <f>IF(K29&lt;=$I$10,K29,IF(ISNUMBER(MATCH('15'!K92,$Z$4:$Z$370,0)),$Z$2,IF(ISNUMBER(MATCH('15'!K92,$BP$4:$BP$370,0)),$AO$3,IF(ISNUMBER(MATCH('15'!K92,$AO$3:$AO$368,0)),$AM$2,$Y$2))))</f>
        <v>0</v>
      </c>
      <c r="L58" s="163">
        <f>IF(L29&lt;=$I$10,L29,IF(ISNUMBER(MATCH('15'!L92,$Z$4:$Z$370,0)),$Z$2,IF(ISNUMBER(MATCH('15'!L92,$BP$4:$BP$370,0)),$AO$3,IF(ISNUMBER(MATCH('15'!L92,$AO$3:$AO$368,0)),$AM$2,$Y$2))))</f>
        <v>0</v>
      </c>
      <c r="M58" s="163">
        <f>IF(M29&lt;=$I$10,M29,IF(ISNUMBER(MATCH('15'!M92,$Z$4:$Z$370,0)),$Z$2,IF(ISNUMBER(MATCH('15'!M92,$BP$4:$BP$370,0)),$AO$3,IF(ISNUMBER(MATCH('15'!M92,$AO$3:$AO$368,0)),$AM$2,$Y$2))))</f>
        <v>0</v>
      </c>
      <c r="N58" s="163">
        <f>IF(N29&lt;=$I$10,N29,IF(ISNUMBER(MATCH('15'!N92,$Z$4:$Z$370,0)),$Z$2,IF(ISNUMBER(MATCH('15'!N92,$BP$4:$BP$370,0)),$AO$3,IF(ISNUMBER(MATCH('15'!N92,$AO$3:$AO$368,0)),$AM$2,$Y$2))))</f>
        <v>0</v>
      </c>
      <c r="O58" s="163">
        <f>IF(O29&lt;=$I$10,O29,IF(ISNUMBER(MATCH('15'!O92,$Z$4:$Z$370,0)),$Z$2,IF(ISNUMBER(MATCH('15'!O92,$BP$4:$BP$370,0)),$AO$3,IF(ISNUMBER(MATCH('15'!O92,$AO$3:$AO$368,0)),$AM$2,$Y$2))))</f>
        <v>0</v>
      </c>
      <c r="P58" s="163">
        <f>IF(P29&lt;=$I$10,P29,IF(ISNUMBER(MATCH('15'!P92,$Z$4:$Z$370,0)),$Z$2,IF(ISNUMBER(MATCH('15'!P92,$BP$4:$BP$370,0)),$AO$3,IF(ISNUMBER(MATCH('15'!P92,$AO$3:$AO$368,0)),$AM$2,$Y$2))))</f>
        <v>0</v>
      </c>
      <c r="Q58" s="163">
        <f>IF(Q29&lt;=$I$10,Q29,IF(ISNUMBER(MATCH('15'!Q92,$Z$4:$Z$370,0)),$Z$2,IF(ISNUMBER(MATCH('15'!Q92,$BP$4:$BP$370,0)),$AO$3,IF(ISNUMBER(MATCH('15'!Q92,$AO$3:$AO$368,0)),$AM$2,$Y$2))))</f>
        <v>0</v>
      </c>
      <c r="R58" s="163">
        <f>IF(R29&lt;=$I$10,R29,IF(ISNUMBER(MATCH('15'!R92,$Z$4:$Z$370,0)),$Z$2,IF(ISNUMBER(MATCH('15'!R92,$BP$4:$BP$370,0)),$AO$3,IF(ISNUMBER(MATCH('15'!R92,$AO$3:$AO$368,0)),$AM$2,$Y$2))))</f>
        <v>0</v>
      </c>
      <c r="S58" s="163">
        <f>IF(S29&lt;=$I$10,S29,IF(ISNUMBER(MATCH('15'!S92,$Z$4:$Z$370,0)),$Z$2,IF(ISNUMBER(MATCH('15'!S92,$BP$4:$BP$370,0)),$AO$3,IF(ISNUMBER(MATCH('15'!S92,$AO$3:$AO$368,0)),$AM$2,$Y$2))))</f>
        <v>1</v>
      </c>
      <c r="T58" s="175"/>
      <c r="U58" s="156">
        <v>54</v>
      </c>
      <c r="V58" s="145">
        <v>1</v>
      </c>
      <c r="W58" s="145">
        <v>0</v>
      </c>
      <c r="X58" s="145">
        <v>0</v>
      </c>
      <c r="Y58" s="145">
        <v>160</v>
      </c>
      <c r="Z58" s="63" t="str">
        <f t="shared" si="0"/>
        <v>1,1</v>
      </c>
      <c r="AA58" s="177"/>
      <c r="AB58" s="193">
        <v>54</v>
      </c>
      <c r="AC58" s="193">
        <v>0</v>
      </c>
      <c r="AD58" s="193">
        <v>54</v>
      </c>
      <c r="AE58" s="193" t="s">
        <v>479</v>
      </c>
      <c r="AF58" s="194" t="s">
        <v>465</v>
      </c>
      <c r="AG58" s="194">
        <v>0.1</v>
      </c>
      <c r="AH58" s="194">
        <v>97</v>
      </c>
      <c r="AI58" s="194">
        <v>102</v>
      </c>
      <c r="AJ58" s="194">
        <v>250</v>
      </c>
      <c r="AK58" s="194">
        <v>500</v>
      </c>
      <c r="AL58" s="193">
        <v>1</v>
      </c>
      <c r="AM58" s="193">
        <v>9</v>
      </c>
      <c r="AN58" s="193">
        <v>10</v>
      </c>
      <c r="AO58" s="63" t="str">
        <f t="shared" si="1"/>
        <v>11,10</v>
      </c>
      <c r="AP58" s="105" t="str">
        <f t="shared" si="2"/>
        <v>H</v>
      </c>
      <c r="AQ58" s="109">
        <f t="shared" si="3"/>
        <v>398</v>
      </c>
      <c r="AR58" s="109">
        <f t="shared" si="3"/>
        <v>250</v>
      </c>
      <c r="AS58" s="160"/>
      <c r="AT58" s="160"/>
      <c r="AU58" s="160" t="s">
        <v>488</v>
      </c>
      <c r="AV58" s="166">
        <f>MAX($C$4:$S$30)</f>
        <v>160</v>
      </c>
      <c r="AW58" s="160">
        <f>AV58</f>
        <v>160</v>
      </c>
      <c r="AX58" s="160"/>
      <c r="AY58" s="160"/>
      <c r="AZ58" s="160"/>
      <c r="BA58" s="177"/>
      <c r="BB58" s="177"/>
      <c r="BC58" s="177"/>
      <c r="BD58" s="177"/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77"/>
      <c r="CB58" s="177"/>
      <c r="CC58" s="177"/>
    </row>
    <row r="59" spans="1:81" ht="6.95" customHeight="1" x14ac:dyDescent="0.25">
      <c r="A59" s="175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5"/>
      <c r="U59" s="156">
        <v>55</v>
      </c>
      <c r="V59" s="145">
        <v>1</v>
      </c>
      <c r="W59" s="145">
        <v>1</v>
      </c>
      <c r="X59" s="145">
        <v>0</v>
      </c>
      <c r="Y59" s="145">
        <v>160</v>
      </c>
      <c r="Z59" s="63" t="str">
        <f t="shared" si="0"/>
        <v>1,2</v>
      </c>
      <c r="AA59" s="177"/>
      <c r="AB59" s="193">
        <v>55</v>
      </c>
      <c r="AC59" s="193">
        <v>0</v>
      </c>
      <c r="AD59" s="193">
        <v>55</v>
      </c>
      <c r="AE59" s="193" t="s">
        <v>483</v>
      </c>
      <c r="AF59" s="194" t="s">
        <v>465</v>
      </c>
      <c r="AG59" s="194">
        <v>0.1</v>
      </c>
      <c r="AH59" s="194">
        <v>97</v>
      </c>
      <c r="AI59" s="194">
        <v>102</v>
      </c>
      <c r="AJ59" s="194">
        <v>250</v>
      </c>
      <c r="AK59" s="194">
        <v>500</v>
      </c>
      <c r="AL59" s="193">
        <v>1</v>
      </c>
      <c r="AM59" s="193">
        <v>10</v>
      </c>
      <c r="AN59" s="193">
        <v>9</v>
      </c>
      <c r="AO59" s="63" t="str">
        <f t="shared" si="1"/>
        <v>10,11</v>
      </c>
      <c r="AP59" s="105" t="str">
        <f t="shared" si="2"/>
        <v>H</v>
      </c>
      <c r="AQ59" s="109">
        <f t="shared" si="3"/>
        <v>398</v>
      </c>
      <c r="AR59" s="109">
        <f t="shared" si="3"/>
        <v>250</v>
      </c>
      <c r="AS59" s="160"/>
      <c r="AT59" s="160"/>
      <c r="AU59" s="160" t="s">
        <v>489</v>
      </c>
      <c r="AV59" s="166">
        <f>MEDIAN($C$4:$S$30)</f>
        <v>149.21568627450901</v>
      </c>
      <c r="AW59" s="160">
        <f>AV59</f>
        <v>149.21568627450901</v>
      </c>
      <c r="AX59" s="160"/>
      <c r="AY59" s="160"/>
      <c r="AZ59" s="160"/>
      <c r="BA59" s="177"/>
      <c r="BB59" s="177"/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  <c r="BS59" s="177"/>
      <c r="BT59" s="177"/>
      <c r="BU59" s="177"/>
      <c r="BV59" s="177"/>
      <c r="BW59" s="177"/>
      <c r="BX59" s="177"/>
      <c r="BY59" s="177"/>
      <c r="BZ59" s="177"/>
      <c r="CA59" s="177"/>
      <c r="CB59" s="177"/>
      <c r="CC59" s="177"/>
    </row>
    <row r="60" spans="1:81" ht="6.95" customHeight="1" x14ac:dyDescent="0.25">
      <c r="A60" s="175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5"/>
      <c r="U60" s="156">
        <v>56</v>
      </c>
      <c r="V60" s="145">
        <v>1</v>
      </c>
      <c r="W60" s="145">
        <v>2</v>
      </c>
      <c r="X60" s="145">
        <v>0</v>
      </c>
      <c r="Y60" s="145">
        <v>160</v>
      </c>
      <c r="Z60" s="63" t="str">
        <f t="shared" si="0"/>
        <v>1,3</v>
      </c>
      <c r="AA60" s="177"/>
      <c r="AB60" s="193">
        <v>56</v>
      </c>
      <c r="AC60" s="193">
        <v>0</v>
      </c>
      <c r="AD60" s="193">
        <v>56</v>
      </c>
      <c r="AE60" s="193" t="s">
        <v>499</v>
      </c>
      <c r="AF60" s="194" t="s">
        <v>467</v>
      </c>
      <c r="AG60" s="194">
        <v>0.1</v>
      </c>
      <c r="AH60" s="194">
        <v>0</v>
      </c>
      <c r="AI60" s="194">
        <v>0</v>
      </c>
      <c r="AJ60" s="194">
        <v>0</v>
      </c>
      <c r="AK60" s="194">
        <v>0</v>
      </c>
      <c r="AL60" s="188">
        <v>2</v>
      </c>
      <c r="AM60" s="188">
        <v>9</v>
      </c>
      <c r="AN60" s="188">
        <v>9</v>
      </c>
      <c r="AO60" s="63" t="str">
        <f t="shared" si="1"/>
        <v>10,10</v>
      </c>
      <c r="AP60" s="105" t="str">
        <f t="shared" si="2"/>
        <v/>
      </c>
      <c r="AQ60" s="109">
        <f t="shared" si="3"/>
        <v>0</v>
      </c>
      <c r="AR60" s="109">
        <f t="shared" si="3"/>
        <v>0</v>
      </c>
      <c r="AS60" s="160"/>
      <c r="AT60" s="160"/>
      <c r="AU60" s="160" t="s">
        <v>490</v>
      </c>
      <c r="AV60" s="166">
        <f>MIN($C$4:$S$30)</f>
        <v>95</v>
      </c>
      <c r="AW60" s="160">
        <f>AV60</f>
        <v>95</v>
      </c>
      <c r="AX60" s="160"/>
      <c r="AY60" s="160"/>
      <c r="AZ60" s="160"/>
      <c r="BA60" s="177"/>
      <c r="BB60" s="177"/>
      <c r="BC60" s="177"/>
      <c r="BD60" s="177"/>
      <c r="BE60" s="177"/>
      <c r="BF60" s="177"/>
      <c r="BG60" s="177"/>
      <c r="BH60" s="177"/>
      <c r="BI60" s="177"/>
      <c r="BJ60" s="177"/>
      <c r="BK60" s="177"/>
      <c r="BL60" s="177"/>
      <c r="BM60" s="177"/>
      <c r="BN60" s="177"/>
      <c r="BO60" s="177"/>
      <c r="BP60" s="177"/>
      <c r="BQ60" s="177"/>
      <c r="BR60" s="177"/>
      <c r="BS60" s="177"/>
      <c r="BT60" s="177"/>
      <c r="BU60" s="177"/>
      <c r="BV60" s="177"/>
      <c r="BW60" s="177"/>
      <c r="BX60" s="177"/>
      <c r="BY60" s="177"/>
      <c r="BZ60" s="177"/>
      <c r="CA60" s="177"/>
      <c r="CB60" s="177"/>
      <c r="CC60" s="177"/>
    </row>
    <row r="61" spans="1:81" ht="6.95" customHeight="1" x14ac:dyDescent="0.25">
      <c r="A61" s="175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5"/>
      <c r="U61" s="156">
        <v>57</v>
      </c>
      <c r="V61" s="145">
        <v>1</v>
      </c>
      <c r="W61" s="145">
        <v>3</v>
      </c>
      <c r="X61" s="145">
        <v>0</v>
      </c>
      <c r="Y61" s="145">
        <v>160</v>
      </c>
      <c r="Z61" s="63" t="str">
        <f t="shared" si="0"/>
        <v>1,4</v>
      </c>
      <c r="AA61" s="177"/>
      <c r="AB61" s="193">
        <v>57</v>
      </c>
      <c r="AC61" s="193">
        <v>1</v>
      </c>
      <c r="AD61" s="193">
        <v>0</v>
      </c>
      <c r="AE61" s="193" t="s">
        <v>514</v>
      </c>
      <c r="AF61" s="194" t="s">
        <v>465</v>
      </c>
      <c r="AG61" s="194">
        <v>0.1</v>
      </c>
      <c r="AH61" s="194">
        <v>102</v>
      </c>
      <c r="AI61" s="194">
        <v>200</v>
      </c>
      <c r="AJ61" s="194">
        <v>500</v>
      </c>
      <c r="AK61" s="194">
        <v>500</v>
      </c>
      <c r="AL61" s="193">
        <v>0</v>
      </c>
      <c r="AM61" s="193">
        <v>15</v>
      </c>
      <c r="AN61" s="193">
        <v>6</v>
      </c>
      <c r="AO61" s="63" t="str">
        <f t="shared" si="1"/>
        <v>7,16</v>
      </c>
      <c r="AP61" s="105" t="str">
        <f t="shared" si="2"/>
        <v>H</v>
      </c>
      <c r="AQ61" s="109">
        <f t="shared" ref="AQ61:AR117" si="8">$AK61-AI61</f>
        <v>300</v>
      </c>
      <c r="AR61" s="109">
        <f t="shared" si="8"/>
        <v>0</v>
      </c>
      <c r="AS61" s="160"/>
      <c r="AT61" s="160"/>
      <c r="AU61" s="160"/>
      <c r="AV61" s="166"/>
      <c r="AW61" s="160"/>
      <c r="AX61" s="160"/>
      <c r="AY61" s="160"/>
      <c r="AZ61" s="160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77"/>
      <c r="BW61" s="177"/>
      <c r="BX61" s="177"/>
      <c r="BY61" s="177"/>
      <c r="BZ61" s="177"/>
      <c r="CA61" s="177"/>
      <c r="CB61" s="177"/>
      <c r="CC61" s="177"/>
    </row>
    <row r="62" spans="1:81" ht="6.95" customHeight="1" x14ac:dyDescent="0.25">
      <c r="A62" s="175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5"/>
      <c r="U62" s="156">
        <v>58</v>
      </c>
      <c r="V62" s="145">
        <v>1</v>
      </c>
      <c r="W62" s="145">
        <v>4</v>
      </c>
      <c r="X62" s="145">
        <v>0</v>
      </c>
      <c r="Y62" s="145">
        <v>160</v>
      </c>
      <c r="Z62" s="63" t="str">
        <f t="shared" si="0"/>
        <v>1,5</v>
      </c>
      <c r="AA62" s="177"/>
      <c r="AB62" s="193">
        <v>58</v>
      </c>
      <c r="AC62" s="193">
        <v>1</v>
      </c>
      <c r="AD62" s="193">
        <v>1</v>
      </c>
      <c r="AE62" s="193" t="s">
        <v>515</v>
      </c>
      <c r="AF62" s="194" t="s">
        <v>465</v>
      </c>
      <c r="AG62" s="194">
        <v>0.1</v>
      </c>
      <c r="AH62" s="194">
        <v>102</v>
      </c>
      <c r="AI62" s="194">
        <v>200</v>
      </c>
      <c r="AJ62" s="194">
        <v>500</v>
      </c>
      <c r="AK62" s="194">
        <v>500</v>
      </c>
      <c r="AL62" s="193">
        <v>0</v>
      </c>
      <c r="AM62" s="193">
        <v>16</v>
      </c>
      <c r="AN62" s="193">
        <v>5</v>
      </c>
      <c r="AO62" s="63" t="str">
        <f t="shared" si="1"/>
        <v>6,17</v>
      </c>
      <c r="AP62" s="105" t="str">
        <f t="shared" si="2"/>
        <v>H</v>
      </c>
      <c r="AQ62" s="109">
        <f t="shared" si="8"/>
        <v>300</v>
      </c>
      <c r="AR62" s="109">
        <f t="shared" si="8"/>
        <v>0</v>
      </c>
      <c r="AS62" s="160"/>
      <c r="AT62" s="160"/>
      <c r="AU62" s="160"/>
      <c r="AV62" s="166"/>
      <c r="AW62" s="160"/>
      <c r="AX62" s="160"/>
      <c r="AY62" s="160"/>
      <c r="AZ62" s="160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7"/>
      <c r="BL62" s="177"/>
      <c r="BM62" s="177"/>
      <c r="BN62" s="177"/>
      <c r="BO62" s="177"/>
      <c r="BP62" s="177"/>
      <c r="BQ62" s="177"/>
      <c r="BR62" s="177"/>
      <c r="BS62" s="177"/>
      <c r="BT62" s="177"/>
      <c r="BU62" s="177"/>
      <c r="BV62" s="177"/>
      <c r="BW62" s="177"/>
      <c r="BX62" s="177"/>
      <c r="BY62" s="177"/>
      <c r="BZ62" s="177"/>
      <c r="CA62" s="177"/>
      <c r="CB62" s="177"/>
      <c r="CC62" s="177"/>
    </row>
    <row r="63" spans="1:81" ht="6.95" customHeight="1" x14ac:dyDescent="0.25">
      <c r="A63" s="175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5"/>
      <c r="U63" s="156">
        <v>59</v>
      </c>
      <c r="V63" s="145">
        <v>1</v>
      </c>
      <c r="W63" s="145">
        <v>5</v>
      </c>
      <c r="X63" s="145">
        <v>0</v>
      </c>
      <c r="Y63" s="145">
        <v>160</v>
      </c>
      <c r="Z63" s="63" t="str">
        <f t="shared" si="0"/>
        <v>1,6</v>
      </c>
      <c r="AA63" s="177"/>
      <c r="AB63" s="193">
        <v>59</v>
      </c>
      <c r="AC63" s="193">
        <v>1</v>
      </c>
      <c r="AD63" s="193">
        <v>2</v>
      </c>
      <c r="AE63" s="193" t="s">
        <v>516</v>
      </c>
      <c r="AF63" s="194" t="s">
        <v>467</v>
      </c>
      <c r="AG63" s="194">
        <v>0.1</v>
      </c>
      <c r="AH63" s="194">
        <v>0</v>
      </c>
      <c r="AI63" s="194">
        <v>0</v>
      </c>
      <c r="AJ63" s="194">
        <v>0</v>
      </c>
      <c r="AK63" s="194">
        <v>0</v>
      </c>
      <c r="AL63" s="193">
        <v>1</v>
      </c>
      <c r="AM63" s="193">
        <v>16</v>
      </c>
      <c r="AN63" s="193">
        <v>6</v>
      </c>
      <c r="AO63" s="63" t="str">
        <f t="shared" si="1"/>
        <v>7,17</v>
      </c>
      <c r="AP63" s="105" t="str">
        <f t="shared" si="2"/>
        <v/>
      </c>
      <c r="AQ63" s="109">
        <f t="shared" si="8"/>
        <v>0</v>
      </c>
      <c r="AR63" s="109">
        <f t="shared" si="8"/>
        <v>0</v>
      </c>
      <c r="AS63" s="160"/>
      <c r="AT63" s="160"/>
      <c r="AU63" s="160"/>
      <c r="AV63" s="166"/>
      <c r="AW63" s="160"/>
      <c r="AX63" s="160"/>
      <c r="AY63" s="160"/>
      <c r="AZ63" s="160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  <c r="BL63" s="177"/>
      <c r="BM63" s="177"/>
      <c r="BN63" s="177"/>
      <c r="BO63" s="177"/>
      <c r="BP63" s="177"/>
      <c r="BQ63" s="177"/>
      <c r="BR63" s="177"/>
      <c r="BS63" s="177"/>
      <c r="BT63" s="177"/>
      <c r="BU63" s="177"/>
      <c r="BV63" s="177"/>
      <c r="BW63" s="177"/>
      <c r="BX63" s="177"/>
      <c r="BY63" s="177"/>
      <c r="BZ63" s="177"/>
      <c r="CA63" s="177"/>
      <c r="CB63" s="177"/>
      <c r="CC63" s="177"/>
    </row>
    <row r="64" spans="1:81" ht="6.95" customHeight="1" x14ac:dyDescent="0.25">
      <c r="A64" s="175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5"/>
      <c r="U64" s="156">
        <v>60</v>
      </c>
      <c r="V64" s="145">
        <v>1</v>
      </c>
      <c r="W64" s="145">
        <v>6</v>
      </c>
      <c r="X64" s="145">
        <v>0</v>
      </c>
      <c r="Y64" s="145">
        <v>160</v>
      </c>
      <c r="Z64" s="63" t="str">
        <f t="shared" si="0"/>
        <v>1,7</v>
      </c>
      <c r="AA64" s="177"/>
      <c r="AB64" s="193">
        <v>60</v>
      </c>
      <c r="AC64" s="193">
        <v>1</v>
      </c>
      <c r="AD64" s="193">
        <v>3</v>
      </c>
      <c r="AE64" s="193" t="s">
        <v>517</v>
      </c>
      <c r="AF64" s="194" t="s">
        <v>465</v>
      </c>
      <c r="AG64" s="194">
        <v>0.1</v>
      </c>
      <c r="AH64" s="194">
        <v>102</v>
      </c>
      <c r="AI64" s="194">
        <v>200</v>
      </c>
      <c r="AJ64" s="194">
        <v>500</v>
      </c>
      <c r="AK64" s="194">
        <v>500</v>
      </c>
      <c r="AL64" s="193">
        <v>0</v>
      </c>
      <c r="AM64" s="193">
        <v>15</v>
      </c>
      <c r="AN64" s="193">
        <v>7</v>
      </c>
      <c r="AO64" s="63" t="str">
        <f t="shared" si="1"/>
        <v>8,16</v>
      </c>
      <c r="AP64" s="105" t="str">
        <f t="shared" si="2"/>
        <v>H</v>
      </c>
      <c r="AQ64" s="109">
        <f t="shared" si="8"/>
        <v>300</v>
      </c>
      <c r="AR64" s="109">
        <f t="shared" si="8"/>
        <v>0</v>
      </c>
      <c r="AS64" s="160"/>
      <c r="AT64" s="160"/>
      <c r="AU64" s="160"/>
      <c r="AV64" s="166"/>
      <c r="AW64" s="160"/>
      <c r="AX64" s="160"/>
      <c r="AY64" s="160"/>
      <c r="AZ64" s="160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  <c r="BO64" s="177"/>
      <c r="BP64" s="177"/>
      <c r="BQ64" s="177"/>
      <c r="BR64" s="177"/>
      <c r="BS64" s="177"/>
      <c r="BT64" s="177"/>
      <c r="BU64" s="177"/>
      <c r="BV64" s="177"/>
      <c r="BW64" s="177"/>
      <c r="BX64" s="177"/>
      <c r="BY64" s="177"/>
      <c r="BZ64" s="177"/>
      <c r="CA64" s="177"/>
      <c r="CB64" s="177"/>
      <c r="CC64" s="177"/>
    </row>
    <row r="65" spans="1:81" ht="6.95" customHeight="1" x14ac:dyDescent="0.25">
      <c r="A65" s="175"/>
      <c r="B65" s="177"/>
      <c r="C65" s="174">
        <v>1</v>
      </c>
      <c r="D65" s="174">
        <f t="shared" ref="D65:Q65" si="9">C65+1</f>
        <v>2</v>
      </c>
      <c r="E65" s="174">
        <f t="shared" si="9"/>
        <v>3</v>
      </c>
      <c r="F65" s="174">
        <f t="shared" si="9"/>
        <v>4</v>
      </c>
      <c r="G65" s="174">
        <f t="shared" si="9"/>
        <v>5</v>
      </c>
      <c r="H65" s="174">
        <f t="shared" si="9"/>
        <v>6</v>
      </c>
      <c r="I65" s="174">
        <f t="shared" si="9"/>
        <v>7</v>
      </c>
      <c r="J65" s="174">
        <f t="shared" si="9"/>
        <v>8</v>
      </c>
      <c r="K65" s="174">
        <f t="shared" si="9"/>
        <v>9</v>
      </c>
      <c r="L65" s="174">
        <f t="shared" si="9"/>
        <v>10</v>
      </c>
      <c r="M65" s="174">
        <f t="shared" si="9"/>
        <v>11</v>
      </c>
      <c r="N65" s="174">
        <f t="shared" si="9"/>
        <v>12</v>
      </c>
      <c r="O65" s="174">
        <f t="shared" si="9"/>
        <v>13</v>
      </c>
      <c r="P65" s="174">
        <f t="shared" si="9"/>
        <v>14</v>
      </c>
      <c r="Q65" s="174">
        <f t="shared" si="9"/>
        <v>15</v>
      </c>
      <c r="R65" s="174">
        <f>Q65+1</f>
        <v>16</v>
      </c>
      <c r="S65" s="174">
        <f>R65+1</f>
        <v>17</v>
      </c>
      <c r="T65" s="175"/>
      <c r="U65" s="156">
        <v>61</v>
      </c>
      <c r="V65" s="145">
        <v>1</v>
      </c>
      <c r="W65" s="145">
        <v>7</v>
      </c>
      <c r="X65" s="145">
        <v>0</v>
      </c>
      <c r="Y65" s="145">
        <v>160</v>
      </c>
      <c r="Z65" s="63" t="str">
        <f t="shared" si="0"/>
        <v>1,8</v>
      </c>
      <c r="AA65" s="177"/>
      <c r="AB65" s="193">
        <v>61</v>
      </c>
      <c r="AC65" s="193">
        <v>1</v>
      </c>
      <c r="AD65" s="193">
        <v>4</v>
      </c>
      <c r="AE65" s="193" t="s">
        <v>518</v>
      </c>
      <c r="AF65" s="194" t="s">
        <v>467</v>
      </c>
      <c r="AG65" s="194">
        <v>0.1</v>
      </c>
      <c r="AH65" s="194">
        <v>0</v>
      </c>
      <c r="AI65" s="194">
        <v>0</v>
      </c>
      <c r="AJ65" s="194">
        <v>0</v>
      </c>
      <c r="AK65" s="194">
        <v>0</v>
      </c>
      <c r="AL65" s="193">
        <v>1</v>
      </c>
      <c r="AM65" s="193">
        <v>16</v>
      </c>
      <c r="AN65" s="193">
        <v>7</v>
      </c>
      <c r="AO65" s="63" t="str">
        <f t="shared" si="1"/>
        <v>8,17</v>
      </c>
      <c r="AP65" s="105" t="str">
        <f t="shared" si="2"/>
        <v/>
      </c>
      <c r="AQ65" s="109">
        <f t="shared" si="8"/>
        <v>0</v>
      </c>
      <c r="AR65" s="109">
        <f t="shared" si="8"/>
        <v>0</v>
      </c>
      <c r="AS65" s="160"/>
      <c r="AT65" s="160"/>
      <c r="AU65" s="160"/>
      <c r="AV65" s="166"/>
      <c r="AW65" s="160"/>
      <c r="AX65" s="160"/>
      <c r="AY65" s="160"/>
      <c r="AZ65" s="160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  <c r="BX65" s="177"/>
      <c r="BY65" s="177"/>
      <c r="BZ65" s="177"/>
      <c r="CA65" s="177"/>
      <c r="CB65" s="177"/>
      <c r="CC65" s="177"/>
    </row>
    <row r="66" spans="1:81" ht="6.95" customHeight="1" x14ac:dyDescent="0.25">
      <c r="A66" s="175"/>
      <c r="B66" s="175"/>
      <c r="C66" s="29">
        <f>ROW()</f>
        <v>66</v>
      </c>
      <c r="D66" s="29">
        <f>ROW()</f>
        <v>66</v>
      </c>
      <c r="E66" s="29">
        <f>ROW()</f>
        <v>66</v>
      </c>
      <c r="F66" s="29">
        <f>ROW()</f>
        <v>66</v>
      </c>
      <c r="G66" s="29">
        <f>ROW()</f>
        <v>66</v>
      </c>
      <c r="H66" s="29">
        <f>ROW()</f>
        <v>66</v>
      </c>
      <c r="I66" s="29">
        <f>ROW()</f>
        <v>66</v>
      </c>
      <c r="J66" s="29">
        <f>ROW()</f>
        <v>66</v>
      </c>
      <c r="K66" s="29">
        <f>ROW()</f>
        <v>66</v>
      </c>
      <c r="L66" s="29">
        <f>ROW()</f>
        <v>66</v>
      </c>
      <c r="M66" s="29">
        <f>ROW()</f>
        <v>66</v>
      </c>
      <c r="N66" s="29">
        <f>ROW()</f>
        <v>66</v>
      </c>
      <c r="O66" s="29">
        <f>ROW()</f>
        <v>66</v>
      </c>
      <c r="P66" s="29">
        <f>ROW()</f>
        <v>66</v>
      </c>
      <c r="Q66" s="29">
        <f>ROW()</f>
        <v>66</v>
      </c>
      <c r="R66" s="29">
        <f>ROW()</f>
        <v>66</v>
      </c>
      <c r="S66" s="29">
        <f>ROW()</f>
        <v>66</v>
      </c>
      <c r="T66" s="175"/>
      <c r="U66" s="156">
        <v>62</v>
      </c>
      <c r="V66" s="145">
        <v>1</v>
      </c>
      <c r="W66" s="145">
        <v>8</v>
      </c>
      <c r="X66" s="145">
        <v>0</v>
      </c>
      <c r="Y66" s="145">
        <v>160</v>
      </c>
      <c r="Z66" s="63" t="str">
        <f t="shared" si="0"/>
        <v>1,9</v>
      </c>
      <c r="AA66" s="177"/>
      <c r="AB66" s="193">
        <v>62</v>
      </c>
      <c r="AC66" s="193">
        <v>1</v>
      </c>
      <c r="AD66" s="193">
        <v>5</v>
      </c>
      <c r="AE66" s="193" t="s">
        <v>519</v>
      </c>
      <c r="AF66" s="194" t="s">
        <v>465</v>
      </c>
      <c r="AG66" s="194">
        <v>0.1</v>
      </c>
      <c r="AH66" s="194">
        <v>102</v>
      </c>
      <c r="AI66" s="194">
        <v>200</v>
      </c>
      <c r="AJ66" s="194">
        <v>500</v>
      </c>
      <c r="AK66" s="194">
        <v>500</v>
      </c>
      <c r="AL66" s="193">
        <v>0</v>
      </c>
      <c r="AM66" s="193">
        <v>15</v>
      </c>
      <c r="AN66" s="193">
        <v>8</v>
      </c>
      <c r="AO66" s="63" t="str">
        <f t="shared" si="1"/>
        <v>9,16</v>
      </c>
      <c r="AP66" s="105" t="str">
        <f t="shared" si="2"/>
        <v>H</v>
      </c>
      <c r="AQ66" s="109">
        <f t="shared" si="8"/>
        <v>300</v>
      </c>
      <c r="AR66" s="109">
        <f t="shared" si="8"/>
        <v>0</v>
      </c>
      <c r="AS66" s="160"/>
      <c r="AT66" s="160"/>
      <c r="AU66" s="160"/>
      <c r="AV66" s="166"/>
      <c r="AW66" s="160"/>
      <c r="AX66" s="160"/>
      <c r="AY66" s="160"/>
      <c r="AZ66" s="160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  <c r="BX66" s="177"/>
      <c r="BY66" s="177"/>
      <c r="BZ66" s="177"/>
      <c r="CA66" s="177"/>
      <c r="CB66" s="177"/>
      <c r="CC66" s="177"/>
    </row>
    <row r="67" spans="1:81" ht="6.95" customHeight="1" x14ac:dyDescent="0.25">
      <c r="A67" s="174">
        <v>1</v>
      </c>
      <c r="B67" s="29">
        <f>COLUMN()</f>
        <v>2</v>
      </c>
      <c r="C67" s="64" t="str">
        <f t="shared" ref="C67:R82" si="10">_xlfn.CONCAT(COLUMN()-$B67,",",ROW()-C$66)</f>
        <v>1,1</v>
      </c>
      <c r="D67" s="64" t="str">
        <f t="shared" si="10"/>
        <v>2,1</v>
      </c>
      <c r="E67" s="64" t="str">
        <f t="shared" si="10"/>
        <v>3,1</v>
      </c>
      <c r="F67" s="64" t="str">
        <f t="shared" si="10"/>
        <v>4,1</v>
      </c>
      <c r="G67" s="64" t="str">
        <f t="shared" si="10"/>
        <v>5,1</v>
      </c>
      <c r="H67" s="64" t="str">
        <f t="shared" si="10"/>
        <v>6,1</v>
      </c>
      <c r="I67" s="64" t="str">
        <f t="shared" si="10"/>
        <v>7,1</v>
      </c>
      <c r="J67" s="64" t="str">
        <f t="shared" si="10"/>
        <v>8,1</v>
      </c>
      <c r="K67" s="64" t="str">
        <f t="shared" si="10"/>
        <v>9,1</v>
      </c>
      <c r="L67" s="64" t="str">
        <f t="shared" si="10"/>
        <v>10,1</v>
      </c>
      <c r="M67" s="64" t="str">
        <f t="shared" si="10"/>
        <v>11,1</v>
      </c>
      <c r="N67" s="64" t="str">
        <f t="shared" si="10"/>
        <v>12,1</v>
      </c>
      <c r="O67" s="64" t="str">
        <f t="shared" si="10"/>
        <v>13,1</v>
      </c>
      <c r="P67" s="64" t="str">
        <f t="shared" si="10"/>
        <v>14,1</v>
      </c>
      <c r="Q67" s="64" t="str">
        <f t="shared" si="10"/>
        <v>15,1</v>
      </c>
      <c r="R67" s="64" t="str">
        <f t="shared" si="10"/>
        <v>16,1</v>
      </c>
      <c r="S67" s="64" t="str">
        <f t="shared" ref="M67:S82" si="11">_xlfn.CONCAT(COLUMN()-$B67,",",ROW()-S$66)</f>
        <v>17,1</v>
      </c>
      <c r="T67" s="177"/>
      <c r="U67" s="156">
        <v>63</v>
      </c>
      <c r="V67" s="145">
        <v>1</v>
      </c>
      <c r="W67" s="145">
        <v>9</v>
      </c>
      <c r="X67" s="145">
        <v>0</v>
      </c>
      <c r="Y67" s="145">
        <v>160</v>
      </c>
      <c r="Z67" s="63" t="str">
        <f t="shared" si="0"/>
        <v>1,10</v>
      </c>
      <c r="AA67" s="177"/>
      <c r="AB67" s="193">
        <v>63</v>
      </c>
      <c r="AC67" s="193">
        <v>1</v>
      </c>
      <c r="AD67" s="193">
        <v>6</v>
      </c>
      <c r="AE67" s="193" t="s">
        <v>520</v>
      </c>
      <c r="AF67" s="194" t="s">
        <v>467</v>
      </c>
      <c r="AG67" s="194">
        <v>0.1</v>
      </c>
      <c r="AH67" s="194">
        <v>0</v>
      </c>
      <c r="AI67" s="194">
        <v>0</v>
      </c>
      <c r="AJ67" s="194">
        <v>0</v>
      </c>
      <c r="AK67" s="194">
        <v>0</v>
      </c>
      <c r="AL67" s="193">
        <v>1</v>
      </c>
      <c r="AM67" s="193">
        <v>16</v>
      </c>
      <c r="AN67" s="193">
        <v>8</v>
      </c>
      <c r="AO67" s="63" t="str">
        <f t="shared" si="1"/>
        <v>9,17</v>
      </c>
      <c r="AP67" s="105" t="str">
        <f t="shared" si="2"/>
        <v/>
      </c>
      <c r="AQ67" s="109">
        <f t="shared" si="8"/>
        <v>0</v>
      </c>
      <c r="AR67" s="109">
        <f t="shared" si="8"/>
        <v>0</v>
      </c>
      <c r="AS67" s="160"/>
      <c r="AT67" s="160"/>
      <c r="AU67" s="160"/>
      <c r="AV67" s="166"/>
      <c r="AW67" s="160"/>
      <c r="AX67" s="160"/>
      <c r="AY67" s="160"/>
      <c r="AZ67" s="160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  <c r="BL67" s="177"/>
      <c r="BM67" s="177"/>
      <c r="BN67" s="177"/>
      <c r="BO67" s="177"/>
      <c r="BP67" s="177"/>
      <c r="BQ67" s="177"/>
      <c r="BR67" s="177"/>
      <c r="BS67" s="177"/>
      <c r="BT67" s="177"/>
      <c r="BU67" s="177"/>
      <c r="BV67" s="177"/>
      <c r="BW67" s="177"/>
      <c r="BX67" s="177"/>
      <c r="BY67" s="177"/>
      <c r="BZ67" s="177"/>
      <c r="CA67" s="177"/>
      <c r="CB67" s="177"/>
      <c r="CC67" s="177"/>
    </row>
    <row r="68" spans="1:81" ht="6.95" customHeight="1" x14ac:dyDescent="0.25">
      <c r="A68" s="174">
        <f t="shared" ref="A68:A81" si="12">A67+1</f>
        <v>2</v>
      </c>
      <c r="B68" s="29">
        <f>COLUMN()</f>
        <v>2</v>
      </c>
      <c r="C68" s="64" t="str">
        <f t="shared" si="10"/>
        <v>1,2</v>
      </c>
      <c r="D68" s="64" t="str">
        <f t="shared" si="10"/>
        <v>2,2</v>
      </c>
      <c r="E68" s="64" t="str">
        <f t="shared" si="10"/>
        <v>3,2</v>
      </c>
      <c r="F68" s="64" t="str">
        <f t="shared" si="10"/>
        <v>4,2</v>
      </c>
      <c r="G68" s="64" t="str">
        <f t="shared" si="10"/>
        <v>5,2</v>
      </c>
      <c r="H68" s="64" t="str">
        <f t="shared" si="10"/>
        <v>6,2</v>
      </c>
      <c r="I68" s="64" t="str">
        <f t="shared" si="10"/>
        <v>7,2</v>
      </c>
      <c r="J68" s="64" t="str">
        <f t="shared" si="10"/>
        <v>8,2</v>
      </c>
      <c r="K68" s="64" t="str">
        <f t="shared" si="10"/>
        <v>9,2</v>
      </c>
      <c r="L68" s="64" t="str">
        <f t="shared" si="10"/>
        <v>10,2</v>
      </c>
      <c r="M68" s="64" t="str">
        <f t="shared" si="11"/>
        <v>11,2</v>
      </c>
      <c r="N68" s="64" t="str">
        <f t="shared" si="11"/>
        <v>12,2</v>
      </c>
      <c r="O68" s="64" t="str">
        <f t="shared" si="11"/>
        <v>13,2</v>
      </c>
      <c r="P68" s="64" t="str">
        <f t="shared" si="11"/>
        <v>14,2</v>
      </c>
      <c r="Q68" s="64" t="str">
        <f t="shared" si="11"/>
        <v>15,2</v>
      </c>
      <c r="R68" s="64" t="str">
        <f t="shared" si="11"/>
        <v>16,2</v>
      </c>
      <c r="S68" s="64" t="str">
        <f t="shared" si="11"/>
        <v>17,2</v>
      </c>
      <c r="T68" s="177"/>
      <c r="U68" s="156">
        <v>64</v>
      </c>
      <c r="V68" s="145">
        <v>1</v>
      </c>
      <c r="W68" s="145">
        <v>10</v>
      </c>
      <c r="X68" s="145">
        <v>0</v>
      </c>
      <c r="Y68" s="145">
        <v>160</v>
      </c>
      <c r="Z68" s="63" t="str">
        <f t="shared" si="0"/>
        <v>1,11</v>
      </c>
      <c r="AA68" s="177"/>
      <c r="AB68" s="193">
        <v>64</v>
      </c>
      <c r="AC68" s="193">
        <v>1</v>
      </c>
      <c r="AD68" s="193">
        <v>7</v>
      </c>
      <c r="AE68" s="193" t="s">
        <v>521</v>
      </c>
      <c r="AF68" s="194" t="s">
        <v>465</v>
      </c>
      <c r="AG68" s="194">
        <v>0.1</v>
      </c>
      <c r="AH68" s="194">
        <v>102</v>
      </c>
      <c r="AI68" s="194">
        <v>200</v>
      </c>
      <c r="AJ68" s="194">
        <v>500</v>
      </c>
      <c r="AK68" s="194">
        <v>500</v>
      </c>
      <c r="AL68" s="193">
        <v>0</v>
      </c>
      <c r="AM68" s="193">
        <v>15</v>
      </c>
      <c r="AN68" s="193">
        <v>9</v>
      </c>
      <c r="AO68" s="63" t="str">
        <f t="shared" si="1"/>
        <v>10,16</v>
      </c>
      <c r="AP68" s="105" t="str">
        <f t="shared" si="2"/>
        <v>H</v>
      </c>
      <c r="AQ68" s="109">
        <f t="shared" si="8"/>
        <v>300</v>
      </c>
      <c r="AR68" s="109">
        <f t="shared" si="8"/>
        <v>0</v>
      </c>
      <c r="AS68" s="160"/>
      <c r="AT68" s="160"/>
      <c r="AU68" s="160"/>
      <c r="AV68" s="166"/>
      <c r="AW68" s="160"/>
      <c r="AX68" s="160"/>
      <c r="AY68" s="160"/>
      <c r="AZ68" s="160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/>
      <c r="BS68" s="177"/>
      <c r="BT68" s="177"/>
      <c r="BU68" s="177"/>
      <c r="BV68" s="177"/>
      <c r="BW68" s="177"/>
      <c r="BX68" s="177"/>
      <c r="BY68" s="177"/>
      <c r="BZ68" s="177"/>
      <c r="CA68" s="177"/>
      <c r="CB68" s="177"/>
      <c r="CC68" s="177"/>
    </row>
    <row r="69" spans="1:81" ht="6.95" customHeight="1" x14ac:dyDescent="0.25">
      <c r="A69" s="174">
        <f t="shared" si="12"/>
        <v>3</v>
      </c>
      <c r="B69" s="29">
        <f>COLUMN()</f>
        <v>2</v>
      </c>
      <c r="C69" s="64" t="str">
        <f t="shared" si="10"/>
        <v>1,3</v>
      </c>
      <c r="D69" s="64" t="str">
        <f t="shared" si="10"/>
        <v>2,3</v>
      </c>
      <c r="E69" s="64" t="str">
        <f t="shared" si="10"/>
        <v>3,3</v>
      </c>
      <c r="F69" s="64" t="str">
        <f t="shared" si="10"/>
        <v>4,3</v>
      </c>
      <c r="G69" s="64" t="str">
        <f t="shared" si="10"/>
        <v>5,3</v>
      </c>
      <c r="H69" s="64" t="str">
        <f t="shared" si="10"/>
        <v>6,3</v>
      </c>
      <c r="I69" s="64" t="str">
        <f t="shared" si="10"/>
        <v>7,3</v>
      </c>
      <c r="J69" s="64" t="str">
        <f t="shared" si="10"/>
        <v>8,3</v>
      </c>
      <c r="K69" s="64" t="str">
        <f t="shared" si="10"/>
        <v>9,3</v>
      </c>
      <c r="L69" s="64" t="str">
        <f t="shared" si="10"/>
        <v>10,3</v>
      </c>
      <c r="M69" s="64" t="str">
        <f t="shared" si="11"/>
        <v>11,3</v>
      </c>
      <c r="N69" s="64" t="str">
        <f t="shared" si="11"/>
        <v>12,3</v>
      </c>
      <c r="O69" s="64" t="str">
        <f t="shared" si="11"/>
        <v>13,3</v>
      </c>
      <c r="P69" s="64" t="str">
        <f t="shared" si="11"/>
        <v>14,3</v>
      </c>
      <c r="Q69" s="64" t="str">
        <f t="shared" si="11"/>
        <v>15,3</v>
      </c>
      <c r="R69" s="64" t="str">
        <f t="shared" si="11"/>
        <v>16,3</v>
      </c>
      <c r="S69" s="64" t="str">
        <f t="shared" si="11"/>
        <v>17,3</v>
      </c>
      <c r="T69" s="177"/>
      <c r="U69" s="156">
        <v>65</v>
      </c>
      <c r="V69" s="145">
        <v>1</v>
      </c>
      <c r="W69" s="145">
        <v>11</v>
      </c>
      <c r="X69" s="145">
        <v>0</v>
      </c>
      <c r="Y69" s="145">
        <v>160</v>
      </c>
      <c r="Z69" s="63" t="str">
        <f t="shared" ref="Z69:Z132" si="13">_xlfn.CONCAT(X69+1,",",W69+1)</f>
        <v>1,12</v>
      </c>
      <c r="AA69" s="177"/>
      <c r="AB69" s="193">
        <v>65</v>
      </c>
      <c r="AC69" s="193">
        <v>1</v>
      </c>
      <c r="AD69" s="193">
        <v>8</v>
      </c>
      <c r="AE69" s="193" t="s">
        <v>522</v>
      </c>
      <c r="AF69" s="194" t="s">
        <v>467</v>
      </c>
      <c r="AG69" s="194">
        <v>0.1</v>
      </c>
      <c r="AH69" s="194">
        <v>0</v>
      </c>
      <c r="AI69" s="194">
        <v>0</v>
      </c>
      <c r="AJ69" s="194">
        <v>0</v>
      </c>
      <c r="AK69" s="194">
        <v>0</v>
      </c>
      <c r="AL69" s="193">
        <v>1</v>
      </c>
      <c r="AM69" s="193">
        <v>16</v>
      </c>
      <c r="AN69" s="193">
        <v>9</v>
      </c>
      <c r="AO69" s="63" t="str">
        <f t="shared" ref="AO69:AO115" si="14">_xlfn.CONCAT(AN69+1,",",AM69+1)</f>
        <v>10,17</v>
      </c>
      <c r="AP69" s="105" t="str">
        <f t="shared" ref="AP69:AP115" si="15">IF(AF69=$AF$4,"H","")</f>
        <v/>
      </c>
      <c r="AQ69" s="109">
        <f t="shared" si="8"/>
        <v>0</v>
      </c>
      <c r="AR69" s="109">
        <f t="shared" si="8"/>
        <v>0</v>
      </c>
      <c r="AS69" s="160"/>
      <c r="AT69" s="160"/>
      <c r="AU69" s="160"/>
      <c r="AV69" s="166"/>
      <c r="AW69" s="160"/>
      <c r="AX69" s="160"/>
      <c r="AY69" s="160"/>
      <c r="AZ69" s="160"/>
      <c r="BA69" s="177"/>
      <c r="BB69" s="177"/>
      <c r="BC69" s="177"/>
      <c r="BD69" s="177"/>
      <c r="BE69" s="177"/>
      <c r="BF69" s="177"/>
      <c r="BG69" s="177"/>
      <c r="BH69" s="177"/>
      <c r="BI69" s="177"/>
      <c r="BJ69" s="177"/>
      <c r="BK69" s="177"/>
      <c r="BL69" s="177"/>
      <c r="BM69" s="177"/>
      <c r="BN69" s="177"/>
      <c r="BO69" s="177"/>
      <c r="BP69" s="177"/>
      <c r="BQ69" s="177"/>
      <c r="BR69" s="177"/>
      <c r="BS69" s="177"/>
      <c r="BT69" s="177"/>
      <c r="BU69" s="177"/>
      <c r="BV69" s="177"/>
      <c r="BW69" s="177"/>
      <c r="BX69" s="177"/>
      <c r="BY69" s="177"/>
      <c r="BZ69" s="177"/>
      <c r="CA69" s="177"/>
      <c r="CB69" s="177"/>
      <c r="CC69" s="177"/>
    </row>
    <row r="70" spans="1:81" ht="6.95" customHeight="1" x14ac:dyDescent="0.25">
      <c r="A70" s="174">
        <f t="shared" si="12"/>
        <v>4</v>
      </c>
      <c r="B70" s="29">
        <f>COLUMN()</f>
        <v>2</v>
      </c>
      <c r="C70" s="64" t="str">
        <f t="shared" si="10"/>
        <v>1,4</v>
      </c>
      <c r="D70" s="64" t="str">
        <f t="shared" si="10"/>
        <v>2,4</v>
      </c>
      <c r="E70" s="64" t="str">
        <f t="shared" si="10"/>
        <v>3,4</v>
      </c>
      <c r="F70" s="64" t="str">
        <f t="shared" si="10"/>
        <v>4,4</v>
      </c>
      <c r="G70" s="64" t="str">
        <f t="shared" si="10"/>
        <v>5,4</v>
      </c>
      <c r="H70" s="64" t="str">
        <f t="shared" si="10"/>
        <v>6,4</v>
      </c>
      <c r="I70" s="64" t="str">
        <f t="shared" si="10"/>
        <v>7,4</v>
      </c>
      <c r="J70" s="64" t="str">
        <f t="shared" si="10"/>
        <v>8,4</v>
      </c>
      <c r="K70" s="64" t="str">
        <f t="shared" si="10"/>
        <v>9,4</v>
      </c>
      <c r="L70" s="64" t="str">
        <f t="shared" si="10"/>
        <v>10,4</v>
      </c>
      <c r="M70" s="64" t="str">
        <f t="shared" si="11"/>
        <v>11,4</v>
      </c>
      <c r="N70" s="64" t="str">
        <f t="shared" si="11"/>
        <v>12,4</v>
      </c>
      <c r="O70" s="64" t="str">
        <f t="shared" si="11"/>
        <v>13,4</v>
      </c>
      <c r="P70" s="64" t="str">
        <f t="shared" si="11"/>
        <v>14,4</v>
      </c>
      <c r="Q70" s="64" t="str">
        <f t="shared" si="11"/>
        <v>15,4</v>
      </c>
      <c r="R70" s="64" t="str">
        <f t="shared" si="11"/>
        <v>16,4</v>
      </c>
      <c r="S70" s="64" t="str">
        <f t="shared" si="11"/>
        <v>17,4</v>
      </c>
      <c r="T70" s="177"/>
      <c r="U70" s="156">
        <v>66</v>
      </c>
      <c r="V70" s="145">
        <v>1</v>
      </c>
      <c r="W70" s="145">
        <v>12</v>
      </c>
      <c r="X70" s="145">
        <v>0</v>
      </c>
      <c r="Y70" s="145">
        <v>160</v>
      </c>
      <c r="Z70" s="63" t="str">
        <f t="shared" si="13"/>
        <v>1,13</v>
      </c>
      <c r="AA70" s="177"/>
      <c r="AB70" s="193">
        <v>66</v>
      </c>
      <c r="AC70" s="193">
        <v>1</v>
      </c>
      <c r="AD70" s="193">
        <v>9</v>
      </c>
      <c r="AE70" s="193" t="s">
        <v>523</v>
      </c>
      <c r="AF70" s="194" t="s">
        <v>465</v>
      </c>
      <c r="AG70" s="194">
        <v>0.1</v>
      </c>
      <c r="AH70" s="194">
        <v>102</v>
      </c>
      <c r="AI70" s="194">
        <v>200</v>
      </c>
      <c r="AJ70" s="194">
        <v>500</v>
      </c>
      <c r="AK70" s="194">
        <v>500</v>
      </c>
      <c r="AL70" s="193">
        <v>0</v>
      </c>
      <c r="AM70" s="193">
        <v>15</v>
      </c>
      <c r="AN70" s="193">
        <v>10</v>
      </c>
      <c r="AO70" s="63" t="str">
        <f t="shared" si="14"/>
        <v>11,16</v>
      </c>
      <c r="AP70" s="105" t="str">
        <f t="shared" si="15"/>
        <v>H</v>
      </c>
      <c r="AQ70" s="109">
        <f t="shared" si="8"/>
        <v>300</v>
      </c>
      <c r="AR70" s="109">
        <f t="shared" si="8"/>
        <v>0</v>
      </c>
      <c r="AS70" s="160"/>
      <c r="AT70" s="160"/>
      <c r="AU70" s="160"/>
      <c r="AV70" s="166"/>
      <c r="AW70" s="160"/>
      <c r="AX70" s="160"/>
      <c r="AY70" s="160"/>
      <c r="AZ70" s="160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/>
      <c r="BU70" s="177"/>
      <c r="BV70" s="177"/>
      <c r="BW70" s="177"/>
      <c r="BX70" s="177"/>
      <c r="BY70" s="177"/>
      <c r="BZ70" s="177"/>
      <c r="CA70" s="177"/>
      <c r="CB70" s="177"/>
      <c r="CC70" s="177"/>
    </row>
    <row r="71" spans="1:81" ht="6.95" customHeight="1" x14ac:dyDescent="0.25">
      <c r="A71" s="174">
        <f t="shared" si="12"/>
        <v>5</v>
      </c>
      <c r="B71" s="29">
        <f>COLUMN()</f>
        <v>2</v>
      </c>
      <c r="C71" s="64" t="str">
        <f t="shared" si="10"/>
        <v>1,5</v>
      </c>
      <c r="D71" s="64" t="str">
        <f t="shared" si="10"/>
        <v>2,5</v>
      </c>
      <c r="E71" s="64" t="str">
        <f t="shared" si="10"/>
        <v>3,5</v>
      </c>
      <c r="F71" s="64" t="str">
        <f t="shared" si="10"/>
        <v>4,5</v>
      </c>
      <c r="G71" s="64" t="str">
        <f t="shared" si="10"/>
        <v>5,5</v>
      </c>
      <c r="H71" s="64" t="str">
        <f t="shared" si="10"/>
        <v>6,5</v>
      </c>
      <c r="I71" s="64" t="str">
        <f t="shared" si="10"/>
        <v>7,5</v>
      </c>
      <c r="J71" s="64" t="str">
        <f t="shared" si="10"/>
        <v>8,5</v>
      </c>
      <c r="K71" s="64" t="str">
        <f t="shared" si="10"/>
        <v>9,5</v>
      </c>
      <c r="L71" s="64" t="str">
        <f t="shared" si="10"/>
        <v>10,5</v>
      </c>
      <c r="M71" s="64" t="str">
        <f t="shared" si="11"/>
        <v>11,5</v>
      </c>
      <c r="N71" s="64" t="str">
        <f t="shared" si="11"/>
        <v>12,5</v>
      </c>
      <c r="O71" s="64" t="str">
        <f t="shared" si="11"/>
        <v>13,5</v>
      </c>
      <c r="P71" s="64" t="str">
        <f t="shared" si="11"/>
        <v>14,5</v>
      </c>
      <c r="Q71" s="64" t="str">
        <f t="shared" si="11"/>
        <v>15,5</v>
      </c>
      <c r="R71" s="64" t="str">
        <f t="shared" si="11"/>
        <v>16,5</v>
      </c>
      <c r="S71" s="64" t="str">
        <f t="shared" si="11"/>
        <v>17,5</v>
      </c>
      <c r="T71" s="177"/>
      <c r="U71" s="156">
        <v>67</v>
      </c>
      <c r="V71" s="145">
        <v>1</v>
      </c>
      <c r="W71" s="145">
        <v>13</v>
      </c>
      <c r="X71" s="145">
        <v>0</v>
      </c>
      <c r="Y71" s="145">
        <v>160</v>
      </c>
      <c r="Z71" s="63" t="str">
        <f t="shared" si="13"/>
        <v>1,14</v>
      </c>
      <c r="AA71" s="177"/>
      <c r="AB71" s="193">
        <v>67</v>
      </c>
      <c r="AC71" s="193">
        <v>1</v>
      </c>
      <c r="AD71" s="193">
        <v>10</v>
      </c>
      <c r="AE71" s="193" t="s">
        <v>524</v>
      </c>
      <c r="AF71" s="194" t="s">
        <v>465</v>
      </c>
      <c r="AG71" s="194">
        <v>0.1</v>
      </c>
      <c r="AH71" s="194">
        <v>102</v>
      </c>
      <c r="AI71" s="194">
        <v>200</v>
      </c>
      <c r="AJ71" s="194">
        <v>500</v>
      </c>
      <c r="AK71" s="194">
        <v>500</v>
      </c>
      <c r="AL71" s="193">
        <v>0</v>
      </c>
      <c r="AM71" s="193">
        <v>16</v>
      </c>
      <c r="AN71" s="193">
        <v>11</v>
      </c>
      <c r="AO71" s="63" t="str">
        <f t="shared" si="14"/>
        <v>12,17</v>
      </c>
      <c r="AP71" s="105" t="str">
        <f t="shared" si="15"/>
        <v>H</v>
      </c>
      <c r="AQ71" s="109">
        <f t="shared" si="8"/>
        <v>300</v>
      </c>
      <c r="AR71" s="109">
        <f t="shared" si="8"/>
        <v>0</v>
      </c>
      <c r="AS71" s="160"/>
      <c r="AT71" s="160"/>
      <c r="AU71" s="160"/>
      <c r="AV71" s="166"/>
      <c r="AW71" s="160"/>
      <c r="AX71" s="160"/>
      <c r="AY71" s="160"/>
      <c r="AZ71" s="160"/>
      <c r="BA71" s="177"/>
      <c r="BB71" s="177"/>
      <c r="BC71" s="177"/>
      <c r="BD71" s="177"/>
      <c r="BE71" s="177"/>
      <c r="BF71" s="177"/>
      <c r="BG71" s="177"/>
      <c r="BH71" s="177"/>
      <c r="BI71" s="177"/>
      <c r="BJ71" s="177"/>
      <c r="BK71" s="177"/>
      <c r="BL71" s="177"/>
      <c r="BM71" s="177"/>
      <c r="BN71" s="177"/>
      <c r="BO71" s="177"/>
      <c r="BP71" s="177"/>
      <c r="BQ71" s="177"/>
      <c r="BR71" s="177"/>
      <c r="BS71" s="177"/>
      <c r="BT71" s="177"/>
      <c r="BU71" s="177"/>
      <c r="BV71" s="177"/>
      <c r="BW71" s="177"/>
      <c r="BX71" s="177"/>
      <c r="BY71" s="177"/>
      <c r="BZ71" s="177"/>
      <c r="CA71" s="177"/>
      <c r="CB71" s="177"/>
      <c r="CC71" s="177"/>
    </row>
    <row r="72" spans="1:81" ht="6.95" customHeight="1" x14ac:dyDescent="0.25">
      <c r="A72" s="174">
        <f t="shared" si="12"/>
        <v>6</v>
      </c>
      <c r="B72" s="29">
        <f>COLUMN()</f>
        <v>2</v>
      </c>
      <c r="C72" s="64" t="str">
        <f t="shared" si="10"/>
        <v>1,6</v>
      </c>
      <c r="D72" s="64" t="str">
        <f t="shared" si="10"/>
        <v>2,6</v>
      </c>
      <c r="E72" s="64" t="str">
        <f t="shared" si="10"/>
        <v>3,6</v>
      </c>
      <c r="F72" s="64" t="str">
        <f t="shared" si="10"/>
        <v>4,6</v>
      </c>
      <c r="G72" s="64" t="str">
        <f t="shared" si="10"/>
        <v>5,6</v>
      </c>
      <c r="H72" s="64" t="str">
        <f t="shared" si="10"/>
        <v>6,6</v>
      </c>
      <c r="I72" s="64" t="str">
        <f t="shared" si="10"/>
        <v>7,6</v>
      </c>
      <c r="J72" s="64" t="str">
        <f t="shared" si="10"/>
        <v>8,6</v>
      </c>
      <c r="K72" s="64" t="str">
        <f t="shared" si="10"/>
        <v>9,6</v>
      </c>
      <c r="L72" s="64" t="str">
        <f t="shared" si="10"/>
        <v>10,6</v>
      </c>
      <c r="M72" s="64" t="str">
        <f t="shared" si="11"/>
        <v>11,6</v>
      </c>
      <c r="N72" s="64" t="str">
        <f t="shared" si="11"/>
        <v>12,6</v>
      </c>
      <c r="O72" s="64" t="str">
        <f t="shared" si="11"/>
        <v>13,6</v>
      </c>
      <c r="P72" s="64" t="str">
        <f t="shared" si="11"/>
        <v>14,6</v>
      </c>
      <c r="Q72" s="64" t="str">
        <f t="shared" si="11"/>
        <v>15,6</v>
      </c>
      <c r="R72" s="64" t="str">
        <f t="shared" si="11"/>
        <v>16,6</v>
      </c>
      <c r="S72" s="64" t="str">
        <f t="shared" si="11"/>
        <v>17,6</v>
      </c>
      <c r="T72" s="177"/>
      <c r="U72" s="156">
        <v>68</v>
      </c>
      <c r="V72" s="145">
        <v>1</v>
      </c>
      <c r="W72" s="145">
        <v>14</v>
      </c>
      <c r="X72" s="145">
        <v>0</v>
      </c>
      <c r="Y72" s="145">
        <v>160</v>
      </c>
      <c r="Z72" s="63" t="str">
        <f t="shared" si="13"/>
        <v>1,15</v>
      </c>
      <c r="AA72" s="177"/>
      <c r="AB72" s="193">
        <v>68</v>
      </c>
      <c r="AC72" s="193">
        <v>1</v>
      </c>
      <c r="AD72" s="193">
        <v>11</v>
      </c>
      <c r="AE72" s="193" t="s">
        <v>525</v>
      </c>
      <c r="AF72" s="194" t="s">
        <v>467</v>
      </c>
      <c r="AG72" s="194">
        <v>0.1</v>
      </c>
      <c r="AH72" s="194">
        <v>0</v>
      </c>
      <c r="AI72" s="194">
        <v>0</v>
      </c>
      <c r="AJ72" s="194">
        <v>0</v>
      </c>
      <c r="AK72" s="194">
        <v>0</v>
      </c>
      <c r="AL72" s="193">
        <v>1</v>
      </c>
      <c r="AM72" s="193">
        <v>16</v>
      </c>
      <c r="AN72" s="193">
        <v>10</v>
      </c>
      <c r="AO72" s="63" t="str">
        <f t="shared" si="14"/>
        <v>11,17</v>
      </c>
      <c r="AP72" s="105" t="str">
        <f t="shared" si="15"/>
        <v/>
      </c>
      <c r="AQ72" s="109">
        <f t="shared" si="8"/>
        <v>0</v>
      </c>
      <c r="AR72" s="109">
        <f t="shared" si="8"/>
        <v>0</v>
      </c>
      <c r="AS72" s="160"/>
      <c r="AT72" s="160"/>
      <c r="AU72" s="160"/>
      <c r="AV72" s="166"/>
      <c r="AW72" s="160"/>
      <c r="AX72" s="160"/>
      <c r="AY72" s="160"/>
      <c r="AZ72" s="160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177"/>
      <c r="BQ72" s="177"/>
      <c r="BR72" s="177"/>
      <c r="BS72" s="177"/>
      <c r="BT72" s="177"/>
      <c r="BU72" s="177"/>
      <c r="BV72" s="177"/>
      <c r="BW72" s="177"/>
      <c r="BX72" s="177"/>
      <c r="BY72" s="177"/>
      <c r="BZ72" s="177"/>
      <c r="CA72" s="177"/>
      <c r="CB72" s="177"/>
      <c r="CC72" s="177"/>
    </row>
    <row r="73" spans="1:81" ht="6.95" customHeight="1" x14ac:dyDescent="0.25">
      <c r="A73" s="174">
        <f t="shared" si="12"/>
        <v>7</v>
      </c>
      <c r="B73" s="29">
        <f>COLUMN()</f>
        <v>2</v>
      </c>
      <c r="C73" s="64" t="str">
        <f t="shared" si="10"/>
        <v>1,7</v>
      </c>
      <c r="D73" s="64" t="str">
        <f t="shared" si="10"/>
        <v>2,7</v>
      </c>
      <c r="E73" s="64" t="str">
        <f t="shared" si="10"/>
        <v>3,7</v>
      </c>
      <c r="F73" s="64" t="str">
        <f t="shared" si="10"/>
        <v>4,7</v>
      </c>
      <c r="G73" s="64" t="str">
        <f t="shared" si="10"/>
        <v>5,7</v>
      </c>
      <c r="H73" s="64" t="str">
        <f t="shared" si="10"/>
        <v>6,7</v>
      </c>
      <c r="I73" s="64" t="str">
        <f t="shared" si="10"/>
        <v>7,7</v>
      </c>
      <c r="J73" s="64" t="str">
        <f t="shared" si="10"/>
        <v>8,7</v>
      </c>
      <c r="K73" s="64" t="str">
        <f t="shared" si="10"/>
        <v>9,7</v>
      </c>
      <c r="L73" s="64" t="str">
        <f t="shared" si="10"/>
        <v>10,7</v>
      </c>
      <c r="M73" s="64" t="str">
        <f t="shared" si="11"/>
        <v>11,7</v>
      </c>
      <c r="N73" s="64" t="str">
        <f t="shared" si="11"/>
        <v>12,7</v>
      </c>
      <c r="O73" s="64" t="str">
        <f t="shared" si="11"/>
        <v>13,7</v>
      </c>
      <c r="P73" s="64" t="str">
        <f t="shared" si="11"/>
        <v>14,7</v>
      </c>
      <c r="Q73" s="64" t="str">
        <f t="shared" si="11"/>
        <v>15,7</v>
      </c>
      <c r="R73" s="64" t="str">
        <f t="shared" si="11"/>
        <v>16,7</v>
      </c>
      <c r="S73" s="64" t="str">
        <f t="shared" si="11"/>
        <v>17,7</v>
      </c>
      <c r="T73" s="177"/>
      <c r="U73" s="156">
        <v>69</v>
      </c>
      <c r="V73" s="145">
        <v>1</v>
      </c>
      <c r="W73" s="145">
        <v>15</v>
      </c>
      <c r="X73" s="145">
        <v>0</v>
      </c>
      <c r="Y73" s="145">
        <v>160</v>
      </c>
      <c r="Z73" s="63" t="str">
        <f t="shared" si="13"/>
        <v>1,16</v>
      </c>
      <c r="AA73" s="177"/>
      <c r="AB73" s="193">
        <v>69</v>
      </c>
      <c r="AC73" s="193">
        <v>1</v>
      </c>
      <c r="AD73" s="193">
        <v>12</v>
      </c>
      <c r="AE73" s="193" t="s">
        <v>526</v>
      </c>
      <c r="AF73" s="194" t="s">
        <v>465</v>
      </c>
      <c r="AG73" s="194">
        <v>0.1</v>
      </c>
      <c r="AH73" s="194">
        <v>102</v>
      </c>
      <c r="AI73" s="194">
        <v>200</v>
      </c>
      <c r="AJ73" s="194">
        <v>500</v>
      </c>
      <c r="AK73" s="194">
        <v>500</v>
      </c>
      <c r="AL73" s="193">
        <v>0</v>
      </c>
      <c r="AM73" s="193">
        <v>17</v>
      </c>
      <c r="AN73" s="193">
        <v>5</v>
      </c>
      <c r="AO73" s="63" t="str">
        <f t="shared" si="14"/>
        <v>6,18</v>
      </c>
      <c r="AP73" s="105" t="str">
        <f t="shared" si="15"/>
        <v>H</v>
      </c>
      <c r="AQ73" s="109">
        <f t="shared" si="8"/>
        <v>300</v>
      </c>
      <c r="AR73" s="109">
        <f t="shared" si="8"/>
        <v>0</v>
      </c>
      <c r="AS73" s="160"/>
      <c r="AT73" s="160"/>
      <c r="AU73" s="160"/>
      <c r="AV73" s="166"/>
      <c r="AW73" s="160"/>
      <c r="AX73" s="160"/>
      <c r="AY73" s="160"/>
      <c r="AZ73" s="160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7"/>
      <c r="BN73" s="177"/>
      <c r="BO73" s="177"/>
      <c r="BP73" s="177"/>
      <c r="BQ73" s="177"/>
      <c r="BR73" s="177"/>
      <c r="BS73" s="177"/>
      <c r="BT73" s="177"/>
      <c r="BU73" s="177"/>
      <c r="BV73" s="177"/>
      <c r="BW73" s="177"/>
      <c r="BX73" s="177"/>
      <c r="BY73" s="177"/>
      <c r="BZ73" s="177"/>
      <c r="CA73" s="177"/>
      <c r="CB73" s="177"/>
      <c r="CC73" s="177"/>
    </row>
    <row r="74" spans="1:81" ht="6.95" customHeight="1" x14ac:dyDescent="0.25">
      <c r="A74" s="174">
        <f t="shared" si="12"/>
        <v>8</v>
      </c>
      <c r="B74" s="29">
        <f>COLUMN()</f>
        <v>2</v>
      </c>
      <c r="C74" s="64" t="str">
        <f t="shared" si="10"/>
        <v>1,8</v>
      </c>
      <c r="D74" s="64" t="str">
        <f t="shared" si="10"/>
        <v>2,8</v>
      </c>
      <c r="E74" s="64" t="str">
        <f t="shared" si="10"/>
        <v>3,8</v>
      </c>
      <c r="F74" s="64" t="str">
        <f t="shared" si="10"/>
        <v>4,8</v>
      </c>
      <c r="G74" s="64" t="str">
        <f t="shared" si="10"/>
        <v>5,8</v>
      </c>
      <c r="H74" s="64" t="str">
        <f t="shared" si="10"/>
        <v>6,8</v>
      </c>
      <c r="I74" s="64" t="str">
        <f t="shared" si="10"/>
        <v>7,8</v>
      </c>
      <c r="J74" s="64" t="str">
        <f t="shared" si="10"/>
        <v>8,8</v>
      </c>
      <c r="K74" s="64" t="str">
        <f t="shared" si="10"/>
        <v>9,8</v>
      </c>
      <c r="L74" s="64" t="str">
        <f t="shared" si="10"/>
        <v>10,8</v>
      </c>
      <c r="M74" s="64" t="str">
        <f t="shared" si="11"/>
        <v>11,8</v>
      </c>
      <c r="N74" s="64" t="str">
        <f t="shared" si="11"/>
        <v>12,8</v>
      </c>
      <c r="O74" s="64" t="str">
        <f t="shared" si="11"/>
        <v>13,8</v>
      </c>
      <c r="P74" s="64" t="str">
        <f t="shared" si="11"/>
        <v>14,8</v>
      </c>
      <c r="Q74" s="64" t="str">
        <f t="shared" si="11"/>
        <v>15,8</v>
      </c>
      <c r="R74" s="64" t="str">
        <f t="shared" si="11"/>
        <v>16,8</v>
      </c>
      <c r="S74" s="64" t="str">
        <f t="shared" si="11"/>
        <v>17,8</v>
      </c>
      <c r="T74" s="177"/>
      <c r="U74" s="156">
        <v>70</v>
      </c>
      <c r="V74" s="145">
        <v>1</v>
      </c>
      <c r="W74" s="145">
        <v>16</v>
      </c>
      <c r="X74" s="145">
        <v>0</v>
      </c>
      <c r="Y74" s="145">
        <v>160</v>
      </c>
      <c r="Z74" s="63" t="str">
        <f t="shared" si="13"/>
        <v>1,17</v>
      </c>
      <c r="AA74" s="177"/>
      <c r="AB74" s="193">
        <v>70</v>
      </c>
      <c r="AC74" s="193">
        <v>1</v>
      </c>
      <c r="AD74" s="193">
        <v>13</v>
      </c>
      <c r="AE74" s="193" t="s">
        <v>527</v>
      </c>
      <c r="AF74" s="194" t="s">
        <v>467</v>
      </c>
      <c r="AG74" s="194">
        <v>0.1</v>
      </c>
      <c r="AH74" s="194">
        <v>0</v>
      </c>
      <c r="AI74" s="194">
        <v>0</v>
      </c>
      <c r="AJ74" s="194">
        <v>0</v>
      </c>
      <c r="AK74" s="194">
        <v>0</v>
      </c>
      <c r="AL74" s="193">
        <v>1</v>
      </c>
      <c r="AM74" s="193">
        <v>17</v>
      </c>
      <c r="AN74" s="193">
        <v>6</v>
      </c>
      <c r="AO74" s="63" t="str">
        <f t="shared" si="14"/>
        <v>7,18</v>
      </c>
      <c r="AP74" s="105" t="str">
        <f t="shared" si="15"/>
        <v/>
      </c>
      <c r="AQ74" s="109">
        <f t="shared" si="8"/>
        <v>0</v>
      </c>
      <c r="AR74" s="109">
        <f t="shared" si="8"/>
        <v>0</v>
      </c>
      <c r="AS74" s="160"/>
      <c r="AT74" s="160"/>
      <c r="AU74" s="160"/>
      <c r="AV74" s="166"/>
      <c r="AW74" s="160"/>
      <c r="AX74" s="160"/>
      <c r="AY74" s="160"/>
      <c r="AZ74" s="160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  <c r="BS74" s="177"/>
      <c r="BT74" s="177"/>
      <c r="BU74" s="177"/>
      <c r="BV74" s="177"/>
      <c r="BW74" s="177"/>
      <c r="BX74" s="177"/>
      <c r="BY74" s="177"/>
      <c r="BZ74" s="177"/>
      <c r="CA74" s="177"/>
      <c r="CB74" s="177"/>
      <c r="CC74" s="177"/>
    </row>
    <row r="75" spans="1:81" ht="6.95" customHeight="1" x14ac:dyDescent="0.25">
      <c r="A75" s="174">
        <f t="shared" si="12"/>
        <v>9</v>
      </c>
      <c r="B75" s="29">
        <f>COLUMN()</f>
        <v>2</v>
      </c>
      <c r="C75" s="64" t="str">
        <f t="shared" si="10"/>
        <v>1,9</v>
      </c>
      <c r="D75" s="64" t="str">
        <f t="shared" si="10"/>
        <v>2,9</v>
      </c>
      <c r="E75" s="64" t="str">
        <f t="shared" si="10"/>
        <v>3,9</v>
      </c>
      <c r="F75" s="64" t="str">
        <f t="shared" si="10"/>
        <v>4,9</v>
      </c>
      <c r="G75" s="64" t="str">
        <f t="shared" si="10"/>
        <v>5,9</v>
      </c>
      <c r="H75" s="64" t="str">
        <f t="shared" si="10"/>
        <v>6,9</v>
      </c>
      <c r="I75" s="64" t="str">
        <f t="shared" si="10"/>
        <v>7,9</v>
      </c>
      <c r="J75" s="64" t="str">
        <f t="shared" si="10"/>
        <v>8,9</v>
      </c>
      <c r="K75" s="64" t="str">
        <f t="shared" si="10"/>
        <v>9,9</v>
      </c>
      <c r="L75" s="64" t="str">
        <f t="shared" si="10"/>
        <v>10,9</v>
      </c>
      <c r="M75" s="64" t="str">
        <f t="shared" si="11"/>
        <v>11,9</v>
      </c>
      <c r="N75" s="64" t="str">
        <f t="shared" si="11"/>
        <v>12,9</v>
      </c>
      <c r="O75" s="64" t="str">
        <f t="shared" si="11"/>
        <v>13,9</v>
      </c>
      <c r="P75" s="64" t="str">
        <f t="shared" si="11"/>
        <v>14,9</v>
      </c>
      <c r="Q75" s="64" t="str">
        <f t="shared" si="11"/>
        <v>15,9</v>
      </c>
      <c r="R75" s="64" t="str">
        <f t="shared" si="11"/>
        <v>16,9</v>
      </c>
      <c r="S75" s="64" t="str">
        <f t="shared" si="11"/>
        <v>17,9</v>
      </c>
      <c r="T75" s="177"/>
      <c r="U75" s="156">
        <v>71</v>
      </c>
      <c r="V75" s="145">
        <v>1</v>
      </c>
      <c r="W75" s="145">
        <v>17</v>
      </c>
      <c r="X75" s="145">
        <v>0</v>
      </c>
      <c r="Y75" s="145">
        <v>160</v>
      </c>
      <c r="Z75" s="63" t="str">
        <f t="shared" si="13"/>
        <v>1,18</v>
      </c>
      <c r="AA75" s="177"/>
      <c r="AB75" s="193">
        <v>71</v>
      </c>
      <c r="AC75" s="193">
        <v>1</v>
      </c>
      <c r="AD75" s="193">
        <v>14</v>
      </c>
      <c r="AE75" s="193" t="s">
        <v>528</v>
      </c>
      <c r="AF75" s="194" t="s">
        <v>465</v>
      </c>
      <c r="AG75" s="194">
        <v>0.1</v>
      </c>
      <c r="AH75" s="194">
        <v>102</v>
      </c>
      <c r="AI75" s="194">
        <v>200</v>
      </c>
      <c r="AJ75" s="194">
        <v>500</v>
      </c>
      <c r="AK75" s="194">
        <v>500</v>
      </c>
      <c r="AL75" s="193">
        <v>0</v>
      </c>
      <c r="AM75" s="193">
        <v>17</v>
      </c>
      <c r="AN75" s="193">
        <v>11</v>
      </c>
      <c r="AO75" s="63" t="str">
        <f t="shared" si="14"/>
        <v>12,18</v>
      </c>
      <c r="AP75" s="105" t="str">
        <f t="shared" si="15"/>
        <v>H</v>
      </c>
      <c r="AQ75" s="109">
        <f t="shared" si="8"/>
        <v>300</v>
      </c>
      <c r="AR75" s="109">
        <f t="shared" si="8"/>
        <v>0</v>
      </c>
      <c r="AS75" s="160"/>
      <c r="AT75" s="160"/>
      <c r="AU75" s="160"/>
      <c r="AV75" s="166"/>
      <c r="AW75" s="160"/>
      <c r="AX75" s="160"/>
      <c r="AY75" s="160"/>
      <c r="AZ75" s="160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  <c r="BM75" s="177"/>
      <c r="BN75" s="177"/>
      <c r="BO75" s="177"/>
      <c r="BP75" s="177"/>
      <c r="BQ75" s="177"/>
      <c r="BR75" s="177"/>
      <c r="BS75" s="177"/>
      <c r="BT75" s="177"/>
      <c r="BU75" s="177"/>
      <c r="BV75" s="177"/>
      <c r="BW75" s="177"/>
      <c r="BX75" s="177"/>
      <c r="BY75" s="177"/>
      <c r="BZ75" s="177"/>
      <c r="CA75" s="177"/>
      <c r="CB75" s="177"/>
      <c r="CC75" s="177"/>
    </row>
    <row r="76" spans="1:81" ht="6.95" customHeight="1" x14ac:dyDescent="0.25">
      <c r="A76" s="174">
        <f t="shared" si="12"/>
        <v>10</v>
      </c>
      <c r="B76" s="29">
        <f>COLUMN()</f>
        <v>2</v>
      </c>
      <c r="C76" s="64" t="str">
        <f t="shared" si="10"/>
        <v>1,10</v>
      </c>
      <c r="D76" s="64" t="str">
        <f t="shared" si="10"/>
        <v>2,10</v>
      </c>
      <c r="E76" s="64" t="str">
        <f t="shared" si="10"/>
        <v>3,10</v>
      </c>
      <c r="F76" s="64" t="str">
        <f t="shared" si="10"/>
        <v>4,10</v>
      </c>
      <c r="G76" s="64" t="str">
        <f t="shared" si="10"/>
        <v>5,10</v>
      </c>
      <c r="H76" s="64" t="str">
        <f t="shared" si="10"/>
        <v>6,10</v>
      </c>
      <c r="I76" s="64" t="str">
        <f t="shared" si="10"/>
        <v>7,10</v>
      </c>
      <c r="J76" s="64" t="str">
        <f t="shared" si="10"/>
        <v>8,10</v>
      </c>
      <c r="K76" s="64" t="str">
        <f t="shared" si="10"/>
        <v>9,10</v>
      </c>
      <c r="L76" s="64" t="str">
        <f t="shared" si="10"/>
        <v>10,10</v>
      </c>
      <c r="M76" s="64" t="str">
        <f t="shared" si="11"/>
        <v>11,10</v>
      </c>
      <c r="N76" s="64" t="str">
        <f t="shared" si="11"/>
        <v>12,10</v>
      </c>
      <c r="O76" s="64" t="str">
        <f t="shared" si="11"/>
        <v>13,10</v>
      </c>
      <c r="P76" s="64" t="str">
        <f t="shared" si="11"/>
        <v>14,10</v>
      </c>
      <c r="Q76" s="64" t="str">
        <f t="shared" si="11"/>
        <v>15,10</v>
      </c>
      <c r="R76" s="64" t="str">
        <f t="shared" si="11"/>
        <v>16,10</v>
      </c>
      <c r="S76" s="64" t="str">
        <f t="shared" si="11"/>
        <v>17,10</v>
      </c>
      <c r="T76" s="177"/>
      <c r="U76" s="156">
        <v>72</v>
      </c>
      <c r="V76" s="145">
        <v>1</v>
      </c>
      <c r="W76" s="145">
        <v>18</v>
      </c>
      <c r="X76" s="145">
        <v>0</v>
      </c>
      <c r="Y76" s="145">
        <v>160</v>
      </c>
      <c r="Z76" s="63" t="str">
        <f t="shared" si="13"/>
        <v>1,19</v>
      </c>
      <c r="AA76" s="177"/>
      <c r="AB76" s="193">
        <v>72</v>
      </c>
      <c r="AC76" s="193">
        <v>1</v>
      </c>
      <c r="AD76" s="193">
        <v>15</v>
      </c>
      <c r="AE76" s="193" t="s">
        <v>529</v>
      </c>
      <c r="AF76" s="194" t="s">
        <v>467</v>
      </c>
      <c r="AG76" s="194">
        <v>0.1</v>
      </c>
      <c r="AH76" s="194">
        <v>0</v>
      </c>
      <c r="AI76" s="194">
        <v>0</v>
      </c>
      <c r="AJ76" s="194">
        <v>0</v>
      </c>
      <c r="AK76" s="194">
        <v>0</v>
      </c>
      <c r="AL76" s="193">
        <v>1</v>
      </c>
      <c r="AM76" s="193">
        <v>17</v>
      </c>
      <c r="AN76" s="193">
        <v>10</v>
      </c>
      <c r="AO76" s="63" t="str">
        <f t="shared" si="14"/>
        <v>11,18</v>
      </c>
      <c r="AP76" s="105" t="str">
        <f t="shared" si="15"/>
        <v/>
      </c>
      <c r="AQ76" s="109">
        <f t="shared" si="8"/>
        <v>0</v>
      </c>
      <c r="AR76" s="109">
        <f t="shared" si="8"/>
        <v>0</v>
      </c>
      <c r="AS76" s="160"/>
      <c r="AT76" s="160"/>
      <c r="AU76" s="160"/>
      <c r="AV76" s="166"/>
      <c r="AW76" s="160"/>
      <c r="AX76" s="160"/>
      <c r="AY76" s="160"/>
      <c r="AZ76" s="160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77"/>
      <c r="BQ76" s="177"/>
      <c r="BR76" s="177"/>
      <c r="BS76" s="177"/>
      <c r="BT76" s="177"/>
      <c r="BU76" s="177"/>
      <c r="BV76" s="177"/>
      <c r="BW76" s="177"/>
      <c r="BX76" s="177"/>
      <c r="BY76" s="177"/>
      <c r="BZ76" s="177"/>
      <c r="CA76" s="177"/>
      <c r="CB76" s="177"/>
      <c r="CC76" s="177"/>
    </row>
    <row r="77" spans="1:81" ht="6.95" customHeight="1" x14ac:dyDescent="0.25">
      <c r="A77" s="174">
        <f t="shared" si="12"/>
        <v>11</v>
      </c>
      <c r="B77" s="29">
        <f>COLUMN()</f>
        <v>2</v>
      </c>
      <c r="C77" s="64" t="str">
        <f t="shared" si="10"/>
        <v>1,11</v>
      </c>
      <c r="D77" s="64" t="str">
        <f t="shared" si="10"/>
        <v>2,11</v>
      </c>
      <c r="E77" s="64" t="str">
        <f t="shared" si="10"/>
        <v>3,11</v>
      </c>
      <c r="F77" s="64" t="str">
        <f t="shared" si="10"/>
        <v>4,11</v>
      </c>
      <c r="G77" s="64" t="str">
        <f t="shared" si="10"/>
        <v>5,11</v>
      </c>
      <c r="H77" s="64" t="str">
        <f t="shared" si="10"/>
        <v>6,11</v>
      </c>
      <c r="I77" s="64" t="str">
        <f t="shared" si="10"/>
        <v>7,11</v>
      </c>
      <c r="J77" s="64" t="str">
        <f t="shared" si="10"/>
        <v>8,11</v>
      </c>
      <c r="K77" s="64" t="str">
        <f t="shared" si="10"/>
        <v>9,11</v>
      </c>
      <c r="L77" s="64" t="str">
        <f t="shared" si="10"/>
        <v>10,11</v>
      </c>
      <c r="M77" s="64" t="str">
        <f t="shared" si="11"/>
        <v>11,11</v>
      </c>
      <c r="N77" s="64" t="str">
        <f t="shared" si="11"/>
        <v>12,11</v>
      </c>
      <c r="O77" s="64" t="str">
        <f t="shared" si="11"/>
        <v>13,11</v>
      </c>
      <c r="P77" s="64" t="str">
        <f t="shared" si="11"/>
        <v>14,11</v>
      </c>
      <c r="Q77" s="64" t="str">
        <f t="shared" si="11"/>
        <v>15,11</v>
      </c>
      <c r="R77" s="64" t="str">
        <f t="shared" si="11"/>
        <v>16,11</v>
      </c>
      <c r="S77" s="64" t="str">
        <f t="shared" si="11"/>
        <v>17,11</v>
      </c>
      <c r="T77" s="177"/>
      <c r="U77" s="156">
        <v>73</v>
      </c>
      <c r="V77" s="145">
        <v>1</v>
      </c>
      <c r="W77" s="145">
        <v>19</v>
      </c>
      <c r="X77" s="145">
        <v>0</v>
      </c>
      <c r="Y77" s="145">
        <v>160</v>
      </c>
      <c r="Z77" s="63" t="str">
        <f t="shared" si="13"/>
        <v>1,20</v>
      </c>
      <c r="AA77" s="177"/>
      <c r="AB77" s="193">
        <v>73</v>
      </c>
      <c r="AC77" s="193">
        <v>1</v>
      </c>
      <c r="AD77" s="193">
        <v>16</v>
      </c>
      <c r="AE77" s="193" t="s">
        <v>530</v>
      </c>
      <c r="AF77" s="194" t="s">
        <v>465</v>
      </c>
      <c r="AG77" s="194">
        <v>0.1</v>
      </c>
      <c r="AH77" s="194">
        <v>102</v>
      </c>
      <c r="AI77" s="194">
        <v>200</v>
      </c>
      <c r="AJ77" s="194">
        <v>500</v>
      </c>
      <c r="AK77" s="194">
        <v>500</v>
      </c>
      <c r="AL77" s="193">
        <v>0</v>
      </c>
      <c r="AM77" s="193">
        <v>18</v>
      </c>
      <c r="AN77" s="193">
        <v>5</v>
      </c>
      <c r="AO77" s="63" t="str">
        <f t="shared" si="14"/>
        <v>6,19</v>
      </c>
      <c r="AP77" s="105" t="str">
        <f t="shared" si="15"/>
        <v>H</v>
      </c>
      <c r="AQ77" s="109">
        <f t="shared" si="8"/>
        <v>300</v>
      </c>
      <c r="AR77" s="109">
        <f t="shared" si="8"/>
        <v>0</v>
      </c>
      <c r="AS77" s="160"/>
      <c r="AT77" s="160"/>
      <c r="AU77" s="160"/>
      <c r="AV77" s="166"/>
      <c r="AW77" s="160"/>
      <c r="AX77" s="160"/>
      <c r="AY77" s="160"/>
      <c r="AZ77" s="160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  <c r="BN77" s="177"/>
      <c r="BO77" s="177"/>
      <c r="BP77" s="177"/>
      <c r="BQ77" s="177"/>
      <c r="BR77" s="177"/>
      <c r="BS77" s="177"/>
      <c r="BT77" s="177"/>
      <c r="BU77" s="177"/>
      <c r="BV77" s="177"/>
      <c r="BW77" s="177"/>
      <c r="BX77" s="177"/>
      <c r="BY77" s="177"/>
      <c r="BZ77" s="177"/>
      <c r="CA77" s="177"/>
      <c r="CB77" s="177"/>
      <c r="CC77" s="177"/>
    </row>
    <row r="78" spans="1:81" ht="6.95" customHeight="1" x14ac:dyDescent="0.25">
      <c r="A78" s="174">
        <f t="shared" si="12"/>
        <v>12</v>
      </c>
      <c r="B78" s="29">
        <f>COLUMN()</f>
        <v>2</v>
      </c>
      <c r="C78" s="64" t="str">
        <f t="shared" si="10"/>
        <v>1,12</v>
      </c>
      <c r="D78" s="64" t="str">
        <f t="shared" si="10"/>
        <v>2,12</v>
      </c>
      <c r="E78" s="64" t="str">
        <f t="shared" si="10"/>
        <v>3,12</v>
      </c>
      <c r="F78" s="64" t="str">
        <f t="shared" si="10"/>
        <v>4,12</v>
      </c>
      <c r="G78" s="64" t="str">
        <f t="shared" si="10"/>
        <v>5,12</v>
      </c>
      <c r="H78" s="64" t="str">
        <f t="shared" si="10"/>
        <v>6,12</v>
      </c>
      <c r="I78" s="64" t="str">
        <f t="shared" si="10"/>
        <v>7,12</v>
      </c>
      <c r="J78" s="64" t="str">
        <f t="shared" si="10"/>
        <v>8,12</v>
      </c>
      <c r="K78" s="64" t="str">
        <f t="shared" si="10"/>
        <v>9,12</v>
      </c>
      <c r="L78" s="64" t="str">
        <f t="shared" si="10"/>
        <v>10,12</v>
      </c>
      <c r="M78" s="64" t="str">
        <f t="shared" si="11"/>
        <v>11,12</v>
      </c>
      <c r="N78" s="64" t="str">
        <f t="shared" si="11"/>
        <v>12,12</v>
      </c>
      <c r="O78" s="64" t="str">
        <f t="shared" si="11"/>
        <v>13,12</v>
      </c>
      <c r="P78" s="64" t="str">
        <f t="shared" si="11"/>
        <v>14,12</v>
      </c>
      <c r="Q78" s="64" t="str">
        <f t="shared" si="11"/>
        <v>15,12</v>
      </c>
      <c r="R78" s="64" t="str">
        <f t="shared" si="11"/>
        <v>16,12</v>
      </c>
      <c r="S78" s="64" t="str">
        <f t="shared" si="11"/>
        <v>17,12</v>
      </c>
      <c r="T78" s="177"/>
      <c r="U78" s="156">
        <v>74</v>
      </c>
      <c r="V78" s="145">
        <v>1</v>
      </c>
      <c r="W78" s="145">
        <v>20</v>
      </c>
      <c r="X78" s="145">
        <v>0</v>
      </c>
      <c r="Y78" s="145">
        <v>160</v>
      </c>
      <c r="Z78" s="63" t="str">
        <f t="shared" si="13"/>
        <v>1,21</v>
      </c>
      <c r="AA78" s="177"/>
      <c r="AB78" s="193">
        <v>74</v>
      </c>
      <c r="AC78" s="193">
        <v>1</v>
      </c>
      <c r="AD78" s="193">
        <v>17</v>
      </c>
      <c r="AE78" s="193" t="s">
        <v>531</v>
      </c>
      <c r="AF78" s="194" t="s">
        <v>467</v>
      </c>
      <c r="AG78" s="194">
        <v>0.1</v>
      </c>
      <c r="AH78" s="194">
        <v>0</v>
      </c>
      <c r="AI78" s="194">
        <v>0</v>
      </c>
      <c r="AJ78" s="194">
        <v>0</v>
      </c>
      <c r="AK78" s="194">
        <v>0</v>
      </c>
      <c r="AL78" s="193">
        <v>1</v>
      </c>
      <c r="AM78" s="193">
        <v>18</v>
      </c>
      <c r="AN78" s="193">
        <v>6</v>
      </c>
      <c r="AO78" s="63" t="str">
        <f t="shared" si="14"/>
        <v>7,19</v>
      </c>
      <c r="AP78" s="105" t="str">
        <f t="shared" si="15"/>
        <v/>
      </c>
      <c r="AQ78" s="109">
        <f t="shared" si="8"/>
        <v>0</v>
      </c>
      <c r="AR78" s="109">
        <f t="shared" si="8"/>
        <v>0</v>
      </c>
      <c r="AS78" s="160"/>
      <c r="AT78" s="160"/>
      <c r="AU78" s="160"/>
      <c r="AV78" s="166"/>
      <c r="AW78" s="160"/>
      <c r="AX78" s="160"/>
      <c r="AY78" s="160"/>
      <c r="AZ78" s="160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  <c r="BS78" s="177"/>
      <c r="BT78" s="177"/>
      <c r="BU78" s="177"/>
      <c r="BV78" s="177"/>
      <c r="BW78" s="177"/>
      <c r="BX78" s="177"/>
      <c r="BY78" s="177"/>
      <c r="BZ78" s="177"/>
      <c r="CA78" s="177"/>
      <c r="CB78" s="177"/>
      <c r="CC78" s="177"/>
    </row>
    <row r="79" spans="1:81" ht="6.95" customHeight="1" x14ac:dyDescent="0.25">
      <c r="A79" s="174">
        <f t="shared" si="12"/>
        <v>13</v>
      </c>
      <c r="B79" s="29">
        <f>COLUMN()</f>
        <v>2</v>
      </c>
      <c r="C79" s="64" t="str">
        <f t="shared" si="10"/>
        <v>1,13</v>
      </c>
      <c r="D79" s="64" t="str">
        <f t="shared" si="10"/>
        <v>2,13</v>
      </c>
      <c r="E79" s="64" t="str">
        <f t="shared" si="10"/>
        <v>3,13</v>
      </c>
      <c r="F79" s="64" t="str">
        <f t="shared" si="10"/>
        <v>4,13</v>
      </c>
      <c r="G79" s="64" t="str">
        <f t="shared" si="10"/>
        <v>5,13</v>
      </c>
      <c r="H79" s="64" t="str">
        <f t="shared" si="10"/>
        <v>6,13</v>
      </c>
      <c r="I79" s="64" t="str">
        <f t="shared" si="10"/>
        <v>7,13</v>
      </c>
      <c r="J79" s="64" t="str">
        <f t="shared" si="10"/>
        <v>8,13</v>
      </c>
      <c r="K79" s="64" t="str">
        <f t="shared" si="10"/>
        <v>9,13</v>
      </c>
      <c r="L79" s="64" t="str">
        <f t="shared" si="10"/>
        <v>10,13</v>
      </c>
      <c r="M79" s="64" t="str">
        <f t="shared" si="11"/>
        <v>11,13</v>
      </c>
      <c r="N79" s="64" t="str">
        <f t="shared" si="11"/>
        <v>12,13</v>
      </c>
      <c r="O79" s="64" t="str">
        <f t="shared" si="11"/>
        <v>13,13</v>
      </c>
      <c r="P79" s="64" t="str">
        <f t="shared" si="11"/>
        <v>14,13</v>
      </c>
      <c r="Q79" s="64" t="str">
        <f t="shared" si="11"/>
        <v>15,13</v>
      </c>
      <c r="R79" s="64" t="str">
        <f t="shared" si="11"/>
        <v>16,13</v>
      </c>
      <c r="S79" s="64" t="str">
        <f t="shared" si="11"/>
        <v>17,13</v>
      </c>
      <c r="T79" s="177"/>
      <c r="U79" s="156">
        <v>75</v>
      </c>
      <c r="V79" s="145">
        <v>1</v>
      </c>
      <c r="W79" s="145">
        <v>21</v>
      </c>
      <c r="X79" s="145">
        <v>0</v>
      </c>
      <c r="Y79" s="145">
        <v>160</v>
      </c>
      <c r="Z79" s="63" t="str">
        <f t="shared" si="13"/>
        <v>1,22</v>
      </c>
      <c r="AA79" s="177"/>
      <c r="AB79" s="193">
        <v>75</v>
      </c>
      <c r="AC79" s="193">
        <v>1</v>
      </c>
      <c r="AD79" s="193">
        <v>18</v>
      </c>
      <c r="AE79" s="193" t="s">
        <v>532</v>
      </c>
      <c r="AF79" s="194" t="s">
        <v>465</v>
      </c>
      <c r="AG79" s="194">
        <v>0.1</v>
      </c>
      <c r="AH79" s="194">
        <v>102</v>
      </c>
      <c r="AI79" s="194">
        <v>200</v>
      </c>
      <c r="AJ79" s="194">
        <v>500</v>
      </c>
      <c r="AK79" s="194">
        <v>500</v>
      </c>
      <c r="AL79" s="193">
        <v>0</v>
      </c>
      <c r="AM79" s="193">
        <v>18</v>
      </c>
      <c r="AN79" s="193">
        <v>11</v>
      </c>
      <c r="AO79" s="63" t="str">
        <f t="shared" si="14"/>
        <v>12,19</v>
      </c>
      <c r="AP79" s="105" t="str">
        <f t="shared" si="15"/>
        <v>H</v>
      </c>
      <c r="AQ79" s="109">
        <f t="shared" si="8"/>
        <v>300</v>
      </c>
      <c r="AR79" s="109">
        <f t="shared" si="8"/>
        <v>0</v>
      </c>
      <c r="AS79" s="160"/>
      <c r="AT79" s="160"/>
      <c r="AU79" s="160"/>
      <c r="AV79" s="166"/>
      <c r="AW79" s="160"/>
      <c r="AX79" s="160"/>
      <c r="AY79" s="160"/>
      <c r="AZ79" s="160"/>
      <c r="BA79" s="177"/>
      <c r="BB79" s="177"/>
      <c r="BC79" s="177"/>
      <c r="BD79" s="177"/>
      <c r="BE79" s="177"/>
      <c r="BF79" s="177"/>
      <c r="BG79" s="177"/>
      <c r="BH79" s="177"/>
      <c r="BI79" s="177"/>
      <c r="BJ79" s="177"/>
      <c r="BK79" s="177"/>
      <c r="BL79" s="177"/>
      <c r="BM79" s="177"/>
      <c r="BN79" s="177"/>
      <c r="BO79" s="177"/>
      <c r="BP79" s="177"/>
      <c r="BQ79" s="177"/>
      <c r="BR79" s="177"/>
      <c r="BS79" s="177"/>
      <c r="BT79" s="177"/>
      <c r="BU79" s="177"/>
      <c r="BV79" s="177"/>
      <c r="BW79" s="177"/>
      <c r="BX79" s="177"/>
      <c r="BY79" s="177"/>
      <c r="BZ79" s="177"/>
      <c r="CA79" s="177"/>
      <c r="CB79" s="177"/>
      <c r="CC79" s="177"/>
    </row>
    <row r="80" spans="1:81" ht="6.95" customHeight="1" x14ac:dyDescent="0.25">
      <c r="A80" s="174">
        <f t="shared" si="12"/>
        <v>14</v>
      </c>
      <c r="B80" s="29">
        <f>COLUMN()</f>
        <v>2</v>
      </c>
      <c r="C80" s="64" t="str">
        <f t="shared" si="10"/>
        <v>1,14</v>
      </c>
      <c r="D80" s="64" t="str">
        <f t="shared" si="10"/>
        <v>2,14</v>
      </c>
      <c r="E80" s="64" t="str">
        <f t="shared" si="10"/>
        <v>3,14</v>
      </c>
      <c r="F80" s="64" t="str">
        <f t="shared" si="10"/>
        <v>4,14</v>
      </c>
      <c r="G80" s="64" t="str">
        <f t="shared" si="10"/>
        <v>5,14</v>
      </c>
      <c r="H80" s="64" t="str">
        <f t="shared" si="10"/>
        <v>6,14</v>
      </c>
      <c r="I80" s="64" t="str">
        <f t="shared" si="10"/>
        <v>7,14</v>
      </c>
      <c r="J80" s="64" t="str">
        <f t="shared" si="10"/>
        <v>8,14</v>
      </c>
      <c r="K80" s="64" t="str">
        <f t="shared" si="10"/>
        <v>9,14</v>
      </c>
      <c r="L80" s="64" t="str">
        <f t="shared" si="10"/>
        <v>10,14</v>
      </c>
      <c r="M80" s="64" t="str">
        <f t="shared" si="11"/>
        <v>11,14</v>
      </c>
      <c r="N80" s="64" t="str">
        <f t="shared" si="11"/>
        <v>12,14</v>
      </c>
      <c r="O80" s="64" t="str">
        <f t="shared" si="11"/>
        <v>13,14</v>
      </c>
      <c r="P80" s="64" t="str">
        <f t="shared" si="11"/>
        <v>14,14</v>
      </c>
      <c r="Q80" s="64" t="str">
        <f t="shared" si="11"/>
        <v>15,14</v>
      </c>
      <c r="R80" s="64" t="str">
        <f t="shared" si="11"/>
        <v>16,14</v>
      </c>
      <c r="S80" s="64" t="str">
        <f t="shared" si="11"/>
        <v>17,14</v>
      </c>
      <c r="T80" s="177"/>
      <c r="U80" s="156">
        <v>76</v>
      </c>
      <c r="V80" s="145">
        <v>1</v>
      </c>
      <c r="W80" s="145">
        <v>22</v>
      </c>
      <c r="X80" s="145">
        <v>0</v>
      </c>
      <c r="Y80" s="145">
        <v>160</v>
      </c>
      <c r="Z80" s="63" t="str">
        <f t="shared" si="13"/>
        <v>1,23</v>
      </c>
      <c r="AA80" s="177"/>
      <c r="AB80" s="193">
        <v>76</v>
      </c>
      <c r="AC80" s="193">
        <v>1</v>
      </c>
      <c r="AD80" s="193">
        <v>19</v>
      </c>
      <c r="AE80" s="193" t="s">
        <v>533</v>
      </c>
      <c r="AF80" s="194" t="s">
        <v>467</v>
      </c>
      <c r="AG80" s="194">
        <v>0.1</v>
      </c>
      <c r="AH80" s="194">
        <v>0</v>
      </c>
      <c r="AI80" s="194">
        <v>0</v>
      </c>
      <c r="AJ80" s="194">
        <v>0</v>
      </c>
      <c r="AK80" s="194">
        <v>0</v>
      </c>
      <c r="AL80" s="193">
        <v>1</v>
      </c>
      <c r="AM80" s="193">
        <v>18</v>
      </c>
      <c r="AN80" s="193">
        <v>10</v>
      </c>
      <c r="AO80" s="63" t="str">
        <f t="shared" si="14"/>
        <v>11,19</v>
      </c>
      <c r="AP80" s="105" t="str">
        <f t="shared" si="15"/>
        <v/>
      </c>
      <c r="AQ80" s="109">
        <f t="shared" si="8"/>
        <v>0</v>
      </c>
      <c r="AR80" s="109">
        <f t="shared" si="8"/>
        <v>0</v>
      </c>
      <c r="AS80" s="160"/>
      <c r="AT80" s="160"/>
      <c r="AU80" s="160"/>
      <c r="AV80" s="166"/>
      <c r="AW80" s="160"/>
      <c r="AX80" s="160"/>
      <c r="AY80" s="160"/>
      <c r="AZ80" s="160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  <c r="BS80" s="177"/>
      <c r="BT80" s="177"/>
      <c r="BU80" s="177"/>
      <c r="BV80" s="177"/>
      <c r="BW80" s="177"/>
      <c r="BX80" s="177"/>
      <c r="BY80" s="177"/>
      <c r="BZ80" s="177"/>
      <c r="CA80" s="177"/>
      <c r="CB80" s="177"/>
      <c r="CC80" s="177"/>
    </row>
    <row r="81" spans="1:81" ht="6.95" customHeight="1" x14ac:dyDescent="0.25">
      <c r="A81" s="174">
        <f t="shared" si="12"/>
        <v>15</v>
      </c>
      <c r="B81" s="29">
        <f>COLUMN()</f>
        <v>2</v>
      </c>
      <c r="C81" s="64" t="str">
        <f t="shared" si="10"/>
        <v>1,15</v>
      </c>
      <c r="D81" s="64" t="str">
        <f t="shared" si="10"/>
        <v>2,15</v>
      </c>
      <c r="E81" s="64" t="str">
        <f t="shared" si="10"/>
        <v>3,15</v>
      </c>
      <c r="F81" s="64" t="str">
        <f t="shared" si="10"/>
        <v>4,15</v>
      </c>
      <c r="G81" s="64" t="str">
        <f t="shared" si="10"/>
        <v>5,15</v>
      </c>
      <c r="H81" s="64" t="str">
        <f t="shared" si="10"/>
        <v>6,15</v>
      </c>
      <c r="I81" s="64" t="str">
        <f t="shared" si="10"/>
        <v>7,15</v>
      </c>
      <c r="J81" s="64" t="str">
        <f t="shared" si="10"/>
        <v>8,15</v>
      </c>
      <c r="K81" s="64" t="str">
        <f t="shared" si="10"/>
        <v>9,15</v>
      </c>
      <c r="L81" s="64" t="str">
        <f t="shared" si="10"/>
        <v>10,15</v>
      </c>
      <c r="M81" s="64" t="str">
        <f t="shared" si="11"/>
        <v>11,15</v>
      </c>
      <c r="N81" s="64" t="str">
        <f t="shared" si="11"/>
        <v>12,15</v>
      </c>
      <c r="O81" s="64" t="str">
        <f t="shared" si="11"/>
        <v>13,15</v>
      </c>
      <c r="P81" s="64" t="str">
        <f t="shared" si="11"/>
        <v>14,15</v>
      </c>
      <c r="Q81" s="64" t="str">
        <f t="shared" si="11"/>
        <v>15,15</v>
      </c>
      <c r="R81" s="64" t="str">
        <f t="shared" si="11"/>
        <v>16,15</v>
      </c>
      <c r="S81" s="64" t="str">
        <f t="shared" si="11"/>
        <v>17,15</v>
      </c>
      <c r="T81" s="177"/>
      <c r="U81" s="156">
        <v>77</v>
      </c>
      <c r="V81" s="145">
        <v>1</v>
      </c>
      <c r="W81" s="145">
        <v>23</v>
      </c>
      <c r="X81" s="145">
        <v>0</v>
      </c>
      <c r="Y81" s="145">
        <v>160</v>
      </c>
      <c r="Z81" s="63" t="str">
        <f t="shared" si="13"/>
        <v>1,24</v>
      </c>
      <c r="AA81" s="177"/>
      <c r="AB81" s="193">
        <v>77</v>
      </c>
      <c r="AC81" s="193">
        <v>1</v>
      </c>
      <c r="AD81" s="193">
        <v>20</v>
      </c>
      <c r="AE81" s="193" t="s">
        <v>534</v>
      </c>
      <c r="AF81" s="194" t="s">
        <v>465</v>
      </c>
      <c r="AG81" s="194">
        <v>0.1</v>
      </c>
      <c r="AH81" s="194">
        <v>102</v>
      </c>
      <c r="AI81" s="194">
        <v>200</v>
      </c>
      <c r="AJ81" s="194">
        <v>500</v>
      </c>
      <c r="AK81" s="194">
        <v>500</v>
      </c>
      <c r="AL81" s="193">
        <v>0</v>
      </c>
      <c r="AM81" s="193">
        <v>19</v>
      </c>
      <c r="AN81" s="193">
        <v>5</v>
      </c>
      <c r="AO81" s="63" t="str">
        <f t="shared" si="14"/>
        <v>6,20</v>
      </c>
      <c r="AP81" s="105" t="str">
        <f t="shared" si="15"/>
        <v>H</v>
      </c>
      <c r="AQ81" s="109">
        <f t="shared" si="8"/>
        <v>300</v>
      </c>
      <c r="AR81" s="109">
        <f t="shared" si="8"/>
        <v>0</v>
      </c>
      <c r="AS81" s="160"/>
      <c r="AT81" s="160"/>
      <c r="AU81" s="160"/>
      <c r="AV81" s="166"/>
      <c r="AW81" s="160"/>
      <c r="AX81" s="160"/>
      <c r="AY81" s="160"/>
      <c r="AZ81" s="160"/>
      <c r="BA81" s="177"/>
      <c r="BB81" s="177"/>
      <c r="BC81" s="177"/>
      <c r="BD81" s="177"/>
      <c r="BE81" s="177"/>
      <c r="BF81" s="177"/>
      <c r="BG81" s="177"/>
      <c r="BH81" s="177"/>
      <c r="BI81" s="177"/>
      <c r="BJ81" s="177"/>
      <c r="BK81" s="177"/>
      <c r="BL81" s="177"/>
      <c r="BM81" s="177"/>
      <c r="BN81" s="177"/>
      <c r="BO81" s="177"/>
      <c r="BP81" s="177"/>
      <c r="BQ81" s="177"/>
      <c r="BR81" s="177"/>
      <c r="BS81" s="177"/>
      <c r="BT81" s="177"/>
      <c r="BU81" s="177"/>
      <c r="BV81" s="177"/>
      <c r="BW81" s="177"/>
      <c r="BX81" s="177"/>
      <c r="BY81" s="177"/>
      <c r="BZ81" s="177"/>
      <c r="CA81" s="177"/>
      <c r="CB81" s="177"/>
      <c r="CC81" s="177"/>
    </row>
    <row r="82" spans="1:81" ht="6.95" customHeight="1" x14ac:dyDescent="0.25">
      <c r="A82" s="174">
        <f>A81+1</f>
        <v>16</v>
      </c>
      <c r="B82" s="29">
        <f>COLUMN()</f>
        <v>2</v>
      </c>
      <c r="C82" s="64" t="str">
        <f t="shared" si="10"/>
        <v>1,16</v>
      </c>
      <c r="D82" s="64" t="str">
        <f t="shared" si="10"/>
        <v>2,16</v>
      </c>
      <c r="E82" s="64" t="str">
        <f t="shared" si="10"/>
        <v>3,16</v>
      </c>
      <c r="F82" s="64" t="str">
        <f t="shared" si="10"/>
        <v>4,16</v>
      </c>
      <c r="G82" s="64" t="str">
        <f t="shared" si="10"/>
        <v>5,16</v>
      </c>
      <c r="H82" s="64" t="str">
        <f t="shared" si="10"/>
        <v>6,16</v>
      </c>
      <c r="I82" s="64" t="str">
        <f t="shared" si="10"/>
        <v>7,16</v>
      </c>
      <c r="J82" s="64" t="str">
        <f t="shared" si="10"/>
        <v>8,16</v>
      </c>
      <c r="K82" s="64" t="str">
        <f t="shared" si="10"/>
        <v>9,16</v>
      </c>
      <c r="L82" s="64" t="str">
        <f t="shared" si="10"/>
        <v>10,16</v>
      </c>
      <c r="M82" s="64" t="str">
        <f t="shared" si="11"/>
        <v>11,16</v>
      </c>
      <c r="N82" s="64" t="str">
        <f t="shared" si="11"/>
        <v>12,16</v>
      </c>
      <c r="O82" s="64" t="str">
        <f t="shared" si="11"/>
        <v>13,16</v>
      </c>
      <c r="P82" s="64" t="str">
        <f t="shared" si="11"/>
        <v>14,16</v>
      </c>
      <c r="Q82" s="64" t="str">
        <f t="shared" si="11"/>
        <v>15,16</v>
      </c>
      <c r="R82" s="64" t="str">
        <f t="shared" si="11"/>
        <v>16,16</v>
      </c>
      <c r="S82" s="64" t="str">
        <f t="shared" si="11"/>
        <v>17,16</v>
      </c>
      <c r="T82" s="177"/>
      <c r="U82" s="156">
        <v>78</v>
      </c>
      <c r="V82" s="145">
        <v>1</v>
      </c>
      <c r="W82" s="145">
        <v>24</v>
      </c>
      <c r="X82" s="145">
        <v>0</v>
      </c>
      <c r="Y82" s="145">
        <v>160</v>
      </c>
      <c r="Z82" s="63" t="str">
        <f t="shared" si="13"/>
        <v>1,25</v>
      </c>
      <c r="AA82" s="177"/>
      <c r="AB82" s="193">
        <v>78</v>
      </c>
      <c r="AC82" s="193">
        <v>1</v>
      </c>
      <c r="AD82" s="193">
        <v>21</v>
      </c>
      <c r="AE82" s="193" t="s">
        <v>535</v>
      </c>
      <c r="AF82" s="194" t="s">
        <v>467</v>
      </c>
      <c r="AG82" s="194">
        <v>0.1</v>
      </c>
      <c r="AH82" s="194">
        <v>0</v>
      </c>
      <c r="AI82" s="194">
        <v>0</v>
      </c>
      <c r="AJ82" s="194">
        <v>0</v>
      </c>
      <c r="AK82" s="194">
        <v>0</v>
      </c>
      <c r="AL82" s="193">
        <v>1</v>
      </c>
      <c r="AM82" s="193">
        <v>19</v>
      </c>
      <c r="AN82" s="193">
        <v>6</v>
      </c>
      <c r="AO82" s="63" t="str">
        <f t="shared" si="14"/>
        <v>7,20</v>
      </c>
      <c r="AP82" s="105" t="str">
        <f t="shared" si="15"/>
        <v/>
      </c>
      <c r="AQ82" s="109">
        <f t="shared" si="8"/>
        <v>0</v>
      </c>
      <c r="AR82" s="109">
        <f t="shared" si="8"/>
        <v>0</v>
      </c>
      <c r="AS82" s="160"/>
      <c r="AT82" s="160"/>
      <c r="AU82" s="160"/>
      <c r="AV82" s="166"/>
      <c r="AW82" s="160"/>
      <c r="AX82" s="160"/>
      <c r="AY82" s="160"/>
      <c r="AZ82" s="160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  <c r="BS82" s="177"/>
      <c r="BT82" s="177"/>
      <c r="BU82" s="177"/>
      <c r="BV82" s="177"/>
      <c r="BW82" s="177"/>
      <c r="BX82" s="177"/>
      <c r="BY82" s="177"/>
      <c r="BZ82" s="177"/>
      <c r="CA82" s="177"/>
      <c r="CB82" s="177"/>
      <c r="CC82" s="177"/>
    </row>
    <row r="83" spans="1:81" ht="6.95" customHeight="1" x14ac:dyDescent="0.25">
      <c r="A83" s="174">
        <f>A82+1</f>
        <v>17</v>
      </c>
      <c r="B83" s="29">
        <f>COLUMN()</f>
        <v>2</v>
      </c>
      <c r="C83" s="64" t="str">
        <f t="shared" ref="C83:R92" si="16">_xlfn.CONCAT(COLUMN()-$B83,",",ROW()-C$66)</f>
        <v>1,17</v>
      </c>
      <c r="D83" s="64" t="str">
        <f t="shared" si="16"/>
        <v>2,17</v>
      </c>
      <c r="E83" s="64" t="str">
        <f t="shared" si="16"/>
        <v>3,17</v>
      </c>
      <c r="F83" s="64" t="str">
        <f t="shared" si="16"/>
        <v>4,17</v>
      </c>
      <c r="G83" s="64" t="str">
        <f t="shared" si="16"/>
        <v>5,17</v>
      </c>
      <c r="H83" s="64" t="str">
        <f t="shared" si="16"/>
        <v>6,17</v>
      </c>
      <c r="I83" s="64" t="str">
        <f t="shared" si="16"/>
        <v>7,17</v>
      </c>
      <c r="J83" s="64" t="str">
        <f t="shared" si="16"/>
        <v>8,17</v>
      </c>
      <c r="K83" s="64" t="str">
        <f t="shared" si="16"/>
        <v>9,17</v>
      </c>
      <c r="L83" s="64" t="str">
        <f t="shared" si="16"/>
        <v>10,17</v>
      </c>
      <c r="M83" s="64" t="str">
        <f t="shared" si="16"/>
        <v>11,17</v>
      </c>
      <c r="N83" s="64" t="str">
        <f t="shared" si="16"/>
        <v>12,17</v>
      </c>
      <c r="O83" s="64" t="str">
        <f t="shared" si="16"/>
        <v>13,17</v>
      </c>
      <c r="P83" s="64" t="str">
        <f t="shared" si="16"/>
        <v>14,17</v>
      </c>
      <c r="Q83" s="64" t="str">
        <f t="shared" si="16"/>
        <v>15,17</v>
      </c>
      <c r="R83" s="64" t="str">
        <f t="shared" si="16"/>
        <v>16,17</v>
      </c>
      <c r="S83" s="64" t="str">
        <f t="shared" ref="M83:S92" si="17">_xlfn.CONCAT(COLUMN()-$B83,",",ROW()-S$66)</f>
        <v>17,17</v>
      </c>
      <c r="T83" s="177"/>
      <c r="U83" s="156">
        <v>79</v>
      </c>
      <c r="V83" s="145">
        <v>1</v>
      </c>
      <c r="W83" s="145">
        <v>25</v>
      </c>
      <c r="X83" s="145">
        <v>0</v>
      </c>
      <c r="Y83" s="145">
        <v>160</v>
      </c>
      <c r="Z83" s="63" t="str">
        <f t="shared" si="13"/>
        <v>1,26</v>
      </c>
      <c r="AA83" s="177"/>
      <c r="AB83" s="193">
        <v>79</v>
      </c>
      <c r="AC83" s="193">
        <v>1</v>
      </c>
      <c r="AD83" s="193">
        <v>22</v>
      </c>
      <c r="AE83" s="193" t="s">
        <v>536</v>
      </c>
      <c r="AF83" s="194" t="s">
        <v>465</v>
      </c>
      <c r="AG83" s="194">
        <v>0.1</v>
      </c>
      <c r="AH83" s="194">
        <v>102</v>
      </c>
      <c r="AI83" s="194">
        <v>200</v>
      </c>
      <c r="AJ83" s="194">
        <v>500</v>
      </c>
      <c r="AK83" s="194">
        <v>500</v>
      </c>
      <c r="AL83" s="193">
        <v>0</v>
      </c>
      <c r="AM83" s="193">
        <v>19</v>
      </c>
      <c r="AN83" s="193">
        <v>11</v>
      </c>
      <c r="AO83" s="63" t="str">
        <f t="shared" si="14"/>
        <v>12,20</v>
      </c>
      <c r="AP83" s="105" t="str">
        <f t="shared" si="15"/>
        <v>H</v>
      </c>
      <c r="AQ83" s="109">
        <f t="shared" si="8"/>
        <v>300</v>
      </c>
      <c r="AR83" s="109">
        <f t="shared" si="8"/>
        <v>0</v>
      </c>
      <c r="AS83" s="160"/>
      <c r="AT83" s="160"/>
      <c r="AU83" s="160"/>
      <c r="AV83" s="166"/>
      <c r="AW83" s="160"/>
      <c r="AX83" s="160"/>
      <c r="AY83" s="160"/>
      <c r="AZ83" s="160"/>
      <c r="BA83" s="177"/>
      <c r="BB83" s="177"/>
      <c r="BC83" s="177"/>
      <c r="BD83" s="177"/>
      <c r="BE83" s="177"/>
      <c r="BF83" s="177"/>
      <c r="BG83" s="177"/>
      <c r="BH83" s="177"/>
      <c r="BI83" s="177"/>
      <c r="BJ83" s="177"/>
      <c r="BK83" s="177"/>
      <c r="BL83" s="177"/>
      <c r="BM83" s="177"/>
      <c r="BN83" s="177"/>
      <c r="BO83" s="177"/>
      <c r="BP83" s="177"/>
      <c r="BQ83" s="177"/>
      <c r="BR83" s="177"/>
      <c r="BS83" s="177"/>
      <c r="BT83" s="177"/>
      <c r="BU83" s="177"/>
      <c r="BV83" s="177"/>
      <c r="BW83" s="177"/>
      <c r="BX83" s="177"/>
      <c r="BY83" s="177"/>
      <c r="BZ83" s="177"/>
      <c r="CA83" s="177"/>
      <c r="CB83" s="177"/>
      <c r="CC83" s="177"/>
    </row>
    <row r="84" spans="1:81" ht="6.95" customHeight="1" x14ac:dyDescent="0.25">
      <c r="A84" s="174">
        <f t="shared" ref="A84:A92" si="18">A83+1</f>
        <v>18</v>
      </c>
      <c r="B84" s="29">
        <f>COLUMN()</f>
        <v>2</v>
      </c>
      <c r="C84" s="64" t="str">
        <f t="shared" si="16"/>
        <v>1,18</v>
      </c>
      <c r="D84" s="64" t="str">
        <f t="shared" si="16"/>
        <v>2,18</v>
      </c>
      <c r="E84" s="64" t="str">
        <f t="shared" si="16"/>
        <v>3,18</v>
      </c>
      <c r="F84" s="64" t="str">
        <f t="shared" si="16"/>
        <v>4,18</v>
      </c>
      <c r="G84" s="64" t="str">
        <f t="shared" si="16"/>
        <v>5,18</v>
      </c>
      <c r="H84" s="64" t="str">
        <f t="shared" si="16"/>
        <v>6,18</v>
      </c>
      <c r="I84" s="64" t="str">
        <f t="shared" si="16"/>
        <v>7,18</v>
      </c>
      <c r="J84" s="64" t="str">
        <f t="shared" si="16"/>
        <v>8,18</v>
      </c>
      <c r="K84" s="64" t="str">
        <f t="shared" si="16"/>
        <v>9,18</v>
      </c>
      <c r="L84" s="64" t="str">
        <f t="shared" si="16"/>
        <v>10,18</v>
      </c>
      <c r="M84" s="64" t="str">
        <f t="shared" si="17"/>
        <v>11,18</v>
      </c>
      <c r="N84" s="64" t="str">
        <f t="shared" si="17"/>
        <v>12,18</v>
      </c>
      <c r="O84" s="64" t="str">
        <f t="shared" si="17"/>
        <v>13,18</v>
      </c>
      <c r="P84" s="64" t="str">
        <f t="shared" si="17"/>
        <v>14,18</v>
      </c>
      <c r="Q84" s="64" t="str">
        <f t="shared" si="17"/>
        <v>15,18</v>
      </c>
      <c r="R84" s="64" t="str">
        <f t="shared" si="17"/>
        <v>16,18</v>
      </c>
      <c r="S84" s="64" t="str">
        <f t="shared" si="17"/>
        <v>17,18</v>
      </c>
      <c r="T84" s="177"/>
      <c r="U84" s="156">
        <v>80</v>
      </c>
      <c r="V84" s="145">
        <v>1</v>
      </c>
      <c r="W84" s="145">
        <v>26</v>
      </c>
      <c r="X84" s="145">
        <v>0</v>
      </c>
      <c r="Y84" s="145">
        <v>160</v>
      </c>
      <c r="Z84" s="63" t="str">
        <f t="shared" si="13"/>
        <v>1,27</v>
      </c>
      <c r="AA84" s="177"/>
      <c r="AB84" s="193">
        <v>80</v>
      </c>
      <c r="AC84" s="193">
        <v>1</v>
      </c>
      <c r="AD84" s="193">
        <v>23</v>
      </c>
      <c r="AE84" s="193" t="s">
        <v>537</v>
      </c>
      <c r="AF84" s="194" t="s">
        <v>467</v>
      </c>
      <c r="AG84" s="194">
        <v>0.1</v>
      </c>
      <c r="AH84" s="194">
        <v>0</v>
      </c>
      <c r="AI84" s="194">
        <v>0</v>
      </c>
      <c r="AJ84" s="194">
        <v>0</v>
      </c>
      <c r="AK84" s="194">
        <v>0</v>
      </c>
      <c r="AL84" s="193">
        <v>1</v>
      </c>
      <c r="AM84" s="193">
        <v>19</v>
      </c>
      <c r="AN84" s="193">
        <v>10</v>
      </c>
      <c r="AO84" s="63" t="str">
        <f t="shared" si="14"/>
        <v>11,20</v>
      </c>
      <c r="AP84" s="105" t="str">
        <f t="shared" si="15"/>
        <v/>
      </c>
      <c r="AQ84" s="109">
        <f t="shared" si="8"/>
        <v>0</v>
      </c>
      <c r="AR84" s="109">
        <f t="shared" si="8"/>
        <v>0</v>
      </c>
      <c r="AS84" s="160"/>
      <c r="AT84" s="160"/>
      <c r="AU84" s="160"/>
      <c r="AV84" s="166"/>
      <c r="AW84" s="160"/>
      <c r="AX84" s="160"/>
      <c r="AY84" s="160"/>
      <c r="AZ84" s="160"/>
      <c r="BA84" s="177"/>
      <c r="BB84" s="177"/>
      <c r="BC84" s="177"/>
      <c r="BD84" s="177"/>
      <c r="BE84" s="177"/>
      <c r="BF84" s="177"/>
      <c r="BG84" s="177"/>
      <c r="BH84" s="177"/>
      <c r="BI84" s="177"/>
      <c r="BJ84" s="177"/>
      <c r="BK84" s="177"/>
      <c r="BL84" s="177"/>
      <c r="BM84" s="177"/>
      <c r="BN84" s="177"/>
      <c r="BO84" s="177"/>
      <c r="BP84" s="177"/>
      <c r="BQ84" s="177"/>
      <c r="BR84" s="177"/>
      <c r="BS84" s="177"/>
      <c r="BT84" s="177"/>
      <c r="BU84" s="177"/>
      <c r="BV84" s="177"/>
      <c r="BW84" s="177"/>
      <c r="BX84" s="177"/>
      <c r="BY84" s="177"/>
      <c r="BZ84" s="177"/>
      <c r="CA84" s="177"/>
      <c r="CB84" s="177"/>
      <c r="CC84" s="177"/>
    </row>
    <row r="85" spans="1:81" ht="6.95" customHeight="1" x14ac:dyDescent="0.25">
      <c r="A85" s="174">
        <f t="shared" si="18"/>
        <v>19</v>
      </c>
      <c r="B85" s="29">
        <f>COLUMN()</f>
        <v>2</v>
      </c>
      <c r="C85" s="64" t="str">
        <f t="shared" si="16"/>
        <v>1,19</v>
      </c>
      <c r="D85" s="64" t="str">
        <f t="shared" si="16"/>
        <v>2,19</v>
      </c>
      <c r="E85" s="64" t="str">
        <f t="shared" si="16"/>
        <v>3,19</v>
      </c>
      <c r="F85" s="64" t="str">
        <f t="shared" si="16"/>
        <v>4,19</v>
      </c>
      <c r="G85" s="64" t="str">
        <f t="shared" si="16"/>
        <v>5,19</v>
      </c>
      <c r="H85" s="64" t="str">
        <f t="shared" si="16"/>
        <v>6,19</v>
      </c>
      <c r="I85" s="64" t="str">
        <f t="shared" si="16"/>
        <v>7,19</v>
      </c>
      <c r="J85" s="64" t="str">
        <f t="shared" si="16"/>
        <v>8,19</v>
      </c>
      <c r="K85" s="64" t="str">
        <f t="shared" si="16"/>
        <v>9,19</v>
      </c>
      <c r="L85" s="64" t="str">
        <f t="shared" si="16"/>
        <v>10,19</v>
      </c>
      <c r="M85" s="64" t="str">
        <f t="shared" si="17"/>
        <v>11,19</v>
      </c>
      <c r="N85" s="64" t="str">
        <f t="shared" si="17"/>
        <v>12,19</v>
      </c>
      <c r="O85" s="64" t="str">
        <f t="shared" si="17"/>
        <v>13,19</v>
      </c>
      <c r="P85" s="64" t="str">
        <f t="shared" si="17"/>
        <v>14,19</v>
      </c>
      <c r="Q85" s="64" t="str">
        <f t="shared" si="17"/>
        <v>15,19</v>
      </c>
      <c r="R85" s="64" t="str">
        <f t="shared" si="17"/>
        <v>16,19</v>
      </c>
      <c r="S85" s="64" t="str">
        <f t="shared" si="17"/>
        <v>17,19</v>
      </c>
      <c r="T85" s="177"/>
      <c r="U85" s="156">
        <v>81</v>
      </c>
      <c r="V85" s="145">
        <v>1</v>
      </c>
      <c r="W85" s="145">
        <v>0</v>
      </c>
      <c r="X85" s="145">
        <v>16</v>
      </c>
      <c r="Y85" s="145">
        <v>140</v>
      </c>
      <c r="Z85" s="63" t="str">
        <f t="shared" si="13"/>
        <v>17,1</v>
      </c>
      <c r="AA85" s="177"/>
      <c r="AB85" s="193">
        <v>81</v>
      </c>
      <c r="AC85" s="193">
        <v>1</v>
      </c>
      <c r="AD85" s="193">
        <v>24</v>
      </c>
      <c r="AE85" s="193" t="s">
        <v>538</v>
      </c>
      <c r="AF85" s="194" t="s">
        <v>465</v>
      </c>
      <c r="AG85" s="194">
        <v>0.1</v>
      </c>
      <c r="AH85" s="194">
        <v>102</v>
      </c>
      <c r="AI85" s="194">
        <v>200</v>
      </c>
      <c r="AJ85" s="194">
        <v>500</v>
      </c>
      <c r="AK85" s="194">
        <v>500</v>
      </c>
      <c r="AL85" s="193">
        <v>0</v>
      </c>
      <c r="AM85" s="193">
        <v>20</v>
      </c>
      <c r="AN85" s="193">
        <v>5</v>
      </c>
      <c r="AO85" s="63" t="str">
        <f t="shared" si="14"/>
        <v>6,21</v>
      </c>
      <c r="AP85" s="105" t="str">
        <f t="shared" si="15"/>
        <v>H</v>
      </c>
      <c r="AQ85" s="109">
        <f t="shared" si="8"/>
        <v>300</v>
      </c>
      <c r="AR85" s="109">
        <f t="shared" si="8"/>
        <v>0</v>
      </c>
      <c r="AS85" s="160"/>
      <c r="AT85" s="160"/>
      <c r="AU85" s="160"/>
      <c r="AV85" s="166"/>
      <c r="AW85" s="160"/>
      <c r="AX85" s="160"/>
      <c r="AY85" s="160"/>
      <c r="AZ85" s="160"/>
      <c r="BA85" s="177"/>
      <c r="BB85" s="177"/>
      <c r="BC85" s="177"/>
      <c r="BD85" s="177"/>
      <c r="BE85" s="177"/>
      <c r="BF85" s="177"/>
      <c r="BG85" s="177"/>
      <c r="BH85" s="177"/>
      <c r="BI85" s="177"/>
      <c r="BJ85" s="177"/>
      <c r="BK85" s="177"/>
      <c r="BL85" s="177"/>
      <c r="BM85" s="177"/>
      <c r="BN85" s="177"/>
      <c r="BO85" s="177"/>
      <c r="BP85" s="177"/>
      <c r="BQ85" s="177"/>
      <c r="BR85" s="177"/>
      <c r="BS85" s="177"/>
      <c r="BT85" s="177"/>
      <c r="BU85" s="177"/>
      <c r="BV85" s="177"/>
      <c r="BW85" s="177"/>
      <c r="BX85" s="177"/>
      <c r="BY85" s="177"/>
      <c r="BZ85" s="177"/>
      <c r="CA85" s="177"/>
      <c r="CB85" s="177"/>
      <c r="CC85" s="177"/>
    </row>
    <row r="86" spans="1:81" ht="6.95" customHeight="1" x14ac:dyDescent="0.25">
      <c r="A86" s="174">
        <f t="shared" si="18"/>
        <v>20</v>
      </c>
      <c r="B86" s="29">
        <f>COLUMN()</f>
        <v>2</v>
      </c>
      <c r="C86" s="64" t="str">
        <f t="shared" si="16"/>
        <v>1,20</v>
      </c>
      <c r="D86" s="64" t="str">
        <f t="shared" si="16"/>
        <v>2,20</v>
      </c>
      <c r="E86" s="64" t="str">
        <f t="shared" si="16"/>
        <v>3,20</v>
      </c>
      <c r="F86" s="64" t="str">
        <f t="shared" si="16"/>
        <v>4,20</v>
      </c>
      <c r="G86" s="64" t="str">
        <f t="shared" si="16"/>
        <v>5,20</v>
      </c>
      <c r="H86" s="64" t="str">
        <f t="shared" si="16"/>
        <v>6,20</v>
      </c>
      <c r="I86" s="64" t="str">
        <f t="shared" si="16"/>
        <v>7,20</v>
      </c>
      <c r="J86" s="64" t="str">
        <f t="shared" si="16"/>
        <v>8,20</v>
      </c>
      <c r="K86" s="64" t="str">
        <f t="shared" si="16"/>
        <v>9,20</v>
      </c>
      <c r="L86" s="64" t="str">
        <f t="shared" si="16"/>
        <v>10,20</v>
      </c>
      <c r="M86" s="64" t="str">
        <f t="shared" si="17"/>
        <v>11,20</v>
      </c>
      <c r="N86" s="64" t="str">
        <f t="shared" si="17"/>
        <v>12,20</v>
      </c>
      <c r="O86" s="64" t="str">
        <f t="shared" si="17"/>
        <v>13,20</v>
      </c>
      <c r="P86" s="64" t="str">
        <f t="shared" si="17"/>
        <v>14,20</v>
      </c>
      <c r="Q86" s="64" t="str">
        <f t="shared" si="17"/>
        <v>15,20</v>
      </c>
      <c r="R86" s="64" t="str">
        <f t="shared" si="17"/>
        <v>16,20</v>
      </c>
      <c r="S86" s="64" t="str">
        <f t="shared" si="17"/>
        <v>17,20</v>
      </c>
      <c r="T86" s="177"/>
      <c r="U86" s="156">
        <v>82</v>
      </c>
      <c r="V86" s="145">
        <v>1</v>
      </c>
      <c r="W86" s="145">
        <v>1</v>
      </c>
      <c r="X86" s="145">
        <v>16</v>
      </c>
      <c r="Y86" s="145">
        <v>140</v>
      </c>
      <c r="Z86" s="63" t="str">
        <f t="shared" si="13"/>
        <v>17,2</v>
      </c>
      <c r="AA86" s="177"/>
      <c r="AB86" s="193">
        <v>82</v>
      </c>
      <c r="AC86" s="193">
        <v>1</v>
      </c>
      <c r="AD86" s="193">
        <v>25</v>
      </c>
      <c r="AE86" s="193" t="s">
        <v>539</v>
      </c>
      <c r="AF86" s="194" t="s">
        <v>465</v>
      </c>
      <c r="AG86" s="194">
        <v>0.1</v>
      </c>
      <c r="AH86" s="194">
        <v>102</v>
      </c>
      <c r="AI86" s="194">
        <v>200</v>
      </c>
      <c r="AJ86" s="194">
        <v>500</v>
      </c>
      <c r="AK86" s="194">
        <v>500</v>
      </c>
      <c r="AL86" s="193">
        <v>0</v>
      </c>
      <c r="AM86" s="193">
        <v>21</v>
      </c>
      <c r="AN86" s="193">
        <v>6</v>
      </c>
      <c r="AO86" s="63" t="str">
        <f t="shared" si="14"/>
        <v>7,22</v>
      </c>
      <c r="AP86" s="105" t="str">
        <f t="shared" si="15"/>
        <v>H</v>
      </c>
      <c r="AQ86" s="109">
        <f t="shared" si="8"/>
        <v>300</v>
      </c>
      <c r="AR86" s="109">
        <f t="shared" si="8"/>
        <v>0</v>
      </c>
      <c r="AS86" s="160"/>
      <c r="AT86" s="160"/>
      <c r="AU86" s="160"/>
      <c r="AV86" s="166"/>
      <c r="AW86" s="160"/>
      <c r="AX86" s="160"/>
      <c r="AY86" s="160"/>
      <c r="AZ86" s="160"/>
      <c r="BA86" s="177"/>
      <c r="BB86" s="177"/>
      <c r="BC86" s="177"/>
      <c r="BD86" s="177"/>
      <c r="BE86" s="177"/>
      <c r="BF86" s="177"/>
      <c r="BG86" s="177"/>
      <c r="BH86" s="177"/>
      <c r="BI86" s="177"/>
      <c r="BJ86" s="177"/>
      <c r="BK86" s="177"/>
      <c r="BL86" s="177"/>
      <c r="BM86" s="177"/>
      <c r="BN86" s="177"/>
      <c r="BO86" s="177"/>
      <c r="BP86" s="177"/>
      <c r="BQ86" s="177"/>
      <c r="BR86" s="177"/>
      <c r="BS86" s="177"/>
      <c r="BT86" s="177"/>
      <c r="BU86" s="177"/>
      <c r="BV86" s="177"/>
      <c r="BW86" s="177"/>
      <c r="BX86" s="177"/>
      <c r="BY86" s="177"/>
      <c r="BZ86" s="177"/>
      <c r="CA86" s="177"/>
      <c r="CB86" s="177"/>
      <c r="CC86" s="177"/>
    </row>
    <row r="87" spans="1:81" ht="6.95" customHeight="1" x14ac:dyDescent="0.25">
      <c r="A87" s="174">
        <f t="shared" si="18"/>
        <v>21</v>
      </c>
      <c r="B87" s="29">
        <f>COLUMN()</f>
        <v>2</v>
      </c>
      <c r="C87" s="64" t="str">
        <f t="shared" si="16"/>
        <v>1,21</v>
      </c>
      <c r="D87" s="64" t="str">
        <f t="shared" si="16"/>
        <v>2,21</v>
      </c>
      <c r="E87" s="64" t="str">
        <f t="shared" si="16"/>
        <v>3,21</v>
      </c>
      <c r="F87" s="64" t="str">
        <f t="shared" si="16"/>
        <v>4,21</v>
      </c>
      <c r="G87" s="64" t="str">
        <f t="shared" si="16"/>
        <v>5,21</v>
      </c>
      <c r="H87" s="64" t="str">
        <f t="shared" si="16"/>
        <v>6,21</v>
      </c>
      <c r="I87" s="64" t="str">
        <f t="shared" si="16"/>
        <v>7,21</v>
      </c>
      <c r="J87" s="64" t="str">
        <f t="shared" si="16"/>
        <v>8,21</v>
      </c>
      <c r="K87" s="64" t="str">
        <f t="shared" si="16"/>
        <v>9,21</v>
      </c>
      <c r="L87" s="64" t="str">
        <f t="shared" si="16"/>
        <v>10,21</v>
      </c>
      <c r="M87" s="64" t="str">
        <f t="shared" si="17"/>
        <v>11,21</v>
      </c>
      <c r="N87" s="64" t="str">
        <f t="shared" si="17"/>
        <v>12,21</v>
      </c>
      <c r="O87" s="64" t="str">
        <f t="shared" si="17"/>
        <v>13,21</v>
      </c>
      <c r="P87" s="64" t="str">
        <f t="shared" si="17"/>
        <v>14,21</v>
      </c>
      <c r="Q87" s="64" t="str">
        <f t="shared" si="17"/>
        <v>15,21</v>
      </c>
      <c r="R87" s="64" t="str">
        <f t="shared" si="17"/>
        <v>16,21</v>
      </c>
      <c r="S87" s="64" t="str">
        <f t="shared" si="17"/>
        <v>17,21</v>
      </c>
      <c r="T87" s="177"/>
      <c r="U87" s="156">
        <v>83</v>
      </c>
      <c r="V87" s="145">
        <v>1</v>
      </c>
      <c r="W87" s="145">
        <v>2</v>
      </c>
      <c r="X87" s="145">
        <v>16</v>
      </c>
      <c r="Y87" s="145">
        <v>140</v>
      </c>
      <c r="Z87" s="63" t="str">
        <f t="shared" si="13"/>
        <v>17,3</v>
      </c>
      <c r="AA87" s="177"/>
      <c r="AB87" s="193">
        <v>83</v>
      </c>
      <c r="AC87" s="193">
        <v>1</v>
      </c>
      <c r="AD87" s="193">
        <v>26</v>
      </c>
      <c r="AE87" s="193" t="s">
        <v>540</v>
      </c>
      <c r="AF87" s="194" t="s">
        <v>467</v>
      </c>
      <c r="AG87" s="194">
        <v>0.1</v>
      </c>
      <c r="AH87" s="194">
        <v>0</v>
      </c>
      <c r="AI87" s="194">
        <v>0</v>
      </c>
      <c r="AJ87" s="194">
        <v>0</v>
      </c>
      <c r="AK87" s="194">
        <v>0</v>
      </c>
      <c r="AL87" s="193">
        <v>1</v>
      </c>
      <c r="AM87" s="193">
        <v>20</v>
      </c>
      <c r="AN87" s="193">
        <v>6</v>
      </c>
      <c r="AO87" s="63" t="str">
        <f t="shared" si="14"/>
        <v>7,21</v>
      </c>
      <c r="AP87" s="105" t="str">
        <f t="shared" si="15"/>
        <v/>
      </c>
      <c r="AQ87" s="109">
        <f t="shared" si="8"/>
        <v>0</v>
      </c>
      <c r="AR87" s="109">
        <f t="shared" si="8"/>
        <v>0</v>
      </c>
      <c r="AS87" s="160"/>
      <c r="AT87" s="160"/>
      <c r="AU87" s="160"/>
      <c r="AV87" s="166"/>
      <c r="AW87" s="160"/>
      <c r="AX87" s="160"/>
      <c r="AY87" s="160"/>
      <c r="AZ87" s="160"/>
      <c r="BA87" s="177"/>
      <c r="BB87" s="177"/>
      <c r="BC87" s="177"/>
      <c r="BD87" s="177"/>
      <c r="BE87" s="177"/>
      <c r="BF87" s="177"/>
      <c r="BG87" s="177"/>
      <c r="BH87" s="177"/>
      <c r="BI87" s="177"/>
      <c r="BJ87" s="177"/>
      <c r="BK87" s="177"/>
      <c r="BL87" s="177"/>
      <c r="BM87" s="177"/>
      <c r="BN87" s="177"/>
      <c r="BO87" s="177"/>
      <c r="BP87" s="177"/>
      <c r="BQ87" s="177"/>
      <c r="BR87" s="177"/>
      <c r="BS87" s="177"/>
      <c r="BT87" s="177"/>
      <c r="BU87" s="177"/>
      <c r="BV87" s="177"/>
      <c r="BW87" s="177"/>
      <c r="BX87" s="177"/>
      <c r="BY87" s="177"/>
      <c r="BZ87" s="177"/>
      <c r="CA87" s="177"/>
      <c r="CB87" s="177"/>
      <c r="CC87" s="177"/>
    </row>
    <row r="88" spans="1:81" ht="6.95" customHeight="1" x14ac:dyDescent="0.25">
      <c r="A88" s="174">
        <f t="shared" si="18"/>
        <v>22</v>
      </c>
      <c r="B88" s="29">
        <f>COLUMN()</f>
        <v>2</v>
      </c>
      <c r="C88" s="64" t="str">
        <f t="shared" si="16"/>
        <v>1,22</v>
      </c>
      <c r="D88" s="64" t="str">
        <f t="shared" si="16"/>
        <v>2,22</v>
      </c>
      <c r="E88" s="64" t="str">
        <f t="shared" si="16"/>
        <v>3,22</v>
      </c>
      <c r="F88" s="64" t="str">
        <f t="shared" si="16"/>
        <v>4,22</v>
      </c>
      <c r="G88" s="64" t="str">
        <f t="shared" si="16"/>
        <v>5,22</v>
      </c>
      <c r="H88" s="64" t="str">
        <f t="shared" si="16"/>
        <v>6,22</v>
      </c>
      <c r="I88" s="64" t="str">
        <f t="shared" si="16"/>
        <v>7,22</v>
      </c>
      <c r="J88" s="64" t="str">
        <f t="shared" si="16"/>
        <v>8,22</v>
      </c>
      <c r="K88" s="64" t="str">
        <f t="shared" si="16"/>
        <v>9,22</v>
      </c>
      <c r="L88" s="64" t="str">
        <f t="shared" si="16"/>
        <v>10,22</v>
      </c>
      <c r="M88" s="64" t="str">
        <f t="shared" si="17"/>
        <v>11,22</v>
      </c>
      <c r="N88" s="64" t="str">
        <f t="shared" si="17"/>
        <v>12,22</v>
      </c>
      <c r="O88" s="64" t="str">
        <f t="shared" si="17"/>
        <v>13,22</v>
      </c>
      <c r="P88" s="64" t="str">
        <f t="shared" si="17"/>
        <v>14,22</v>
      </c>
      <c r="Q88" s="64" t="str">
        <f t="shared" si="17"/>
        <v>15,22</v>
      </c>
      <c r="R88" s="64" t="str">
        <f t="shared" si="17"/>
        <v>16,22</v>
      </c>
      <c r="S88" s="64" t="str">
        <f t="shared" si="17"/>
        <v>17,22</v>
      </c>
      <c r="T88" s="177"/>
      <c r="U88" s="156">
        <v>84</v>
      </c>
      <c r="V88" s="145">
        <v>1</v>
      </c>
      <c r="W88" s="145">
        <v>3</v>
      </c>
      <c r="X88" s="145">
        <v>16</v>
      </c>
      <c r="Y88" s="145">
        <v>140</v>
      </c>
      <c r="Z88" s="63" t="str">
        <f t="shared" si="13"/>
        <v>17,4</v>
      </c>
      <c r="AA88" s="177"/>
      <c r="AB88" s="193">
        <v>84</v>
      </c>
      <c r="AC88" s="193">
        <v>1</v>
      </c>
      <c r="AD88" s="193">
        <v>27</v>
      </c>
      <c r="AE88" s="193" t="s">
        <v>541</v>
      </c>
      <c r="AF88" s="194" t="s">
        <v>465</v>
      </c>
      <c r="AG88" s="194">
        <v>0.1</v>
      </c>
      <c r="AH88" s="194">
        <v>102</v>
      </c>
      <c r="AI88" s="194">
        <v>200</v>
      </c>
      <c r="AJ88" s="194">
        <v>500</v>
      </c>
      <c r="AK88" s="194">
        <v>500</v>
      </c>
      <c r="AL88" s="193">
        <v>0</v>
      </c>
      <c r="AM88" s="193">
        <v>21</v>
      </c>
      <c r="AN88" s="193">
        <v>7</v>
      </c>
      <c r="AO88" s="63" t="str">
        <f t="shared" si="14"/>
        <v>8,22</v>
      </c>
      <c r="AP88" s="105" t="str">
        <f t="shared" si="15"/>
        <v>H</v>
      </c>
      <c r="AQ88" s="109">
        <f t="shared" si="8"/>
        <v>300</v>
      </c>
      <c r="AR88" s="109">
        <f t="shared" si="8"/>
        <v>0</v>
      </c>
      <c r="AS88" s="160"/>
      <c r="AT88" s="160"/>
      <c r="AU88" s="160"/>
      <c r="AV88" s="166"/>
      <c r="AW88" s="160"/>
      <c r="AX88" s="160"/>
      <c r="AY88" s="160"/>
      <c r="AZ88" s="160"/>
      <c r="BA88" s="177"/>
      <c r="BB88" s="177"/>
      <c r="BC88" s="177"/>
      <c r="BD88" s="177"/>
      <c r="BE88" s="177"/>
      <c r="BF88" s="177"/>
      <c r="BG88" s="177"/>
      <c r="BH88" s="177"/>
      <c r="BI88" s="177"/>
      <c r="BJ88" s="177"/>
      <c r="BK88" s="177"/>
      <c r="BL88" s="177"/>
      <c r="BM88" s="177"/>
      <c r="BN88" s="177"/>
      <c r="BO88" s="177"/>
      <c r="BP88" s="177"/>
      <c r="BQ88" s="177"/>
      <c r="BR88" s="177"/>
      <c r="BS88" s="177"/>
      <c r="BT88" s="177"/>
      <c r="BU88" s="177"/>
      <c r="BV88" s="177"/>
      <c r="BW88" s="177"/>
      <c r="BX88" s="177"/>
      <c r="BY88" s="177"/>
      <c r="BZ88" s="177"/>
      <c r="CA88" s="177"/>
      <c r="CB88" s="177"/>
      <c r="CC88" s="177"/>
    </row>
    <row r="89" spans="1:81" ht="6.95" customHeight="1" x14ac:dyDescent="0.25">
      <c r="A89" s="174">
        <f t="shared" si="18"/>
        <v>23</v>
      </c>
      <c r="B89" s="29">
        <f>COLUMN()</f>
        <v>2</v>
      </c>
      <c r="C89" s="64" t="str">
        <f t="shared" si="16"/>
        <v>1,23</v>
      </c>
      <c r="D89" s="64" t="str">
        <f t="shared" si="16"/>
        <v>2,23</v>
      </c>
      <c r="E89" s="64" t="str">
        <f t="shared" si="16"/>
        <v>3,23</v>
      </c>
      <c r="F89" s="64" t="str">
        <f t="shared" si="16"/>
        <v>4,23</v>
      </c>
      <c r="G89" s="64" t="str">
        <f t="shared" si="16"/>
        <v>5,23</v>
      </c>
      <c r="H89" s="64" t="str">
        <f t="shared" si="16"/>
        <v>6,23</v>
      </c>
      <c r="I89" s="64" t="str">
        <f t="shared" si="16"/>
        <v>7,23</v>
      </c>
      <c r="J89" s="64" t="str">
        <f t="shared" si="16"/>
        <v>8,23</v>
      </c>
      <c r="K89" s="64" t="str">
        <f t="shared" si="16"/>
        <v>9,23</v>
      </c>
      <c r="L89" s="64" t="str">
        <f t="shared" si="16"/>
        <v>10,23</v>
      </c>
      <c r="M89" s="64" t="str">
        <f t="shared" si="17"/>
        <v>11,23</v>
      </c>
      <c r="N89" s="64" t="str">
        <f t="shared" si="17"/>
        <v>12,23</v>
      </c>
      <c r="O89" s="64" t="str">
        <f t="shared" si="17"/>
        <v>13,23</v>
      </c>
      <c r="P89" s="64" t="str">
        <f t="shared" si="17"/>
        <v>14,23</v>
      </c>
      <c r="Q89" s="64" t="str">
        <f t="shared" si="17"/>
        <v>15,23</v>
      </c>
      <c r="R89" s="64" t="str">
        <f t="shared" si="17"/>
        <v>16,23</v>
      </c>
      <c r="S89" s="64" t="str">
        <f t="shared" si="17"/>
        <v>17,23</v>
      </c>
      <c r="T89" s="177"/>
      <c r="U89" s="156">
        <v>85</v>
      </c>
      <c r="V89" s="145">
        <v>1</v>
      </c>
      <c r="W89" s="145">
        <v>4</v>
      </c>
      <c r="X89" s="145">
        <v>16</v>
      </c>
      <c r="Y89" s="145">
        <v>140</v>
      </c>
      <c r="Z89" s="63" t="str">
        <f t="shared" si="13"/>
        <v>17,5</v>
      </c>
      <c r="AA89" s="177"/>
      <c r="AB89" s="193">
        <v>85</v>
      </c>
      <c r="AC89" s="193">
        <v>1</v>
      </c>
      <c r="AD89" s="193">
        <v>28</v>
      </c>
      <c r="AE89" s="193" t="s">
        <v>542</v>
      </c>
      <c r="AF89" s="194" t="s">
        <v>467</v>
      </c>
      <c r="AG89" s="194">
        <v>0.1</v>
      </c>
      <c r="AH89" s="194">
        <v>0</v>
      </c>
      <c r="AI89" s="194">
        <v>0</v>
      </c>
      <c r="AJ89" s="194">
        <v>0</v>
      </c>
      <c r="AK89" s="194">
        <v>0</v>
      </c>
      <c r="AL89" s="193">
        <v>1</v>
      </c>
      <c r="AM89" s="193">
        <v>20</v>
      </c>
      <c r="AN89" s="193">
        <v>7</v>
      </c>
      <c r="AO89" s="63" t="str">
        <f t="shared" si="14"/>
        <v>8,21</v>
      </c>
      <c r="AP89" s="105" t="str">
        <f t="shared" si="15"/>
        <v/>
      </c>
      <c r="AQ89" s="109">
        <f t="shared" si="8"/>
        <v>0</v>
      </c>
      <c r="AR89" s="109">
        <f t="shared" si="8"/>
        <v>0</v>
      </c>
      <c r="AS89" s="160"/>
      <c r="AT89" s="160"/>
      <c r="AU89" s="160"/>
      <c r="AV89" s="166"/>
      <c r="AW89" s="160"/>
      <c r="AX89" s="160"/>
      <c r="AY89" s="160"/>
      <c r="AZ89" s="160"/>
      <c r="BA89" s="177"/>
      <c r="BB89" s="177"/>
      <c r="BC89" s="177"/>
      <c r="BD89" s="177"/>
      <c r="BE89" s="177"/>
      <c r="BF89" s="177"/>
      <c r="BG89" s="177"/>
      <c r="BH89" s="177"/>
      <c r="BI89" s="177"/>
      <c r="BJ89" s="177"/>
      <c r="BK89" s="177"/>
      <c r="BL89" s="177"/>
      <c r="BM89" s="177"/>
      <c r="BN89" s="177"/>
      <c r="BO89" s="177"/>
      <c r="BP89" s="177"/>
      <c r="BQ89" s="177"/>
      <c r="BR89" s="177"/>
      <c r="BS89" s="177"/>
      <c r="BT89" s="177"/>
      <c r="BU89" s="177"/>
      <c r="BV89" s="177"/>
      <c r="BW89" s="177"/>
      <c r="BX89" s="177"/>
      <c r="BY89" s="177"/>
      <c r="BZ89" s="177"/>
      <c r="CA89" s="177"/>
      <c r="CB89" s="177"/>
      <c r="CC89" s="177"/>
    </row>
    <row r="90" spans="1:81" ht="6.95" customHeight="1" x14ac:dyDescent="0.25">
      <c r="A90" s="174">
        <f t="shared" si="18"/>
        <v>24</v>
      </c>
      <c r="B90" s="29">
        <f>COLUMN()</f>
        <v>2</v>
      </c>
      <c r="C90" s="64" t="str">
        <f t="shared" si="16"/>
        <v>1,24</v>
      </c>
      <c r="D90" s="64" t="str">
        <f t="shared" si="16"/>
        <v>2,24</v>
      </c>
      <c r="E90" s="64" t="str">
        <f t="shared" si="16"/>
        <v>3,24</v>
      </c>
      <c r="F90" s="64" t="str">
        <f t="shared" si="16"/>
        <v>4,24</v>
      </c>
      <c r="G90" s="64" t="str">
        <f t="shared" si="16"/>
        <v>5,24</v>
      </c>
      <c r="H90" s="64" t="str">
        <f t="shared" si="16"/>
        <v>6,24</v>
      </c>
      <c r="I90" s="64" t="str">
        <f t="shared" si="16"/>
        <v>7,24</v>
      </c>
      <c r="J90" s="64" t="str">
        <f t="shared" si="16"/>
        <v>8,24</v>
      </c>
      <c r="K90" s="64" t="str">
        <f t="shared" si="16"/>
        <v>9,24</v>
      </c>
      <c r="L90" s="64" t="str">
        <f t="shared" si="16"/>
        <v>10,24</v>
      </c>
      <c r="M90" s="64" t="str">
        <f t="shared" si="17"/>
        <v>11,24</v>
      </c>
      <c r="N90" s="64" t="str">
        <f t="shared" si="17"/>
        <v>12,24</v>
      </c>
      <c r="O90" s="64" t="str">
        <f t="shared" si="17"/>
        <v>13,24</v>
      </c>
      <c r="P90" s="64" t="str">
        <f t="shared" si="17"/>
        <v>14,24</v>
      </c>
      <c r="Q90" s="64" t="str">
        <f t="shared" si="17"/>
        <v>15,24</v>
      </c>
      <c r="R90" s="64" t="str">
        <f t="shared" si="17"/>
        <v>16,24</v>
      </c>
      <c r="S90" s="64" t="str">
        <f t="shared" si="17"/>
        <v>17,24</v>
      </c>
      <c r="T90" s="177"/>
      <c r="U90" s="156">
        <v>86</v>
      </c>
      <c r="V90" s="145">
        <v>1</v>
      </c>
      <c r="W90" s="145">
        <v>5</v>
      </c>
      <c r="X90" s="145">
        <v>16</v>
      </c>
      <c r="Y90" s="145">
        <v>140</v>
      </c>
      <c r="Z90" s="63" t="str">
        <f t="shared" si="13"/>
        <v>17,6</v>
      </c>
      <c r="AA90" s="177"/>
      <c r="AB90" s="193">
        <v>86</v>
      </c>
      <c r="AC90" s="193">
        <v>1</v>
      </c>
      <c r="AD90" s="193">
        <v>29</v>
      </c>
      <c r="AE90" s="193" t="s">
        <v>543</v>
      </c>
      <c r="AF90" s="194" t="s">
        <v>465</v>
      </c>
      <c r="AG90" s="194">
        <v>0.1</v>
      </c>
      <c r="AH90" s="194">
        <v>102</v>
      </c>
      <c r="AI90" s="194">
        <v>200</v>
      </c>
      <c r="AJ90" s="194">
        <v>500</v>
      </c>
      <c r="AK90" s="194">
        <v>500</v>
      </c>
      <c r="AL90" s="193">
        <v>0</v>
      </c>
      <c r="AM90" s="193">
        <v>21</v>
      </c>
      <c r="AN90" s="193">
        <v>8</v>
      </c>
      <c r="AO90" s="63" t="str">
        <f t="shared" si="14"/>
        <v>9,22</v>
      </c>
      <c r="AP90" s="105" t="str">
        <f t="shared" si="15"/>
        <v>H</v>
      </c>
      <c r="AQ90" s="109">
        <f t="shared" si="8"/>
        <v>300</v>
      </c>
      <c r="AR90" s="109">
        <f t="shared" si="8"/>
        <v>0</v>
      </c>
      <c r="AS90" s="160"/>
      <c r="AT90" s="160"/>
      <c r="AU90" s="160"/>
      <c r="AV90" s="166"/>
      <c r="AW90" s="160"/>
      <c r="AX90" s="160"/>
      <c r="AY90" s="160"/>
      <c r="AZ90" s="160"/>
      <c r="BA90" s="177"/>
      <c r="BB90" s="177"/>
      <c r="BC90" s="177"/>
      <c r="BD90" s="177"/>
      <c r="BE90" s="177"/>
      <c r="BF90" s="177"/>
      <c r="BG90" s="177"/>
      <c r="BH90" s="177"/>
      <c r="BI90" s="177"/>
      <c r="BJ90" s="177"/>
      <c r="BK90" s="177"/>
      <c r="BL90" s="177"/>
      <c r="BM90" s="177"/>
      <c r="BN90" s="177"/>
      <c r="BO90" s="177"/>
      <c r="BP90" s="177"/>
      <c r="BQ90" s="177"/>
      <c r="BR90" s="177"/>
      <c r="BS90" s="177"/>
      <c r="BT90" s="177"/>
      <c r="BU90" s="177"/>
      <c r="BV90" s="177"/>
      <c r="BW90" s="177"/>
      <c r="BX90" s="177"/>
      <c r="BY90" s="177"/>
      <c r="BZ90" s="177"/>
      <c r="CA90" s="177"/>
      <c r="CB90" s="177"/>
      <c r="CC90" s="177"/>
    </row>
    <row r="91" spans="1:81" ht="6.95" customHeight="1" x14ac:dyDescent="0.25">
      <c r="A91" s="174">
        <f t="shared" si="18"/>
        <v>25</v>
      </c>
      <c r="B91" s="29">
        <f>COLUMN()</f>
        <v>2</v>
      </c>
      <c r="C91" s="64" t="str">
        <f t="shared" si="16"/>
        <v>1,25</v>
      </c>
      <c r="D91" s="64" t="str">
        <f t="shared" si="16"/>
        <v>2,25</v>
      </c>
      <c r="E91" s="64" t="str">
        <f t="shared" si="16"/>
        <v>3,25</v>
      </c>
      <c r="F91" s="64" t="str">
        <f t="shared" si="16"/>
        <v>4,25</v>
      </c>
      <c r="G91" s="64" t="str">
        <f t="shared" si="16"/>
        <v>5,25</v>
      </c>
      <c r="H91" s="64" t="str">
        <f t="shared" si="16"/>
        <v>6,25</v>
      </c>
      <c r="I91" s="64" t="str">
        <f t="shared" si="16"/>
        <v>7,25</v>
      </c>
      <c r="J91" s="64" t="str">
        <f t="shared" si="16"/>
        <v>8,25</v>
      </c>
      <c r="K91" s="64" t="str">
        <f t="shared" si="16"/>
        <v>9,25</v>
      </c>
      <c r="L91" s="64" t="str">
        <f t="shared" si="16"/>
        <v>10,25</v>
      </c>
      <c r="M91" s="64" t="str">
        <f t="shared" si="17"/>
        <v>11,25</v>
      </c>
      <c r="N91" s="64" t="str">
        <f t="shared" si="17"/>
        <v>12,25</v>
      </c>
      <c r="O91" s="64" t="str">
        <f t="shared" si="17"/>
        <v>13,25</v>
      </c>
      <c r="P91" s="64" t="str">
        <f t="shared" si="17"/>
        <v>14,25</v>
      </c>
      <c r="Q91" s="64" t="str">
        <f t="shared" si="17"/>
        <v>15,25</v>
      </c>
      <c r="R91" s="64" t="str">
        <f t="shared" si="17"/>
        <v>16,25</v>
      </c>
      <c r="S91" s="64" t="str">
        <f t="shared" si="17"/>
        <v>17,25</v>
      </c>
      <c r="T91" s="177"/>
      <c r="U91" s="156">
        <v>87</v>
      </c>
      <c r="V91" s="145">
        <v>1</v>
      </c>
      <c r="W91" s="145">
        <v>6</v>
      </c>
      <c r="X91" s="145">
        <v>16</v>
      </c>
      <c r="Y91" s="145">
        <v>140</v>
      </c>
      <c r="Z91" s="63" t="str">
        <f t="shared" si="13"/>
        <v>17,7</v>
      </c>
      <c r="AA91" s="177"/>
      <c r="AB91" s="193">
        <v>87</v>
      </c>
      <c r="AC91" s="193">
        <v>1</v>
      </c>
      <c r="AD91" s="193">
        <v>30</v>
      </c>
      <c r="AE91" s="193" t="s">
        <v>544</v>
      </c>
      <c r="AF91" s="194" t="s">
        <v>467</v>
      </c>
      <c r="AG91" s="194">
        <v>0.1</v>
      </c>
      <c r="AH91" s="194">
        <v>0</v>
      </c>
      <c r="AI91" s="194">
        <v>0</v>
      </c>
      <c r="AJ91" s="194">
        <v>0</v>
      </c>
      <c r="AK91" s="194">
        <v>0</v>
      </c>
      <c r="AL91" s="193">
        <v>1</v>
      </c>
      <c r="AM91" s="193">
        <v>20</v>
      </c>
      <c r="AN91" s="193">
        <v>8</v>
      </c>
      <c r="AO91" s="63" t="str">
        <f t="shared" si="14"/>
        <v>9,21</v>
      </c>
      <c r="AP91" s="105" t="str">
        <f t="shared" si="15"/>
        <v/>
      </c>
      <c r="AQ91" s="109">
        <f t="shared" si="8"/>
        <v>0</v>
      </c>
      <c r="AR91" s="109">
        <f t="shared" si="8"/>
        <v>0</v>
      </c>
      <c r="AS91" s="160"/>
      <c r="AT91" s="160"/>
      <c r="AU91" s="160"/>
      <c r="AV91" s="166"/>
      <c r="AW91" s="160"/>
      <c r="AX91" s="160"/>
      <c r="AY91" s="160"/>
      <c r="AZ91" s="160"/>
      <c r="BA91" s="177"/>
      <c r="BB91" s="177"/>
      <c r="BC91" s="177"/>
      <c r="BD91" s="177"/>
      <c r="BE91" s="177"/>
      <c r="BF91" s="177"/>
      <c r="BG91" s="177"/>
      <c r="BH91" s="177"/>
      <c r="BI91" s="177"/>
      <c r="BJ91" s="177"/>
      <c r="BK91" s="177"/>
      <c r="BL91" s="177"/>
      <c r="BM91" s="177"/>
      <c r="BN91" s="177"/>
      <c r="BO91" s="177"/>
      <c r="BP91" s="177"/>
      <c r="BQ91" s="177"/>
      <c r="BR91" s="177"/>
      <c r="BS91" s="177"/>
      <c r="BT91" s="177"/>
      <c r="BU91" s="177"/>
      <c r="BV91" s="177"/>
      <c r="BW91" s="177"/>
      <c r="BX91" s="177"/>
      <c r="BY91" s="177"/>
      <c r="BZ91" s="177"/>
      <c r="CA91" s="177"/>
      <c r="CB91" s="177"/>
      <c r="CC91" s="177"/>
    </row>
    <row r="92" spans="1:81" ht="6.95" customHeight="1" x14ac:dyDescent="0.25">
      <c r="A92" s="174">
        <f t="shared" si="18"/>
        <v>26</v>
      </c>
      <c r="B92" s="29">
        <f>COLUMN()</f>
        <v>2</v>
      </c>
      <c r="C92" s="64" t="str">
        <f t="shared" si="16"/>
        <v>1,26</v>
      </c>
      <c r="D92" s="64" t="str">
        <f t="shared" si="16"/>
        <v>2,26</v>
      </c>
      <c r="E92" s="64" t="str">
        <f t="shared" si="16"/>
        <v>3,26</v>
      </c>
      <c r="F92" s="64" t="str">
        <f t="shared" si="16"/>
        <v>4,26</v>
      </c>
      <c r="G92" s="64" t="str">
        <f t="shared" si="16"/>
        <v>5,26</v>
      </c>
      <c r="H92" s="64" t="str">
        <f t="shared" si="16"/>
        <v>6,26</v>
      </c>
      <c r="I92" s="64" t="str">
        <f t="shared" si="16"/>
        <v>7,26</v>
      </c>
      <c r="J92" s="64" t="str">
        <f t="shared" si="16"/>
        <v>8,26</v>
      </c>
      <c r="K92" s="64" t="str">
        <f t="shared" si="16"/>
        <v>9,26</v>
      </c>
      <c r="L92" s="64" t="str">
        <f t="shared" si="16"/>
        <v>10,26</v>
      </c>
      <c r="M92" s="64" t="str">
        <f t="shared" si="17"/>
        <v>11,26</v>
      </c>
      <c r="N92" s="64" t="str">
        <f t="shared" si="17"/>
        <v>12,26</v>
      </c>
      <c r="O92" s="64" t="str">
        <f t="shared" si="17"/>
        <v>13,26</v>
      </c>
      <c r="P92" s="64" t="str">
        <f t="shared" si="17"/>
        <v>14,26</v>
      </c>
      <c r="Q92" s="64" t="str">
        <f t="shared" si="17"/>
        <v>15,26</v>
      </c>
      <c r="R92" s="64" t="str">
        <f t="shared" si="17"/>
        <v>16,26</v>
      </c>
      <c r="S92" s="64" t="str">
        <f t="shared" si="17"/>
        <v>17,26</v>
      </c>
      <c r="T92" s="177"/>
      <c r="U92" s="156">
        <v>88</v>
      </c>
      <c r="V92" s="145">
        <v>1</v>
      </c>
      <c r="W92" s="145">
        <v>7</v>
      </c>
      <c r="X92" s="145">
        <v>16</v>
      </c>
      <c r="Y92" s="145">
        <v>140</v>
      </c>
      <c r="Z92" s="63" t="str">
        <f t="shared" si="13"/>
        <v>17,8</v>
      </c>
      <c r="AA92" s="177"/>
      <c r="AB92" s="193">
        <v>88</v>
      </c>
      <c r="AC92" s="193">
        <v>1</v>
      </c>
      <c r="AD92" s="193">
        <v>31</v>
      </c>
      <c r="AE92" s="193" t="s">
        <v>545</v>
      </c>
      <c r="AF92" s="194" t="s">
        <v>465</v>
      </c>
      <c r="AG92" s="194">
        <v>0.1</v>
      </c>
      <c r="AH92" s="194">
        <v>102</v>
      </c>
      <c r="AI92" s="194">
        <v>200</v>
      </c>
      <c r="AJ92" s="194">
        <v>500</v>
      </c>
      <c r="AK92" s="194">
        <v>500</v>
      </c>
      <c r="AL92" s="193">
        <v>0</v>
      </c>
      <c r="AM92" s="193">
        <v>21</v>
      </c>
      <c r="AN92" s="193">
        <v>9</v>
      </c>
      <c r="AO92" s="63" t="str">
        <f t="shared" si="14"/>
        <v>10,22</v>
      </c>
      <c r="AP92" s="105" t="str">
        <f t="shared" si="15"/>
        <v>H</v>
      </c>
      <c r="AQ92" s="109">
        <f t="shared" si="8"/>
        <v>300</v>
      </c>
      <c r="AR92" s="109">
        <f t="shared" si="8"/>
        <v>0</v>
      </c>
      <c r="AS92" s="160"/>
      <c r="AT92" s="160"/>
      <c r="AU92" s="160"/>
      <c r="AV92" s="166"/>
      <c r="AW92" s="160"/>
      <c r="AX92" s="160"/>
      <c r="AY92" s="160"/>
      <c r="AZ92" s="160"/>
      <c r="BA92" s="177"/>
      <c r="BB92" s="177"/>
      <c r="BC92" s="177"/>
      <c r="BD92" s="177"/>
      <c r="BE92" s="177"/>
      <c r="BF92" s="177"/>
      <c r="BG92" s="177"/>
      <c r="BH92" s="177"/>
      <c r="BI92" s="177"/>
      <c r="BJ92" s="177"/>
      <c r="BK92" s="177"/>
      <c r="BL92" s="177"/>
      <c r="BM92" s="177"/>
      <c r="BN92" s="177"/>
      <c r="BO92" s="177"/>
      <c r="BP92" s="177"/>
      <c r="BQ92" s="177"/>
      <c r="BR92" s="177"/>
      <c r="BS92" s="177"/>
      <c r="BT92" s="177"/>
      <c r="BU92" s="177"/>
      <c r="BV92" s="177"/>
      <c r="BW92" s="177"/>
      <c r="BX92" s="177"/>
      <c r="BY92" s="177"/>
      <c r="BZ92" s="177"/>
      <c r="CA92" s="177"/>
      <c r="CB92" s="177"/>
      <c r="CC92" s="177"/>
    </row>
    <row r="93" spans="1:81" ht="6.95" customHeight="1" x14ac:dyDescent="0.25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56">
        <v>89</v>
      </c>
      <c r="V93" s="145">
        <v>1</v>
      </c>
      <c r="W93" s="145">
        <v>8</v>
      </c>
      <c r="X93" s="145">
        <v>16</v>
      </c>
      <c r="Y93" s="145">
        <v>140</v>
      </c>
      <c r="Z93" s="63" t="str">
        <f t="shared" si="13"/>
        <v>17,9</v>
      </c>
      <c r="AA93" s="177"/>
      <c r="AB93" s="193">
        <v>89</v>
      </c>
      <c r="AC93" s="193">
        <v>1</v>
      </c>
      <c r="AD93" s="193">
        <v>32</v>
      </c>
      <c r="AE93" s="193" t="s">
        <v>546</v>
      </c>
      <c r="AF93" s="194" t="s">
        <v>467</v>
      </c>
      <c r="AG93" s="194">
        <v>0.1</v>
      </c>
      <c r="AH93" s="194">
        <v>0</v>
      </c>
      <c r="AI93" s="194">
        <v>0</v>
      </c>
      <c r="AJ93" s="194">
        <v>0</v>
      </c>
      <c r="AK93" s="194">
        <v>0</v>
      </c>
      <c r="AL93" s="193">
        <v>1</v>
      </c>
      <c r="AM93" s="193">
        <v>20</v>
      </c>
      <c r="AN93" s="193">
        <v>9</v>
      </c>
      <c r="AO93" s="63" t="str">
        <f t="shared" si="14"/>
        <v>10,21</v>
      </c>
      <c r="AP93" s="105" t="str">
        <f t="shared" si="15"/>
        <v/>
      </c>
      <c r="AQ93" s="109">
        <f t="shared" si="8"/>
        <v>0</v>
      </c>
      <c r="AR93" s="109">
        <f t="shared" si="8"/>
        <v>0</v>
      </c>
      <c r="AS93" s="160"/>
      <c r="AT93" s="160"/>
      <c r="AU93" s="160"/>
      <c r="AV93" s="166"/>
      <c r="AW93" s="160"/>
      <c r="AX93" s="160"/>
      <c r="AY93" s="160"/>
      <c r="AZ93" s="160"/>
      <c r="BA93" s="177"/>
      <c r="BB93" s="177"/>
      <c r="BC93" s="177"/>
      <c r="BD93" s="177"/>
      <c r="BE93" s="177"/>
      <c r="BF93" s="177"/>
      <c r="BG93" s="177"/>
      <c r="BH93" s="177"/>
      <c r="BI93" s="177"/>
      <c r="BJ93" s="177"/>
      <c r="BK93" s="177"/>
      <c r="BL93" s="177"/>
      <c r="BM93" s="177"/>
      <c r="BN93" s="177"/>
      <c r="BO93" s="177"/>
      <c r="BP93" s="177"/>
      <c r="BQ93" s="177"/>
      <c r="BR93" s="177"/>
      <c r="BS93" s="177"/>
      <c r="BT93" s="177"/>
      <c r="BU93" s="177"/>
      <c r="BV93" s="177"/>
      <c r="BW93" s="177"/>
      <c r="BX93" s="177"/>
      <c r="BY93" s="177"/>
      <c r="BZ93" s="177"/>
      <c r="CA93" s="177"/>
      <c r="CB93" s="177"/>
      <c r="CC93" s="177"/>
    </row>
    <row r="94" spans="1:81" ht="6.95" customHeight="1" x14ac:dyDescent="0.25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56">
        <v>90</v>
      </c>
      <c r="V94" s="145">
        <v>1</v>
      </c>
      <c r="W94" s="145">
        <v>9</v>
      </c>
      <c r="X94" s="145">
        <v>16</v>
      </c>
      <c r="Y94" s="145">
        <v>140</v>
      </c>
      <c r="Z94" s="63" t="str">
        <f t="shared" si="13"/>
        <v>17,10</v>
      </c>
      <c r="AA94" s="177"/>
      <c r="AB94" s="193">
        <v>90</v>
      </c>
      <c r="AC94" s="193">
        <v>1</v>
      </c>
      <c r="AD94" s="193">
        <v>33</v>
      </c>
      <c r="AE94" s="193" t="s">
        <v>547</v>
      </c>
      <c r="AF94" s="194" t="s">
        <v>465</v>
      </c>
      <c r="AG94" s="194">
        <v>0.1</v>
      </c>
      <c r="AH94" s="194">
        <v>102</v>
      </c>
      <c r="AI94" s="194">
        <v>200</v>
      </c>
      <c r="AJ94" s="194">
        <v>500</v>
      </c>
      <c r="AK94" s="194">
        <v>500</v>
      </c>
      <c r="AL94" s="193">
        <v>0</v>
      </c>
      <c r="AM94" s="193">
        <v>20</v>
      </c>
      <c r="AN94" s="193">
        <v>11</v>
      </c>
      <c r="AO94" s="63" t="str">
        <f t="shared" si="14"/>
        <v>12,21</v>
      </c>
      <c r="AP94" s="105" t="str">
        <f t="shared" si="15"/>
        <v>H</v>
      </c>
      <c r="AQ94" s="109">
        <f t="shared" si="8"/>
        <v>300</v>
      </c>
      <c r="AR94" s="109">
        <f t="shared" si="8"/>
        <v>0</v>
      </c>
      <c r="AS94" s="160"/>
      <c r="AT94" s="160"/>
      <c r="AU94" s="160"/>
      <c r="AV94" s="166"/>
      <c r="AW94" s="160"/>
      <c r="AX94" s="160"/>
      <c r="AY94" s="160"/>
      <c r="AZ94" s="160"/>
      <c r="BA94" s="177"/>
      <c r="BB94" s="177"/>
      <c r="BC94" s="177"/>
      <c r="BD94" s="177"/>
      <c r="BE94" s="177"/>
      <c r="BF94" s="177"/>
      <c r="BG94" s="177"/>
      <c r="BH94" s="177"/>
      <c r="BI94" s="177"/>
      <c r="BJ94" s="177"/>
      <c r="BK94" s="177"/>
      <c r="BL94" s="177"/>
      <c r="BM94" s="177"/>
      <c r="BN94" s="177"/>
      <c r="BO94" s="177"/>
      <c r="BP94" s="177"/>
      <c r="BQ94" s="177"/>
      <c r="BR94" s="177"/>
      <c r="BS94" s="177"/>
      <c r="BT94" s="177"/>
      <c r="BU94" s="177"/>
      <c r="BV94" s="177"/>
      <c r="BW94" s="177"/>
      <c r="BX94" s="177"/>
      <c r="BY94" s="177"/>
      <c r="BZ94" s="177"/>
      <c r="CA94" s="177"/>
      <c r="CB94" s="177"/>
      <c r="CC94" s="177"/>
    </row>
    <row r="95" spans="1:81" ht="6.95" customHeight="1" x14ac:dyDescent="0.2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56">
        <v>91</v>
      </c>
      <c r="V95" s="145">
        <v>1</v>
      </c>
      <c r="W95" s="145">
        <v>10</v>
      </c>
      <c r="X95" s="145">
        <v>16</v>
      </c>
      <c r="Y95" s="145">
        <v>140</v>
      </c>
      <c r="Z95" s="63" t="str">
        <f t="shared" si="13"/>
        <v>17,11</v>
      </c>
      <c r="AA95" s="177"/>
      <c r="AB95" s="193">
        <v>91</v>
      </c>
      <c r="AC95" s="193">
        <v>1</v>
      </c>
      <c r="AD95" s="193">
        <v>34</v>
      </c>
      <c r="AE95" s="193" t="s">
        <v>548</v>
      </c>
      <c r="AF95" s="194" t="s">
        <v>465</v>
      </c>
      <c r="AG95" s="194">
        <v>0.1</v>
      </c>
      <c r="AH95" s="194">
        <v>102</v>
      </c>
      <c r="AI95" s="194">
        <v>200</v>
      </c>
      <c r="AJ95" s="194">
        <v>500</v>
      </c>
      <c r="AK95" s="194">
        <v>500</v>
      </c>
      <c r="AL95" s="193">
        <v>0</v>
      </c>
      <c r="AM95" s="193">
        <v>21</v>
      </c>
      <c r="AN95" s="193">
        <v>10</v>
      </c>
      <c r="AO95" s="63" t="str">
        <f t="shared" si="14"/>
        <v>11,22</v>
      </c>
      <c r="AP95" s="105" t="str">
        <f t="shared" si="15"/>
        <v>H</v>
      </c>
      <c r="AQ95" s="109">
        <f t="shared" si="8"/>
        <v>300</v>
      </c>
      <c r="AR95" s="109">
        <f t="shared" si="8"/>
        <v>0</v>
      </c>
      <c r="AS95" s="160"/>
      <c r="AT95" s="160"/>
      <c r="AU95" s="160"/>
      <c r="AV95" s="166"/>
      <c r="AW95" s="160"/>
      <c r="AX95" s="160"/>
      <c r="AY95" s="160"/>
      <c r="AZ95" s="160"/>
      <c r="BA95" s="177"/>
      <c r="BB95" s="177"/>
      <c r="BC95" s="177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  <c r="BO95" s="177"/>
      <c r="BP95" s="177"/>
      <c r="BQ95" s="177"/>
      <c r="BR95" s="177"/>
      <c r="BS95" s="177"/>
      <c r="BT95" s="177"/>
      <c r="BU95" s="177"/>
      <c r="BV95" s="177"/>
      <c r="BW95" s="177"/>
      <c r="BX95" s="177"/>
      <c r="BY95" s="177"/>
      <c r="BZ95" s="177"/>
      <c r="CA95" s="177"/>
      <c r="CB95" s="177"/>
      <c r="CC95" s="177"/>
    </row>
    <row r="96" spans="1:81" ht="6.95" customHeight="1" x14ac:dyDescent="0.25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56">
        <v>92</v>
      </c>
      <c r="V96" s="145">
        <v>1</v>
      </c>
      <c r="W96" s="145">
        <v>11</v>
      </c>
      <c r="X96" s="145">
        <v>16</v>
      </c>
      <c r="Y96" s="145">
        <v>140</v>
      </c>
      <c r="Z96" s="63" t="str">
        <f t="shared" si="13"/>
        <v>17,12</v>
      </c>
      <c r="AA96" s="177"/>
      <c r="AB96" s="193">
        <v>92</v>
      </c>
      <c r="AC96" s="193">
        <v>1</v>
      </c>
      <c r="AD96" s="193">
        <v>35</v>
      </c>
      <c r="AE96" s="193" t="s">
        <v>549</v>
      </c>
      <c r="AF96" s="194" t="s">
        <v>467</v>
      </c>
      <c r="AG96" s="194">
        <v>0.1</v>
      </c>
      <c r="AH96" s="194">
        <v>0</v>
      </c>
      <c r="AI96" s="194">
        <v>0</v>
      </c>
      <c r="AJ96" s="194">
        <v>0</v>
      </c>
      <c r="AK96" s="194">
        <v>0</v>
      </c>
      <c r="AL96" s="193">
        <v>1</v>
      </c>
      <c r="AM96" s="193">
        <v>20</v>
      </c>
      <c r="AN96" s="193">
        <v>10</v>
      </c>
      <c r="AO96" s="63" t="str">
        <f t="shared" si="14"/>
        <v>11,21</v>
      </c>
      <c r="AP96" s="105" t="str">
        <f t="shared" si="15"/>
        <v/>
      </c>
      <c r="AQ96" s="109">
        <f t="shared" si="8"/>
        <v>0</v>
      </c>
      <c r="AR96" s="109">
        <f t="shared" si="8"/>
        <v>0</v>
      </c>
      <c r="AS96" s="160"/>
      <c r="AT96" s="160"/>
      <c r="AU96" s="160"/>
      <c r="AV96" s="166"/>
      <c r="AW96" s="160"/>
      <c r="AX96" s="160"/>
      <c r="AY96" s="160"/>
      <c r="AZ96" s="160"/>
      <c r="BA96" s="177"/>
      <c r="BB96" s="177"/>
      <c r="BC96" s="177"/>
      <c r="BD96" s="177"/>
      <c r="BE96" s="177"/>
      <c r="BF96" s="177"/>
      <c r="BG96" s="177"/>
      <c r="BH96" s="177"/>
      <c r="BI96" s="177"/>
      <c r="BJ96" s="177"/>
      <c r="BK96" s="177"/>
      <c r="BL96" s="177"/>
      <c r="BM96" s="177"/>
      <c r="BN96" s="177"/>
      <c r="BO96" s="177"/>
      <c r="BP96" s="177"/>
      <c r="BQ96" s="177"/>
      <c r="BR96" s="177"/>
      <c r="BS96" s="177"/>
      <c r="BT96" s="177"/>
      <c r="BU96" s="177"/>
      <c r="BV96" s="177"/>
      <c r="BW96" s="177"/>
      <c r="BX96" s="177"/>
      <c r="BY96" s="177"/>
      <c r="BZ96" s="177"/>
      <c r="CA96" s="177"/>
      <c r="CB96" s="177"/>
      <c r="CC96" s="177"/>
    </row>
    <row r="97" spans="1:81" ht="6.95" customHeight="1" x14ac:dyDescent="0.25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56">
        <v>93</v>
      </c>
      <c r="V97" s="145">
        <v>1</v>
      </c>
      <c r="W97" s="145">
        <v>12</v>
      </c>
      <c r="X97" s="145">
        <v>16</v>
      </c>
      <c r="Y97" s="145">
        <v>140</v>
      </c>
      <c r="Z97" s="63" t="str">
        <f t="shared" si="13"/>
        <v>17,13</v>
      </c>
      <c r="AA97" s="177"/>
      <c r="AB97" s="193">
        <v>93</v>
      </c>
      <c r="AC97" s="193">
        <v>1</v>
      </c>
      <c r="AD97" s="193">
        <v>36</v>
      </c>
      <c r="AE97" s="193" t="s">
        <v>518</v>
      </c>
      <c r="AF97" s="194" t="s">
        <v>465</v>
      </c>
      <c r="AG97" s="194">
        <v>0.1</v>
      </c>
      <c r="AH97" s="194">
        <v>97</v>
      </c>
      <c r="AI97" s="194">
        <v>102</v>
      </c>
      <c r="AJ97" s="194">
        <v>250</v>
      </c>
      <c r="AK97" s="194">
        <v>500</v>
      </c>
      <c r="AL97" s="193">
        <v>1</v>
      </c>
      <c r="AM97" s="193">
        <v>16</v>
      </c>
      <c r="AN97" s="193">
        <v>7</v>
      </c>
      <c r="AO97" s="63" t="str">
        <f t="shared" si="14"/>
        <v>8,17</v>
      </c>
      <c r="AP97" s="105" t="str">
        <f t="shared" si="15"/>
        <v>H</v>
      </c>
      <c r="AQ97" s="109">
        <f t="shared" si="8"/>
        <v>398</v>
      </c>
      <c r="AR97" s="109">
        <f t="shared" si="8"/>
        <v>250</v>
      </c>
      <c r="AS97" s="160"/>
      <c r="AT97" s="160"/>
      <c r="AU97" s="160"/>
      <c r="AV97" s="166"/>
      <c r="AW97" s="160"/>
      <c r="AX97" s="160"/>
      <c r="AY97" s="160"/>
      <c r="AZ97" s="160"/>
      <c r="BA97" s="177"/>
      <c r="BB97" s="177"/>
      <c r="BC97" s="177"/>
      <c r="BD97" s="177"/>
      <c r="BE97" s="177"/>
      <c r="BF97" s="177"/>
      <c r="BG97" s="177"/>
      <c r="BH97" s="177"/>
      <c r="BI97" s="177"/>
      <c r="BJ97" s="177"/>
      <c r="BK97" s="177"/>
      <c r="BL97" s="177"/>
      <c r="BM97" s="177"/>
      <c r="BN97" s="177"/>
      <c r="BO97" s="177"/>
      <c r="BP97" s="177"/>
      <c r="BQ97" s="177"/>
      <c r="BR97" s="177"/>
      <c r="BS97" s="177"/>
      <c r="BT97" s="177"/>
      <c r="BU97" s="177"/>
      <c r="BV97" s="177"/>
      <c r="BW97" s="177"/>
      <c r="BX97" s="177"/>
      <c r="BY97" s="177"/>
      <c r="BZ97" s="177"/>
      <c r="CA97" s="177"/>
      <c r="CB97" s="177"/>
      <c r="CC97" s="177"/>
    </row>
    <row r="98" spans="1:81" ht="6.95" customHeight="1" x14ac:dyDescent="0.25">
      <c r="U98" s="156">
        <v>94</v>
      </c>
      <c r="V98" s="145">
        <v>1</v>
      </c>
      <c r="W98" s="145">
        <v>13</v>
      </c>
      <c r="X98" s="145">
        <v>16</v>
      </c>
      <c r="Y98" s="145">
        <v>140</v>
      </c>
      <c r="Z98" s="63" t="str">
        <f t="shared" si="13"/>
        <v>17,14</v>
      </c>
      <c r="AA98" s="177"/>
      <c r="AB98" s="193">
        <v>94</v>
      </c>
      <c r="AC98" s="193">
        <v>1</v>
      </c>
      <c r="AD98" s="193">
        <v>37</v>
      </c>
      <c r="AE98" s="193" t="s">
        <v>527</v>
      </c>
      <c r="AF98" s="194" t="s">
        <v>465</v>
      </c>
      <c r="AG98" s="194">
        <v>0.1</v>
      </c>
      <c r="AH98" s="194">
        <v>97</v>
      </c>
      <c r="AI98" s="194">
        <v>102</v>
      </c>
      <c r="AJ98" s="194">
        <v>250</v>
      </c>
      <c r="AK98" s="194">
        <v>500</v>
      </c>
      <c r="AL98" s="193">
        <v>1</v>
      </c>
      <c r="AM98" s="193">
        <v>17</v>
      </c>
      <c r="AN98" s="193">
        <v>6</v>
      </c>
      <c r="AO98" s="63" t="str">
        <f t="shared" si="14"/>
        <v>7,18</v>
      </c>
      <c r="AP98" s="105" t="str">
        <f t="shared" si="15"/>
        <v>H</v>
      </c>
      <c r="AQ98" s="109">
        <f t="shared" si="8"/>
        <v>398</v>
      </c>
      <c r="AR98" s="109">
        <f t="shared" si="8"/>
        <v>250</v>
      </c>
      <c r="AS98" s="160"/>
      <c r="AT98" s="160"/>
      <c r="AU98" s="160"/>
      <c r="AV98" s="166"/>
      <c r="AW98" s="160"/>
      <c r="AX98" s="160"/>
      <c r="AY98" s="160"/>
      <c r="AZ98" s="160"/>
      <c r="BA98" s="177"/>
      <c r="BB98" s="177"/>
      <c r="BC98" s="177"/>
      <c r="BD98" s="177"/>
      <c r="BE98" s="177"/>
      <c r="BF98" s="177"/>
      <c r="BG98" s="177"/>
      <c r="BH98" s="177"/>
      <c r="BI98" s="177"/>
      <c r="BJ98" s="177"/>
      <c r="BK98" s="177"/>
      <c r="BL98" s="177"/>
      <c r="BM98" s="177"/>
      <c r="BN98" s="177"/>
      <c r="BO98" s="177"/>
      <c r="BP98" s="177"/>
      <c r="BQ98" s="177"/>
      <c r="BR98" s="177"/>
      <c r="BS98" s="177"/>
      <c r="BT98" s="177"/>
      <c r="BU98" s="177"/>
      <c r="BV98" s="177"/>
      <c r="BW98" s="177"/>
      <c r="BX98" s="177"/>
      <c r="BY98" s="177"/>
      <c r="BZ98" s="177"/>
      <c r="CA98" s="177"/>
      <c r="CB98" s="177"/>
      <c r="CC98" s="177"/>
    </row>
    <row r="99" spans="1:81" ht="6.95" customHeight="1" x14ac:dyDescent="0.25">
      <c r="U99" s="156">
        <v>95</v>
      </c>
      <c r="V99" s="145">
        <v>1</v>
      </c>
      <c r="W99" s="145">
        <v>14</v>
      </c>
      <c r="X99" s="145">
        <v>16</v>
      </c>
      <c r="Y99" s="145">
        <v>140</v>
      </c>
      <c r="Z99" s="63" t="str">
        <f t="shared" si="13"/>
        <v>17,15</v>
      </c>
      <c r="AA99" s="177"/>
      <c r="AB99" s="193">
        <v>95</v>
      </c>
      <c r="AC99" s="193">
        <v>1</v>
      </c>
      <c r="AD99" s="193">
        <v>38</v>
      </c>
      <c r="AE99" s="193" t="s">
        <v>550</v>
      </c>
      <c r="AF99" s="194" t="s">
        <v>467</v>
      </c>
      <c r="AG99" s="194">
        <v>0.1</v>
      </c>
      <c r="AH99" s="194">
        <v>0</v>
      </c>
      <c r="AI99" s="194">
        <v>0</v>
      </c>
      <c r="AJ99" s="194">
        <v>0</v>
      </c>
      <c r="AK99" s="194">
        <v>0</v>
      </c>
      <c r="AL99" s="193">
        <v>2</v>
      </c>
      <c r="AM99" s="193">
        <v>17</v>
      </c>
      <c r="AN99" s="193">
        <v>7</v>
      </c>
      <c r="AO99" s="63" t="str">
        <f t="shared" si="14"/>
        <v>8,18</v>
      </c>
      <c r="AP99" s="105" t="str">
        <f t="shared" si="15"/>
        <v/>
      </c>
      <c r="AQ99" s="109">
        <f t="shared" si="8"/>
        <v>0</v>
      </c>
      <c r="AR99" s="109">
        <f t="shared" si="8"/>
        <v>0</v>
      </c>
      <c r="AS99" s="160"/>
      <c r="AT99" s="160"/>
      <c r="AU99" s="160"/>
      <c r="AV99" s="166"/>
      <c r="AW99" s="160"/>
      <c r="AX99" s="160"/>
      <c r="AY99" s="160"/>
      <c r="AZ99" s="160"/>
      <c r="BA99" s="177"/>
      <c r="BB99" s="177"/>
      <c r="BC99" s="177"/>
      <c r="BD99" s="177"/>
      <c r="BE99" s="177"/>
      <c r="BF99" s="177"/>
      <c r="BG99" s="177"/>
      <c r="BH99" s="177"/>
      <c r="BI99" s="177"/>
      <c r="BJ99" s="177"/>
      <c r="BK99" s="177"/>
      <c r="BL99" s="177"/>
      <c r="BM99" s="177"/>
      <c r="BN99" s="177"/>
      <c r="BO99" s="177"/>
      <c r="BP99" s="177"/>
      <c r="BQ99" s="177"/>
      <c r="BR99" s="177"/>
      <c r="BS99" s="177"/>
      <c r="BT99" s="177"/>
      <c r="BU99" s="177"/>
      <c r="BV99" s="177"/>
      <c r="BW99" s="177"/>
      <c r="BX99" s="177"/>
      <c r="BY99" s="177"/>
      <c r="BZ99" s="177"/>
      <c r="CA99" s="177"/>
      <c r="CB99" s="177"/>
      <c r="CC99" s="177"/>
    </row>
    <row r="100" spans="1:81" ht="6.95" customHeight="1" x14ac:dyDescent="0.25">
      <c r="U100" s="156">
        <v>96</v>
      </c>
      <c r="V100" s="145">
        <v>1</v>
      </c>
      <c r="W100" s="145">
        <v>15</v>
      </c>
      <c r="X100" s="145">
        <v>16</v>
      </c>
      <c r="Y100" s="145">
        <v>140</v>
      </c>
      <c r="Z100" s="63" t="str">
        <f t="shared" si="13"/>
        <v>17,16</v>
      </c>
      <c r="AA100" s="177"/>
      <c r="AB100" s="193">
        <v>96</v>
      </c>
      <c r="AC100" s="193">
        <v>1</v>
      </c>
      <c r="AD100" s="193">
        <v>39</v>
      </c>
      <c r="AE100" s="193" t="s">
        <v>520</v>
      </c>
      <c r="AF100" s="194" t="s">
        <v>465</v>
      </c>
      <c r="AG100" s="194">
        <v>0.1</v>
      </c>
      <c r="AH100" s="194">
        <v>97</v>
      </c>
      <c r="AI100" s="194">
        <v>102</v>
      </c>
      <c r="AJ100" s="194">
        <v>250</v>
      </c>
      <c r="AK100" s="194">
        <v>500</v>
      </c>
      <c r="AL100" s="193">
        <v>1</v>
      </c>
      <c r="AM100" s="193">
        <v>16</v>
      </c>
      <c r="AN100" s="193">
        <v>8</v>
      </c>
      <c r="AO100" s="63" t="str">
        <f t="shared" si="14"/>
        <v>9,17</v>
      </c>
      <c r="AP100" s="105" t="str">
        <f t="shared" si="15"/>
        <v>H</v>
      </c>
      <c r="AQ100" s="109">
        <f t="shared" si="8"/>
        <v>398</v>
      </c>
      <c r="AR100" s="109">
        <f t="shared" si="8"/>
        <v>250</v>
      </c>
      <c r="AS100" s="160"/>
      <c r="AT100" s="160"/>
      <c r="AU100" s="160"/>
      <c r="AV100" s="166"/>
      <c r="AW100" s="160"/>
      <c r="AX100" s="160"/>
      <c r="AY100" s="160"/>
      <c r="AZ100" s="160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  <c r="BO100" s="177"/>
      <c r="BP100" s="177"/>
      <c r="BQ100" s="177"/>
      <c r="BR100" s="177"/>
      <c r="BS100" s="177"/>
      <c r="BT100" s="177"/>
      <c r="BU100" s="177"/>
      <c r="BV100" s="177"/>
      <c r="BW100" s="177"/>
      <c r="BX100" s="177"/>
      <c r="BY100" s="177"/>
      <c r="BZ100" s="177"/>
      <c r="CA100" s="177"/>
      <c r="CB100" s="177"/>
      <c r="CC100" s="177"/>
    </row>
    <row r="101" spans="1:81" ht="6.95" customHeight="1" x14ac:dyDescent="0.25">
      <c r="U101" s="156">
        <v>97</v>
      </c>
      <c r="V101" s="145">
        <v>1</v>
      </c>
      <c r="W101" s="145">
        <v>16</v>
      </c>
      <c r="X101" s="145">
        <v>16</v>
      </c>
      <c r="Y101" s="145">
        <v>140</v>
      </c>
      <c r="Z101" s="63" t="str">
        <f t="shared" si="13"/>
        <v>17,17</v>
      </c>
      <c r="AA101" s="177"/>
      <c r="AB101" s="193">
        <v>97</v>
      </c>
      <c r="AC101" s="193">
        <v>1</v>
      </c>
      <c r="AD101" s="193">
        <v>40</v>
      </c>
      <c r="AE101" s="193" t="s">
        <v>551</v>
      </c>
      <c r="AF101" s="194" t="s">
        <v>467</v>
      </c>
      <c r="AG101" s="194">
        <v>0.1</v>
      </c>
      <c r="AH101" s="194">
        <v>0</v>
      </c>
      <c r="AI101" s="194">
        <v>0</v>
      </c>
      <c r="AJ101" s="194">
        <v>0</v>
      </c>
      <c r="AK101" s="194">
        <v>0</v>
      </c>
      <c r="AL101" s="193">
        <v>2</v>
      </c>
      <c r="AM101" s="193">
        <v>17</v>
      </c>
      <c r="AN101" s="193">
        <v>8</v>
      </c>
      <c r="AO101" s="63" t="str">
        <f t="shared" si="14"/>
        <v>9,18</v>
      </c>
      <c r="AP101" s="105" t="str">
        <f t="shared" si="15"/>
        <v/>
      </c>
      <c r="AQ101" s="109">
        <f t="shared" si="8"/>
        <v>0</v>
      </c>
      <c r="AR101" s="109">
        <f t="shared" si="8"/>
        <v>0</v>
      </c>
      <c r="AS101" s="160"/>
      <c r="AT101" s="160"/>
      <c r="AU101" s="160"/>
      <c r="AV101" s="166"/>
      <c r="AW101" s="160"/>
      <c r="AX101" s="160"/>
      <c r="AY101" s="160"/>
      <c r="AZ101" s="160"/>
      <c r="BA101" s="177"/>
      <c r="BB101" s="177"/>
      <c r="BC101" s="177"/>
      <c r="BD101" s="177"/>
      <c r="BE101" s="177"/>
      <c r="BF101" s="177"/>
      <c r="BG101" s="177"/>
      <c r="BH101" s="177"/>
      <c r="BI101" s="177"/>
      <c r="BJ101" s="177"/>
      <c r="BK101" s="177"/>
      <c r="BL101" s="177"/>
      <c r="BM101" s="177"/>
      <c r="BN101" s="177"/>
      <c r="BO101" s="177"/>
      <c r="BP101" s="177"/>
      <c r="BQ101" s="177"/>
      <c r="BR101" s="177"/>
      <c r="BS101" s="177"/>
      <c r="BT101" s="177"/>
      <c r="BU101" s="177"/>
      <c r="BV101" s="177"/>
      <c r="BW101" s="177"/>
      <c r="BX101" s="177"/>
      <c r="BY101" s="177"/>
      <c r="BZ101" s="177"/>
      <c r="CA101" s="177"/>
      <c r="CB101" s="177"/>
      <c r="CC101" s="177"/>
    </row>
    <row r="102" spans="1:81" ht="6.95" customHeight="1" x14ac:dyDescent="0.25">
      <c r="U102" s="156">
        <v>98</v>
      </c>
      <c r="V102" s="145">
        <v>1</v>
      </c>
      <c r="W102" s="145">
        <v>17</v>
      </c>
      <c r="X102" s="145">
        <v>16</v>
      </c>
      <c r="Y102" s="145">
        <v>140</v>
      </c>
      <c r="Z102" s="63" t="str">
        <f t="shared" si="13"/>
        <v>17,18</v>
      </c>
      <c r="AA102" s="177"/>
      <c r="AB102" s="193">
        <v>98</v>
      </c>
      <c r="AC102" s="193">
        <v>1</v>
      </c>
      <c r="AD102" s="193">
        <v>41</v>
      </c>
      <c r="AE102" s="193" t="s">
        <v>522</v>
      </c>
      <c r="AF102" s="194" t="s">
        <v>465</v>
      </c>
      <c r="AG102" s="194">
        <v>0.1</v>
      </c>
      <c r="AH102" s="194">
        <v>97</v>
      </c>
      <c r="AI102" s="194">
        <v>102</v>
      </c>
      <c r="AJ102" s="194">
        <v>250</v>
      </c>
      <c r="AK102" s="194">
        <v>500</v>
      </c>
      <c r="AL102" s="193">
        <v>1</v>
      </c>
      <c r="AM102" s="193">
        <v>16</v>
      </c>
      <c r="AN102" s="193">
        <v>9</v>
      </c>
      <c r="AO102" s="63" t="str">
        <f t="shared" si="14"/>
        <v>10,17</v>
      </c>
      <c r="AP102" s="105" t="str">
        <f t="shared" si="15"/>
        <v>H</v>
      </c>
      <c r="AQ102" s="109">
        <f t="shared" si="8"/>
        <v>398</v>
      </c>
      <c r="AR102" s="109">
        <f t="shared" si="8"/>
        <v>250</v>
      </c>
      <c r="AS102" s="160"/>
      <c r="AT102" s="160"/>
      <c r="AU102" s="160"/>
      <c r="AV102" s="166"/>
      <c r="AW102" s="160"/>
      <c r="AX102" s="160"/>
      <c r="AY102" s="160"/>
      <c r="AZ102" s="160"/>
      <c r="BA102" s="177"/>
      <c r="BB102" s="177"/>
      <c r="BC102" s="177"/>
      <c r="BD102" s="177"/>
      <c r="BE102" s="177"/>
      <c r="BF102" s="177"/>
      <c r="BG102" s="177"/>
      <c r="BH102" s="177"/>
      <c r="BI102" s="177"/>
      <c r="BJ102" s="177"/>
      <c r="BK102" s="177"/>
      <c r="BL102" s="177"/>
      <c r="BM102" s="177"/>
      <c r="BN102" s="177"/>
      <c r="BO102" s="177"/>
      <c r="BP102" s="177"/>
      <c r="BQ102" s="177"/>
      <c r="BR102" s="177"/>
      <c r="BS102" s="177"/>
      <c r="BT102" s="177"/>
      <c r="BU102" s="177"/>
      <c r="BV102" s="177"/>
      <c r="BW102" s="177"/>
      <c r="BX102" s="177"/>
      <c r="BY102" s="177"/>
      <c r="BZ102" s="177"/>
      <c r="CA102" s="177"/>
      <c r="CB102" s="177"/>
      <c r="CC102" s="177"/>
    </row>
    <row r="103" spans="1:81" ht="6.95" customHeight="1" x14ac:dyDescent="0.25">
      <c r="U103" s="156">
        <v>99</v>
      </c>
      <c r="V103" s="145">
        <v>1</v>
      </c>
      <c r="W103" s="145">
        <v>18</v>
      </c>
      <c r="X103" s="145">
        <v>16</v>
      </c>
      <c r="Y103" s="145">
        <v>140</v>
      </c>
      <c r="Z103" s="63" t="str">
        <f t="shared" si="13"/>
        <v>17,19</v>
      </c>
      <c r="AA103" s="177"/>
      <c r="AB103" s="193">
        <v>99</v>
      </c>
      <c r="AC103" s="193">
        <v>1</v>
      </c>
      <c r="AD103" s="193">
        <v>42</v>
      </c>
      <c r="AE103" s="193" t="s">
        <v>529</v>
      </c>
      <c r="AF103" s="194" t="s">
        <v>465</v>
      </c>
      <c r="AG103" s="194">
        <v>0.1</v>
      </c>
      <c r="AH103" s="194">
        <v>97</v>
      </c>
      <c r="AI103" s="194">
        <v>102</v>
      </c>
      <c r="AJ103" s="194">
        <v>250</v>
      </c>
      <c r="AK103" s="194">
        <v>500</v>
      </c>
      <c r="AL103" s="193">
        <v>1</v>
      </c>
      <c r="AM103" s="193">
        <v>17</v>
      </c>
      <c r="AN103" s="193">
        <v>10</v>
      </c>
      <c r="AO103" s="63" t="str">
        <f t="shared" si="14"/>
        <v>11,18</v>
      </c>
      <c r="AP103" s="105" t="str">
        <f t="shared" si="15"/>
        <v>H</v>
      </c>
      <c r="AQ103" s="109">
        <f t="shared" si="8"/>
        <v>398</v>
      </c>
      <c r="AR103" s="109">
        <f t="shared" si="8"/>
        <v>250</v>
      </c>
      <c r="AS103" s="160"/>
      <c r="AT103" s="160"/>
      <c r="AU103" s="160"/>
      <c r="AV103" s="166"/>
      <c r="AW103" s="160"/>
      <c r="AX103" s="160"/>
      <c r="AY103" s="160"/>
      <c r="AZ103" s="160"/>
      <c r="BA103" s="177"/>
      <c r="BB103" s="177"/>
      <c r="BC103" s="177"/>
      <c r="BD103" s="177"/>
      <c r="BE103" s="177"/>
      <c r="BF103" s="177"/>
      <c r="BG103" s="177"/>
      <c r="BH103" s="177"/>
      <c r="BI103" s="177"/>
      <c r="BJ103" s="177"/>
      <c r="BK103" s="177"/>
      <c r="BL103" s="177"/>
      <c r="BM103" s="177"/>
      <c r="BN103" s="177"/>
      <c r="BO103" s="177"/>
      <c r="BP103" s="177"/>
      <c r="BQ103" s="177"/>
      <c r="BR103" s="177"/>
      <c r="BS103" s="177"/>
      <c r="BT103" s="177"/>
      <c r="BU103" s="177"/>
      <c r="BV103" s="177"/>
      <c r="BW103" s="177"/>
      <c r="BX103" s="177"/>
      <c r="BY103" s="177"/>
      <c r="BZ103" s="177"/>
      <c r="CA103" s="177"/>
      <c r="CB103" s="177"/>
      <c r="CC103" s="177"/>
    </row>
    <row r="104" spans="1:81" ht="6.95" customHeight="1" x14ac:dyDescent="0.25">
      <c r="U104" s="156">
        <v>100</v>
      </c>
      <c r="V104" s="145">
        <v>1</v>
      </c>
      <c r="W104" s="145">
        <v>19</v>
      </c>
      <c r="X104" s="145">
        <v>16</v>
      </c>
      <c r="Y104" s="145">
        <v>140</v>
      </c>
      <c r="Z104" s="63" t="str">
        <f t="shared" si="13"/>
        <v>17,20</v>
      </c>
      <c r="AA104" s="177"/>
      <c r="AB104" s="193">
        <v>100</v>
      </c>
      <c r="AC104" s="193">
        <v>1</v>
      </c>
      <c r="AD104" s="193">
        <v>43</v>
      </c>
      <c r="AE104" s="193" t="s">
        <v>552</v>
      </c>
      <c r="AF104" s="194" t="s">
        <v>467</v>
      </c>
      <c r="AG104" s="194">
        <v>0.1</v>
      </c>
      <c r="AH104" s="194">
        <v>0</v>
      </c>
      <c r="AI104" s="194">
        <v>0</v>
      </c>
      <c r="AJ104" s="194">
        <v>0</v>
      </c>
      <c r="AK104" s="194">
        <v>0</v>
      </c>
      <c r="AL104" s="193">
        <v>2</v>
      </c>
      <c r="AM104" s="193">
        <v>17</v>
      </c>
      <c r="AN104" s="193">
        <v>9</v>
      </c>
      <c r="AO104" s="63" t="str">
        <f t="shared" si="14"/>
        <v>10,18</v>
      </c>
      <c r="AP104" s="105" t="str">
        <f t="shared" si="15"/>
        <v/>
      </c>
      <c r="AQ104" s="109">
        <f t="shared" si="8"/>
        <v>0</v>
      </c>
      <c r="AR104" s="109">
        <f t="shared" si="8"/>
        <v>0</v>
      </c>
      <c r="AS104" s="160"/>
      <c r="AT104" s="160"/>
      <c r="AU104" s="160"/>
      <c r="AV104" s="166"/>
      <c r="AW104" s="160"/>
      <c r="AX104" s="160"/>
      <c r="AY104" s="160"/>
      <c r="AZ104" s="160"/>
      <c r="BA104" s="177"/>
      <c r="BB104" s="177"/>
      <c r="BC104" s="177"/>
      <c r="BD104" s="177"/>
      <c r="BE104" s="177"/>
      <c r="BF104" s="177"/>
      <c r="BG104" s="177"/>
      <c r="BH104" s="177"/>
      <c r="BI104" s="177"/>
      <c r="BJ104" s="177"/>
      <c r="BK104" s="177"/>
      <c r="BL104" s="177"/>
      <c r="BM104" s="177"/>
      <c r="BN104" s="177"/>
      <c r="BO104" s="177"/>
      <c r="BP104" s="177"/>
      <c r="BQ104" s="177"/>
      <c r="BR104" s="177"/>
      <c r="BS104" s="177"/>
      <c r="BT104" s="177"/>
      <c r="BU104" s="177"/>
      <c r="BV104" s="177"/>
      <c r="BW104" s="177"/>
      <c r="BX104" s="177"/>
      <c r="BY104" s="177"/>
      <c r="BZ104" s="177"/>
      <c r="CA104" s="177"/>
      <c r="CB104" s="177"/>
      <c r="CC104" s="177"/>
    </row>
    <row r="105" spans="1:81" ht="6.95" customHeight="1" x14ac:dyDescent="0.25">
      <c r="U105" s="156">
        <v>101</v>
      </c>
      <c r="V105" s="145">
        <v>1</v>
      </c>
      <c r="W105" s="145">
        <v>20</v>
      </c>
      <c r="X105" s="145">
        <v>16</v>
      </c>
      <c r="Y105" s="145">
        <v>140</v>
      </c>
      <c r="Z105" s="63" t="str">
        <f t="shared" si="13"/>
        <v>17,21</v>
      </c>
      <c r="AA105" s="177"/>
      <c r="AB105" s="193">
        <v>101</v>
      </c>
      <c r="AC105" s="193">
        <v>1</v>
      </c>
      <c r="AD105" s="193">
        <v>44</v>
      </c>
      <c r="AE105" s="193" t="s">
        <v>531</v>
      </c>
      <c r="AF105" s="194" t="s">
        <v>465</v>
      </c>
      <c r="AG105" s="194">
        <v>0.1</v>
      </c>
      <c r="AH105" s="194">
        <v>97</v>
      </c>
      <c r="AI105" s="194">
        <v>102</v>
      </c>
      <c r="AJ105" s="194">
        <v>250</v>
      </c>
      <c r="AK105" s="194">
        <v>500</v>
      </c>
      <c r="AL105" s="193">
        <v>1</v>
      </c>
      <c r="AM105" s="193">
        <v>18</v>
      </c>
      <c r="AN105" s="193">
        <v>6</v>
      </c>
      <c r="AO105" s="63" t="str">
        <f t="shared" si="14"/>
        <v>7,19</v>
      </c>
      <c r="AP105" s="105" t="str">
        <f t="shared" si="15"/>
        <v>H</v>
      </c>
      <c r="AQ105" s="109">
        <f t="shared" si="8"/>
        <v>398</v>
      </c>
      <c r="AR105" s="109">
        <f t="shared" si="8"/>
        <v>250</v>
      </c>
      <c r="AS105" s="160"/>
      <c r="AT105" s="160"/>
      <c r="AU105" s="160"/>
      <c r="AV105" s="166"/>
      <c r="AW105" s="160"/>
      <c r="AX105" s="160"/>
      <c r="AY105" s="160"/>
      <c r="AZ105" s="160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  <c r="BM105" s="177"/>
      <c r="BN105" s="177"/>
      <c r="BO105" s="177"/>
      <c r="BP105" s="177"/>
      <c r="BQ105" s="177"/>
      <c r="BR105" s="177"/>
      <c r="BS105" s="177"/>
      <c r="BT105" s="177"/>
      <c r="BU105" s="177"/>
      <c r="BV105" s="177"/>
      <c r="BW105" s="177"/>
      <c r="BX105" s="177"/>
      <c r="BY105" s="177"/>
      <c r="BZ105" s="177"/>
      <c r="CA105" s="177"/>
      <c r="CB105" s="177"/>
      <c r="CC105" s="177"/>
    </row>
    <row r="106" spans="1:81" ht="6.95" customHeight="1" x14ac:dyDescent="0.25">
      <c r="U106" s="156">
        <v>102</v>
      </c>
      <c r="V106" s="145">
        <v>1</v>
      </c>
      <c r="W106" s="145">
        <v>21</v>
      </c>
      <c r="X106" s="145">
        <v>16</v>
      </c>
      <c r="Y106" s="145">
        <v>140</v>
      </c>
      <c r="Z106" s="63" t="str">
        <f t="shared" si="13"/>
        <v>17,22</v>
      </c>
      <c r="AA106" s="177"/>
      <c r="AB106" s="193">
        <v>102</v>
      </c>
      <c r="AC106" s="193">
        <v>1</v>
      </c>
      <c r="AD106" s="193">
        <v>45</v>
      </c>
      <c r="AE106" s="193" t="s">
        <v>553</v>
      </c>
      <c r="AF106" s="194" t="s">
        <v>467</v>
      </c>
      <c r="AG106" s="194">
        <v>0.1</v>
      </c>
      <c r="AH106" s="194">
        <v>0</v>
      </c>
      <c r="AI106" s="194">
        <v>0</v>
      </c>
      <c r="AJ106" s="194">
        <v>0</v>
      </c>
      <c r="AK106" s="194">
        <v>0</v>
      </c>
      <c r="AL106" s="193">
        <v>2</v>
      </c>
      <c r="AM106" s="193">
        <v>18</v>
      </c>
      <c r="AN106" s="193">
        <v>7</v>
      </c>
      <c r="AO106" s="63" t="str">
        <f t="shared" si="14"/>
        <v>8,19</v>
      </c>
      <c r="AP106" s="105" t="str">
        <f t="shared" si="15"/>
        <v/>
      </c>
      <c r="AQ106" s="109">
        <f t="shared" si="8"/>
        <v>0</v>
      </c>
      <c r="AR106" s="109">
        <f t="shared" si="8"/>
        <v>0</v>
      </c>
      <c r="AS106" s="160"/>
      <c r="AT106" s="160"/>
      <c r="AU106" s="160"/>
      <c r="AV106" s="166"/>
      <c r="AW106" s="160"/>
      <c r="AX106" s="160"/>
      <c r="AY106" s="160"/>
      <c r="AZ106" s="160"/>
      <c r="BA106" s="177"/>
      <c r="BB106" s="177"/>
      <c r="BC106" s="177"/>
      <c r="BD106" s="177"/>
      <c r="BE106" s="177"/>
      <c r="BF106" s="177"/>
      <c r="BG106" s="177"/>
      <c r="BH106" s="177"/>
      <c r="BI106" s="177"/>
      <c r="BJ106" s="177"/>
      <c r="BK106" s="177"/>
      <c r="BL106" s="177"/>
      <c r="BM106" s="177"/>
      <c r="BN106" s="177"/>
      <c r="BO106" s="177"/>
      <c r="BP106" s="177"/>
      <c r="BQ106" s="177"/>
      <c r="BR106" s="177"/>
      <c r="BS106" s="177"/>
      <c r="BT106" s="177"/>
      <c r="BU106" s="177"/>
      <c r="BV106" s="177"/>
      <c r="BW106" s="177"/>
      <c r="BX106" s="177"/>
      <c r="BY106" s="177"/>
      <c r="BZ106" s="177"/>
      <c r="CA106" s="177"/>
      <c r="CB106" s="177"/>
      <c r="CC106" s="177"/>
    </row>
    <row r="107" spans="1:81" ht="6.95" customHeight="1" x14ac:dyDescent="0.25">
      <c r="U107" s="156">
        <v>103</v>
      </c>
      <c r="V107" s="145">
        <v>1</v>
      </c>
      <c r="W107" s="145">
        <v>22</v>
      </c>
      <c r="X107" s="145">
        <v>16</v>
      </c>
      <c r="Y107" s="145">
        <v>140</v>
      </c>
      <c r="Z107" s="63" t="str">
        <f t="shared" si="13"/>
        <v>17,23</v>
      </c>
      <c r="AA107" s="177"/>
      <c r="AB107" s="193">
        <v>103</v>
      </c>
      <c r="AC107" s="193">
        <v>1</v>
      </c>
      <c r="AD107" s="193">
        <v>46</v>
      </c>
      <c r="AE107" s="193" t="s">
        <v>554</v>
      </c>
      <c r="AF107" s="194" t="s">
        <v>467</v>
      </c>
      <c r="AG107" s="194">
        <v>0.1</v>
      </c>
      <c r="AH107" s="194">
        <v>0</v>
      </c>
      <c r="AI107" s="194">
        <v>0</v>
      </c>
      <c r="AJ107" s="194">
        <v>0</v>
      </c>
      <c r="AK107" s="194">
        <v>0</v>
      </c>
      <c r="AL107" s="193">
        <v>2</v>
      </c>
      <c r="AM107" s="193">
        <v>18</v>
      </c>
      <c r="AN107" s="193">
        <v>8</v>
      </c>
      <c r="AO107" s="63" t="str">
        <f t="shared" si="14"/>
        <v>9,19</v>
      </c>
      <c r="AP107" s="105" t="str">
        <f t="shared" si="15"/>
        <v/>
      </c>
      <c r="AQ107" s="109">
        <f t="shared" si="8"/>
        <v>0</v>
      </c>
      <c r="AR107" s="109">
        <f t="shared" si="8"/>
        <v>0</v>
      </c>
      <c r="AS107" s="160"/>
      <c r="AT107" s="160"/>
      <c r="AU107" s="160"/>
      <c r="AV107" s="166"/>
      <c r="AW107" s="160"/>
      <c r="AX107" s="160"/>
      <c r="AY107" s="160"/>
      <c r="AZ107" s="160"/>
      <c r="BA107" s="177"/>
      <c r="BB107" s="177"/>
      <c r="BC107" s="177"/>
      <c r="BD107" s="177"/>
      <c r="BE107" s="177"/>
      <c r="BF107" s="177"/>
      <c r="BG107" s="177"/>
      <c r="BH107" s="177"/>
      <c r="BI107" s="177"/>
      <c r="BJ107" s="177"/>
      <c r="BK107" s="177"/>
      <c r="BL107" s="177"/>
      <c r="BM107" s="177"/>
      <c r="BN107" s="177"/>
      <c r="BO107" s="177"/>
      <c r="BP107" s="177"/>
      <c r="BQ107" s="177"/>
      <c r="BR107" s="177"/>
      <c r="BS107" s="177"/>
      <c r="BT107" s="177"/>
      <c r="BU107" s="177"/>
      <c r="BV107" s="177"/>
      <c r="BW107" s="177"/>
      <c r="BX107" s="177"/>
      <c r="BY107" s="177"/>
      <c r="BZ107" s="177"/>
      <c r="CA107" s="177"/>
      <c r="CB107" s="177"/>
      <c r="CC107" s="177"/>
    </row>
    <row r="108" spans="1:81" ht="6.95" customHeight="1" x14ac:dyDescent="0.25">
      <c r="U108" s="156">
        <v>104</v>
      </c>
      <c r="V108" s="145">
        <v>1</v>
      </c>
      <c r="W108" s="145">
        <v>23</v>
      </c>
      <c r="X108" s="145">
        <v>16</v>
      </c>
      <c r="Y108" s="145">
        <v>140</v>
      </c>
      <c r="Z108" s="63" t="str">
        <f t="shared" si="13"/>
        <v>17,24</v>
      </c>
      <c r="AA108" s="177"/>
      <c r="AB108" s="193">
        <v>104</v>
      </c>
      <c r="AC108" s="193">
        <v>1</v>
      </c>
      <c r="AD108" s="193">
        <v>47</v>
      </c>
      <c r="AE108" s="193" t="s">
        <v>533</v>
      </c>
      <c r="AF108" s="194" t="s">
        <v>465</v>
      </c>
      <c r="AG108" s="194">
        <v>0.1</v>
      </c>
      <c r="AH108" s="194">
        <v>97</v>
      </c>
      <c r="AI108" s="194">
        <v>102</v>
      </c>
      <c r="AJ108" s="194">
        <v>250</v>
      </c>
      <c r="AK108" s="194">
        <v>500</v>
      </c>
      <c r="AL108" s="193">
        <v>1</v>
      </c>
      <c r="AM108" s="193">
        <v>18</v>
      </c>
      <c r="AN108" s="193">
        <v>10</v>
      </c>
      <c r="AO108" s="63" t="str">
        <f t="shared" si="14"/>
        <v>11,19</v>
      </c>
      <c r="AP108" s="105" t="str">
        <f t="shared" si="15"/>
        <v>H</v>
      </c>
      <c r="AQ108" s="109">
        <f t="shared" si="8"/>
        <v>398</v>
      </c>
      <c r="AR108" s="109">
        <f t="shared" si="8"/>
        <v>250</v>
      </c>
      <c r="AS108" s="160"/>
      <c r="AT108" s="160"/>
      <c r="AU108" s="160"/>
      <c r="AV108" s="166"/>
      <c r="AW108" s="160"/>
      <c r="AX108" s="160"/>
      <c r="AY108" s="160"/>
      <c r="AZ108" s="160"/>
      <c r="BA108" s="177"/>
      <c r="BB108" s="177"/>
      <c r="BC108" s="177"/>
      <c r="BD108" s="177"/>
      <c r="BE108" s="177"/>
      <c r="BF108" s="177"/>
      <c r="BG108" s="177"/>
      <c r="BH108" s="177"/>
      <c r="BI108" s="177"/>
      <c r="BJ108" s="177"/>
      <c r="BK108" s="177"/>
      <c r="BL108" s="177"/>
      <c r="BM108" s="177"/>
      <c r="BN108" s="177"/>
      <c r="BO108" s="177"/>
      <c r="BP108" s="177"/>
      <c r="BQ108" s="177"/>
      <c r="BR108" s="177"/>
      <c r="BS108" s="177"/>
      <c r="BT108" s="177"/>
      <c r="BU108" s="177"/>
      <c r="BV108" s="177"/>
      <c r="BW108" s="177"/>
      <c r="BX108" s="177"/>
      <c r="BY108" s="177"/>
      <c r="BZ108" s="177"/>
      <c r="CA108" s="177"/>
      <c r="CB108" s="177"/>
      <c r="CC108" s="177"/>
    </row>
    <row r="109" spans="1:81" ht="6.95" customHeight="1" x14ac:dyDescent="0.25">
      <c r="U109" s="156">
        <v>105</v>
      </c>
      <c r="V109" s="145">
        <v>1</v>
      </c>
      <c r="W109" s="145">
        <v>24</v>
      </c>
      <c r="X109" s="145">
        <v>16</v>
      </c>
      <c r="Y109" s="145">
        <v>140</v>
      </c>
      <c r="Z109" s="63" t="str">
        <f t="shared" si="13"/>
        <v>17,25</v>
      </c>
      <c r="AA109" s="177"/>
      <c r="AB109" s="193">
        <v>105</v>
      </c>
      <c r="AC109" s="193">
        <v>1</v>
      </c>
      <c r="AD109" s="193">
        <v>48</v>
      </c>
      <c r="AE109" s="193" t="s">
        <v>555</v>
      </c>
      <c r="AF109" s="194" t="s">
        <v>467</v>
      </c>
      <c r="AG109" s="194">
        <v>0.1</v>
      </c>
      <c r="AH109" s="194">
        <v>0</v>
      </c>
      <c r="AI109" s="194">
        <v>0</v>
      </c>
      <c r="AJ109" s="194">
        <v>0</v>
      </c>
      <c r="AK109" s="194">
        <v>0</v>
      </c>
      <c r="AL109" s="193">
        <v>2</v>
      </c>
      <c r="AM109" s="193">
        <v>18</v>
      </c>
      <c r="AN109" s="193">
        <v>9</v>
      </c>
      <c r="AO109" s="63" t="str">
        <f t="shared" si="14"/>
        <v>10,19</v>
      </c>
      <c r="AP109" s="105" t="str">
        <f t="shared" si="15"/>
        <v/>
      </c>
      <c r="AQ109" s="109">
        <f t="shared" si="8"/>
        <v>0</v>
      </c>
      <c r="AR109" s="109">
        <f t="shared" si="8"/>
        <v>0</v>
      </c>
      <c r="AS109" s="160"/>
      <c r="AT109" s="160"/>
      <c r="AU109" s="160"/>
      <c r="AV109" s="166"/>
      <c r="AW109" s="160"/>
      <c r="AX109" s="160"/>
      <c r="AY109" s="160"/>
      <c r="AZ109" s="160"/>
      <c r="BA109" s="177"/>
      <c r="BB109" s="177"/>
      <c r="BC109" s="177"/>
      <c r="BD109" s="177"/>
      <c r="BE109" s="177"/>
      <c r="BF109" s="177"/>
      <c r="BG109" s="177"/>
      <c r="BH109" s="177"/>
      <c r="BI109" s="177"/>
      <c r="BJ109" s="177"/>
      <c r="BK109" s="177"/>
      <c r="BL109" s="177"/>
      <c r="BM109" s="177"/>
      <c r="BN109" s="177"/>
      <c r="BO109" s="177"/>
      <c r="BP109" s="177"/>
      <c r="BQ109" s="177"/>
      <c r="BR109" s="177"/>
      <c r="BS109" s="177"/>
      <c r="BT109" s="177"/>
      <c r="BU109" s="177"/>
      <c r="BV109" s="177"/>
      <c r="BW109" s="177"/>
      <c r="BX109" s="177"/>
      <c r="BY109" s="177"/>
      <c r="BZ109" s="177"/>
      <c r="CA109" s="177"/>
      <c r="CB109" s="177"/>
      <c r="CC109" s="177"/>
    </row>
    <row r="110" spans="1:81" ht="6.95" customHeight="1" x14ac:dyDescent="0.25">
      <c r="U110" s="156">
        <v>106</v>
      </c>
      <c r="V110" s="145">
        <v>1</v>
      </c>
      <c r="W110" s="145">
        <v>25</v>
      </c>
      <c r="X110" s="145">
        <v>16</v>
      </c>
      <c r="Y110" s="145">
        <v>140</v>
      </c>
      <c r="Z110" s="63" t="str">
        <f t="shared" si="13"/>
        <v>17,26</v>
      </c>
      <c r="AA110" s="177"/>
      <c r="AB110" s="193">
        <v>106</v>
      </c>
      <c r="AC110" s="193">
        <v>1</v>
      </c>
      <c r="AD110" s="193">
        <v>49</v>
      </c>
      <c r="AE110" s="193" t="s">
        <v>535</v>
      </c>
      <c r="AF110" s="194" t="s">
        <v>465</v>
      </c>
      <c r="AG110" s="194">
        <v>0.1</v>
      </c>
      <c r="AH110" s="194">
        <v>97</v>
      </c>
      <c r="AI110" s="194">
        <v>102</v>
      </c>
      <c r="AJ110" s="194">
        <v>250</v>
      </c>
      <c r="AK110" s="194">
        <v>500</v>
      </c>
      <c r="AL110" s="193">
        <v>1</v>
      </c>
      <c r="AM110" s="193">
        <v>19</v>
      </c>
      <c r="AN110" s="193">
        <v>6</v>
      </c>
      <c r="AO110" s="63" t="str">
        <f t="shared" si="14"/>
        <v>7,20</v>
      </c>
      <c r="AP110" s="105" t="str">
        <f t="shared" si="15"/>
        <v>H</v>
      </c>
      <c r="AQ110" s="109">
        <f t="shared" si="8"/>
        <v>398</v>
      </c>
      <c r="AR110" s="109">
        <f t="shared" si="8"/>
        <v>250</v>
      </c>
      <c r="AS110" s="160"/>
      <c r="AT110" s="160"/>
      <c r="AU110" s="160"/>
      <c r="AV110" s="166"/>
      <c r="AW110" s="160"/>
      <c r="AX110" s="160"/>
      <c r="AY110" s="160"/>
      <c r="AZ110" s="160"/>
      <c r="BA110" s="177"/>
      <c r="BB110" s="177"/>
      <c r="BC110" s="177"/>
      <c r="BD110" s="177"/>
      <c r="BE110" s="177"/>
      <c r="BF110" s="177"/>
      <c r="BG110" s="177"/>
      <c r="BH110" s="177"/>
      <c r="BI110" s="177"/>
      <c r="BJ110" s="177"/>
      <c r="BK110" s="177"/>
      <c r="BL110" s="177"/>
      <c r="BM110" s="177"/>
      <c r="BN110" s="177"/>
      <c r="BO110" s="177"/>
      <c r="BP110" s="177"/>
      <c r="BQ110" s="177"/>
      <c r="BR110" s="177"/>
      <c r="BS110" s="177"/>
      <c r="BT110" s="177"/>
      <c r="BU110" s="177"/>
      <c r="BV110" s="177"/>
      <c r="BW110" s="177"/>
      <c r="BX110" s="177"/>
      <c r="BY110" s="177"/>
      <c r="BZ110" s="177"/>
      <c r="CA110" s="177"/>
      <c r="CB110" s="177"/>
      <c r="CC110" s="177"/>
    </row>
    <row r="111" spans="1:81" ht="6.95" customHeight="1" x14ac:dyDescent="0.25">
      <c r="U111" s="156">
        <v>107</v>
      </c>
      <c r="V111" s="145">
        <v>1</v>
      </c>
      <c r="W111" s="145">
        <v>26</v>
      </c>
      <c r="X111" s="145">
        <v>16</v>
      </c>
      <c r="Y111" s="145">
        <v>140</v>
      </c>
      <c r="Z111" s="63" t="str">
        <f t="shared" si="13"/>
        <v>17,27</v>
      </c>
      <c r="AA111" s="177"/>
      <c r="AB111" s="193">
        <v>107</v>
      </c>
      <c r="AC111" s="193">
        <v>1</v>
      </c>
      <c r="AD111" s="193">
        <v>50</v>
      </c>
      <c r="AE111" s="193" t="s">
        <v>542</v>
      </c>
      <c r="AF111" s="194" t="s">
        <v>465</v>
      </c>
      <c r="AG111" s="194">
        <v>0.1</v>
      </c>
      <c r="AH111" s="194">
        <v>97</v>
      </c>
      <c r="AI111" s="194">
        <v>102</v>
      </c>
      <c r="AJ111" s="194">
        <v>250</v>
      </c>
      <c r="AK111" s="194">
        <v>500</v>
      </c>
      <c r="AL111" s="193">
        <v>1</v>
      </c>
      <c r="AM111" s="193">
        <v>20</v>
      </c>
      <c r="AN111" s="193">
        <v>7</v>
      </c>
      <c r="AO111" s="63" t="str">
        <f t="shared" si="14"/>
        <v>8,21</v>
      </c>
      <c r="AP111" s="105" t="str">
        <f t="shared" si="15"/>
        <v>H</v>
      </c>
      <c r="AQ111" s="109">
        <f t="shared" si="8"/>
        <v>398</v>
      </c>
      <c r="AR111" s="109">
        <f t="shared" si="8"/>
        <v>250</v>
      </c>
      <c r="AS111" s="160"/>
      <c r="AT111" s="160"/>
      <c r="AU111" s="160"/>
      <c r="AV111" s="166"/>
      <c r="AW111" s="160"/>
      <c r="AX111" s="160"/>
      <c r="AY111" s="160"/>
      <c r="AZ111" s="160"/>
      <c r="BA111" s="177"/>
      <c r="BB111" s="177"/>
      <c r="BC111" s="177"/>
      <c r="BD111" s="177"/>
      <c r="BE111" s="177"/>
      <c r="BF111" s="177"/>
      <c r="BG111" s="177"/>
      <c r="BH111" s="177"/>
      <c r="BI111" s="177"/>
      <c r="BJ111" s="177"/>
      <c r="BK111" s="177"/>
      <c r="BL111" s="177"/>
      <c r="BM111" s="177"/>
      <c r="BN111" s="177"/>
      <c r="BO111" s="177"/>
      <c r="BP111" s="177"/>
      <c r="BQ111" s="177"/>
      <c r="BR111" s="177"/>
      <c r="BS111" s="177"/>
      <c r="BT111" s="177"/>
      <c r="BU111" s="177"/>
      <c r="BV111" s="177"/>
      <c r="BW111" s="177"/>
      <c r="BX111" s="177"/>
      <c r="BY111" s="177"/>
      <c r="BZ111" s="177"/>
      <c r="CA111" s="177"/>
      <c r="CB111" s="177"/>
      <c r="CC111" s="177"/>
    </row>
    <row r="112" spans="1:81" ht="6.95" customHeight="1" x14ac:dyDescent="0.25">
      <c r="U112" s="156">
        <v>108</v>
      </c>
      <c r="V112" s="145">
        <v>2</v>
      </c>
      <c r="W112" s="145">
        <v>0</v>
      </c>
      <c r="X112" s="145">
        <v>0</v>
      </c>
      <c r="Y112" s="145">
        <v>160</v>
      </c>
      <c r="Z112" s="63" t="str">
        <f t="shared" si="13"/>
        <v>1,1</v>
      </c>
      <c r="AA112" s="177"/>
      <c r="AB112" s="193">
        <v>108</v>
      </c>
      <c r="AC112" s="193">
        <v>1</v>
      </c>
      <c r="AD112" s="193">
        <v>51</v>
      </c>
      <c r="AE112" s="193" t="s">
        <v>556</v>
      </c>
      <c r="AF112" s="194" t="s">
        <v>467</v>
      </c>
      <c r="AG112" s="194">
        <v>0.1</v>
      </c>
      <c r="AH112" s="194">
        <v>0</v>
      </c>
      <c r="AI112" s="194">
        <v>0</v>
      </c>
      <c r="AJ112" s="194">
        <v>0</v>
      </c>
      <c r="AK112" s="194">
        <v>0</v>
      </c>
      <c r="AL112" s="193">
        <v>2</v>
      </c>
      <c r="AM112" s="193">
        <v>19</v>
      </c>
      <c r="AN112" s="193">
        <v>7</v>
      </c>
      <c r="AO112" s="63" t="str">
        <f t="shared" si="14"/>
        <v>8,20</v>
      </c>
      <c r="AP112" s="105" t="str">
        <f t="shared" si="15"/>
        <v/>
      </c>
      <c r="AQ112" s="109">
        <f t="shared" si="8"/>
        <v>0</v>
      </c>
      <c r="AR112" s="109">
        <f t="shared" si="8"/>
        <v>0</v>
      </c>
      <c r="AS112" s="160"/>
      <c r="AT112" s="160"/>
      <c r="AU112" s="160"/>
      <c r="AV112" s="166"/>
      <c r="AW112" s="160"/>
      <c r="AX112" s="160"/>
      <c r="AY112" s="160"/>
      <c r="AZ112" s="160"/>
      <c r="BA112" s="177"/>
      <c r="BB112" s="177"/>
      <c r="BC112" s="177"/>
      <c r="BD112" s="177"/>
      <c r="BE112" s="177"/>
      <c r="BF112" s="177"/>
      <c r="BG112" s="177"/>
      <c r="BH112" s="177"/>
      <c r="BI112" s="177"/>
      <c r="BJ112" s="177"/>
      <c r="BK112" s="177"/>
      <c r="BL112" s="177"/>
      <c r="BM112" s="177"/>
      <c r="BN112" s="177"/>
      <c r="BO112" s="177"/>
      <c r="BP112" s="177"/>
      <c r="BQ112" s="177"/>
      <c r="BR112" s="177"/>
      <c r="BS112" s="177"/>
      <c r="BT112" s="177"/>
      <c r="BU112" s="177"/>
      <c r="BV112" s="177"/>
      <c r="BW112" s="177"/>
      <c r="BX112" s="177"/>
      <c r="BY112" s="177"/>
      <c r="BZ112" s="177"/>
      <c r="CA112" s="177"/>
      <c r="CB112" s="177"/>
      <c r="CC112" s="177"/>
    </row>
    <row r="113" spans="21:81" ht="6.95" customHeight="1" x14ac:dyDescent="0.25">
      <c r="U113" s="156">
        <v>109</v>
      </c>
      <c r="V113" s="145">
        <v>2</v>
      </c>
      <c r="W113" s="145">
        <v>1</v>
      </c>
      <c r="X113" s="145">
        <v>0</v>
      </c>
      <c r="Y113" s="145">
        <v>160</v>
      </c>
      <c r="Z113" s="63" t="str">
        <f t="shared" si="13"/>
        <v>1,2</v>
      </c>
      <c r="AA113" s="177"/>
      <c r="AB113" s="193">
        <v>109</v>
      </c>
      <c r="AC113" s="193">
        <v>1</v>
      </c>
      <c r="AD113" s="193">
        <v>52</v>
      </c>
      <c r="AE113" s="193" t="s">
        <v>544</v>
      </c>
      <c r="AF113" s="194" t="s">
        <v>465</v>
      </c>
      <c r="AG113" s="194">
        <v>0.1</v>
      </c>
      <c r="AH113" s="194">
        <v>97</v>
      </c>
      <c r="AI113" s="194">
        <v>102</v>
      </c>
      <c r="AJ113" s="194">
        <v>250</v>
      </c>
      <c r="AK113" s="194">
        <v>500</v>
      </c>
      <c r="AL113" s="193">
        <v>1</v>
      </c>
      <c r="AM113" s="193">
        <v>20</v>
      </c>
      <c r="AN113" s="193">
        <v>8</v>
      </c>
      <c r="AO113" s="63" t="str">
        <f t="shared" si="14"/>
        <v>9,21</v>
      </c>
      <c r="AP113" s="105" t="str">
        <f t="shared" si="15"/>
        <v>H</v>
      </c>
      <c r="AQ113" s="109">
        <f t="shared" si="8"/>
        <v>398</v>
      </c>
      <c r="AR113" s="109">
        <f t="shared" si="8"/>
        <v>250</v>
      </c>
      <c r="AS113" s="160"/>
      <c r="AT113" s="160"/>
      <c r="AU113" s="160"/>
      <c r="AV113" s="166"/>
      <c r="AW113" s="160"/>
      <c r="AX113" s="160"/>
      <c r="AY113" s="160"/>
      <c r="AZ113" s="160"/>
      <c r="BA113" s="177"/>
      <c r="BB113" s="177"/>
      <c r="BC113" s="177"/>
      <c r="BD113" s="177"/>
      <c r="BE113" s="177"/>
      <c r="BF113" s="177"/>
      <c r="BG113" s="177"/>
      <c r="BH113" s="177"/>
      <c r="BI113" s="177"/>
      <c r="BJ113" s="177"/>
      <c r="BK113" s="177"/>
      <c r="BL113" s="177"/>
      <c r="BM113" s="177"/>
      <c r="BN113" s="177"/>
      <c r="BO113" s="177"/>
      <c r="BP113" s="177"/>
      <c r="BQ113" s="177"/>
      <c r="BR113" s="177"/>
      <c r="BS113" s="177"/>
      <c r="BT113" s="177"/>
      <c r="BU113" s="177"/>
      <c r="BV113" s="177"/>
      <c r="BW113" s="177"/>
      <c r="BX113" s="177"/>
      <c r="BY113" s="177"/>
      <c r="BZ113" s="177"/>
      <c r="CA113" s="177"/>
      <c r="CB113" s="177"/>
      <c r="CC113" s="177"/>
    </row>
    <row r="114" spans="21:81" ht="6.95" customHeight="1" x14ac:dyDescent="0.25">
      <c r="U114" s="156">
        <v>110</v>
      </c>
      <c r="V114" s="145">
        <v>2</v>
      </c>
      <c r="W114" s="145">
        <v>2</v>
      </c>
      <c r="X114" s="145">
        <v>0</v>
      </c>
      <c r="Y114" s="145">
        <v>160</v>
      </c>
      <c r="Z114" s="63" t="str">
        <f t="shared" si="13"/>
        <v>1,3</v>
      </c>
      <c r="AA114" s="177"/>
      <c r="AB114" s="193">
        <v>110</v>
      </c>
      <c r="AC114" s="193">
        <v>1</v>
      </c>
      <c r="AD114" s="193">
        <v>53</v>
      </c>
      <c r="AE114" s="193" t="s">
        <v>557</v>
      </c>
      <c r="AF114" s="194" t="s">
        <v>467</v>
      </c>
      <c r="AG114" s="194">
        <v>0.1</v>
      </c>
      <c r="AH114" s="194">
        <v>0</v>
      </c>
      <c r="AI114" s="194">
        <v>0</v>
      </c>
      <c r="AJ114" s="194">
        <v>0</v>
      </c>
      <c r="AK114" s="194">
        <v>0</v>
      </c>
      <c r="AL114" s="193">
        <v>2</v>
      </c>
      <c r="AM114" s="193">
        <v>19</v>
      </c>
      <c r="AN114" s="193">
        <v>8</v>
      </c>
      <c r="AO114" s="63" t="str">
        <f t="shared" si="14"/>
        <v>9,20</v>
      </c>
      <c r="AP114" s="105" t="str">
        <f t="shared" si="15"/>
        <v/>
      </c>
      <c r="AQ114" s="109">
        <f t="shared" si="8"/>
        <v>0</v>
      </c>
      <c r="AR114" s="109">
        <f t="shared" si="8"/>
        <v>0</v>
      </c>
      <c r="AS114" s="160"/>
      <c r="AT114" s="160"/>
      <c r="AU114" s="160"/>
      <c r="AV114" s="166"/>
      <c r="AW114" s="160"/>
      <c r="AX114" s="160"/>
      <c r="AY114" s="160"/>
      <c r="AZ114" s="160"/>
      <c r="BA114" s="177"/>
      <c r="BB114" s="177"/>
      <c r="BC114" s="177"/>
      <c r="BD114" s="177"/>
      <c r="BE114" s="177"/>
      <c r="BF114" s="177"/>
      <c r="BG114" s="177"/>
      <c r="BH114" s="177"/>
      <c r="BI114" s="177"/>
      <c r="BJ114" s="177"/>
      <c r="BK114" s="177"/>
      <c r="BL114" s="177"/>
      <c r="BM114" s="177"/>
      <c r="BN114" s="177"/>
      <c r="BO114" s="177"/>
      <c r="BP114" s="177"/>
      <c r="BQ114" s="177"/>
      <c r="BR114" s="177"/>
      <c r="BS114" s="177"/>
      <c r="BT114" s="177"/>
      <c r="BU114" s="177"/>
      <c r="BV114" s="177"/>
      <c r="BW114" s="177"/>
      <c r="BX114" s="177"/>
      <c r="BY114" s="177"/>
      <c r="BZ114" s="177"/>
      <c r="CA114" s="177"/>
      <c r="CB114" s="177"/>
      <c r="CC114" s="177"/>
    </row>
    <row r="115" spans="21:81" ht="6.95" customHeight="1" x14ac:dyDescent="0.25">
      <c r="U115" s="156">
        <v>111</v>
      </c>
      <c r="V115" s="145">
        <v>2</v>
      </c>
      <c r="W115" s="145">
        <v>3</v>
      </c>
      <c r="X115" s="145">
        <v>0</v>
      </c>
      <c r="Y115" s="145">
        <v>160</v>
      </c>
      <c r="Z115" s="63" t="str">
        <f t="shared" si="13"/>
        <v>1,4</v>
      </c>
      <c r="AA115" s="177"/>
      <c r="AB115" s="193">
        <v>111</v>
      </c>
      <c r="AC115" s="193">
        <v>1</v>
      </c>
      <c r="AD115" s="193">
        <v>54</v>
      </c>
      <c r="AE115" s="193" t="s">
        <v>537</v>
      </c>
      <c r="AF115" s="194" t="s">
        <v>465</v>
      </c>
      <c r="AG115" s="194">
        <v>0.1</v>
      </c>
      <c r="AH115" s="194">
        <v>97</v>
      </c>
      <c r="AI115" s="194">
        <v>102</v>
      </c>
      <c r="AJ115" s="194">
        <v>250</v>
      </c>
      <c r="AK115" s="194">
        <v>500</v>
      </c>
      <c r="AL115" s="193">
        <v>1</v>
      </c>
      <c r="AM115" s="193">
        <v>19</v>
      </c>
      <c r="AN115" s="193">
        <v>10</v>
      </c>
      <c r="AO115" s="63" t="str">
        <f t="shared" si="14"/>
        <v>11,20</v>
      </c>
      <c r="AP115" s="105" t="str">
        <f t="shared" si="15"/>
        <v>H</v>
      </c>
      <c r="AQ115" s="109">
        <f t="shared" si="8"/>
        <v>398</v>
      </c>
      <c r="AR115" s="109">
        <f t="shared" si="8"/>
        <v>250</v>
      </c>
      <c r="AS115" s="160"/>
      <c r="AT115" s="160"/>
      <c r="AU115" s="160"/>
      <c r="AV115" s="166"/>
      <c r="AW115" s="160"/>
      <c r="AX115" s="160"/>
      <c r="AY115" s="160"/>
      <c r="AZ115" s="160"/>
      <c r="BA115" s="177"/>
      <c r="BB115" s="177"/>
      <c r="BC115" s="177"/>
      <c r="BD115" s="177"/>
      <c r="BE115" s="177"/>
      <c r="BF115" s="177"/>
      <c r="BG115" s="177"/>
      <c r="BH115" s="177"/>
      <c r="BI115" s="177"/>
      <c r="BJ115" s="177"/>
      <c r="BK115" s="177"/>
      <c r="BL115" s="177"/>
      <c r="BM115" s="177"/>
      <c r="BN115" s="177"/>
      <c r="BO115" s="177"/>
      <c r="BP115" s="177"/>
      <c r="BQ115" s="177"/>
      <c r="BR115" s="177"/>
      <c r="BS115" s="177"/>
      <c r="BT115" s="177"/>
      <c r="BU115" s="177"/>
      <c r="BV115" s="177"/>
      <c r="BW115" s="177"/>
      <c r="BX115" s="177"/>
      <c r="BY115" s="177"/>
      <c r="BZ115" s="177"/>
      <c r="CA115" s="177"/>
      <c r="CB115" s="177"/>
      <c r="CC115" s="177"/>
    </row>
    <row r="116" spans="21:81" ht="6.95" customHeight="1" x14ac:dyDescent="0.25">
      <c r="U116" s="156">
        <v>112</v>
      </c>
      <c r="V116" s="145">
        <v>2</v>
      </c>
      <c r="W116" s="145">
        <v>4</v>
      </c>
      <c r="X116" s="145">
        <v>0</v>
      </c>
      <c r="Y116" s="145">
        <v>160</v>
      </c>
      <c r="Z116" s="63" t="str">
        <f t="shared" si="13"/>
        <v>1,5</v>
      </c>
      <c r="AA116" s="177"/>
      <c r="AB116" s="193">
        <v>112</v>
      </c>
      <c r="AC116" s="193">
        <v>1</v>
      </c>
      <c r="AD116" s="193">
        <v>55</v>
      </c>
      <c r="AE116" s="193" t="s">
        <v>546</v>
      </c>
      <c r="AF116" s="194" t="s">
        <v>465</v>
      </c>
      <c r="AG116" s="194">
        <v>0.1</v>
      </c>
      <c r="AH116" s="194">
        <v>97</v>
      </c>
      <c r="AI116" s="194">
        <v>102</v>
      </c>
      <c r="AJ116" s="194">
        <v>250</v>
      </c>
      <c r="AK116" s="194">
        <v>500</v>
      </c>
      <c r="AL116" s="193">
        <v>1</v>
      </c>
      <c r="AM116" s="193">
        <v>20</v>
      </c>
      <c r="AN116" s="193">
        <v>9</v>
      </c>
      <c r="AO116" s="63" t="str">
        <f>_xlfn.CONCAT(AN116+1,",",AM116+1)</f>
        <v>10,21</v>
      </c>
      <c r="AP116" s="105" t="str">
        <f>IF(AF116=$AF$4,"H","")</f>
        <v>H</v>
      </c>
      <c r="AQ116" s="109">
        <f t="shared" si="8"/>
        <v>398</v>
      </c>
      <c r="AR116" s="109">
        <f t="shared" si="8"/>
        <v>250</v>
      </c>
      <c r="AS116" s="160"/>
      <c r="AT116" s="160"/>
      <c r="AU116" s="160"/>
      <c r="AV116" s="166"/>
      <c r="AW116" s="160"/>
      <c r="AX116" s="160"/>
      <c r="AY116" s="160"/>
      <c r="AZ116" s="160"/>
      <c r="BA116" s="177"/>
      <c r="BB116" s="177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  <c r="BM116" s="177"/>
      <c r="BN116" s="177"/>
      <c r="BO116" s="177"/>
      <c r="BP116" s="177"/>
      <c r="BQ116" s="177"/>
      <c r="BR116" s="177"/>
      <c r="BS116" s="177"/>
      <c r="BT116" s="177"/>
      <c r="BU116" s="177"/>
      <c r="BV116" s="177"/>
      <c r="BW116" s="177"/>
      <c r="BX116" s="177"/>
      <c r="BY116" s="177"/>
      <c r="BZ116" s="177"/>
      <c r="CA116" s="177"/>
      <c r="CB116" s="177"/>
      <c r="CC116" s="177"/>
    </row>
    <row r="117" spans="21:81" ht="6.95" customHeight="1" x14ac:dyDescent="0.25">
      <c r="U117" s="156">
        <v>113</v>
      </c>
      <c r="V117" s="145">
        <v>2</v>
      </c>
      <c r="W117" s="145">
        <v>5</v>
      </c>
      <c r="X117" s="145">
        <v>0</v>
      </c>
      <c r="Y117" s="145">
        <v>160</v>
      </c>
      <c r="Z117" s="63" t="str">
        <f t="shared" si="13"/>
        <v>1,6</v>
      </c>
      <c r="AA117" s="177"/>
      <c r="AB117" s="193">
        <v>113</v>
      </c>
      <c r="AC117" s="193">
        <v>1</v>
      </c>
      <c r="AD117" s="193">
        <v>56</v>
      </c>
      <c r="AE117" s="193" t="s">
        <v>558</v>
      </c>
      <c r="AF117" s="194" t="s">
        <v>467</v>
      </c>
      <c r="AG117" s="194">
        <v>0.1</v>
      </c>
      <c r="AH117" s="194">
        <v>0</v>
      </c>
      <c r="AI117" s="194">
        <v>0</v>
      </c>
      <c r="AJ117" s="194">
        <v>0</v>
      </c>
      <c r="AK117" s="194">
        <v>0</v>
      </c>
      <c r="AL117" s="193">
        <v>2</v>
      </c>
      <c r="AM117" s="193">
        <v>19</v>
      </c>
      <c r="AN117" s="193">
        <v>9</v>
      </c>
      <c r="AO117" s="63" t="str">
        <f>_xlfn.CONCAT(AN117+1,",",AM117+1)</f>
        <v>10,20</v>
      </c>
      <c r="AP117" s="105" t="str">
        <f>IF(AF117=$AF$4,"H","")</f>
        <v/>
      </c>
      <c r="AQ117" s="109">
        <f t="shared" si="8"/>
        <v>0</v>
      </c>
      <c r="AR117" s="109">
        <f t="shared" si="8"/>
        <v>0</v>
      </c>
      <c r="AS117" s="160"/>
      <c r="AT117" s="160"/>
      <c r="AU117" s="160"/>
      <c r="AV117" s="166"/>
      <c r="AW117" s="160"/>
      <c r="AX117" s="160"/>
      <c r="AY117" s="160"/>
      <c r="AZ117" s="160"/>
      <c r="BA117" s="177"/>
      <c r="BB117" s="177"/>
      <c r="BC117" s="177"/>
      <c r="BD117" s="177"/>
      <c r="BE117" s="177"/>
      <c r="BF117" s="177"/>
      <c r="BG117" s="177"/>
      <c r="BH117" s="177"/>
      <c r="BI117" s="177"/>
      <c r="BJ117" s="177"/>
      <c r="BK117" s="177"/>
      <c r="BL117" s="177"/>
      <c r="BM117" s="177"/>
      <c r="BN117" s="177"/>
      <c r="BO117" s="177"/>
      <c r="BP117" s="177"/>
      <c r="BQ117" s="177"/>
      <c r="BR117" s="177"/>
      <c r="BS117" s="177"/>
      <c r="BT117" s="177"/>
      <c r="BU117" s="177"/>
      <c r="BV117" s="177"/>
      <c r="BW117" s="177"/>
      <c r="BX117" s="177"/>
      <c r="BY117" s="177"/>
      <c r="BZ117" s="177"/>
      <c r="CA117" s="177"/>
      <c r="CB117" s="177"/>
      <c r="CC117" s="177"/>
    </row>
    <row r="118" spans="21:81" ht="6.95" customHeight="1" x14ac:dyDescent="0.25">
      <c r="U118" s="156">
        <v>114</v>
      </c>
      <c r="V118" s="145">
        <v>2</v>
      </c>
      <c r="W118" s="145">
        <v>6</v>
      </c>
      <c r="X118" s="145">
        <v>0</v>
      </c>
      <c r="Y118" s="145">
        <v>160</v>
      </c>
      <c r="Z118" s="63" t="str">
        <f t="shared" si="13"/>
        <v>1,7</v>
      </c>
      <c r="AA118" s="177"/>
      <c r="AB118" s="193"/>
      <c r="AC118" s="193"/>
      <c r="AD118" s="193"/>
      <c r="AE118" s="193"/>
      <c r="AF118" s="194"/>
      <c r="AG118" s="194"/>
      <c r="AH118" s="194"/>
      <c r="AI118" s="194"/>
      <c r="AJ118" s="194"/>
      <c r="AK118" s="194"/>
      <c r="AL118" s="193"/>
      <c r="AM118" s="193"/>
      <c r="AN118" s="193"/>
      <c r="AO118" s="63"/>
      <c r="AP118" s="105"/>
      <c r="AQ118" s="109"/>
      <c r="AR118" s="109"/>
      <c r="AS118" s="160"/>
      <c r="AT118" s="160"/>
      <c r="AU118" s="160"/>
      <c r="AV118" s="166"/>
      <c r="AW118" s="160"/>
      <c r="AX118" s="160"/>
      <c r="AY118" s="160"/>
      <c r="AZ118" s="160"/>
      <c r="BA118" s="177"/>
      <c r="BB118" s="177"/>
      <c r="BC118" s="177"/>
      <c r="BD118" s="177"/>
      <c r="BE118" s="177"/>
      <c r="BF118" s="177"/>
      <c r="BG118" s="177"/>
      <c r="BH118" s="177"/>
      <c r="BI118" s="177"/>
      <c r="BJ118" s="177"/>
      <c r="BK118" s="177"/>
      <c r="BL118" s="177"/>
      <c r="BM118" s="177"/>
      <c r="BN118" s="177"/>
      <c r="BO118" s="177"/>
      <c r="BP118" s="177"/>
      <c r="BQ118" s="177"/>
      <c r="BR118" s="177"/>
      <c r="BS118" s="177"/>
      <c r="BT118" s="177"/>
      <c r="BU118" s="177"/>
      <c r="BV118" s="177"/>
      <c r="BW118" s="177"/>
      <c r="BX118" s="177"/>
      <c r="BY118" s="177"/>
      <c r="BZ118" s="177"/>
      <c r="CA118" s="177"/>
      <c r="CB118" s="177"/>
      <c r="CC118" s="177"/>
    </row>
    <row r="119" spans="21:81" ht="6.95" customHeight="1" x14ac:dyDescent="0.25">
      <c r="U119" s="156">
        <v>115</v>
      </c>
      <c r="V119" s="145">
        <v>2</v>
      </c>
      <c r="W119" s="145">
        <v>7</v>
      </c>
      <c r="X119" s="145">
        <v>0</v>
      </c>
      <c r="Y119" s="145">
        <v>160</v>
      </c>
      <c r="Z119" s="63" t="str">
        <f t="shared" si="13"/>
        <v>1,8</v>
      </c>
      <c r="AA119" s="177"/>
      <c r="AB119" s="193"/>
      <c r="AC119" s="193"/>
      <c r="AD119" s="193"/>
      <c r="AE119" s="193"/>
      <c r="AF119" s="194"/>
      <c r="AG119" s="194"/>
      <c r="AH119" s="194"/>
      <c r="AI119" s="194"/>
      <c r="AJ119" s="194"/>
      <c r="AK119" s="194"/>
      <c r="AL119" s="193"/>
      <c r="AM119" s="193"/>
      <c r="AN119" s="193"/>
      <c r="AO119" s="63"/>
      <c r="AP119" s="105"/>
      <c r="AQ119" s="109"/>
      <c r="AR119" s="109"/>
      <c r="AS119" s="160"/>
      <c r="AT119" s="160"/>
      <c r="AU119" s="160"/>
      <c r="AV119" s="166"/>
      <c r="AW119" s="160"/>
      <c r="AX119" s="160"/>
      <c r="AY119" s="160"/>
      <c r="AZ119" s="160"/>
      <c r="BA119" s="177"/>
      <c r="BB119" s="177"/>
      <c r="BC119" s="177"/>
      <c r="BD119" s="177"/>
      <c r="BE119" s="177"/>
      <c r="BF119" s="177"/>
      <c r="BG119" s="177"/>
      <c r="BH119" s="177"/>
      <c r="BI119" s="177"/>
      <c r="BJ119" s="177"/>
      <c r="BK119" s="177"/>
      <c r="BL119" s="177"/>
      <c r="BM119" s="177"/>
      <c r="BN119" s="177"/>
      <c r="BO119" s="177"/>
      <c r="BP119" s="177"/>
      <c r="BQ119" s="177"/>
      <c r="BR119" s="177"/>
      <c r="BS119" s="177"/>
      <c r="BT119" s="177"/>
      <c r="BU119" s="177"/>
      <c r="BV119" s="177"/>
      <c r="BW119" s="177"/>
      <c r="BX119" s="177"/>
      <c r="BY119" s="177"/>
      <c r="BZ119" s="177"/>
      <c r="CA119" s="177"/>
      <c r="CB119" s="177"/>
      <c r="CC119" s="177"/>
    </row>
    <row r="120" spans="21:81" ht="6.95" customHeight="1" x14ac:dyDescent="0.25">
      <c r="U120" s="156">
        <v>116</v>
      </c>
      <c r="V120" s="145">
        <v>2</v>
      </c>
      <c r="W120" s="145">
        <v>8</v>
      </c>
      <c r="X120" s="145">
        <v>0</v>
      </c>
      <c r="Y120" s="145">
        <v>160</v>
      </c>
      <c r="Z120" s="63" t="str">
        <f t="shared" si="13"/>
        <v>1,9</v>
      </c>
      <c r="AA120" s="177"/>
      <c r="AB120" s="193"/>
      <c r="AC120" s="193"/>
      <c r="AD120" s="193"/>
      <c r="AE120" s="193"/>
      <c r="AF120" s="194"/>
      <c r="AG120" s="194"/>
      <c r="AH120" s="194"/>
      <c r="AI120" s="194"/>
      <c r="AJ120" s="194"/>
      <c r="AK120" s="194"/>
      <c r="AL120" s="193"/>
      <c r="AM120" s="193"/>
      <c r="AN120" s="193"/>
      <c r="AO120" s="63"/>
      <c r="AP120" s="105"/>
      <c r="AQ120" s="109"/>
      <c r="AR120" s="109"/>
      <c r="AS120" s="160"/>
      <c r="AT120" s="160"/>
      <c r="AU120" s="160"/>
      <c r="AV120" s="166"/>
      <c r="AW120" s="160"/>
      <c r="AX120" s="160"/>
      <c r="AY120" s="160"/>
      <c r="AZ120" s="160"/>
      <c r="BA120" s="177"/>
      <c r="BB120" s="177"/>
      <c r="BC120" s="177"/>
      <c r="BD120" s="177"/>
      <c r="BE120" s="177"/>
      <c r="BF120" s="177"/>
      <c r="BG120" s="177"/>
      <c r="BH120" s="177"/>
      <c r="BI120" s="177"/>
      <c r="BJ120" s="177"/>
      <c r="BK120" s="177"/>
      <c r="BL120" s="177"/>
      <c r="BM120" s="177"/>
      <c r="BN120" s="177"/>
      <c r="BO120" s="177"/>
      <c r="BP120" s="177"/>
      <c r="BQ120" s="177"/>
      <c r="BR120" s="177"/>
      <c r="BS120" s="177"/>
      <c r="BT120" s="177"/>
      <c r="BU120" s="177"/>
      <c r="BV120" s="177"/>
      <c r="BW120" s="177"/>
      <c r="BX120" s="177"/>
      <c r="BY120" s="177"/>
      <c r="BZ120" s="177"/>
      <c r="CA120" s="177"/>
      <c r="CB120" s="177"/>
      <c r="CC120" s="177"/>
    </row>
    <row r="121" spans="21:81" ht="6.95" customHeight="1" x14ac:dyDescent="0.25">
      <c r="U121" s="156">
        <v>117</v>
      </c>
      <c r="V121" s="145">
        <v>2</v>
      </c>
      <c r="W121" s="145">
        <v>9</v>
      </c>
      <c r="X121" s="145">
        <v>0</v>
      </c>
      <c r="Y121" s="145">
        <v>160</v>
      </c>
      <c r="Z121" s="63" t="str">
        <f t="shared" si="13"/>
        <v>1,10</v>
      </c>
      <c r="AA121" s="177"/>
      <c r="AB121" s="193"/>
      <c r="AC121" s="193"/>
      <c r="AD121" s="193"/>
      <c r="AE121" s="193"/>
      <c r="AF121" s="194"/>
      <c r="AG121" s="194"/>
      <c r="AH121" s="194"/>
      <c r="AI121" s="194"/>
      <c r="AJ121" s="194"/>
      <c r="AK121" s="194"/>
      <c r="AL121" s="193"/>
      <c r="AM121" s="193"/>
      <c r="AN121" s="193"/>
      <c r="AO121" s="63"/>
      <c r="AP121" s="105"/>
      <c r="AQ121" s="109"/>
      <c r="AR121" s="109"/>
      <c r="AS121" s="160"/>
      <c r="AT121" s="160"/>
      <c r="AU121" s="160"/>
      <c r="AV121" s="166"/>
      <c r="AW121" s="160"/>
      <c r="AX121" s="160"/>
      <c r="AY121" s="160"/>
      <c r="AZ121" s="160"/>
      <c r="BA121" s="177"/>
      <c r="BB121" s="177"/>
      <c r="BC121" s="177"/>
      <c r="BD121" s="177"/>
      <c r="BE121" s="177"/>
      <c r="BF121" s="177"/>
      <c r="BG121" s="177"/>
      <c r="BH121" s="177"/>
      <c r="BI121" s="177"/>
      <c r="BJ121" s="177"/>
      <c r="BK121" s="177"/>
      <c r="BL121" s="177"/>
      <c r="BM121" s="177"/>
      <c r="BN121" s="177"/>
      <c r="BO121" s="177"/>
      <c r="BP121" s="177"/>
      <c r="BQ121" s="177"/>
      <c r="BR121" s="177"/>
      <c r="BS121" s="177"/>
      <c r="BT121" s="177"/>
      <c r="BU121" s="177"/>
      <c r="BV121" s="177"/>
      <c r="BW121" s="177"/>
      <c r="BX121" s="177"/>
      <c r="BY121" s="177"/>
      <c r="BZ121" s="177"/>
      <c r="CA121" s="177"/>
      <c r="CB121" s="177"/>
      <c r="CC121" s="177"/>
    </row>
    <row r="122" spans="21:81" ht="6.95" customHeight="1" x14ac:dyDescent="0.25">
      <c r="U122" s="156">
        <v>118</v>
      </c>
      <c r="V122" s="145">
        <v>2</v>
      </c>
      <c r="W122" s="145">
        <v>10</v>
      </c>
      <c r="X122" s="145">
        <v>0</v>
      </c>
      <c r="Y122" s="145">
        <v>160</v>
      </c>
      <c r="Z122" s="63" t="str">
        <f t="shared" si="13"/>
        <v>1,11</v>
      </c>
      <c r="AA122" s="177"/>
      <c r="AB122" s="193"/>
      <c r="AC122" s="193"/>
      <c r="AD122" s="193"/>
      <c r="AE122" s="193"/>
      <c r="AF122" s="194"/>
      <c r="AG122" s="194"/>
      <c r="AH122" s="194"/>
      <c r="AI122" s="194"/>
      <c r="AJ122" s="194"/>
      <c r="AK122" s="194"/>
      <c r="AL122" s="193"/>
      <c r="AM122" s="193"/>
      <c r="AN122" s="193"/>
      <c r="AO122" s="63"/>
      <c r="AP122" s="105"/>
      <c r="AQ122" s="109"/>
      <c r="AR122" s="109"/>
      <c r="AS122" s="160"/>
      <c r="AT122" s="160"/>
      <c r="AU122" s="160"/>
      <c r="AV122" s="166"/>
      <c r="AW122" s="160"/>
      <c r="AX122" s="160"/>
      <c r="AY122" s="160"/>
      <c r="AZ122" s="160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  <c r="BM122" s="177"/>
      <c r="BN122" s="177"/>
      <c r="BO122" s="177"/>
      <c r="BP122" s="177"/>
      <c r="BQ122" s="177"/>
      <c r="BR122" s="177"/>
      <c r="BS122" s="177"/>
      <c r="BT122" s="177"/>
      <c r="BU122" s="177"/>
      <c r="BV122" s="177"/>
      <c r="BW122" s="177"/>
      <c r="BX122" s="177"/>
      <c r="BY122" s="177"/>
      <c r="BZ122" s="177"/>
      <c r="CA122" s="177"/>
      <c r="CB122" s="177"/>
      <c r="CC122" s="177"/>
    </row>
    <row r="123" spans="21:81" ht="6.95" customHeight="1" x14ac:dyDescent="0.25">
      <c r="U123" s="156">
        <v>119</v>
      </c>
      <c r="V123" s="145">
        <v>2</v>
      </c>
      <c r="W123" s="145">
        <v>11</v>
      </c>
      <c r="X123" s="145">
        <v>0</v>
      </c>
      <c r="Y123" s="145">
        <v>160</v>
      </c>
      <c r="Z123" s="63" t="str">
        <f t="shared" si="13"/>
        <v>1,12</v>
      </c>
      <c r="AA123" s="177"/>
      <c r="AB123" s="193"/>
      <c r="AC123" s="193"/>
      <c r="AD123" s="193"/>
      <c r="AE123" s="193"/>
      <c r="AF123" s="194"/>
      <c r="AG123" s="194"/>
      <c r="AH123" s="194"/>
      <c r="AI123" s="194"/>
      <c r="AJ123" s="194"/>
      <c r="AK123" s="194"/>
      <c r="AL123" s="193"/>
      <c r="AM123" s="193"/>
      <c r="AN123" s="193"/>
      <c r="AO123" s="63"/>
      <c r="AP123" s="105"/>
      <c r="AQ123" s="109"/>
      <c r="AR123" s="109"/>
      <c r="AS123" s="160"/>
      <c r="AT123" s="160"/>
      <c r="AU123" s="160"/>
      <c r="AV123" s="166"/>
      <c r="AW123" s="160"/>
      <c r="AX123" s="160"/>
      <c r="AY123" s="160"/>
      <c r="AZ123" s="160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77"/>
      <c r="CA123" s="177"/>
      <c r="CB123" s="177"/>
      <c r="CC123" s="177"/>
    </row>
    <row r="124" spans="21:81" ht="6.95" customHeight="1" x14ac:dyDescent="0.25">
      <c r="U124" s="156">
        <v>120</v>
      </c>
      <c r="V124" s="145">
        <v>2</v>
      </c>
      <c r="W124" s="145">
        <v>12</v>
      </c>
      <c r="X124" s="145">
        <v>0</v>
      </c>
      <c r="Y124" s="145">
        <v>160</v>
      </c>
      <c r="Z124" s="63" t="str">
        <f t="shared" si="13"/>
        <v>1,13</v>
      </c>
      <c r="AA124" s="177"/>
      <c r="AB124" s="193"/>
      <c r="AC124" s="193"/>
      <c r="AD124" s="193"/>
      <c r="AE124" s="193"/>
      <c r="AF124" s="194"/>
      <c r="AG124" s="194"/>
      <c r="AH124" s="194"/>
      <c r="AI124" s="194"/>
      <c r="AJ124" s="194"/>
      <c r="AK124" s="194"/>
      <c r="AL124" s="193"/>
      <c r="AM124" s="193"/>
      <c r="AN124" s="193"/>
      <c r="AO124" s="63"/>
      <c r="AP124" s="105"/>
      <c r="AQ124" s="109"/>
      <c r="AR124" s="109"/>
      <c r="AS124" s="160"/>
      <c r="AT124" s="160"/>
      <c r="AU124" s="160"/>
      <c r="AV124" s="166"/>
      <c r="AW124" s="160"/>
      <c r="AX124" s="160"/>
      <c r="AY124" s="160"/>
      <c r="AZ124" s="160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  <c r="BM124" s="177"/>
      <c r="BN124" s="177"/>
      <c r="BO124" s="177"/>
      <c r="BP124" s="177"/>
      <c r="BQ124" s="177"/>
      <c r="BR124" s="177"/>
      <c r="BS124" s="177"/>
      <c r="BT124" s="177"/>
      <c r="BU124" s="177"/>
      <c r="BV124" s="177"/>
      <c r="BW124" s="177"/>
      <c r="BX124" s="177"/>
      <c r="BY124" s="177"/>
      <c r="BZ124" s="177"/>
      <c r="CA124" s="177"/>
      <c r="CB124" s="177"/>
      <c r="CC124" s="177"/>
    </row>
    <row r="125" spans="21:81" ht="6.95" customHeight="1" x14ac:dyDescent="0.25">
      <c r="U125" s="156">
        <v>121</v>
      </c>
      <c r="V125" s="145">
        <v>2</v>
      </c>
      <c r="W125" s="145">
        <v>13</v>
      </c>
      <c r="X125" s="145">
        <v>0</v>
      </c>
      <c r="Y125" s="145">
        <v>160</v>
      </c>
      <c r="Z125" s="63" t="str">
        <f t="shared" si="13"/>
        <v>1,14</v>
      </c>
      <c r="AA125" s="177"/>
      <c r="AB125" s="193"/>
      <c r="AC125" s="193"/>
      <c r="AD125" s="193"/>
      <c r="AE125" s="193"/>
      <c r="AF125" s="194"/>
      <c r="AG125" s="194"/>
      <c r="AH125" s="194"/>
      <c r="AI125" s="194"/>
      <c r="AJ125" s="194"/>
      <c r="AK125" s="194"/>
      <c r="AL125" s="193"/>
      <c r="AM125" s="193"/>
      <c r="AN125" s="193"/>
      <c r="AO125" s="63"/>
      <c r="AP125" s="105"/>
      <c r="AQ125" s="109"/>
      <c r="AR125" s="109"/>
      <c r="AS125" s="160"/>
      <c r="AT125" s="160"/>
      <c r="AU125" s="160"/>
      <c r="AV125" s="166"/>
      <c r="AW125" s="160"/>
      <c r="AX125" s="160"/>
      <c r="AY125" s="160"/>
      <c r="AZ125" s="160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  <c r="BM125" s="177"/>
      <c r="BN125" s="177"/>
      <c r="BO125" s="177"/>
      <c r="BP125" s="177"/>
      <c r="BQ125" s="177"/>
      <c r="BR125" s="177"/>
      <c r="BS125" s="177"/>
      <c r="BT125" s="177"/>
      <c r="BU125" s="177"/>
      <c r="BV125" s="177"/>
      <c r="BW125" s="177"/>
      <c r="BX125" s="177"/>
      <c r="BY125" s="177"/>
      <c r="BZ125" s="177"/>
      <c r="CA125" s="177"/>
      <c r="CB125" s="177"/>
      <c r="CC125" s="177"/>
    </row>
    <row r="126" spans="21:81" ht="6.95" customHeight="1" x14ac:dyDescent="0.25">
      <c r="U126" s="156">
        <v>122</v>
      </c>
      <c r="V126" s="145">
        <v>2</v>
      </c>
      <c r="W126" s="145">
        <v>14</v>
      </c>
      <c r="X126" s="145">
        <v>0</v>
      </c>
      <c r="Y126" s="145">
        <v>160</v>
      </c>
      <c r="Z126" s="63" t="str">
        <f t="shared" si="13"/>
        <v>1,15</v>
      </c>
      <c r="AA126" s="177"/>
      <c r="AB126" s="193"/>
      <c r="AC126" s="193"/>
      <c r="AD126" s="193"/>
      <c r="AE126" s="193"/>
      <c r="AF126" s="194"/>
      <c r="AG126" s="194"/>
      <c r="AH126" s="194"/>
      <c r="AI126" s="194"/>
      <c r="AJ126" s="194"/>
      <c r="AK126" s="194"/>
      <c r="AL126" s="193"/>
      <c r="AM126" s="193"/>
      <c r="AN126" s="193"/>
      <c r="AO126" s="63"/>
      <c r="AP126" s="105"/>
      <c r="AQ126" s="109"/>
      <c r="AR126" s="109"/>
      <c r="AS126" s="160"/>
      <c r="AT126" s="160"/>
      <c r="AU126" s="160"/>
      <c r="AV126" s="166"/>
      <c r="AW126" s="160"/>
      <c r="AX126" s="160"/>
      <c r="AY126" s="160"/>
      <c r="AZ126" s="160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  <c r="BM126" s="177"/>
      <c r="BN126" s="177"/>
      <c r="BO126" s="177"/>
      <c r="BP126" s="177"/>
      <c r="BQ126" s="177"/>
      <c r="BR126" s="177"/>
      <c r="BS126" s="177"/>
      <c r="BT126" s="177"/>
      <c r="BU126" s="177"/>
      <c r="BV126" s="177"/>
      <c r="BW126" s="177"/>
      <c r="BX126" s="177"/>
      <c r="BY126" s="177"/>
      <c r="BZ126" s="177"/>
      <c r="CA126" s="177"/>
      <c r="CB126" s="177"/>
      <c r="CC126" s="177"/>
    </row>
    <row r="127" spans="21:81" ht="6.95" customHeight="1" x14ac:dyDescent="0.25">
      <c r="U127" s="156">
        <v>123</v>
      </c>
      <c r="V127" s="145">
        <v>2</v>
      </c>
      <c r="W127" s="145">
        <v>15</v>
      </c>
      <c r="X127" s="145">
        <v>0</v>
      </c>
      <c r="Y127" s="145">
        <v>160</v>
      </c>
      <c r="Z127" s="63" t="str">
        <f t="shared" si="13"/>
        <v>1,16</v>
      </c>
      <c r="AA127" s="177"/>
      <c r="AB127" s="193"/>
      <c r="AC127" s="193"/>
      <c r="AD127" s="193"/>
      <c r="AE127" s="193"/>
      <c r="AF127" s="194"/>
      <c r="AG127" s="194"/>
      <c r="AH127" s="194"/>
      <c r="AI127" s="194"/>
      <c r="AJ127" s="194"/>
      <c r="AK127" s="194"/>
      <c r="AL127" s="193"/>
      <c r="AM127" s="193"/>
      <c r="AN127" s="193"/>
      <c r="AO127" s="63"/>
      <c r="AP127" s="105"/>
      <c r="AQ127" s="109"/>
      <c r="AR127" s="109"/>
      <c r="AS127" s="160"/>
      <c r="AT127" s="160"/>
      <c r="AU127" s="160"/>
      <c r="AV127" s="166"/>
      <c r="AW127" s="160"/>
      <c r="AX127" s="160"/>
      <c r="AY127" s="160"/>
      <c r="AZ127" s="160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77"/>
      <c r="CA127" s="177"/>
      <c r="CB127" s="177"/>
      <c r="CC127" s="177"/>
    </row>
    <row r="128" spans="21:81" ht="6.95" customHeight="1" x14ac:dyDescent="0.25">
      <c r="U128" s="156">
        <v>124</v>
      </c>
      <c r="V128" s="145">
        <v>2</v>
      </c>
      <c r="W128" s="145">
        <v>16</v>
      </c>
      <c r="X128" s="145">
        <v>0</v>
      </c>
      <c r="Y128" s="145">
        <v>160</v>
      </c>
      <c r="Z128" s="63" t="str">
        <f t="shared" si="13"/>
        <v>1,17</v>
      </c>
      <c r="AA128" s="177"/>
      <c r="AB128" s="193"/>
      <c r="AC128" s="193"/>
      <c r="AD128" s="193"/>
      <c r="AE128" s="193"/>
      <c r="AF128" s="194"/>
      <c r="AG128" s="194"/>
      <c r="AH128" s="194"/>
      <c r="AI128" s="194"/>
      <c r="AJ128" s="194"/>
      <c r="AK128" s="194"/>
      <c r="AL128" s="193"/>
      <c r="AM128" s="193"/>
      <c r="AN128" s="193"/>
      <c r="AO128" s="63"/>
      <c r="AP128" s="105"/>
      <c r="AQ128" s="109"/>
      <c r="AR128" s="109"/>
      <c r="AS128" s="160"/>
      <c r="AT128" s="160"/>
      <c r="AU128" s="160"/>
      <c r="AV128" s="166"/>
      <c r="AW128" s="160"/>
      <c r="AX128" s="160"/>
      <c r="AY128" s="160"/>
      <c r="AZ128" s="160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  <c r="BM128" s="177"/>
      <c r="BN128" s="177"/>
      <c r="BO128" s="177"/>
      <c r="BP128" s="177"/>
      <c r="BQ128" s="177"/>
      <c r="BR128" s="177"/>
      <c r="BS128" s="177"/>
      <c r="BT128" s="177"/>
      <c r="BU128" s="177"/>
      <c r="BV128" s="177"/>
      <c r="BW128" s="177"/>
      <c r="BX128" s="177"/>
      <c r="BY128" s="177"/>
      <c r="BZ128" s="177"/>
      <c r="CA128" s="177"/>
      <c r="CB128" s="177"/>
      <c r="CC128" s="177"/>
    </row>
    <row r="129" spans="21:81" ht="6.95" customHeight="1" x14ac:dyDescent="0.25">
      <c r="U129" s="156">
        <v>125</v>
      </c>
      <c r="V129" s="145">
        <v>2</v>
      </c>
      <c r="W129" s="145">
        <v>17</v>
      </c>
      <c r="X129" s="145">
        <v>0</v>
      </c>
      <c r="Y129" s="145">
        <v>160</v>
      </c>
      <c r="Z129" s="63" t="str">
        <f t="shared" si="13"/>
        <v>1,18</v>
      </c>
      <c r="AA129" s="177"/>
      <c r="AB129" s="193"/>
      <c r="AC129" s="193"/>
      <c r="AD129" s="193"/>
      <c r="AE129" s="193"/>
      <c r="AF129" s="194"/>
      <c r="AG129" s="194"/>
      <c r="AH129" s="194"/>
      <c r="AI129" s="194"/>
      <c r="AJ129" s="194"/>
      <c r="AK129" s="194"/>
      <c r="AL129" s="193"/>
      <c r="AM129" s="193"/>
      <c r="AN129" s="193"/>
      <c r="AO129" s="63"/>
      <c r="AP129" s="105"/>
      <c r="AQ129" s="109"/>
      <c r="AR129" s="109"/>
      <c r="AS129" s="160"/>
      <c r="AT129" s="160"/>
      <c r="AU129" s="160"/>
      <c r="AV129" s="166"/>
      <c r="AW129" s="160"/>
      <c r="AX129" s="160"/>
      <c r="AY129" s="160"/>
      <c r="AZ129" s="160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77"/>
      <c r="CA129" s="177"/>
      <c r="CB129" s="177"/>
      <c r="CC129" s="177"/>
    </row>
    <row r="130" spans="21:81" ht="6.95" customHeight="1" x14ac:dyDescent="0.25">
      <c r="U130" s="156">
        <v>126</v>
      </c>
      <c r="V130" s="145">
        <v>2</v>
      </c>
      <c r="W130" s="145">
        <v>18</v>
      </c>
      <c r="X130" s="145">
        <v>0</v>
      </c>
      <c r="Y130" s="145">
        <v>160</v>
      </c>
      <c r="Z130" s="63" t="str">
        <f t="shared" si="13"/>
        <v>1,19</v>
      </c>
      <c r="AA130" s="177"/>
      <c r="AB130" s="193"/>
      <c r="AC130" s="193"/>
      <c r="AD130" s="193"/>
      <c r="AE130" s="193"/>
      <c r="AF130" s="194"/>
      <c r="AG130" s="194"/>
      <c r="AH130" s="194"/>
      <c r="AI130" s="194"/>
      <c r="AJ130" s="194"/>
      <c r="AK130" s="194"/>
      <c r="AL130" s="193"/>
      <c r="AM130" s="193"/>
      <c r="AN130" s="193"/>
      <c r="AO130" s="63"/>
      <c r="AP130" s="105"/>
      <c r="AQ130" s="109"/>
      <c r="AR130" s="109"/>
      <c r="AS130" s="160"/>
      <c r="AT130" s="160"/>
      <c r="AU130" s="160"/>
      <c r="AV130" s="166"/>
      <c r="AW130" s="160"/>
      <c r="AX130" s="160"/>
      <c r="AY130" s="160"/>
      <c r="AZ130" s="160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77"/>
      <c r="CA130" s="177"/>
      <c r="CB130" s="177"/>
      <c r="CC130" s="177"/>
    </row>
    <row r="131" spans="21:81" ht="6.95" customHeight="1" x14ac:dyDescent="0.25">
      <c r="U131" s="156">
        <v>127</v>
      </c>
      <c r="V131" s="145">
        <v>2</v>
      </c>
      <c r="W131" s="145">
        <v>19</v>
      </c>
      <c r="X131" s="145">
        <v>0</v>
      </c>
      <c r="Y131" s="145">
        <v>160</v>
      </c>
      <c r="Z131" s="63" t="str">
        <f t="shared" si="13"/>
        <v>1,20</v>
      </c>
      <c r="AA131" s="177"/>
      <c r="AB131" s="193"/>
      <c r="AC131" s="193"/>
      <c r="AD131" s="193"/>
      <c r="AE131" s="193"/>
      <c r="AF131" s="194"/>
      <c r="AG131" s="194"/>
      <c r="AH131" s="194"/>
      <c r="AI131" s="194"/>
      <c r="AJ131" s="194"/>
      <c r="AK131" s="194"/>
      <c r="AL131" s="193"/>
      <c r="AM131" s="193"/>
      <c r="AN131" s="193"/>
      <c r="AO131" s="63"/>
      <c r="AP131" s="105"/>
      <c r="AQ131" s="109"/>
      <c r="AR131" s="109"/>
      <c r="AS131" s="160"/>
      <c r="AT131" s="160"/>
      <c r="AU131" s="160"/>
      <c r="AV131" s="166"/>
      <c r="AW131" s="160"/>
      <c r="AX131" s="160"/>
      <c r="AY131" s="160"/>
      <c r="AZ131" s="160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  <c r="BM131" s="177"/>
      <c r="BN131" s="177"/>
      <c r="BO131" s="177"/>
      <c r="BP131" s="177"/>
      <c r="BQ131" s="177"/>
      <c r="BR131" s="177"/>
      <c r="BS131" s="177"/>
      <c r="BT131" s="177"/>
      <c r="BU131" s="177"/>
      <c r="BV131" s="177"/>
      <c r="BW131" s="177"/>
      <c r="BX131" s="177"/>
      <c r="BY131" s="177"/>
      <c r="BZ131" s="177"/>
      <c r="CA131" s="177"/>
      <c r="CB131" s="177"/>
      <c r="CC131" s="177"/>
    </row>
    <row r="132" spans="21:81" ht="6.95" customHeight="1" x14ac:dyDescent="0.25">
      <c r="U132" s="156">
        <v>128</v>
      </c>
      <c r="V132" s="145">
        <v>2</v>
      </c>
      <c r="W132" s="145">
        <v>20</v>
      </c>
      <c r="X132" s="145">
        <v>0</v>
      </c>
      <c r="Y132" s="145">
        <v>160</v>
      </c>
      <c r="Z132" s="63" t="str">
        <f t="shared" si="13"/>
        <v>1,21</v>
      </c>
      <c r="AA132" s="177"/>
      <c r="AB132" s="193"/>
      <c r="AC132" s="193"/>
      <c r="AD132" s="193"/>
      <c r="AE132" s="193"/>
      <c r="AF132" s="194"/>
      <c r="AG132" s="194"/>
      <c r="AH132" s="194"/>
      <c r="AI132" s="194"/>
      <c r="AJ132" s="194"/>
      <c r="AK132" s="194"/>
      <c r="AL132" s="193"/>
      <c r="AM132" s="193"/>
      <c r="AN132" s="193"/>
      <c r="AO132" s="63"/>
      <c r="AP132" s="105"/>
      <c r="AQ132" s="109"/>
      <c r="AR132" s="109"/>
      <c r="AS132" s="160"/>
      <c r="AT132" s="160"/>
      <c r="AU132" s="160"/>
      <c r="AV132" s="166"/>
      <c r="AW132" s="160"/>
      <c r="AX132" s="160"/>
      <c r="AY132" s="160"/>
      <c r="AZ132" s="160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  <c r="BM132" s="177"/>
      <c r="BN132" s="177"/>
      <c r="BO132" s="177"/>
      <c r="BP132" s="177"/>
      <c r="BQ132" s="177"/>
      <c r="BR132" s="177"/>
      <c r="BS132" s="177"/>
      <c r="BT132" s="177"/>
      <c r="BU132" s="177"/>
      <c r="BV132" s="177"/>
      <c r="BW132" s="177"/>
      <c r="BX132" s="177"/>
      <c r="BY132" s="177"/>
      <c r="BZ132" s="177"/>
      <c r="CA132" s="177"/>
      <c r="CB132" s="177"/>
      <c r="CC132" s="177"/>
    </row>
    <row r="133" spans="21:81" ht="6.95" customHeight="1" x14ac:dyDescent="0.25">
      <c r="U133" s="156">
        <v>129</v>
      </c>
      <c r="V133" s="145">
        <v>2</v>
      </c>
      <c r="W133" s="145">
        <v>21</v>
      </c>
      <c r="X133" s="145">
        <v>0</v>
      </c>
      <c r="Y133" s="145">
        <v>160</v>
      </c>
      <c r="Z133" s="63" t="str">
        <f t="shared" ref="Z133:Z173" si="19">_xlfn.CONCAT(X133+1,",",W133+1)</f>
        <v>1,22</v>
      </c>
      <c r="AA133" s="177"/>
      <c r="AB133" s="193"/>
      <c r="AC133" s="193"/>
      <c r="AD133" s="193"/>
      <c r="AE133" s="193"/>
      <c r="AF133" s="194"/>
      <c r="AG133" s="194"/>
      <c r="AH133" s="194"/>
      <c r="AI133" s="194"/>
      <c r="AJ133" s="194"/>
      <c r="AK133" s="194"/>
      <c r="AL133" s="193"/>
      <c r="AM133" s="193"/>
      <c r="AN133" s="193"/>
      <c r="AO133" s="63"/>
      <c r="AP133" s="105"/>
      <c r="AQ133" s="109"/>
      <c r="AR133" s="109"/>
      <c r="AS133" s="160"/>
      <c r="AT133" s="160"/>
      <c r="AU133" s="160"/>
      <c r="AV133" s="166"/>
      <c r="AW133" s="160"/>
      <c r="AX133" s="160"/>
      <c r="AY133" s="160"/>
      <c r="AZ133" s="160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  <c r="BM133" s="177"/>
      <c r="BN133" s="177"/>
      <c r="BO133" s="177"/>
      <c r="BP133" s="177"/>
      <c r="BQ133" s="177"/>
      <c r="BR133" s="177"/>
      <c r="BS133" s="177"/>
      <c r="BT133" s="177"/>
      <c r="BU133" s="177"/>
      <c r="BV133" s="177"/>
      <c r="BW133" s="177"/>
      <c r="BX133" s="177"/>
      <c r="BY133" s="177"/>
      <c r="BZ133" s="177"/>
      <c r="CA133" s="177"/>
      <c r="CB133" s="177"/>
      <c r="CC133" s="177"/>
    </row>
    <row r="134" spans="21:81" ht="6.95" customHeight="1" x14ac:dyDescent="0.25">
      <c r="U134" s="156">
        <v>130</v>
      </c>
      <c r="V134" s="145">
        <v>2</v>
      </c>
      <c r="W134" s="145">
        <v>22</v>
      </c>
      <c r="X134" s="145">
        <v>0</v>
      </c>
      <c r="Y134" s="145">
        <v>160</v>
      </c>
      <c r="Z134" s="63" t="str">
        <f t="shared" si="19"/>
        <v>1,23</v>
      </c>
      <c r="AA134" s="177"/>
      <c r="AB134" s="193"/>
      <c r="AC134" s="193"/>
      <c r="AD134" s="193"/>
      <c r="AE134" s="193"/>
      <c r="AF134" s="194"/>
      <c r="AG134" s="194"/>
      <c r="AH134" s="194"/>
      <c r="AI134" s="194"/>
      <c r="AJ134" s="194"/>
      <c r="AK134" s="194"/>
      <c r="AL134" s="193"/>
      <c r="AM134" s="193"/>
      <c r="AN134" s="193"/>
      <c r="AO134" s="63"/>
      <c r="AP134" s="105"/>
      <c r="AQ134" s="109"/>
      <c r="AR134" s="109"/>
      <c r="AS134" s="160"/>
      <c r="AT134" s="160"/>
      <c r="AU134" s="160"/>
      <c r="AV134" s="166"/>
      <c r="AW134" s="160"/>
      <c r="AX134" s="160"/>
      <c r="AY134" s="160"/>
      <c r="AZ134" s="160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  <c r="BM134" s="177"/>
      <c r="BN134" s="177"/>
      <c r="BO134" s="177"/>
      <c r="BP134" s="177"/>
      <c r="BQ134" s="177"/>
      <c r="BR134" s="177"/>
      <c r="BS134" s="177"/>
      <c r="BT134" s="177"/>
      <c r="BU134" s="177"/>
      <c r="BV134" s="177"/>
      <c r="BW134" s="177"/>
      <c r="BX134" s="177"/>
      <c r="BY134" s="177"/>
      <c r="BZ134" s="177"/>
      <c r="CA134" s="177"/>
      <c r="CB134" s="177"/>
      <c r="CC134" s="177"/>
    </row>
    <row r="135" spans="21:81" ht="6.95" customHeight="1" x14ac:dyDescent="0.25">
      <c r="U135" s="156">
        <v>131</v>
      </c>
      <c r="V135" s="145">
        <v>2</v>
      </c>
      <c r="W135" s="145">
        <v>23</v>
      </c>
      <c r="X135" s="145">
        <v>0</v>
      </c>
      <c r="Y135" s="145">
        <v>160</v>
      </c>
      <c r="Z135" s="63" t="str">
        <f t="shared" si="19"/>
        <v>1,24</v>
      </c>
      <c r="AA135" s="177"/>
      <c r="AB135" s="193"/>
      <c r="AC135" s="193"/>
      <c r="AD135" s="193"/>
      <c r="AE135" s="193"/>
      <c r="AF135" s="194"/>
      <c r="AG135" s="194"/>
      <c r="AH135" s="194"/>
      <c r="AI135" s="194"/>
      <c r="AJ135" s="194"/>
      <c r="AK135" s="194"/>
      <c r="AL135" s="193"/>
      <c r="AM135" s="193"/>
      <c r="AN135" s="193"/>
      <c r="AO135" s="63"/>
      <c r="AP135" s="105"/>
      <c r="AQ135" s="109"/>
      <c r="AR135" s="109"/>
      <c r="AS135" s="160"/>
      <c r="AT135" s="160"/>
      <c r="AU135" s="160"/>
      <c r="AV135" s="166"/>
      <c r="AW135" s="160"/>
      <c r="AX135" s="160"/>
      <c r="AY135" s="160"/>
      <c r="AZ135" s="160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  <c r="BM135" s="177"/>
      <c r="BN135" s="177"/>
      <c r="BO135" s="177"/>
      <c r="BP135" s="177"/>
      <c r="BQ135" s="177"/>
      <c r="BR135" s="177"/>
      <c r="BS135" s="177"/>
      <c r="BT135" s="177"/>
      <c r="BU135" s="177"/>
      <c r="BV135" s="177"/>
      <c r="BW135" s="177"/>
      <c r="BX135" s="177"/>
      <c r="BY135" s="177"/>
      <c r="BZ135" s="177"/>
      <c r="CA135" s="177"/>
      <c r="CB135" s="177"/>
      <c r="CC135" s="177"/>
    </row>
    <row r="136" spans="21:81" ht="6.95" customHeight="1" x14ac:dyDescent="0.25">
      <c r="U136" s="156">
        <v>132</v>
      </c>
      <c r="V136" s="145">
        <v>2</v>
      </c>
      <c r="W136" s="145">
        <v>24</v>
      </c>
      <c r="X136" s="145">
        <v>0</v>
      </c>
      <c r="Y136" s="145">
        <v>160</v>
      </c>
      <c r="Z136" s="63" t="str">
        <f t="shared" si="19"/>
        <v>1,25</v>
      </c>
      <c r="AA136" s="177"/>
      <c r="AB136" s="193"/>
      <c r="AC136" s="193"/>
      <c r="AD136" s="193"/>
      <c r="AE136" s="193"/>
      <c r="AF136" s="194"/>
      <c r="AG136" s="194"/>
      <c r="AH136" s="194"/>
      <c r="AI136" s="194"/>
      <c r="AJ136" s="194"/>
      <c r="AK136" s="194"/>
      <c r="AL136" s="193"/>
      <c r="AM136" s="193"/>
      <c r="AN136" s="193"/>
      <c r="AO136" s="63"/>
      <c r="AP136" s="105"/>
      <c r="AQ136" s="109"/>
      <c r="AR136" s="109"/>
      <c r="AS136" s="160"/>
      <c r="AT136" s="160"/>
      <c r="AU136" s="160"/>
      <c r="AV136" s="166"/>
      <c r="AW136" s="160"/>
      <c r="AX136" s="160"/>
      <c r="AY136" s="160"/>
      <c r="AZ136" s="160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7"/>
      <c r="BN136" s="177"/>
      <c r="BO136" s="177"/>
      <c r="BP136" s="177"/>
      <c r="BQ136" s="177"/>
      <c r="BR136" s="177"/>
      <c r="BS136" s="177"/>
      <c r="BT136" s="177"/>
      <c r="BU136" s="177"/>
      <c r="BV136" s="177"/>
      <c r="BW136" s="177"/>
      <c r="BX136" s="177"/>
      <c r="BY136" s="177"/>
      <c r="BZ136" s="177"/>
      <c r="CA136" s="177"/>
      <c r="CB136" s="177"/>
      <c r="CC136" s="177"/>
    </row>
    <row r="137" spans="21:81" ht="6.95" customHeight="1" x14ac:dyDescent="0.25">
      <c r="U137" s="156">
        <v>133</v>
      </c>
      <c r="V137" s="145">
        <v>2</v>
      </c>
      <c r="W137" s="145">
        <v>25</v>
      </c>
      <c r="X137" s="145">
        <v>0</v>
      </c>
      <c r="Y137" s="145">
        <v>160</v>
      </c>
      <c r="Z137" s="63" t="str">
        <f t="shared" si="19"/>
        <v>1,26</v>
      </c>
      <c r="AA137" s="177"/>
      <c r="AB137" s="193"/>
      <c r="AC137" s="193"/>
      <c r="AD137" s="193"/>
      <c r="AE137" s="193"/>
      <c r="AF137" s="194"/>
      <c r="AG137" s="194"/>
      <c r="AH137" s="194"/>
      <c r="AI137" s="194"/>
      <c r="AJ137" s="194"/>
      <c r="AK137" s="194"/>
      <c r="AL137" s="193"/>
      <c r="AM137" s="193"/>
      <c r="AN137" s="193"/>
      <c r="AO137" s="63"/>
      <c r="AP137" s="105"/>
      <c r="AQ137" s="109"/>
      <c r="AR137" s="109"/>
      <c r="AS137" s="160"/>
      <c r="AT137" s="160"/>
      <c r="AU137" s="160"/>
      <c r="AV137" s="166"/>
      <c r="AW137" s="160"/>
      <c r="AX137" s="160"/>
      <c r="AY137" s="160"/>
      <c r="AZ137" s="160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7"/>
      <c r="BN137" s="177"/>
      <c r="BO137" s="177"/>
      <c r="BP137" s="177"/>
      <c r="BQ137" s="177"/>
      <c r="BR137" s="177"/>
      <c r="BS137" s="177"/>
      <c r="BT137" s="177"/>
      <c r="BU137" s="177"/>
      <c r="BV137" s="177"/>
      <c r="BW137" s="177"/>
      <c r="BX137" s="177"/>
      <c r="BY137" s="177"/>
      <c r="BZ137" s="177"/>
      <c r="CA137" s="177"/>
      <c r="CB137" s="177"/>
      <c r="CC137" s="177"/>
    </row>
    <row r="138" spans="21:81" ht="6.95" customHeight="1" x14ac:dyDescent="0.25">
      <c r="U138" s="156">
        <v>134</v>
      </c>
      <c r="V138" s="145">
        <v>2</v>
      </c>
      <c r="W138" s="145">
        <v>26</v>
      </c>
      <c r="X138" s="145">
        <v>0</v>
      </c>
      <c r="Y138" s="145">
        <v>160</v>
      </c>
      <c r="Z138" s="63" t="str">
        <f t="shared" si="19"/>
        <v>1,27</v>
      </c>
      <c r="AA138" s="177"/>
      <c r="AB138" s="193"/>
      <c r="AC138" s="193"/>
      <c r="AD138" s="193"/>
      <c r="AE138" s="193"/>
      <c r="AF138" s="194"/>
      <c r="AG138" s="194"/>
      <c r="AH138" s="194"/>
      <c r="AI138" s="194"/>
      <c r="AJ138" s="194"/>
      <c r="AK138" s="194"/>
      <c r="AL138" s="193"/>
      <c r="AM138" s="193"/>
      <c r="AN138" s="193"/>
      <c r="AO138" s="63"/>
      <c r="AP138" s="105"/>
      <c r="AQ138" s="109"/>
      <c r="AR138" s="109"/>
      <c r="AS138" s="160"/>
      <c r="AT138" s="160"/>
      <c r="AU138" s="160"/>
      <c r="AV138" s="166"/>
      <c r="AW138" s="160"/>
      <c r="AX138" s="160"/>
      <c r="AY138" s="160"/>
      <c r="AZ138" s="160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77"/>
      <c r="CA138" s="177"/>
      <c r="CB138" s="177"/>
      <c r="CC138" s="177"/>
    </row>
    <row r="139" spans="21:81" ht="6.95" customHeight="1" x14ac:dyDescent="0.25">
      <c r="U139" s="156">
        <v>135</v>
      </c>
      <c r="V139" s="145">
        <v>2</v>
      </c>
      <c r="W139" s="145">
        <v>0</v>
      </c>
      <c r="X139" s="145">
        <v>16</v>
      </c>
      <c r="Y139" s="145">
        <v>140</v>
      </c>
      <c r="Z139" s="63" t="str">
        <f t="shared" si="19"/>
        <v>17,1</v>
      </c>
      <c r="AA139" s="177"/>
      <c r="AB139" s="193"/>
      <c r="AC139" s="193"/>
      <c r="AD139" s="193"/>
      <c r="AE139" s="193"/>
      <c r="AF139" s="194"/>
      <c r="AG139" s="194"/>
      <c r="AH139" s="194"/>
      <c r="AI139" s="194"/>
      <c r="AJ139" s="194"/>
      <c r="AK139" s="194"/>
      <c r="AL139" s="193"/>
      <c r="AM139" s="193"/>
      <c r="AN139" s="193"/>
      <c r="AO139" s="63"/>
      <c r="AP139" s="105"/>
      <c r="AQ139" s="109"/>
      <c r="AR139" s="109"/>
      <c r="AS139" s="160"/>
      <c r="AT139" s="160"/>
      <c r="AU139" s="160"/>
      <c r="AV139" s="166"/>
      <c r="AW139" s="160"/>
      <c r="AX139" s="160"/>
      <c r="AY139" s="160"/>
      <c r="AZ139" s="160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  <c r="BM139" s="177"/>
      <c r="BN139" s="177"/>
      <c r="BO139" s="177"/>
      <c r="BP139" s="177"/>
      <c r="BQ139" s="177"/>
      <c r="BR139" s="177"/>
      <c r="BS139" s="177"/>
      <c r="BT139" s="177"/>
      <c r="BU139" s="177"/>
      <c r="BV139" s="177"/>
      <c r="BW139" s="177"/>
      <c r="BX139" s="177"/>
      <c r="BY139" s="177"/>
      <c r="BZ139" s="177"/>
      <c r="CA139" s="177"/>
      <c r="CB139" s="177"/>
      <c r="CC139" s="177"/>
    </row>
    <row r="140" spans="21:81" ht="6.95" customHeight="1" x14ac:dyDescent="0.25">
      <c r="U140" s="156">
        <v>136</v>
      </c>
      <c r="V140" s="145">
        <v>2</v>
      </c>
      <c r="W140" s="145">
        <v>1</v>
      </c>
      <c r="X140" s="145">
        <v>16</v>
      </c>
      <c r="Y140" s="145">
        <v>140</v>
      </c>
      <c r="Z140" s="63" t="str">
        <f t="shared" si="19"/>
        <v>17,2</v>
      </c>
      <c r="AA140" s="177"/>
      <c r="AB140" s="193"/>
      <c r="AC140" s="193"/>
      <c r="AD140" s="193"/>
      <c r="AE140" s="193"/>
      <c r="AF140" s="194"/>
      <c r="AG140" s="194"/>
      <c r="AH140" s="194"/>
      <c r="AI140" s="194"/>
      <c r="AJ140" s="194"/>
      <c r="AK140" s="194"/>
      <c r="AL140" s="193"/>
      <c r="AM140" s="193"/>
      <c r="AN140" s="193"/>
      <c r="AO140" s="63"/>
      <c r="AP140" s="105"/>
      <c r="AQ140" s="109"/>
      <c r="AR140" s="109"/>
      <c r="AS140" s="160"/>
      <c r="AT140" s="160"/>
      <c r="AU140" s="160"/>
      <c r="AV140" s="166"/>
      <c r="AW140" s="160"/>
      <c r="AX140" s="160"/>
      <c r="AY140" s="160"/>
      <c r="AZ140" s="160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177"/>
      <c r="BN140" s="177"/>
      <c r="BO140" s="177"/>
      <c r="BP140" s="177"/>
      <c r="BQ140" s="177"/>
      <c r="BR140" s="177"/>
      <c r="BS140" s="177"/>
      <c r="BT140" s="177"/>
      <c r="BU140" s="177"/>
      <c r="BV140" s="177"/>
      <c r="BW140" s="177"/>
      <c r="BX140" s="177"/>
      <c r="BY140" s="177"/>
      <c r="BZ140" s="177"/>
      <c r="CA140" s="177"/>
      <c r="CB140" s="177"/>
      <c r="CC140" s="177"/>
    </row>
    <row r="141" spans="21:81" ht="6.95" customHeight="1" x14ac:dyDescent="0.25">
      <c r="U141" s="156">
        <v>137</v>
      </c>
      <c r="V141" s="145">
        <v>2</v>
      </c>
      <c r="W141" s="145">
        <v>2</v>
      </c>
      <c r="X141" s="145">
        <v>16</v>
      </c>
      <c r="Y141" s="145">
        <v>140</v>
      </c>
      <c r="Z141" s="63" t="str">
        <f t="shared" si="19"/>
        <v>17,3</v>
      </c>
      <c r="AA141" s="177"/>
      <c r="AB141" s="193"/>
      <c r="AC141" s="193"/>
      <c r="AD141" s="193"/>
      <c r="AE141" s="193"/>
      <c r="AF141" s="194"/>
      <c r="AG141" s="194"/>
      <c r="AH141" s="194"/>
      <c r="AI141" s="194"/>
      <c r="AJ141" s="194"/>
      <c r="AK141" s="194"/>
      <c r="AL141" s="193"/>
      <c r="AM141" s="193"/>
      <c r="AN141" s="193"/>
      <c r="AO141" s="63"/>
      <c r="AP141" s="105"/>
      <c r="AQ141" s="109"/>
      <c r="AR141" s="109"/>
      <c r="AS141" s="160"/>
      <c r="AT141" s="160"/>
      <c r="AU141" s="160"/>
      <c r="AV141" s="166"/>
      <c r="AW141" s="160"/>
      <c r="AX141" s="160"/>
      <c r="AY141" s="160"/>
      <c r="AZ141" s="160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  <c r="BM141" s="177"/>
      <c r="BN141" s="177"/>
      <c r="BO141" s="177"/>
      <c r="BP141" s="177"/>
      <c r="BQ141" s="177"/>
      <c r="BR141" s="177"/>
      <c r="BS141" s="177"/>
      <c r="BT141" s="177"/>
      <c r="BU141" s="177"/>
      <c r="BV141" s="177"/>
      <c r="BW141" s="177"/>
      <c r="BX141" s="177"/>
      <c r="BY141" s="177"/>
      <c r="BZ141" s="177"/>
      <c r="CA141" s="177"/>
      <c r="CB141" s="177"/>
      <c r="CC141" s="177"/>
    </row>
    <row r="142" spans="21:81" ht="6.95" customHeight="1" x14ac:dyDescent="0.25">
      <c r="U142" s="156">
        <v>138</v>
      </c>
      <c r="V142" s="145">
        <v>2</v>
      </c>
      <c r="W142" s="145">
        <v>3</v>
      </c>
      <c r="X142" s="145">
        <v>16</v>
      </c>
      <c r="Y142" s="145">
        <v>140</v>
      </c>
      <c r="Z142" s="63" t="str">
        <f t="shared" si="19"/>
        <v>17,4</v>
      </c>
      <c r="AA142" s="177"/>
      <c r="AB142" s="193"/>
      <c r="AC142" s="193"/>
      <c r="AD142" s="193"/>
      <c r="AE142" s="193"/>
      <c r="AF142" s="194"/>
      <c r="AG142" s="194"/>
      <c r="AH142" s="194"/>
      <c r="AI142" s="194"/>
      <c r="AJ142" s="194"/>
      <c r="AK142" s="194"/>
      <c r="AL142" s="193"/>
      <c r="AM142" s="193"/>
      <c r="AN142" s="193"/>
      <c r="AO142" s="63"/>
      <c r="AP142" s="105"/>
      <c r="AQ142" s="109"/>
      <c r="AR142" s="109"/>
      <c r="AS142" s="160"/>
      <c r="AT142" s="160"/>
      <c r="AU142" s="160"/>
      <c r="AV142" s="166"/>
      <c r="AW142" s="160"/>
      <c r="AX142" s="160"/>
      <c r="AY142" s="160"/>
      <c r="AZ142" s="160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  <c r="BM142" s="177"/>
      <c r="BN142" s="177"/>
      <c r="BO142" s="177"/>
      <c r="BP142" s="177"/>
      <c r="BQ142" s="177"/>
      <c r="BR142" s="177"/>
      <c r="BS142" s="177"/>
      <c r="BT142" s="177"/>
      <c r="BU142" s="177"/>
      <c r="BV142" s="177"/>
      <c r="BW142" s="177"/>
      <c r="BX142" s="177"/>
      <c r="BY142" s="177"/>
      <c r="BZ142" s="177"/>
      <c r="CA142" s="177"/>
      <c r="CB142" s="177"/>
      <c r="CC142" s="177"/>
    </row>
    <row r="143" spans="21:81" ht="6.95" customHeight="1" x14ac:dyDescent="0.25">
      <c r="U143" s="156">
        <v>139</v>
      </c>
      <c r="V143" s="145">
        <v>2</v>
      </c>
      <c r="W143" s="145">
        <v>4</v>
      </c>
      <c r="X143" s="145">
        <v>16</v>
      </c>
      <c r="Y143" s="145">
        <v>140</v>
      </c>
      <c r="Z143" s="63" t="str">
        <f t="shared" si="19"/>
        <v>17,5</v>
      </c>
      <c r="AA143" s="177"/>
      <c r="AB143" s="193"/>
      <c r="AC143" s="193"/>
      <c r="AD143" s="193"/>
      <c r="AE143" s="193"/>
      <c r="AF143" s="194"/>
      <c r="AG143" s="194"/>
      <c r="AH143" s="194"/>
      <c r="AI143" s="194"/>
      <c r="AJ143" s="194"/>
      <c r="AK143" s="194"/>
      <c r="AL143" s="193"/>
      <c r="AM143" s="193"/>
      <c r="AN143" s="193"/>
      <c r="AO143" s="63"/>
      <c r="AP143" s="105"/>
      <c r="AQ143" s="109"/>
      <c r="AR143" s="109"/>
      <c r="AS143" s="160"/>
      <c r="AT143" s="160"/>
      <c r="AU143" s="160"/>
      <c r="AV143" s="166"/>
      <c r="AW143" s="160"/>
      <c r="AX143" s="160"/>
      <c r="AY143" s="160"/>
      <c r="AZ143" s="160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  <c r="BM143" s="177"/>
      <c r="BN143" s="177"/>
      <c r="BO143" s="177"/>
      <c r="BP143" s="177"/>
      <c r="BQ143" s="177"/>
      <c r="BR143" s="177"/>
      <c r="BS143" s="177"/>
      <c r="BT143" s="177"/>
      <c r="BU143" s="177"/>
      <c r="BV143" s="177"/>
      <c r="BW143" s="177"/>
      <c r="BX143" s="177"/>
      <c r="BY143" s="177"/>
      <c r="BZ143" s="177"/>
      <c r="CA143" s="177"/>
      <c r="CB143" s="177"/>
      <c r="CC143" s="177"/>
    </row>
    <row r="144" spans="21:81" ht="6.95" customHeight="1" x14ac:dyDescent="0.25">
      <c r="U144" s="156">
        <v>140</v>
      </c>
      <c r="V144" s="145">
        <v>2</v>
      </c>
      <c r="W144" s="145">
        <v>5</v>
      </c>
      <c r="X144" s="145">
        <v>16</v>
      </c>
      <c r="Y144" s="145">
        <v>140</v>
      </c>
      <c r="Z144" s="63" t="str">
        <f t="shared" si="19"/>
        <v>17,6</v>
      </c>
      <c r="AA144" s="177"/>
      <c r="AB144" s="193"/>
      <c r="AC144" s="193"/>
      <c r="AD144" s="193"/>
      <c r="AE144" s="193"/>
      <c r="AF144" s="194"/>
      <c r="AG144" s="194"/>
      <c r="AH144" s="194"/>
      <c r="AI144" s="194"/>
      <c r="AJ144" s="194"/>
      <c r="AK144" s="194"/>
      <c r="AL144" s="193"/>
      <c r="AM144" s="193"/>
      <c r="AN144" s="193"/>
      <c r="AO144" s="63"/>
      <c r="AP144" s="105"/>
      <c r="AQ144" s="109"/>
      <c r="AR144" s="109"/>
      <c r="AS144" s="160"/>
      <c r="AT144" s="160"/>
      <c r="AU144" s="160"/>
      <c r="AV144" s="166"/>
      <c r="AW144" s="160"/>
      <c r="AX144" s="160"/>
      <c r="AY144" s="160"/>
      <c r="AZ144" s="160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  <c r="BM144" s="177"/>
      <c r="BN144" s="177"/>
      <c r="BO144" s="177"/>
      <c r="BP144" s="177"/>
      <c r="BQ144" s="177"/>
      <c r="BR144" s="177"/>
      <c r="BS144" s="177"/>
      <c r="BT144" s="177"/>
      <c r="BU144" s="177"/>
      <c r="BV144" s="177"/>
      <c r="BW144" s="177"/>
      <c r="BX144" s="177"/>
      <c r="BY144" s="177"/>
      <c r="BZ144" s="177"/>
      <c r="CA144" s="177"/>
      <c r="CB144" s="177"/>
      <c r="CC144" s="177"/>
    </row>
    <row r="145" spans="21:81" ht="6.95" customHeight="1" x14ac:dyDescent="0.25">
      <c r="U145" s="156">
        <v>141</v>
      </c>
      <c r="V145" s="145">
        <v>2</v>
      </c>
      <c r="W145" s="145">
        <v>6</v>
      </c>
      <c r="X145" s="145">
        <v>16</v>
      </c>
      <c r="Y145" s="145">
        <v>140</v>
      </c>
      <c r="Z145" s="63" t="str">
        <f t="shared" si="19"/>
        <v>17,7</v>
      </c>
      <c r="AA145" s="177"/>
      <c r="AB145" s="193"/>
      <c r="AC145" s="193"/>
      <c r="AD145" s="193"/>
      <c r="AE145" s="193"/>
      <c r="AF145" s="194"/>
      <c r="AG145" s="194"/>
      <c r="AH145" s="194"/>
      <c r="AI145" s="194"/>
      <c r="AJ145" s="194"/>
      <c r="AK145" s="194"/>
      <c r="AL145" s="193"/>
      <c r="AM145" s="193"/>
      <c r="AN145" s="193"/>
      <c r="AO145" s="63"/>
      <c r="AP145" s="105"/>
      <c r="AQ145" s="109"/>
      <c r="AR145" s="109"/>
      <c r="AS145" s="160"/>
      <c r="AT145" s="160"/>
      <c r="AU145" s="160"/>
      <c r="AV145" s="166"/>
      <c r="AW145" s="160"/>
      <c r="AX145" s="160"/>
      <c r="AY145" s="160"/>
      <c r="AZ145" s="160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  <c r="BM145" s="177"/>
      <c r="BN145" s="177"/>
      <c r="BO145" s="177"/>
      <c r="BP145" s="177"/>
      <c r="BQ145" s="177"/>
      <c r="BR145" s="177"/>
      <c r="BS145" s="177"/>
      <c r="BT145" s="177"/>
      <c r="BU145" s="177"/>
      <c r="BV145" s="177"/>
      <c r="BW145" s="177"/>
      <c r="BX145" s="177"/>
      <c r="BY145" s="177"/>
      <c r="BZ145" s="177"/>
      <c r="CA145" s="177"/>
      <c r="CB145" s="177"/>
      <c r="CC145" s="177"/>
    </row>
    <row r="146" spans="21:81" ht="6.95" customHeight="1" x14ac:dyDescent="0.25">
      <c r="U146" s="156">
        <v>142</v>
      </c>
      <c r="V146" s="145">
        <v>2</v>
      </c>
      <c r="W146" s="145">
        <v>7</v>
      </c>
      <c r="X146" s="145">
        <v>16</v>
      </c>
      <c r="Y146" s="145">
        <v>140</v>
      </c>
      <c r="Z146" s="63" t="str">
        <f t="shared" si="19"/>
        <v>17,8</v>
      </c>
      <c r="AA146" s="177"/>
      <c r="AB146" s="193"/>
      <c r="AC146" s="193"/>
      <c r="AD146" s="193"/>
      <c r="AE146" s="193"/>
      <c r="AF146" s="194"/>
      <c r="AG146" s="194"/>
      <c r="AH146" s="194"/>
      <c r="AI146" s="194"/>
      <c r="AJ146" s="194"/>
      <c r="AK146" s="194"/>
      <c r="AL146" s="193"/>
      <c r="AM146" s="193"/>
      <c r="AN146" s="193"/>
      <c r="AO146" s="63"/>
      <c r="AP146" s="105"/>
      <c r="AQ146" s="109"/>
      <c r="AR146" s="109"/>
      <c r="AS146" s="160"/>
      <c r="AT146" s="160"/>
      <c r="AU146" s="160"/>
      <c r="AV146" s="166"/>
      <c r="AW146" s="160"/>
      <c r="AX146" s="160"/>
      <c r="AY146" s="160"/>
      <c r="AZ146" s="160"/>
      <c r="BA146" s="177"/>
      <c r="BB146" s="177"/>
      <c r="BC146" s="177"/>
      <c r="BD146" s="177"/>
      <c r="BE146" s="177"/>
      <c r="BF146" s="177"/>
      <c r="BG146" s="177"/>
      <c r="BH146" s="177"/>
      <c r="BI146" s="177"/>
      <c r="BJ146" s="177"/>
      <c r="BK146" s="177"/>
      <c r="BL146" s="177"/>
      <c r="BM146" s="177"/>
      <c r="BN146" s="177"/>
      <c r="BO146" s="177"/>
      <c r="BP146" s="177"/>
      <c r="BQ146" s="177"/>
      <c r="BR146" s="177"/>
      <c r="BS146" s="177"/>
      <c r="BT146" s="177"/>
      <c r="BU146" s="177"/>
      <c r="BV146" s="177"/>
      <c r="BW146" s="177"/>
      <c r="BX146" s="177"/>
      <c r="BY146" s="177"/>
      <c r="BZ146" s="177"/>
      <c r="CA146" s="177"/>
      <c r="CB146" s="177"/>
      <c r="CC146" s="177"/>
    </row>
    <row r="147" spans="21:81" ht="6.95" customHeight="1" x14ac:dyDescent="0.25">
      <c r="U147" s="156">
        <v>143</v>
      </c>
      <c r="V147" s="145">
        <v>2</v>
      </c>
      <c r="W147" s="145">
        <v>8</v>
      </c>
      <c r="X147" s="145">
        <v>16</v>
      </c>
      <c r="Y147" s="145">
        <v>140</v>
      </c>
      <c r="Z147" s="63" t="str">
        <f t="shared" si="19"/>
        <v>17,9</v>
      </c>
      <c r="AA147" s="177"/>
      <c r="AB147" s="193"/>
      <c r="AC147" s="193"/>
      <c r="AD147" s="193"/>
      <c r="AE147" s="193"/>
      <c r="AF147" s="194"/>
      <c r="AG147" s="194"/>
      <c r="AH147" s="194"/>
      <c r="AI147" s="194"/>
      <c r="AJ147" s="194"/>
      <c r="AK147" s="194"/>
      <c r="AL147" s="193"/>
      <c r="AM147" s="193"/>
      <c r="AN147" s="193"/>
      <c r="AO147" s="63"/>
      <c r="AP147" s="105"/>
      <c r="AQ147" s="109"/>
      <c r="AR147" s="109"/>
      <c r="AS147" s="160"/>
      <c r="AT147" s="160"/>
      <c r="AU147" s="160"/>
      <c r="AV147" s="166"/>
      <c r="AW147" s="160"/>
      <c r="AX147" s="160"/>
      <c r="AY147" s="160"/>
      <c r="AZ147" s="160"/>
      <c r="BA147" s="177"/>
      <c r="BB147" s="177"/>
      <c r="BC147" s="177"/>
      <c r="BD147" s="177"/>
      <c r="BE147" s="177"/>
      <c r="BF147" s="177"/>
      <c r="BG147" s="177"/>
      <c r="BH147" s="177"/>
      <c r="BI147" s="177"/>
      <c r="BJ147" s="177"/>
      <c r="BK147" s="177"/>
      <c r="BL147" s="177"/>
      <c r="BM147" s="177"/>
      <c r="BN147" s="177"/>
      <c r="BO147" s="177"/>
      <c r="BP147" s="177"/>
      <c r="BQ147" s="177"/>
      <c r="BR147" s="177"/>
      <c r="BS147" s="177"/>
      <c r="BT147" s="177"/>
      <c r="BU147" s="177"/>
      <c r="BV147" s="177"/>
      <c r="BW147" s="177"/>
      <c r="BX147" s="177"/>
      <c r="BY147" s="177"/>
      <c r="BZ147" s="177"/>
      <c r="CA147" s="177"/>
      <c r="CB147" s="177"/>
      <c r="CC147" s="177"/>
    </row>
    <row r="148" spans="21:81" ht="6.95" customHeight="1" x14ac:dyDescent="0.25">
      <c r="U148" s="156">
        <v>144</v>
      </c>
      <c r="V148" s="145">
        <v>2</v>
      </c>
      <c r="W148" s="145">
        <v>9</v>
      </c>
      <c r="X148" s="145">
        <v>16</v>
      </c>
      <c r="Y148" s="145">
        <v>140</v>
      </c>
      <c r="Z148" s="63" t="str">
        <f t="shared" si="19"/>
        <v>17,10</v>
      </c>
      <c r="AA148" s="177"/>
      <c r="AB148" s="193"/>
      <c r="AC148" s="193"/>
      <c r="AD148" s="193"/>
      <c r="AE148" s="193"/>
      <c r="AF148" s="194"/>
      <c r="AG148" s="194"/>
      <c r="AH148" s="194"/>
      <c r="AI148" s="194"/>
      <c r="AJ148" s="194"/>
      <c r="AK148" s="194"/>
      <c r="AL148" s="193"/>
      <c r="AM148" s="193"/>
      <c r="AN148" s="193"/>
      <c r="AO148" s="63"/>
      <c r="AP148" s="105"/>
      <c r="AQ148" s="109"/>
      <c r="AR148" s="109"/>
      <c r="AS148" s="160"/>
      <c r="AT148" s="160"/>
      <c r="AU148" s="160"/>
      <c r="AV148" s="166"/>
      <c r="AW148" s="160"/>
      <c r="AX148" s="160"/>
      <c r="AY148" s="160"/>
      <c r="AZ148" s="160"/>
      <c r="BA148" s="177"/>
      <c r="BB148" s="177"/>
      <c r="BC148" s="177"/>
      <c r="BD148" s="177"/>
      <c r="BE148" s="177"/>
      <c r="BF148" s="177"/>
      <c r="BG148" s="177"/>
      <c r="BH148" s="177"/>
      <c r="BI148" s="177"/>
      <c r="BJ148" s="177"/>
      <c r="BK148" s="177"/>
      <c r="BL148" s="177"/>
      <c r="BM148" s="177"/>
      <c r="BN148" s="177"/>
      <c r="BO148" s="177"/>
      <c r="BP148" s="177"/>
      <c r="BQ148" s="177"/>
      <c r="BR148" s="177"/>
      <c r="BS148" s="177"/>
      <c r="BT148" s="177"/>
      <c r="BU148" s="177"/>
      <c r="BV148" s="177"/>
      <c r="BW148" s="177"/>
      <c r="BX148" s="177"/>
      <c r="BY148" s="177"/>
      <c r="BZ148" s="177"/>
      <c r="CA148" s="177"/>
      <c r="CB148" s="177"/>
      <c r="CC148" s="177"/>
    </row>
    <row r="149" spans="21:81" ht="6.95" customHeight="1" x14ac:dyDescent="0.25">
      <c r="U149" s="156">
        <v>145</v>
      </c>
      <c r="V149" s="145">
        <v>2</v>
      </c>
      <c r="W149" s="145">
        <v>10</v>
      </c>
      <c r="X149" s="145">
        <v>16</v>
      </c>
      <c r="Y149" s="145">
        <v>140</v>
      </c>
      <c r="Z149" s="63" t="str">
        <f t="shared" si="19"/>
        <v>17,11</v>
      </c>
      <c r="AA149" s="177"/>
      <c r="AB149" s="193"/>
      <c r="AC149" s="193"/>
      <c r="AD149" s="193"/>
      <c r="AE149" s="193"/>
      <c r="AF149" s="194"/>
      <c r="AG149" s="194"/>
      <c r="AH149" s="194"/>
      <c r="AI149" s="194"/>
      <c r="AJ149" s="194"/>
      <c r="AK149" s="194"/>
      <c r="AL149" s="193"/>
      <c r="AM149" s="193"/>
      <c r="AN149" s="193"/>
      <c r="AO149" s="63"/>
      <c r="AP149" s="105"/>
      <c r="AQ149" s="109"/>
      <c r="AR149" s="109"/>
      <c r="AS149" s="160"/>
      <c r="AT149" s="160"/>
      <c r="AU149" s="160"/>
      <c r="AV149" s="166"/>
      <c r="AW149" s="160"/>
      <c r="AX149" s="160"/>
      <c r="AY149" s="160"/>
      <c r="AZ149" s="160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77"/>
      <c r="CA149" s="177"/>
      <c r="CB149" s="177"/>
      <c r="CC149" s="177"/>
    </row>
    <row r="150" spans="21:81" ht="6.95" customHeight="1" x14ac:dyDescent="0.25">
      <c r="U150" s="156">
        <v>146</v>
      </c>
      <c r="V150" s="145">
        <v>2</v>
      </c>
      <c r="W150" s="145">
        <v>11</v>
      </c>
      <c r="X150" s="145">
        <v>16</v>
      </c>
      <c r="Y150" s="145">
        <v>140</v>
      </c>
      <c r="Z150" s="63" t="str">
        <f t="shared" si="19"/>
        <v>17,12</v>
      </c>
      <c r="AA150" s="177"/>
      <c r="AB150" s="193"/>
      <c r="AC150" s="193"/>
      <c r="AD150" s="193"/>
      <c r="AE150" s="193"/>
      <c r="AF150" s="194"/>
      <c r="AG150" s="194"/>
      <c r="AH150" s="194"/>
      <c r="AI150" s="194"/>
      <c r="AJ150" s="194"/>
      <c r="AK150" s="194"/>
      <c r="AL150" s="193"/>
      <c r="AM150" s="193"/>
      <c r="AN150" s="193"/>
      <c r="AO150" s="63"/>
      <c r="AP150" s="105"/>
      <c r="AQ150" s="109"/>
      <c r="AR150" s="109"/>
      <c r="AS150" s="160"/>
      <c r="AT150" s="160"/>
      <c r="AU150" s="160"/>
      <c r="AV150" s="166"/>
      <c r="AW150" s="160"/>
      <c r="AX150" s="160"/>
      <c r="AY150" s="160"/>
      <c r="AZ150" s="160"/>
      <c r="BA150" s="177"/>
      <c r="BB150" s="177"/>
      <c r="BC150" s="177"/>
      <c r="BD150" s="177"/>
      <c r="BE150" s="177"/>
      <c r="BF150" s="177"/>
      <c r="BG150" s="177"/>
      <c r="BH150" s="177"/>
      <c r="BI150" s="177"/>
      <c r="BJ150" s="177"/>
      <c r="BK150" s="177"/>
      <c r="BL150" s="177"/>
      <c r="BM150" s="177"/>
      <c r="BN150" s="177"/>
      <c r="BO150" s="177"/>
      <c r="BP150" s="177"/>
      <c r="BQ150" s="177"/>
      <c r="BR150" s="177"/>
      <c r="BS150" s="177"/>
      <c r="BT150" s="177"/>
      <c r="BU150" s="177"/>
      <c r="BV150" s="177"/>
      <c r="BW150" s="177"/>
      <c r="BX150" s="177"/>
      <c r="BY150" s="177"/>
      <c r="BZ150" s="177"/>
      <c r="CA150" s="177"/>
      <c r="CB150" s="177"/>
      <c r="CC150" s="177"/>
    </row>
    <row r="151" spans="21:81" ht="6.95" customHeight="1" x14ac:dyDescent="0.25">
      <c r="U151" s="156">
        <v>147</v>
      </c>
      <c r="V151" s="145">
        <v>2</v>
      </c>
      <c r="W151" s="145">
        <v>12</v>
      </c>
      <c r="X151" s="145">
        <v>16</v>
      </c>
      <c r="Y151" s="145">
        <v>140</v>
      </c>
      <c r="Z151" s="63" t="str">
        <f t="shared" si="19"/>
        <v>17,13</v>
      </c>
      <c r="AA151" s="177"/>
      <c r="AB151" s="193"/>
      <c r="AC151" s="193"/>
      <c r="AD151" s="193"/>
      <c r="AE151" s="193"/>
      <c r="AF151" s="194"/>
      <c r="AG151" s="194"/>
      <c r="AH151" s="194"/>
      <c r="AI151" s="194"/>
      <c r="AJ151" s="194"/>
      <c r="AK151" s="194"/>
      <c r="AL151" s="193"/>
      <c r="AM151" s="193"/>
      <c r="AN151" s="193"/>
      <c r="AO151" s="63"/>
      <c r="AP151" s="105"/>
      <c r="AQ151" s="109"/>
      <c r="AR151" s="109"/>
      <c r="AS151" s="160"/>
      <c r="AT151" s="160"/>
      <c r="AU151" s="160"/>
      <c r="AV151" s="166"/>
      <c r="AW151" s="160"/>
      <c r="AX151" s="160"/>
      <c r="AY151" s="160"/>
      <c r="AZ151" s="160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77"/>
      <c r="CA151" s="177"/>
      <c r="CB151" s="177"/>
      <c r="CC151" s="177"/>
    </row>
    <row r="152" spans="21:81" ht="6.95" customHeight="1" x14ac:dyDescent="0.25">
      <c r="U152" s="156">
        <v>148</v>
      </c>
      <c r="V152" s="145">
        <v>2</v>
      </c>
      <c r="W152" s="145">
        <v>13</v>
      </c>
      <c r="X152" s="145">
        <v>16</v>
      </c>
      <c r="Y152" s="145">
        <v>140</v>
      </c>
      <c r="Z152" s="63" t="str">
        <f t="shared" si="19"/>
        <v>17,14</v>
      </c>
      <c r="AA152" s="177"/>
      <c r="AB152" s="193"/>
      <c r="AC152" s="193"/>
      <c r="AD152" s="193"/>
      <c r="AE152" s="193"/>
      <c r="AF152" s="194"/>
      <c r="AG152" s="194"/>
      <c r="AH152" s="194"/>
      <c r="AI152" s="194"/>
      <c r="AJ152" s="194"/>
      <c r="AK152" s="194"/>
      <c r="AL152" s="193"/>
      <c r="AM152" s="193"/>
      <c r="AN152" s="193"/>
      <c r="AO152" s="63"/>
      <c r="AP152" s="105"/>
      <c r="AQ152" s="109"/>
      <c r="AR152" s="109"/>
      <c r="AS152" s="160"/>
      <c r="AT152" s="160"/>
      <c r="AU152" s="160"/>
      <c r="AV152" s="166"/>
      <c r="AW152" s="160"/>
      <c r="AX152" s="160"/>
      <c r="AY152" s="160"/>
      <c r="AZ152" s="160"/>
      <c r="BA152" s="177"/>
      <c r="BB152" s="177"/>
      <c r="BC152" s="177"/>
      <c r="BD152" s="177"/>
      <c r="BE152" s="177"/>
      <c r="BF152" s="177"/>
      <c r="BG152" s="177"/>
      <c r="BH152" s="177"/>
      <c r="BI152" s="177"/>
      <c r="BJ152" s="177"/>
      <c r="BK152" s="177"/>
      <c r="BL152" s="177"/>
      <c r="BM152" s="177"/>
      <c r="BN152" s="177"/>
      <c r="BO152" s="177"/>
      <c r="BP152" s="177"/>
      <c r="BQ152" s="177"/>
      <c r="BR152" s="177"/>
      <c r="BS152" s="177"/>
      <c r="BT152" s="177"/>
      <c r="BU152" s="177"/>
      <c r="BV152" s="177"/>
      <c r="BW152" s="177"/>
      <c r="BX152" s="177"/>
      <c r="BY152" s="177"/>
      <c r="BZ152" s="177"/>
      <c r="CA152" s="177"/>
      <c r="CB152" s="177"/>
      <c r="CC152" s="177"/>
    </row>
    <row r="153" spans="21:81" ht="6.95" customHeight="1" x14ac:dyDescent="0.25">
      <c r="U153" s="156">
        <v>149</v>
      </c>
      <c r="V153" s="145">
        <v>2</v>
      </c>
      <c r="W153" s="145">
        <v>14</v>
      </c>
      <c r="X153" s="145">
        <v>16</v>
      </c>
      <c r="Y153" s="145">
        <v>140</v>
      </c>
      <c r="Z153" s="63" t="str">
        <f t="shared" si="19"/>
        <v>17,15</v>
      </c>
      <c r="AA153" s="177"/>
      <c r="AB153" s="193"/>
      <c r="AC153" s="193"/>
      <c r="AD153" s="193"/>
      <c r="AE153" s="193"/>
      <c r="AF153" s="194"/>
      <c r="AG153" s="194"/>
      <c r="AH153" s="194"/>
      <c r="AI153" s="194"/>
      <c r="AJ153" s="194"/>
      <c r="AK153" s="194"/>
      <c r="AL153" s="193"/>
      <c r="AM153" s="193"/>
      <c r="AN153" s="193"/>
      <c r="AO153" s="63"/>
      <c r="AP153" s="105"/>
      <c r="AQ153" s="109"/>
      <c r="AR153" s="109"/>
      <c r="AS153" s="160"/>
      <c r="AT153" s="160"/>
      <c r="AU153" s="160"/>
      <c r="AV153" s="166"/>
      <c r="AW153" s="160"/>
      <c r="AX153" s="160"/>
      <c r="AY153" s="160"/>
      <c r="AZ153" s="160"/>
      <c r="BA153" s="177"/>
      <c r="BB153" s="177"/>
      <c r="BC153" s="177"/>
      <c r="BD153" s="177"/>
      <c r="BE153" s="177"/>
      <c r="BF153" s="177"/>
      <c r="BG153" s="177"/>
      <c r="BH153" s="177"/>
      <c r="BI153" s="177"/>
      <c r="BJ153" s="177"/>
      <c r="BK153" s="177"/>
      <c r="BL153" s="177"/>
      <c r="BM153" s="177"/>
      <c r="BN153" s="177"/>
      <c r="BO153" s="177"/>
      <c r="BP153" s="177"/>
      <c r="BQ153" s="177"/>
      <c r="BR153" s="177"/>
      <c r="BS153" s="177"/>
      <c r="BT153" s="177"/>
      <c r="BU153" s="177"/>
      <c r="BV153" s="177"/>
      <c r="BW153" s="177"/>
      <c r="BX153" s="177"/>
      <c r="BY153" s="177"/>
      <c r="BZ153" s="177"/>
      <c r="CA153" s="177"/>
      <c r="CB153" s="177"/>
      <c r="CC153" s="177"/>
    </row>
    <row r="154" spans="21:81" ht="6.95" customHeight="1" x14ac:dyDescent="0.25">
      <c r="U154" s="156">
        <v>150</v>
      </c>
      <c r="V154" s="145">
        <v>2</v>
      </c>
      <c r="W154" s="145">
        <v>15</v>
      </c>
      <c r="X154" s="145">
        <v>16</v>
      </c>
      <c r="Y154" s="145">
        <v>140</v>
      </c>
      <c r="Z154" s="63" t="str">
        <f t="shared" si="19"/>
        <v>17,16</v>
      </c>
      <c r="AA154" s="177"/>
      <c r="AB154" s="193"/>
      <c r="AC154" s="193"/>
      <c r="AD154" s="193"/>
      <c r="AE154" s="193"/>
      <c r="AF154" s="194"/>
      <c r="AG154" s="194"/>
      <c r="AH154" s="194"/>
      <c r="AI154" s="194"/>
      <c r="AJ154" s="194"/>
      <c r="AK154" s="194"/>
      <c r="AL154" s="193"/>
      <c r="AM154" s="193"/>
      <c r="AN154" s="193"/>
      <c r="AO154" s="63"/>
      <c r="AP154" s="105"/>
      <c r="AQ154" s="109"/>
      <c r="AR154" s="109"/>
      <c r="AS154" s="160"/>
      <c r="AT154" s="160"/>
      <c r="AU154" s="160"/>
      <c r="AV154" s="166"/>
      <c r="AW154" s="160"/>
      <c r="AX154" s="160"/>
      <c r="AY154" s="160"/>
      <c r="AZ154" s="160"/>
      <c r="BA154" s="177"/>
      <c r="BB154" s="177"/>
      <c r="BC154" s="177"/>
      <c r="BD154" s="177"/>
      <c r="BE154" s="177"/>
      <c r="BF154" s="177"/>
      <c r="BG154" s="177"/>
      <c r="BH154" s="177"/>
      <c r="BI154" s="177"/>
      <c r="BJ154" s="177"/>
      <c r="BK154" s="177"/>
      <c r="BL154" s="177"/>
      <c r="BM154" s="177"/>
      <c r="BN154" s="177"/>
      <c r="BO154" s="177"/>
      <c r="BP154" s="177"/>
      <c r="BQ154" s="177"/>
      <c r="BR154" s="177"/>
      <c r="BS154" s="177"/>
      <c r="BT154" s="177"/>
      <c r="BU154" s="177"/>
      <c r="BV154" s="177"/>
      <c r="BW154" s="177"/>
      <c r="BX154" s="177"/>
      <c r="BY154" s="177"/>
      <c r="BZ154" s="177"/>
      <c r="CA154" s="177"/>
      <c r="CB154" s="177"/>
      <c r="CC154" s="177"/>
    </row>
    <row r="155" spans="21:81" ht="6.95" customHeight="1" x14ac:dyDescent="0.25">
      <c r="U155" s="156">
        <v>151</v>
      </c>
      <c r="V155" s="145">
        <v>2</v>
      </c>
      <c r="W155" s="145">
        <v>16</v>
      </c>
      <c r="X155" s="145">
        <v>16</v>
      </c>
      <c r="Y155" s="145">
        <v>140</v>
      </c>
      <c r="Z155" s="63" t="str">
        <f t="shared" si="19"/>
        <v>17,17</v>
      </c>
      <c r="AA155" s="177"/>
      <c r="AB155" s="193"/>
      <c r="AC155" s="193"/>
      <c r="AD155" s="193"/>
      <c r="AE155" s="193"/>
      <c r="AF155" s="194"/>
      <c r="AG155" s="194"/>
      <c r="AH155" s="194"/>
      <c r="AI155" s="194"/>
      <c r="AJ155" s="194"/>
      <c r="AK155" s="194"/>
      <c r="AL155" s="193"/>
      <c r="AM155" s="193"/>
      <c r="AN155" s="193"/>
      <c r="AO155" s="63"/>
      <c r="AP155" s="105"/>
      <c r="AQ155" s="109"/>
      <c r="AR155" s="109"/>
      <c r="AS155" s="160"/>
      <c r="AT155" s="160"/>
      <c r="AU155" s="160"/>
      <c r="AV155" s="166"/>
      <c r="AW155" s="160"/>
      <c r="AX155" s="160"/>
      <c r="AY155" s="160"/>
      <c r="AZ155" s="160"/>
      <c r="BA155" s="177"/>
      <c r="BB155" s="177"/>
      <c r="BC155" s="177"/>
      <c r="BD155" s="177"/>
      <c r="BE155" s="177"/>
      <c r="BF155" s="177"/>
      <c r="BG155" s="177"/>
      <c r="BH155" s="177"/>
      <c r="BI155" s="177"/>
      <c r="BJ155" s="177"/>
      <c r="BK155" s="177"/>
      <c r="BL155" s="177"/>
      <c r="BM155" s="177"/>
      <c r="BN155" s="177"/>
      <c r="BO155" s="177"/>
      <c r="BP155" s="177"/>
      <c r="BQ155" s="177"/>
      <c r="BR155" s="177"/>
      <c r="BS155" s="177"/>
      <c r="BT155" s="177"/>
      <c r="BU155" s="177"/>
      <c r="BV155" s="177"/>
      <c r="BW155" s="177"/>
      <c r="BX155" s="177"/>
      <c r="BY155" s="177"/>
      <c r="BZ155" s="177"/>
      <c r="CA155" s="177"/>
      <c r="CB155" s="177"/>
      <c r="CC155" s="177"/>
    </row>
    <row r="156" spans="21:81" ht="6.95" customHeight="1" x14ac:dyDescent="0.25">
      <c r="U156" s="156">
        <v>152</v>
      </c>
      <c r="V156" s="145">
        <v>2</v>
      </c>
      <c r="W156" s="145">
        <v>17</v>
      </c>
      <c r="X156" s="145">
        <v>16</v>
      </c>
      <c r="Y156" s="145">
        <v>140</v>
      </c>
      <c r="Z156" s="63" t="str">
        <f t="shared" si="19"/>
        <v>17,18</v>
      </c>
      <c r="AA156" s="177"/>
      <c r="AB156" s="193"/>
      <c r="AC156" s="193"/>
      <c r="AD156" s="193"/>
      <c r="AE156" s="193"/>
      <c r="AF156" s="194"/>
      <c r="AG156" s="194"/>
      <c r="AH156" s="194"/>
      <c r="AI156" s="194"/>
      <c r="AJ156" s="194"/>
      <c r="AK156" s="194"/>
      <c r="AL156" s="193"/>
      <c r="AM156" s="193"/>
      <c r="AN156" s="193"/>
      <c r="AO156" s="63"/>
      <c r="AP156" s="105"/>
      <c r="AQ156" s="109"/>
      <c r="AR156" s="109"/>
      <c r="AS156" s="160"/>
      <c r="AT156" s="160"/>
      <c r="AU156" s="160"/>
      <c r="AV156" s="166"/>
      <c r="AW156" s="160"/>
      <c r="AX156" s="160"/>
      <c r="AY156" s="160"/>
      <c r="AZ156" s="160"/>
      <c r="BA156" s="177"/>
      <c r="BB156" s="177"/>
      <c r="BC156" s="177"/>
      <c r="BD156" s="177"/>
      <c r="BE156" s="177"/>
      <c r="BF156" s="177"/>
      <c r="BG156" s="177"/>
      <c r="BH156" s="177"/>
      <c r="BI156" s="177"/>
      <c r="BJ156" s="177"/>
      <c r="BK156" s="177"/>
      <c r="BL156" s="177"/>
      <c r="BM156" s="177"/>
      <c r="BN156" s="177"/>
      <c r="BO156" s="177"/>
      <c r="BP156" s="177"/>
      <c r="BQ156" s="177"/>
      <c r="BR156" s="177"/>
      <c r="BS156" s="177"/>
      <c r="BT156" s="177"/>
      <c r="BU156" s="177"/>
      <c r="BV156" s="177"/>
      <c r="BW156" s="177"/>
      <c r="BX156" s="177"/>
      <c r="BY156" s="177"/>
      <c r="BZ156" s="177"/>
      <c r="CA156" s="177"/>
      <c r="CB156" s="177"/>
      <c r="CC156" s="177"/>
    </row>
    <row r="157" spans="21:81" ht="6.95" customHeight="1" x14ac:dyDescent="0.25">
      <c r="U157" s="156">
        <v>153</v>
      </c>
      <c r="V157" s="145">
        <v>2</v>
      </c>
      <c r="W157" s="145">
        <v>18</v>
      </c>
      <c r="X157" s="145">
        <v>16</v>
      </c>
      <c r="Y157" s="145">
        <v>140</v>
      </c>
      <c r="Z157" s="63" t="str">
        <f t="shared" si="19"/>
        <v>17,19</v>
      </c>
      <c r="AA157" s="177"/>
      <c r="AB157" s="193"/>
      <c r="AC157" s="193"/>
      <c r="AD157" s="193"/>
      <c r="AE157" s="193"/>
      <c r="AF157" s="194"/>
      <c r="AG157" s="194"/>
      <c r="AH157" s="194"/>
      <c r="AI157" s="194"/>
      <c r="AJ157" s="194"/>
      <c r="AK157" s="194"/>
      <c r="AL157" s="193"/>
      <c r="AM157" s="193"/>
      <c r="AN157" s="193"/>
      <c r="AO157" s="63"/>
      <c r="AP157" s="105"/>
      <c r="AQ157" s="109"/>
      <c r="AR157" s="109"/>
      <c r="AS157" s="160"/>
      <c r="AT157" s="160"/>
      <c r="AU157" s="160"/>
      <c r="AV157" s="166"/>
      <c r="AW157" s="160"/>
      <c r="AX157" s="160"/>
      <c r="AY157" s="160"/>
      <c r="AZ157" s="160"/>
      <c r="BA157" s="177"/>
      <c r="BB157" s="177"/>
      <c r="BC157" s="177"/>
      <c r="BD157" s="177"/>
      <c r="BE157" s="177"/>
      <c r="BF157" s="177"/>
      <c r="BG157" s="177"/>
      <c r="BH157" s="177"/>
      <c r="BI157" s="177"/>
      <c r="BJ157" s="177"/>
      <c r="BK157" s="177"/>
      <c r="BL157" s="177"/>
      <c r="BM157" s="177"/>
      <c r="BN157" s="177"/>
      <c r="BO157" s="177"/>
      <c r="BP157" s="177"/>
      <c r="BQ157" s="177"/>
      <c r="BR157" s="177"/>
      <c r="BS157" s="177"/>
      <c r="BT157" s="177"/>
      <c r="BU157" s="177"/>
      <c r="BV157" s="177"/>
      <c r="BW157" s="177"/>
      <c r="BX157" s="177"/>
      <c r="BY157" s="177"/>
      <c r="BZ157" s="177"/>
      <c r="CA157" s="177"/>
      <c r="CB157" s="177"/>
      <c r="CC157" s="177"/>
    </row>
    <row r="158" spans="21:81" ht="6.95" customHeight="1" x14ac:dyDescent="0.25">
      <c r="U158" s="156">
        <v>154</v>
      </c>
      <c r="V158" s="145">
        <v>2</v>
      </c>
      <c r="W158" s="145">
        <v>19</v>
      </c>
      <c r="X158" s="145">
        <v>16</v>
      </c>
      <c r="Y158" s="145">
        <v>140</v>
      </c>
      <c r="Z158" s="63" t="str">
        <f t="shared" si="19"/>
        <v>17,20</v>
      </c>
      <c r="AA158" s="177"/>
      <c r="AB158" s="193"/>
      <c r="AC158" s="193"/>
      <c r="AD158" s="193"/>
      <c r="AE158" s="193"/>
      <c r="AF158" s="194"/>
      <c r="AG158" s="194"/>
      <c r="AH158" s="194"/>
      <c r="AI158" s="194"/>
      <c r="AJ158" s="194"/>
      <c r="AK158" s="194"/>
      <c r="AL158" s="193"/>
      <c r="AM158" s="193"/>
      <c r="AN158" s="193"/>
      <c r="AO158" s="63"/>
      <c r="AP158" s="105"/>
      <c r="AQ158" s="109"/>
      <c r="AR158" s="109"/>
      <c r="AS158" s="160"/>
      <c r="AT158" s="160"/>
      <c r="AU158" s="160"/>
      <c r="AV158" s="166"/>
      <c r="AW158" s="160"/>
      <c r="AX158" s="160"/>
      <c r="AY158" s="160"/>
      <c r="AZ158" s="160"/>
      <c r="BA158" s="177"/>
      <c r="BB158" s="177"/>
      <c r="BC158" s="177"/>
      <c r="BD158" s="177"/>
      <c r="BE158" s="177"/>
      <c r="BF158" s="177"/>
      <c r="BG158" s="177"/>
      <c r="BH158" s="177"/>
      <c r="BI158" s="177"/>
      <c r="BJ158" s="177"/>
      <c r="BK158" s="177"/>
      <c r="BL158" s="177"/>
      <c r="BM158" s="177"/>
      <c r="BN158" s="177"/>
      <c r="BO158" s="177"/>
      <c r="BP158" s="177"/>
      <c r="BQ158" s="177"/>
      <c r="BR158" s="177"/>
      <c r="BS158" s="177"/>
      <c r="BT158" s="177"/>
      <c r="BU158" s="177"/>
      <c r="BV158" s="177"/>
      <c r="BW158" s="177"/>
      <c r="BX158" s="177"/>
      <c r="BY158" s="177"/>
      <c r="BZ158" s="177"/>
      <c r="CA158" s="177"/>
      <c r="CB158" s="177"/>
      <c r="CC158" s="177"/>
    </row>
    <row r="159" spans="21:81" ht="6.95" customHeight="1" x14ac:dyDescent="0.25">
      <c r="U159" s="156">
        <v>155</v>
      </c>
      <c r="V159" s="145">
        <v>2</v>
      </c>
      <c r="W159" s="145">
        <v>20</v>
      </c>
      <c r="X159" s="145">
        <v>16</v>
      </c>
      <c r="Y159" s="145">
        <v>140</v>
      </c>
      <c r="Z159" s="63" t="str">
        <f t="shared" si="19"/>
        <v>17,21</v>
      </c>
      <c r="AA159" s="177"/>
      <c r="AB159" s="193"/>
      <c r="AC159" s="193"/>
      <c r="AD159" s="193"/>
      <c r="AE159" s="193"/>
      <c r="AF159" s="194"/>
      <c r="AG159" s="194"/>
      <c r="AH159" s="194"/>
      <c r="AI159" s="194"/>
      <c r="AJ159" s="194"/>
      <c r="AK159" s="194"/>
      <c r="AL159" s="193"/>
      <c r="AM159" s="193"/>
      <c r="AN159" s="193"/>
      <c r="AO159" s="63"/>
      <c r="AP159" s="105"/>
      <c r="AQ159" s="109"/>
      <c r="AR159" s="109"/>
      <c r="AS159" s="160"/>
      <c r="AT159" s="160"/>
      <c r="AU159" s="160"/>
      <c r="AV159" s="166"/>
      <c r="AW159" s="160"/>
      <c r="AX159" s="160"/>
      <c r="AY159" s="160"/>
      <c r="AZ159" s="160"/>
      <c r="BA159" s="177"/>
      <c r="BB159" s="177"/>
      <c r="BC159" s="177"/>
      <c r="BD159" s="177"/>
      <c r="BE159" s="177"/>
      <c r="BF159" s="177"/>
      <c r="BG159" s="177"/>
      <c r="BH159" s="177"/>
      <c r="BI159" s="177"/>
      <c r="BJ159" s="177"/>
      <c r="BK159" s="177"/>
      <c r="BL159" s="177"/>
      <c r="BM159" s="177"/>
      <c r="BN159" s="177"/>
      <c r="BO159" s="177"/>
      <c r="BP159" s="177"/>
      <c r="BQ159" s="177"/>
      <c r="BR159" s="177"/>
      <c r="BS159" s="177"/>
      <c r="BT159" s="177"/>
      <c r="BU159" s="177"/>
      <c r="BV159" s="177"/>
      <c r="BW159" s="177"/>
      <c r="BX159" s="177"/>
      <c r="BY159" s="177"/>
      <c r="BZ159" s="177"/>
      <c r="CA159" s="177"/>
      <c r="CB159" s="177"/>
      <c r="CC159" s="177"/>
    </row>
    <row r="160" spans="21:81" ht="6.95" customHeight="1" x14ac:dyDescent="0.25">
      <c r="U160" s="156">
        <v>156</v>
      </c>
      <c r="V160" s="145">
        <v>2</v>
      </c>
      <c r="W160" s="145">
        <v>21</v>
      </c>
      <c r="X160" s="145">
        <v>16</v>
      </c>
      <c r="Y160" s="145">
        <v>140</v>
      </c>
      <c r="Z160" s="63" t="str">
        <f t="shared" si="19"/>
        <v>17,22</v>
      </c>
      <c r="AA160" s="177"/>
      <c r="AB160" s="193"/>
      <c r="AC160" s="193"/>
      <c r="AD160" s="193"/>
      <c r="AE160" s="193"/>
      <c r="AF160" s="194"/>
      <c r="AG160" s="194"/>
      <c r="AH160" s="194"/>
      <c r="AI160" s="194"/>
      <c r="AJ160" s="194"/>
      <c r="AK160" s="194"/>
      <c r="AL160" s="193"/>
      <c r="AM160" s="193"/>
      <c r="AN160" s="193"/>
      <c r="AO160" s="63"/>
      <c r="AP160" s="105"/>
      <c r="AQ160" s="109"/>
      <c r="AR160" s="109"/>
      <c r="AS160" s="160"/>
      <c r="AT160" s="160"/>
      <c r="AU160" s="160"/>
      <c r="AV160" s="166"/>
      <c r="AW160" s="160"/>
      <c r="AX160" s="160"/>
      <c r="AY160" s="160"/>
      <c r="AZ160" s="160"/>
      <c r="BA160" s="177"/>
      <c r="BB160" s="177"/>
      <c r="BC160" s="177"/>
      <c r="BD160" s="177"/>
      <c r="BE160" s="177"/>
      <c r="BF160" s="177"/>
      <c r="BG160" s="177"/>
      <c r="BH160" s="177"/>
      <c r="BI160" s="177"/>
      <c r="BJ160" s="177"/>
      <c r="BK160" s="177"/>
      <c r="BL160" s="177"/>
      <c r="BM160" s="177"/>
      <c r="BN160" s="177"/>
      <c r="BO160" s="177"/>
      <c r="BP160" s="177"/>
      <c r="BQ160" s="177"/>
      <c r="BR160" s="177"/>
      <c r="BS160" s="177"/>
      <c r="BT160" s="177"/>
      <c r="BU160" s="177"/>
      <c r="BV160" s="177"/>
      <c r="BW160" s="177"/>
      <c r="BX160" s="177"/>
      <c r="BY160" s="177"/>
      <c r="BZ160" s="177"/>
      <c r="CA160" s="177"/>
      <c r="CB160" s="177"/>
      <c r="CC160" s="177"/>
    </row>
    <row r="161" spans="21:81" ht="6.95" customHeight="1" x14ac:dyDescent="0.25">
      <c r="U161" s="156">
        <v>157</v>
      </c>
      <c r="V161" s="145">
        <v>2</v>
      </c>
      <c r="W161" s="145">
        <v>22</v>
      </c>
      <c r="X161" s="145">
        <v>16</v>
      </c>
      <c r="Y161" s="145">
        <v>140</v>
      </c>
      <c r="Z161" s="63" t="str">
        <f t="shared" si="19"/>
        <v>17,23</v>
      </c>
      <c r="AA161" s="177"/>
      <c r="AB161" s="193"/>
      <c r="AC161" s="193"/>
      <c r="AD161" s="193"/>
      <c r="AE161" s="193"/>
      <c r="AF161" s="194"/>
      <c r="AG161" s="194"/>
      <c r="AH161" s="194"/>
      <c r="AI161" s="194"/>
      <c r="AJ161" s="194"/>
      <c r="AK161" s="194"/>
      <c r="AL161" s="193"/>
      <c r="AM161" s="193"/>
      <c r="AN161" s="193"/>
      <c r="AO161" s="63"/>
      <c r="AP161" s="105"/>
      <c r="AQ161" s="109"/>
      <c r="AR161" s="109"/>
      <c r="AS161" s="160"/>
      <c r="AT161" s="160"/>
      <c r="AU161" s="160"/>
      <c r="AV161" s="166"/>
      <c r="AW161" s="160"/>
      <c r="AX161" s="160"/>
      <c r="AY161" s="160"/>
      <c r="AZ161" s="160"/>
      <c r="BA161" s="177"/>
      <c r="BB161" s="177"/>
      <c r="BC161" s="177"/>
      <c r="BD161" s="177"/>
      <c r="BE161" s="177"/>
      <c r="BF161" s="177"/>
      <c r="BG161" s="177"/>
      <c r="BH161" s="177"/>
      <c r="BI161" s="177"/>
      <c r="BJ161" s="177"/>
      <c r="BK161" s="177"/>
      <c r="BL161" s="177"/>
      <c r="BM161" s="177"/>
      <c r="BN161" s="177"/>
      <c r="BO161" s="177"/>
      <c r="BP161" s="177"/>
      <c r="BQ161" s="177"/>
      <c r="BR161" s="177"/>
      <c r="BS161" s="177"/>
      <c r="BT161" s="177"/>
      <c r="BU161" s="177"/>
      <c r="BV161" s="177"/>
      <c r="BW161" s="177"/>
      <c r="BX161" s="177"/>
      <c r="BY161" s="177"/>
      <c r="BZ161" s="177"/>
      <c r="CA161" s="177"/>
      <c r="CB161" s="177"/>
      <c r="CC161" s="177"/>
    </row>
    <row r="162" spans="21:81" ht="6.95" customHeight="1" x14ac:dyDescent="0.25">
      <c r="U162" s="156">
        <v>158</v>
      </c>
      <c r="V162" s="145">
        <v>2</v>
      </c>
      <c r="W162" s="145">
        <v>23</v>
      </c>
      <c r="X162" s="145">
        <v>16</v>
      </c>
      <c r="Y162" s="145">
        <v>140</v>
      </c>
      <c r="Z162" s="63" t="str">
        <f t="shared" si="19"/>
        <v>17,24</v>
      </c>
      <c r="AA162" s="177"/>
      <c r="AB162" s="193"/>
      <c r="AC162" s="193"/>
      <c r="AD162" s="193"/>
      <c r="AE162" s="193"/>
      <c r="AF162" s="194"/>
      <c r="AG162" s="194"/>
      <c r="AH162" s="194"/>
      <c r="AI162" s="194"/>
      <c r="AJ162" s="194"/>
      <c r="AK162" s="194"/>
      <c r="AL162" s="193"/>
      <c r="AM162" s="193"/>
      <c r="AN162" s="193"/>
      <c r="AO162" s="63"/>
      <c r="AP162" s="105"/>
      <c r="AQ162" s="109"/>
      <c r="AR162" s="109"/>
      <c r="AS162" s="160"/>
      <c r="AT162" s="160"/>
      <c r="AU162" s="160"/>
      <c r="AV162" s="166"/>
      <c r="AW162" s="160"/>
      <c r="AX162" s="160"/>
      <c r="AY162" s="160"/>
      <c r="AZ162" s="160"/>
      <c r="BA162" s="177"/>
      <c r="BB162" s="177"/>
      <c r="BC162" s="177"/>
      <c r="BD162" s="177"/>
      <c r="BE162" s="177"/>
      <c r="BF162" s="177"/>
      <c r="BG162" s="177"/>
      <c r="BH162" s="177"/>
      <c r="BI162" s="177"/>
      <c r="BJ162" s="177"/>
      <c r="BK162" s="177"/>
      <c r="BL162" s="177"/>
      <c r="BM162" s="177"/>
      <c r="BN162" s="177"/>
      <c r="BO162" s="177"/>
      <c r="BP162" s="177"/>
      <c r="BQ162" s="177"/>
      <c r="BR162" s="177"/>
      <c r="BS162" s="177"/>
      <c r="BT162" s="177"/>
      <c r="BU162" s="177"/>
      <c r="BV162" s="177"/>
      <c r="BW162" s="177"/>
      <c r="BX162" s="177"/>
      <c r="BY162" s="177"/>
      <c r="BZ162" s="177"/>
      <c r="CA162" s="177"/>
      <c r="CB162" s="177"/>
      <c r="CC162" s="177"/>
    </row>
    <row r="163" spans="21:81" ht="6.95" customHeight="1" x14ac:dyDescent="0.25">
      <c r="U163" s="156">
        <v>159</v>
      </c>
      <c r="V163" s="145">
        <v>2</v>
      </c>
      <c r="W163" s="145">
        <v>24</v>
      </c>
      <c r="X163" s="145">
        <v>16</v>
      </c>
      <c r="Y163" s="145">
        <v>140</v>
      </c>
      <c r="Z163" s="63" t="str">
        <f t="shared" si="19"/>
        <v>17,25</v>
      </c>
      <c r="AA163" s="177"/>
      <c r="AB163" s="193"/>
      <c r="AC163" s="193"/>
      <c r="AD163" s="193"/>
      <c r="AE163" s="193"/>
      <c r="AF163" s="194"/>
      <c r="AG163" s="194"/>
      <c r="AH163" s="194"/>
      <c r="AI163" s="194"/>
      <c r="AJ163" s="194"/>
      <c r="AK163" s="194"/>
      <c r="AL163" s="193"/>
      <c r="AM163" s="193"/>
      <c r="AN163" s="193"/>
      <c r="AO163" s="63"/>
      <c r="AP163" s="105"/>
      <c r="AQ163" s="109"/>
      <c r="AR163" s="109"/>
      <c r="AS163" s="160"/>
      <c r="AT163" s="160"/>
      <c r="AU163" s="160"/>
      <c r="AV163" s="166"/>
      <c r="AW163" s="160"/>
      <c r="AX163" s="160"/>
      <c r="AY163" s="160"/>
      <c r="AZ163" s="160"/>
      <c r="BA163" s="177"/>
      <c r="BB163" s="177"/>
      <c r="BC163" s="177"/>
      <c r="BD163" s="177"/>
      <c r="BE163" s="177"/>
      <c r="BF163" s="177"/>
      <c r="BG163" s="177"/>
      <c r="BH163" s="177"/>
      <c r="BI163" s="177"/>
      <c r="BJ163" s="177"/>
      <c r="BK163" s="177"/>
      <c r="BL163" s="177"/>
      <c r="BM163" s="177"/>
      <c r="BN163" s="177"/>
      <c r="BO163" s="177"/>
      <c r="BP163" s="177"/>
      <c r="BQ163" s="177"/>
      <c r="BR163" s="177"/>
      <c r="BS163" s="177"/>
      <c r="BT163" s="177"/>
      <c r="BU163" s="177"/>
      <c r="BV163" s="177"/>
      <c r="BW163" s="177"/>
      <c r="BX163" s="177"/>
      <c r="BY163" s="177"/>
      <c r="BZ163" s="177"/>
      <c r="CA163" s="177"/>
      <c r="CB163" s="177"/>
      <c r="CC163" s="177"/>
    </row>
    <row r="164" spans="21:81" ht="6.95" customHeight="1" x14ac:dyDescent="0.25">
      <c r="U164" s="156">
        <v>160</v>
      </c>
      <c r="V164" s="145">
        <v>2</v>
      </c>
      <c r="W164" s="145">
        <v>25</v>
      </c>
      <c r="X164" s="145">
        <v>16</v>
      </c>
      <c r="Y164" s="145">
        <v>140</v>
      </c>
      <c r="Z164" s="63" t="str">
        <f t="shared" si="19"/>
        <v>17,26</v>
      </c>
      <c r="AA164" s="177"/>
      <c r="AB164" s="193"/>
      <c r="AC164" s="193"/>
      <c r="AD164" s="193"/>
      <c r="AE164" s="193"/>
      <c r="AF164" s="194"/>
      <c r="AG164" s="194"/>
      <c r="AH164" s="194"/>
      <c r="AI164" s="194"/>
      <c r="AJ164" s="194"/>
      <c r="AK164" s="194"/>
      <c r="AL164" s="193"/>
      <c r="AM164" s="193"/>
      <c r="AN164" s="193"/>
      <c r="AO164" s="63"/>
      <c r="AP164" s="105"/>
      <c r="AQ164" s="109"/>
      <c r="AR164" s="109"/>
      <c r="AS164" s="160"/>
      <c r="AT164" s="160"/>
      <c r="AU164" s="160"/>
      <c r="AV164" s="166"/>
      <c r="AW164" s="160"/>
      <c r="AX164" s="160"/>
      <c r="AY164" s="160"/>
      <c r="AZ164" s="160"/>
      <c r="BA164" s="177"/>
      <c r="BB164" s="177"/>
      <c r="BC164" s="177"/>
      <c r="BD164" s="177"/>
      <c r="BE164" s="177"/>
      <c r="BF164" s="177"/>
      <c r="BG164" s="177"/>
      <c r="BH164" s="177"/>
      <c r="BI164" s="177"/>
      <c r="BJ164" s="177"/>
      <c r="BK164" s="177"/>
      <c r="BL164" s="177"/>
      <c r="BM164" s="177"/>
      <c r="BN164" s="177"/>
      <c r="BO164" s="177"/>
      <c r="BP164" s="177"/>
      <c r="BQ164" s="177"/>
      <c r="BR164" s="177"/>
      <c r="BS164" s="177"/>
      <c r="BT164" s="177"/>
      <c r="BU164" s="177"/>
      <c r="BV164" s="177"/>
      <c r="BW164" s="177"/>
      <c r="BX164" s="177"/>
      <c r="BY164" s="177"/>
      <c r="BZ164" s="177"/>
      <c r="CA164" s="177"/>
      <c r="CB164" s="177"/>
      <c r="CC164" s="177"/>
    </row>
    <row r="165" spans="21:81" ht="6.95" customHeight="1" x14ac:dyDescent="0.25">
      <c r="U165" s="156">
        <v>161</v>
      </c>
      <c r="V165" s="145">
        <v>2</v>
      </c>
      <c r="W165" s="145">
        <v>26</v>
      </c>
      <c r="X165" s="145">
        <v>16</v>
      </c>
      <c r="Y165" s="145">
        <v>140</v>
      </c>
      <c r="Z165" s="63" t="str">
        <f t="shared" si="19"/>
        <v>17,27</v>
      </c>
      <c r="AA165" s="177"/>
      <c r="AB165" s="193"/>
      <c r="AC165" s="193"/>
      <c r="AD165" s="193"/>
      <c r="AE165" s="193"/>
      <c r="AF165" s="194"/>
      <c r="AG165" s="194"/>
      <c r="AH165" s="194"/>
      <c r="AI165" s="194"/>
      <c r="AJ165" s="194"/>
      <c r="AK165" s="194"/>
      <c r="AL165" s="193"/>
      <c r="AM165" s="193"/>
      <c r="AN165" s="193"/>
      <c r="AO165" s="63"/>
      <c r="AP165" s="105"/>
      <c r="AQ165" s="109"/>
      <c r="AR165" s="109"/>
      <c r="AS165" s="160"/>
      <c r="AT165" s="160"/>
      <c r="AU165" s="160"/>
      <c r="AV165" s="166"/>
      <c r="AW165" s="160"/>
      <c r="AX165" s="160"/>
      <c r="AY165" s="160"/>
      <c r="AZ165" s="160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</row>
    <row r="166" spans="21:81" ht="6.95" customHeight="1" x14ac:dyDescent="0.25">
      <c r="U166" s="156">
        <v>162</v>
      </c>
      <c r="V166" s="145">
        <v>3</v>
      </c>
      <c r="W166" s="145">
        <v>0</v>
      </c>
      <c r="X166" s="145">
        <v>0</v>
      </c>
      <c r="Y166" s="145">
        <v>160</v>
      </c>
      <c r="Z166" s="63" t="str">
        <f t="shared" si="19"/>
        <v>1,1</v>
      </c>
      <c r="AA166" s="177"/>
      <c r="AB166" s="193"/>
      <c r="AC166" s="193"/>
      <c r="AD166" s="193"/>
      <c r="AE166" s="193"/>
      <c r="AF166" s="194"/>
      <c r="AG166" s="194"/>
      <c r="AH166" s="194"/>
      <c r="AI166" s="194"/>
      <c r="AJ166" s="194"/>
      <c r="AK166" s="194"/>
      <c r="AL166" s="193"/>
      <c r="AM166" s="193"/>
      <c r="AN166" s="193"/>
      <c r="AO166" s="63"/>
      <c r="AP166" s="105"/>
      <c r="AQ166" s="109"/>
      <c r="AR166" s="109"/>
      <c r="AS166" s="160"/>
      <c r="AT166" s="160"/>
      <c r="AU166" s="160"/>
      <c r="AV166" s="166"/>
      <c r="AW166" s="160"/>
      <c r="AX166" s="160"/>
      <c r="AY166" s="160"/>
      <c r="AZ166" s="160"/>
      <c r="BA166" s="177"/>
      <c r="BB166" s="177"/>
      <c r="BC166" s="177"/>
      <c r="BD166" s="177"/>
      <c r="BE166" s="177"/>
      <c r="BF166" s="177"/>
      <c r="BG166" s="177"/>
      <c r="BH166" s="177"/>
      <c r="BI166" s="177"/>
      <c r="BJ166" s="177"/>
      <c r="BK166" s="177"/>
      <c r="BL166" s="177"/>
      <c r="BM166" s="177"/>
      <c r="BN166" s="177"/>
      <c r="BO166" s="177"/>
      <c r="BP166" s="177"/>
      <c r="BQ166" s="177"/>
      <c r="BR166" s="177"/>
      <c r="BS166" s="177"/>
      <c r="BT166" s="177"/>
      <c r="BU166" s="177"/>
      <c r="BV166" s="177"/>
      <c r="BW166" s="177"/>
      <c r="BX166" s="177"/>
      <c r="BY166" s="177"/>
      <c r="BZ166" s="177"/>
      <c r="CA166" s="177"/>
      <c r="CB166" s="177"/>
      <c r="CC166" s="177"/>
    </row>
    <row r="167" spans="21:81" ht="6.95" customHeight="1" x14ac:dyDescent="0.25">
      <c r="U167" s="156">
        <v>163</v>
      </c>
      <c r="V167" s="145">
        <v>3</v>
      </c>
      <c r="W167" s="145">
        <v>1</v>
      </c>
      <c r="X167" s="145">
        <v>0</v>
      </c>
      <c r="Y167" s="145">
        <v>160</v>
      </c>
      <c r="Z167" s="63" t="str">
        <f t="shared" si="19"/>
        <v>1,2</v>
      </c>
      <c r="AA167" s="177"/>
      <c r="AB167" s="193"/>
      <c r="AC167" s="193"/>
      <c r="AD167" s="193"/>
      <c r="AE167" s="193"/>
      <c r="AF167" s="194"/>
      <c r="AG167" s="194"/>
      <c r="AH167" s="194"/>
      <c r="AI167" s="194"/>
      <c r="AJ167" s="194"/>
      <c r="AK167" s="194"/>
      <c r="AL167" s="193"/>
      <c r="AM167" s="193"/>
      <c r="AN167" s="193"/>
      <c r="AO167" s="63"/>
      <c r="AP167" s="105"/>
      <c r="AQ167" s="109"/>
      <c r="AR167" s="109"/>
      <c r="AS167" s="160"/>
      <c r="AT167" s="160"/>
      <c r="AU167" s="160"/>
      <c r="AV167" s="166"/>
      <c r="AW167" s="160"/>
      <c r="AX167" s="160"/>
      <c r="AY167" s="160"/>
      <c r="AZ167" s="160"/>
      <c r="BA167" s="177"/>
      <c r="BB167" s="177"/>
      <c r="BC167" s="177"/>
      <c r="BD167" s="177"/>
      <c r="BE167" s="177"/>
      <c r="BF167" s="177"/>
      <c r="BG167" s="177"/>
      <c r="BH167" s="177"/>
      <c r="BI167" s="177"/>
      <c r="BJ167" s="177"/>
      <c r="BK167" s="177"/>
      <c r="BL167" s="177"/>
      <c r="BM167" s="177"/>
      <c r="BN167" s="177"/>
      <c r="BO167" s="177"/>
      <c r="BP167" s="177"/>
      <c r="BQ167" s="177"/>
      <c r="BR167" s="177"/>
      <c r="BS167" s="177"/>
      <c r="BT167" s="177"/>
      <c r="BU167" s="177"/>
      <c r="BV167" s="177"/>
      <c r="BW167" s="177"/>
      <c r="BX167" s="177"/>
      <c r="BY167" s="177"/>
      <c r="BZ167" s="177"/>
      <c r="CA167" s="177"/>
      <c r="CB167" s="177"/>
      <c r="CC167" s="177"/>
    </row>
    <row r="168" spans="21:81" ht="6.95" customHeight="1" x14ac:dyDescent="0.25">
      <c r="U168" s="156">
        <v>164</v>
      </c>
      <c r="V168" s="145">
        <v>3</v>
      </c>
      <c r="W168" s="145">
        <v>2</v>
      </c>
      <c r="X168" s="145">
        <v>0</v>
      </c>
      <c r="Y168" s="145">
        <v>160</v>
      </c>
      <c r="Z168" s="63" t="str">
        <f t="shared" si="19"/>
        <v>1,3</v>
      </c>
      <c r="AA168" s="177"/>
      <c r="AB168" s="193"/>
      <c r="AC168" s="193"/>
      <c r="AD168" s="193"/>
      <c r="AE168" s="193"/>
      <c r="AF168" s="194"/>
      <c r="AG168" s="194"/>
      <c r="AH168" s="194"/>
      <c r="AI168" s="194"/>
      <c r="AJ168" s="194"/>
      <c r="AK168" s="194"/>
      <c r="AL168" s="193"/>
      <c r="AM168" s="193"/>
      <c r="AN168" s="193"/>
      <c r="AO168" s="63"/>
      <c r="AP168" s="105"/>
      <c r="AQ168" s="109"/>
      <c r="AR168" s="109"/>
      <c r="AS168" s="160"/>
      <c r="AT168" s="160"/>
      <c r="AU168" s="160"/>
      <c r="AV168" s="166"/>
      <c r="AW168" s="160"/>
      <c r="AX168" s="160"/>
      <c r="AY168" s="160"/>
      <c r="AZ168" s="160"/>
      <c r="BA168" s="177"/>
      <c r="BB168" s="177"/>
      <c r="BC168" s="177"/>
      <c r="BD168" s="177"/>
      <c r="BE168" s="177"/>
      <c r="BF168" s="177"/>
      <c r="BG168" s="177"/>
      <c r="BH168" s="177"/>
      <c r="BI168" s="177"/>
      <c r="BJ168" s="177"/>
      <c r="BK168" s="177"/>
      <c r="BL168" s="177"/>
      <c r="BM168" s="177"/>
      <c r="BN168" s="177"/>
      <c r="BO168" s="177"/>
      <c r="BP168" s="177"/>
      <c r="BQ168" s="177"/>
      <c r="BR168" s="177"/>
      <c r="BS168" s="177"/>
      <c r="BT168" s="177"/>
      <c r="BU168" s="177"/>
      <c r="BV168" s="177"/>
      <c r="BW168" s="177"/>
      <c r="BX168" s="177"/>
      <c r="BY168" s="177"/>
      <c r="BZ168" s="177"/>
      <c r="CA168" s="177"/>
      <c r="CB168" s="177"/>
      <c r="CC168" s="177"/>
    </row>
    <row r="169" spans="21:81" ht="6.95" customHeight="1" x14ac:dyDescent="0.25">
      <c r="U169" s="156">
        <v>165</v>
      </c>
      <c r="V169" s="145">
        <v>3</v>
      </c>
      <c r="W169" s="145">
        <v>3</v>
      </c>
      <c r="X169" s="145">
        <v>0</v>
      </c>
      <c r="Y169" s="145">
        <v>160</v>
      </c>
      <c r="Z169" s="63" t="str">
        <f t="shared" si="19"/>
        <v>1,4</v>
      </c>
      <c r="AA169" s="177"/>
      <c r="AB169" s="193"/>
      <c r="AC169" s="193"/>
      <c r="AD169" s="193"/>
      <c r="AE169" s="193"/>
      <c r="AF169" s="194"/>
      <c r="AG169" s="194"/>
      <c r="AH169" s="194"/>
      <c r="AI169" s="194"/>
      <c r="AJ169" s="194"/>
      <c r="AK169" s="194"/>
      <c r="AL169" s="193"/>
      <c r="AM169" s="193"/>
      <c r="AN169" s="193"/>
      <c r="AO169" s="63"/>
      <c r="AP169" s="105"/>
      <c r="AQ169" s="109"/>
      <c r="AR169" s="109"/>
      <c r="AS169" s="160"/>
      <c r="AT169" s="160"/>
      <c r="AU169" s="160"/>
      <c r="AV169" s="166"/>
      <c r="AW169" s="160"/>
      <c r="AX169" s="160"/>
      <c r="AY169" s="160"/>
      <c r="AZ169" s="160"/>
      <c r="BA169" s="177"/>
      <c r="BB169" s="177"/>
      <c r="BC169" s="177"/>
      <c r="BD169" s="177"/>
      <c r="BE169" s="177"/>
      <c r="BF169" s="177"/>
      <c r="BG169" s="177"/>
      <c r="BH169" s="177"/>
      <c r="BI169" s="177"/>
      <c r="BJ169" s="177"/>
      <c r="BK169" s="177"/>
      <c r="BL169" s="177"/>
      <c r="BM169" s="177"/>
      <c r="BN169" s="177"/>
      <c r="BO169" s="177"/>
      <c r="BP169" s="177"/>
      <c r="BQ169" s="177"/>
      <c r="BR169" s="177"/>
      <c r="BS169" s="177"/>
      <c r="BT169" s="177"/>
      <c r="BU169" s="177"/>
      <c r="BV169" s="177"/>
      <c r="BW169" s="177"/>
      <c r="BX169" s="177"/>
      <c r="BY169" s="177"/>
      <c r="BZ169" s="177"/>
      <c r="CA169" s="177"/>
      <c r="CB169" s="177"/>
      <c r="CC169" s="177"/>
    </row>
    <row r="170" spans="21:81" ht="6.95" customHeight="1" x14ac:dyDescent="0.25">
      <c r="U170" s="156">
        <v>166</v>
      </c>
      <c r="V170" s="145">
        <v>3</v>
      </c>
      <c r="W170" s="145">
        <v>4</v>
      </c>
      <c r="X170" s="145">
        <v>0</v>
      </c>
      <c r="Y170" s="145">
        <v>160</v>
      </c>
      <c r="Z170" s="63" t="str">
        <f t="shared" si="19"/>
        <v>1,5</v>
      </c>
      <c r="AA170" s="177"/>
      <c r="AB170" s="193"/>
      <c r="AC170" s="193"/>
      <c r="AD170" s="193"/>
      <c r="AE170" s="193"/>
      <c r="AF170" s="194"/>
      <c r="AG170" s="194"/>
      <c r="AH170" s="194"/>
      <c r="AI170" s="194"/>
      <c r="AJ170" s="194"/>
      <c r="AK170" s="194"/>
      <c r="AL170" s="193"/>
      <c r="AM170" s="193"/>
      <c r="AN170" s="193"/>
      <c r="AO170" s="63"/>
      <c r="AP170" s="105"/>
      <c r="AQ170" s="109"/>
      <c r="AR170" s="109"/>
      <c r="AS170" s="160"/>
      <c r="AT170" s="160"/>
      <c r="AU170" s="160"/>
      <c r="AV170" s="166"/>
      <c r="AW170" s="160"/>
      <c r="AX170" s="160"/>
      <c r="AY170" s="160"/>
      <c r="AZ170" s="160"/>
      <c r="BA170" s="177"/>
      <c r="BB170" s="177"/>
      <c r="BC170" s="177"/>
      <c r="BD170" s="177"/>
      <c r="BE170" s="177"/>
      <c r="BF170" s="177"/>
      <c r="BG170" s="177"/>
      <c r="BH170" s="177"/>
      <c r="BI170" s="177"/>
      <c r="BJ170" s="177"/>
      <c r="BK170" s="177"/>
      <c r="BL170" s="177"/>
      <c r="BM170" s="177"/>
      <c r="BN170" s="177"/>
      <c r="BO170" s="177"/>
      <c r="BP170" s="177"/>
      <c r="BQ170" s="177"/>
      <c r="BR170" s="177"/>
      <c r="BS170" s="177"/>
      <c r="BT170" s="177"/>
      <c r="BU170" s="177"/>
      <c r="BV170" s="177"/>
      <c r="BW170" s="177"/>
      <c r="BX170" s="177"/>
      <c r="BY170" s="177"/>
      <c r="BZ170" s="177"/>
      <c r="CA170" s="177"/>
      <c r="CB170" s="177"/>
      <c r="CC170" s="177"/>
    </row>
    <row r="171" spans="21:81" ht="6.95" customHeight="1" x14ac:dyDescent="0.25">
      <c r="U171" s="156">
        <v>167</v>
      </c>
      <c r="V171" s="145">
        <v>3</v>
      </c>
      <c r="W171" s="145">
        <v>5</v>
      </c>
      <c r="X171" s="145">
        <v>0</v>
      </c>
      <c r="Y171" s="145">
        <v>160</v>
      </c>
      <c r="Z171" s="63" t="str">
        <f t="shared" si="19"/>
        <v>1,6</v>
      </c>
      <c r="AA171" s="177"/>
      <c r="AB171" s="193"/>
      <c r="AC171" s="193"/>
      <c r="AD171" s="193"/>
      <c r="AE171" s="193"/>
      <c r="AF171" s="194"/>
      <c r="AG171" s="194"/>
      <c r="AH171" s="194"/>
      <c r="AI171" s="194"/>
      <c r="AJ171" s="194"/>
      <c r="AK171" s="194"/>
      <c r="AL171" s="193"/>
      <c r="AM171" s="193"/>
      <c r="AN171" s="193"/>
      <c r="AO171" s="63"/>
      <c r="AP171" s="105"/>
      <c r="AQ171" s="109"/>
      <c r="AR171" s="109"/>
      <c r="AS171" s="160"/>
      <c r="AT171" s="160"/>
      <c r="AU171" s="160"/>
      <c r="AV171" s="166"/>
      <c r="AW171" s="160"/>
      <c r="AX171" s="160"/>
      <c r="AY171" s="160"/>
      <c r="AZ171" s="160"/>
      <c r="BA171" s="177"/>
      <c r="BB171" s="177"/>
      <c r="BC171" s="177"/>
      <c r="BD171" s="177"/>
      <c r="BE171" s="177"/>
      <c r="BF171" s="177"/>
      <c r="BG171" s="177"/>
      <c r="BH171" s="177"/>
      <c r="BI171" s="177"/>
      <c r="BJ171" s="177"/>
      <c r="BK171" s="177"/>
      <c r="BL171" s="177"/>
      <c r="BM171" s="177"/>
      <c r="BN171" s="177"/>
      <c r="BO171" s="177"/>
      <c r="BP171" s="177"/>
      <c r="BQ171" s="177"/>
      <c r="BR171" s="177"/>
      <c r="BS171" s="177"/>
      <c r="BT171" s="177"/>
      <c r="BU171" s="177"/>
      <c r="BV171" s="177"/>
      <c r="BW171" s="177"/>
      <c r="BX171" s="177"/>
      <c r="BY171" s="177"/>
      <c r="BZ171" s="177"/>
      <c r="CA171" s="177"/>
      <c r="CB171" s="177"/>
      <c r="CC171" s="177"/>
    </row>
    <row r="172" spans="21:81" ht="6.95" customHeight="1" x14ac:dyDescent="0.25">
      <c r="U172" s="156">
        <v>168</v>
      </c>
      <c r="V172" s="145">
        <v>3</v>
      </c>
      <c r="W172" s="145">
        <v>6</v>
      </c>
      <c r="X172" s="145">
        <v>0</v>
      </c>
      <c r="Y172" s="145">
        <v>160</v>
      </c>
      <c r="Z172" s="63" t="str">
        <f t="shared" si="19"/>
        <v>1,7</v>
      </c>
      <c r="AA172" s="177"/>
      <c r="AB172" s="193"/>
      <c r="AC172" s="193"/>
      <c r="AD172" s="193"/>
      <c r="AE172" s="193"/>
      <c r="AF172" s="194"/>
      <c r="AG172" s="194"/>
      <c r="AH172" s="194"/>
      <c r="AI172" s="194"/>
      <c r="AJ172" s="194"/>
      <c r="AK172" s="194"/>
      <c r="AL172" s="193"/>
      <c r="AM172" s="193"/>
      <c r="AN172" s="193"/>
      <c r="AO172" s="63"/>
      <c r="AP172" s="105"/>
      <c r="AQ172" s="109"/>
      <c r="AR172" s="109"/>
      <c r="AS172" s="160"/>
      <c r="AT172" s="160"/>
      <c r="AU172" s="160"/>
      <c r="AV172" s="166"/>
      <c r="AW172" s="160"/>
      <c r="AX172" s="160"/>
      <c r="AY172" s="160"/>
      <c r="AZ172" s="160"/>
      <c r="BA172" s="177"/>
      <c r="BB172" s="177"/>
      <c r="BC172" s="177"/>
      <c r="BD172" s="177"/>
      <c r="BE172" s="177"/>
      <c r="BF172" s="177"/>
      <c r="BG172" s="177"/>
      <c r="BH172" s="177"/>
      <c r="BI172" s="177"/>
      <c r="BJ172" s="177"/>
      <c r="BK172" s="177"/>
      <c r="BL172" s="177"/>
      <c r="BM172" s="177"/>
      <c r="BN172" s="177"/>
      <c r="BO172" s="177"/>
      <c r="BP172" s="177"/>
      <c r="BQ172" s="177"/>
      <c r="BR172" s="177"/>
      <c r="BS172" s="177"/>
      <c r="BT172" s="177"/>
      <c r="BU172" s="177"/>
      <c r="BV172" s="177"/>
      <c r="BW172" s="177"/>
      <c r="BX172" s="177"/>
      <c r="BY172" s="177"/>
      <c r="BZ172" s="177"/>
      <c r="CA172" s="177"/>
      <c r="CB172" s="177"/>
      <c r="CC172" s="177"/>
    </row>
    <row r="173" spans="21:81" ht="6.95" customHeight="1" x14ac:dyDescent="0.25">
      <c r="U173" s="156">
        <v>169</v>
      </c>
      <c r="V173" s="145">
        <v>3</v>
      </c>
      <c r="W173" s="145">
        <v>7</v>
      </c>
      <c r="X173" s="145">
        <v>0</v>
      </c>
      <c r="Y173" s="145">
        <v>160</v>
      </c>
      <c r="Z173" s="63" t="str">
        <f t="shared" si="19"/>
        <v>1,8</v>
      </c>
      <c r="AA173" s="177"/>
      <c r="AB173" s="193"/>
      <c r="AC173" s="193"/>
      <c r="AD173" s="193"/>
      <c r="AE173" s="193"/>
      <c r="AF173" s="194"/>
      <c r="AG173" s="194"/>
      <c r="AH173" s="194"/>
      <c r="AI173" s="194"/>
      <c r="AJ173" s="194"/>
      <c r="AK173" s="194"/>
      <c r="AL173" s="193"/>
      <c r="AM173" s="193"/>
      <c r="AN173" s="193"/>
      <c r="AO173" s="63"/>
      <c r="AP173" s="105"/>
      <c r="AQ173" s="109"/>
      <c r="AR173" s="109"/>
      <c r="AS173" s="160"/>
      <c r="AT173" s="160"/>
      <c r="AU173" s="160"/>
      <c r="AV173" s="166"/>
      <c r="AW173" s="160"/>
      <c r="AX173" s="160"/>
      <c r="AY173" s="160"/>
      <c r="AZ173" s="160"/>
      <c r="BA173" s="177"/>
      <c r="BB173" s="177"/>
      <c r="BC173" s="177"/>
      <c r="BD173" s="177"/>
      <c r="BE173" s="177"/>
      <c r="BF173" s="177"/>
      <c r="BG173" s="177"/>
      <c r="BH173" s="177"/>
      <c r="BI173" s="177"/>
      <c r="BJ173" s="177"/>
      <c r="BK173" s="177"/>
      <c r="BL173" s="177"/>
      <c r="BM173" s="177"/>
      <c r="BN173" s="177"/>
      <c r="BO173" s="177"/>
      <c r="BP173" s="177"/>
      <c r="BQ173" s="177"/>
      <c r="BR173" s="177"/>
      <c r="BS173" s="177"/>
      <c r="BT173" s="177"/>
      <c r="BU173" s="177"/>
      <c r="BV173" s="177"/>
      <c r="BW173" s="177"/>
      <c r="BX173" s="177"/>
      <c r="BY173" s="177"/>
      <c r="BZ173" s="177"/>
      <c r="CA173" s="177"/>
      <c r="CB173" s="177"/>
      <c r="CC173" s="177"/>
    </row>
    <row r="174" spans="21:81" ht="6.95" customHeight="1" x14ac:dyDescent="0.25">
      <c r="U174" s="183">
        <v>170</v>
      </c>
      <c r="V174" s="183">
        <v>3</v>
      </c>
      <c r="W174" s="183">
        <v>8</v>
      </c>
      <c r="X174" s="183">
        <v>0</v>
      </c>
      <c r="Y174" s="183">
        <v>160</v>
      </c>
      <c r="AO174"/>
    </row>
    <row r="175" spans="21:81" ht="6.95" customHeight="1" x14ac:dyDescent="0.25">
      <c r="U175" s="183">
        <v>171</v>
      </c>
      <c r="V175" s="183">
        <v>3</v>
      </c>
      <c r="W175" s="183">
        <v>9</v>
      </c>
      <c r="X175" s="183">
        <v>0</v>
      </c>
      <c r="Y175" s="183">
        <v>160</v>
      </c>
      <c r="AO175"/>
    </row>
    <row r="176" spans="21:81" ht="6.95" customHeight="1" x14ac:dyDescent="0.25">
      <c r="U176" s="183">
        <v>172</v>
      </c>
      <c r="V176" s="183">
        <v>3</v>
      </c>
      <c r="W176" s="183">
        <v>10</v>
      </c>
      <c r="X176" s="183">
        <v>0</v>
      </c>
      <c r="Y176" s="183">
        <v>160</v>
      </c>
      <c r="AO176"/>
    </row>
    <row r="177" spans="21:41" ht="6.95" customHeight="1" x14ac:dyDescent="0.25">
      <c r="U177" s="183">
        <v>173</v>
      </c>
      <c r="V177" s="183">
        <v>3</v>
      </c>
      <c r="W177" s="183">
        <v>11</v>
      </c>
      <c r="X177" s="183">
        <v>0</v>
      </c>
      <c r="Y177" s="183">
        <v>160</v>
      </c>
      <c r="AO177"/>
    </row>
    <row r="178" spans="21:41" ht="6.95" customHeight="1" x14ac:dyDescent="0.25">
      <c r="U178" s="183">
        <v>174</v>
      </c>
      <c r="V178" s="183">
        <v>3</v>
      </c>
      <c r="W178" s="183">
        <v>12</v>
      </c>
      <c r="X178" s="183">
        <v>0</v>
      </c>
      <c r="Y178" s="183">
        <v>160</v>
      </c>
      <c r="AO178"/>
    </row>
    <row r="179" spans="21:41" ht="6.95" customHeight="1" x14ac:dyDescent="0.25">
      <c r="U179" s="183">
        <v>175</v>
      </c>
      <c r="V179" s="183">
        <v>3</v>
      </c>
      <c r="W179" s="183">
        <v>13</v>
      </c>
      <c r="X179" s="183">
        <v>0</v>
      </c>
      <c r="Y179" s="183">
        <v>160</v>
      </c>
      <c r="AO179"/>
    </row>
    <row r="180" spans="21:41" ht="6.95" customHeight="1" x14ac:dyDescent="0.25">
      <c r="U180" s="183">
        <v>176</v>
      </c>
      <c r="V180" s="183">
        <v>3</v>
      </c>
      <c r="W180" s="183">
        <v>14</v>
      </c>
      <c r="X180" s="183">
        <v>0</v>
      </c>
      <c r="Y180" s="183">
        <v>160</v>
      </c>
      <c r="AO180"/>
    </row>
    <row r="181" spans="21:41" ht="6.95" customHeight="1" x14ac:dyDescent="0.25">
      <c r="U181" s="183">
        <v>177</v>
      </c>
      <c r="V181" s="183">
        <v>3</v>
      </c>
      <c r="W181" s="183">
        <v>15</v>
      </c>
      <c r="X181" s="183">
        <v>0</v>
      </c>
      <c r="Y181" s="183">
        <v>160</v>
      </c>
      <c r="AO181"/>
    </row>
    <row r="182" spans="21:41" ht="6.95" customHeight="1" x14ac:dyDescent="0.25">
      <c r="U182" s="183">
        <v>178</v>
      </c>
      <c r="V182" s="183">
        <v>3</v>
      </c>
      <c r="W182" s="183">
        <v>16</v>
      </c>
      <c r="X182" s="183">
        <v>0</v>
      </c>
      <c r="Y182" s="183">
        <v>160</v>
      </c>
      <c r="AO182"/>
    </row>
    <row r="183" spans="21:41" ht="6.95" customHeight="1" x14ac:dyDescent="0.25">
      <c r="U183" s="183">
        <v>179</v>
      </c>
      <c r="V183" s="183">
        <v>3</v>
      </c>
      <c r="W183" s="183">
        <v>17</v>
      </c>
      <c r="X183" s="183">
        <v>0</v>
      </c>
      <c r="Y183" s="183">
        <v>160</v>
      </c>
      <c r="AO183"/>
    </row>
    <row r="184" spans="21:41" ht="6.95" customHeight="1" x14ac:dyDescent="0.25">
      <c r="U184" s="183">
        <v>180</v>
      </c>
      <c r="V184" s="183">
        <v>3</v>
      </c>
      <c r="W184" s="183">
        <v>18</v>
      </c>
      <c r="X184" s="183">
        <v>0</v>
      </c>
      <c r="Y184" s="183">
        <v>160</v>
      </c>
      <c r="AO184"/>
    </row>
    <row r="185" spans="21:41" ht="6.95" customHeight="1" x14ac:dyDescent="0.25">
      <c r="U185" s="183">
        <v>181</v>
      </c>
      <c r="V185" s="183">
        <v>3</v>
      </c>
      <c r="W185" s="183">
        <v>19</v>
      </c>
      <c r="X185" s="183">
        <v>0</v>
      </c>
      <c r="Y185" s="183">
        <v>160</v>
      </c>
      <c r="AO185"/>
    </row>
    <row r="186" spans="21:41" ht="6.95" customHeight="1" x14ac:dyDescent="0.25">
      <c r="U186" s="183">
        <v>182</v>
      </c>
      <c r="V186" s="183">
        <v>3</v>
      </c>
      <c r="W186" s="183">
        <v>20</v>
      </c>
      <c r="X186" s="183">
        <v>0</v>
      </c>
      <c r="Y186" s="183">
        <v>160</v>
      </c>
      <c r="AO186"/>
    </row>
    <row r="187" spans="21:41" ht="6.95" customHeight="1" x14ac:dyDescent="0.25">
      <c r="U187" s="183">
        <v>183</v>
      </c>
      <c r="V187" s="183">
        <v>3</v>
      </c>
      <c r="W187" s="183">
        <v>21</v>
      </c>
      <c r="X187" s="183">
        <v>0</v>
      </c>
      <c r="Y187" s="183">
        <v>160</v>
      </c>
      <c r="AO187"/>
    </row>
    <row r="188" spans="21:41" ht="6.95" customHeight="1" x14ac:dyDescent="0.25">
      <c r="U188" s="183">
        <v>184</v>
      </c>
      <c r="V188" s="183">
        <v>3</v>
      </c>
      <c r="W188" s="183">
        <v>22</v>
      </c>
      <c r="X188" s="183">
        <v>0</v>
      </c>
      <c r="Y188" s="183">
        <v>160</v>
      </c>
      <c r="AO188"/>
    </row>
    <row r="189" spans="21:41" ht="6.95" customHeight="1" x14ac:dyDescent="0.25">
      <c r="U189" s="183">
        <v>185</v>
      </c>
      <c r="V189" s="183">
        <v>3</v>
      </c>
      <c r="W189" s="183">
        <v>23</v>
      </c>
      <c r="X189" s="183">
        <v>0</v>
      </c>
      <c r="Y189" s="183">
        <v>160</v>
      </c>
      <c r="AO189"/>
    </row>
    <row r="190" spans="21:41" ht="6.95" customHeight="1" x14ac:dyDescent="0.25">
      <c r="U190" s="183">
        <v>186</v>
      </c>
      <c r="V190" s="183">
        <v>3</v>
      </c>
      <c r="W190" s="183">
        <v>24</v>
      </c>
      <c r="X190" s="183">
        <v>0</v>
      </c>
      <c r="Y190" s="183">
        <v>160</v>
      </c>
      <c r="AO190"/>
    </row>
    <row r="191" spans="21:41" ht="6.95" customHeight="1" x14ac:dyDescent="0.25">
      <c r="U191" s="183">
        <v>187</v>
      </c>
      <c r="V191" s="183">
        <v>3</v>
      </c>
      <c r="W191" s="183">
        <v>25</v>
      </c>
      <c r="X191" s="183">
        <v>0</v>
      </c>
      <c r="Y191" s="183">
        <v>160</v>
      </c>
      <c r="AO191"/>
    </row>
    <row r="192" spans="21:41" ht="6.95" customHeight="1" x14ac:dyDescent="0.25">
      <c r="U192" s="183">
        <v>188</v>
      </c>
      <c r="V192" s="183">
        <v>3</v>
      </c>
      <c r="W192" s="183">
        <v>26</v>
      </c>
      <c r="X192" s="183">
        <v>0</v>
      </c>
      <c r="Y192" s="183">
        <v>160</v>
      </c>
      <c r="AO192"/>
    </row>
    <row r="193" spans="21:41" ht="6.95" customHeight="1" x14ac:dyDescent="0.25">
      <c r="U193" s="183">
        <v>189</v>
      </c>
      <c r="V193" s="183">
        <v>3</v>
      </c>
      <c r="W193" s="183">
        <v>0</v>
      </c>
      <c r="X193" s="183">
        <v>16</v>
      </c>
      <c r="Y193" s="183">
        <v>140</v>
      </c>
      <c r="AO193"/>
    </row>
    <row r="194" spans="21:41" ht="6.95" customHeight="1" x14ac:dyDescent="0.25">
      <c r="U194" s="183">
        <v>190</v>
      </c>
      <c r="V194" s="183">
        <v>3</v>
      </c>
      <c r="W194" s="183">
        <v>1</v>
      </c>
      <c r="X194" s="183">
        <v>16</v>
      </c>
      <c r="Y194" s="183">
        <v>140</v>
      </c>
      <c r="AO194"/>
    </row>
    <row r="195" spans="21:41" ht="6.95" customHeight="1" x14ac:dyDescent="0.25">
      <c r="U195" s="183">
        <v>191</v>
      </c>
      <c r="V195" s="183">
        <v>3</v>
      </c>
      <c r="W195" s="183">
        <v>2</v>
      </c>
      <c r="X195" s="183">
        <v>16</v>
      </c>
      <c r="Y195" s="183">
        <v>140</v>
      </c>
      <c r="AO195"/>
    </row>
    <row r="196" spans="21:41" ht="6.95" customHeight="1" x14ac:dyDescent="0.25">
      <c r="U196" s="183">
        <v>192</v>
      </c>
      <c r="V196" s="183">
        <v>3</v>
      </c>
      <c r="W196" s="183">
        <v>3</v>
      </c>
      <c r="X196" s="183">
        <v>16</v>
      </c>
      <c r="Y196" s="183">
        <v>140</v>
      </c>
      <c r="AO196"/>
    </row>
    <row r="197" spans="21:41" ht="6.95" customHeight="1" x14ac:dyDescent="0.25">
      <c r="U197" s="183">
        <v>193</v>
      </c>
      <c r="V197" s="183">
        <v>3</v>
      </c>
      <c r="W197" s="183">
        <v>4</v>
      </c>
      <c r="X197" s="183">
        <v>16</v>
      </c>
      <c r="Y197" s="183">
        <v>140</v>
      </c>
      <c r="AO197"/>
    </row>
    <row r="198" spans="21:41" ht="6.95" customHeight="1" x14ac:dyDescent="0.25">
      <c r="U198" s="183">
        <v>194</v>
      </c>
      <c r="V198" s="183">
        <v>3</v>
      </c>
      <c r="W198" s="183">
        <v>5</v>
      </c>
      <c r="X198" s="183">
        <v>16</v>
      </c>
      <c r="Y198" s="183">
        <v>140</v>
      </c>
      <c r="AO198"/>
    </row>
    <row r="199" spans="21:41" ht="6.95" customHeight="1" x14ac:dyDescent="0.25">
      <c r="U199" s="183">
        <v>195</v>
      </c>
      <c r="V199" s="183">
        <v>3</v>
      </c>
      <c r="W199" s="183">
        <v>6</v>
      </c>
      <c r="X199" s="183">
        <v>16</v>
      </c>
      <c r="Y199" s="183">
        <v>140</v>
      </c>
      <c r="AO199"/>
    </row>
    <row r="200" spans="21:41" ht="6.95" customHeight="1" x14ac:dyDescent="0.25">
      <c r="U200" s="183">
        <v>196</v>
      </c>
      <c r="V200" s="183">
        <v>3</v>
      </c>
      <c r="W200" s="183">
        <v>7</v>
      </c>
      <c r="X200" s="183">
        <v>16</v>
      </c>
      <c r="Y200" s="183">
        <v>140</v>
      </c>
      <c r="AO200"/>
    </row>
    <row r="201" spans="21:41" ht="6.95" customHeight="1" x14ac:dyDescent="0.25">
      <c r="U201" s="183">
        <v>197</v>
      </c>
      <c r="V201" s="183">
        <v>3</v>
      </c>
      <c r="W201" s="183">
        <v>8</v>
      </c>
      <c r="X201" s="183">
        <v>16</v>
      </c>
      <c r="Y201" s="183">
        <v>140</v>
      </c>
      <c r="AO201"/>
    </row>
    <row r="202" spans="21:41" ht="6.95" customHeight="1" x14ac:dyDescent="0.25">
      <c r="U202" s="183">
        <v>198</v>
      </c>
      <c r="V202" s="183">
        <v>3</v>
      </c>
      <c r="W202" s="183">
        <v>9</v>
      </c>
      <c r="X202" s="183">
        <v>16</v>
      </c>
      <c r="Y202" s="183">
        <v>140</v>
      </c>
      <c r="AO202"/>
    </row>
    <row r="203" spans="21:41" ht="6.95" customHeight="1" x14ac:dyDescent="0.25">
      <c r="U203" s="183">
        <v>199</v>
      </c>
      <c r="V203" s="183">
        <v>3</v>
      </c>
      <c r="W203" s="183">
        <v>10</v>
      </c>
      <c r="X203" s="183">
        <v>16</v>
      </c>
      <c r="Y203" s="183">
        <v>140</v>
      </c>
      <c r="AO203"/>
    </row>
    <row r="204" spans="21:41" ht="6.95" customHeight="1" x14ac:dyDescent="0.25">
      <c r="U204" s="183">
        <v>200</v>
      </c>
      <c r="V204" s="183">
        <v>3</v>
      </c>
      <c r="W204" s="183">
        <v>11</v>
      </c>
      <c r="X204" s="183">
        <v>16</v>
      </c>
      <c r="Y204" s="183">
        <v>140</v>
      </c>
      <c r="AO204"/>
    </row>
    <row r="205" spans="21:41" ht="6.95" customHeight="1" x14ac:dyDescent="0.25">
      <c r="U205" s="183">
        <v>201</v>
      </c>
      <c r="V205" s="183">
        <v>3</v>
      </c>
      <c r="W205" s="183">
        <v>12</v>
      </c>
      <c r="X205" s="183">
        <v>16</v>
      </c>
      <c r="Y205" s="183">
        <v>140</v>
      </c>
      <c r="AO205"/>
    </row>
    <row r="206" spans="21:41" ht="6.95" customHeight="1" x14ac:dyDescent="0.25">
      <c r="U206" s="183">
        <v>202</v>
      </c>
      <c r="V206" s="183">
        <v>3</v>
      </c>
      <c r="W206" s="183">
        <v>13</v>
      </c>
      <c r="X206" s="183">
        <v>16</v>
      </c>
      <c r="Y206" s="183">
        <v>140</v>
      </c>
      <c r="AO206"/>
    </row>
    <row r="207" spans="21:41" ht="6.95" customHeight="1" x14ac:dyDescent="0.25">
      <c r="U207" s="183">
        <v>203</v>
      </c>
      <c r="V207" s="183">
        <v>3</v>
      </c>
      <c r="W207" s="183">
        <v>14</v>
      </c>
      <c r="X207" s="183">
        <v>16</v>
      </c>
      <c r="Y207" s="183">
        <v>140</v>
      </c>
      <c r="AO207"/>
    </row>
    <row r="208" spans="21:41" ht="6.95" customHeight="1" x14ac:dyDescent="0.25">
      <c r="U208" s="183">
        <v>204</v>
      </c>
      <c r="V208" s="183">
        <v>3</v>
      </c>
      <c r="W208" s="183">
        <v>15</v>
      </c>
      <c r="X208" s="183">
        <v>16</v>
      </c>
      <c r="Y208" s="183">
        <v>140</v>
      </c>
      <c r="AO208"/>
    </row>
    <row r="209" spans="21:41" ht="6.95" customHeight="1" x14ac:dyDescent="0.25">
      <c r="U209" s="183">
        <v>205</v>
      </c>
      <c r="V209" s="183">
        <v>3</v>
      </c>
      <c r="W209" s="183">
        <v>16</v>
      </c>
      <c r="X209" s="183">
        <v>16</v>
      </c>
      <c r="Y209" s="183">
        <v>140</v>
      </c>
      <c r="AO209"/>
    </row>
    <row r="210" spans="21:41" ht="6.95" customHeight="1" x14ac:dyDescent="0.25">
      <c r="U210" s="183">
        <v>206</v>
      </c>
      <c r="V210" s="183">
        <v>3</v>
      </c>
      <c r="W210" s="183">
        <v>17</v>
      </c>
      <c r="X210" s="183">
        <v>16</v>
      </c>
      <c r="Y210" s="183">
        <v>140</v>
      </c>
      <c r="AO210"/>
    </row>
    <row r="211" spans="21:41" ht="6.95" customHeight="1" x14ac:dyDescent="0.25">
      <c r="U211" s="183">
        <v>207</v>
      </c>
      <c r="V211" s="183">
        <v>3</v>
      </c>
      <c r="W211" s="183">
        <v>18</v>
      </c>
      <c r="X211" s="183">
        <v>16</v>
      </c>
      <c r="Y211" s="183">
        <v>140</v>
      </c>
      <c r="AO211"/>
    </row>
    <row r="212" spans="21:41" ht="6.95" customHeight="1" x14ac:dyDescent="0.25">
      <c r="U212" s="183">
        <v>208</v>
      </c>
      <c r="V212" s="183">
        <v>3</v>
      </c>
      <c r="W212" s="183">
        <v>19</v>
      </c>
      <c r="X212" s="183">
        <v>16</v>
      </c>
      <c r="Y212" s="183">
        <v>140</v>
      </c>
      <c r="AO212"/>
    </row>
    <row r="213" spans="21:41" ht="6.95" customHeight="1" x14ac:dyDescent="0.25">
      <c r="U213" s="183">
        <v>209</v>
      </c>
      <c r="V213" s="183">
        <v>3</v>
      </c>
      <c r="W213" s="183">
        <v>20</v>
      </c>
      <c r="X213" s="183">
        <v>16</v>
      </c>
      <c r="Y213" s="183">
        <v>140</v>
      </c>
      <c r="AO213"/>
    </row>
    <row r="214" spans="21:41" ht="6.95" customHeight="1" x14ac:dyDescent="0.25">
      <c r="U214" s="183">
        <v>210</v>
      </c>
      <c r="V214" s="183">
        <v>3</v>
      </c>
      <c r="W214" s="183">
        <v>21</v>
      </c>
      <c r="X214" s="183">
        <v>16</v>
      </c>
      <c r="Y214" s="183">
        <v>140</v>
      </c>
      <c r="AO214"/>
    </row>
    <row r="215" spans="21:41" ht="6.95" customHeight="1" x14ac:dyDescent="0.25">
      <c r="U215" s="183">
        <v>211</v>
      </c>
      <c r="V215" s="183">
        <v>3</v>
      </c>
      <c r="W215" s="183">
        <v>22</v>
      </c>
      <c r="X215" s="183">
        <v>16</v>
      </c>
      <c r="Y215" s="183">
        <v>140</v>
      </c>
      <c r="AO215"/>
    </row>
    <row r="216" spans="21:41" ht="6.95" customHeight="1" x14ac:dyDescent="0.25">
      <c r="U216" s="183">
        <v>212</v>
      </c>
      <c r="V216" s="183">
        <v>3</v>
      </c>
      <c r="W216" s="183">
        <v>23</v>
      </c>
      <c r="X216" s="183">
        <v>16</v>
      </c>
      <c r="Y216" s="183">
        <v>140</v>
      </c>
      <c r="AO216"/>
    </row>
    <row r="217" spans="21:41" ht="6.95" customHeight="1" x14ac:dyDescent="0.25">
      <c r="U217" s="183">
        <v>213</v>
      </c>
      <c r="V217" s="183">
        <v>3</v>
      </c>
      <c r="W217" s="183">
        <v>24</v>
      </c>
      <c r="X217" s="183">
        <v>16</v>
      </c>
      <c r="Y217" s="183">
        <v>140</v>
      </c>
      <c r="AO217"/>
    </row>
    <row r="218" spans="21:41" ht="6.95" customHeight="1" x14ac:dyDescent="0.25">
      <c r="U218" s="183">
        <v>214</v>
      </c>
      <c r="V218" s="183">
        <v>3</v>
      </c>
      <c r="W218" s="183">
        <v>25</v>
      </c>
      <c r="X218" s="183">
        <v>16</v>
      </c>
      <c r="Y218" s="183">
        <v>140</v>
      </c>
      <c r="AO218"/>
    </row>
    <row r="219" spans="21:41" ht="6.95" customHeight="1" x14ac:dyDescent="0.25">
      <c r="U219" s="183">
        <v>215</v>
      </c>
      <c r="V219" s="183">
        <v>3</v>
      </c>
      <c r="W219" s="183">
        <v>26</v>
      </c>
      <c r="X219" s="183">
        <v>16</v>
      </c>
      <c r="Y219" s="183">
        <v>140</v>
      </c>
      <c r="AO219"/>
    </row>
    <row r="220" spans="21:41" ht="6.95" customHeight="1" x14ac:dyDescent="0.25">
      <c r="U220" s="183">
        <v>216</v>
      </c>
      <c r="V220" s="183">
        <v>4</v>
      </c>
      <c r="W220" s="183">
        <v>0</v>
      </c>
      <c r="X220" s="183">
        <v>0</v>
      </c>
      <c r="Y220" s="183">
        <v>160</v>
      </c>
      <c r="AO220"/>
    </row>
    <row r="221" spans="21:41" ht="6.95" customHeight="1" x14ac:dyDescent="0.25">
      <c r="U221" s="183">
        <v>217</v>
      </c>
      <c r="V221" s="183">
        <v>4</v>
      </c>
      <c r="W221" s="183">
        <v>1</v>
      </c>
      <c r="X221" s="183">
        <v>0</v>
      </c>
      <c r="Y221" s="183">
        <v>160</v>
      </c>
      <c r="AO221"/>
    </row>
    <row r="222" spans="21:41" ht="6.95" customHeight="1" x14ac:dyDescent="0.25">
      <c r="U222" s="183">
        <v>218</v>
      </c>
      <c r="V222" s="183">
        <v>4</v>
      </c>
      <c r="W222" s="183">
        <v>2</v>
      </c>
      <c r="X222" s="183">
        <v>0</v>
      </c>
      <c r="Y222" s="183">
        <v>160</v>
      </c>
      <c r="AO222"/>
    </row>
    <row r="223" spans="21:41" ht="6.95" customHeight="1" x14ac:dyDescent="0.25">
      <c r="U223" s="183">
        <v>219</v>
      </c>
      <c r="V223" s="183">
        <v>4</v>
      </c>
      <c r="W223" s="183">
        <v>3</v>
      </c>
      <c r="X223" s="183">
        <v>0</v>
      </c>
      <c r="Y223" s="183">
        <v>160</v>
      </c>
      <c r="AO223"/>
    </row>
    <row r="224" spans="21:41" ht="6.95" customHeight="1" x14ac:dyDescent="0.25">
      <c r="U224" s="183">
        <v>220</v>
      </c>
      <c r="V224" s="183">
        <v>4</v>
      </c>
      <c r="W224" s="183">
        <v>4</v>
      </c>
      <c r="X224" s="183">
        <v>0</v>
      </c>
      <c r="Y224" s="183">
        <v>160</v>
      </c>
      <c r="AO224"/>
    </row>
    <row r="225" spans="21:41" ht="6.95" customHeight="1" x14ac:dyDescent="0.25">
      <c r="U225" s="183">
        <v>221</v>
      </c>
      <c r="V225" s="183">
        <v>4</v>
      </c>
      <c r="W225" s="183">
        <v>5</v>
      </c>
      <c r="X225" s="183">
        <v>0</v>
      </c>
      <c r="Y225" s="183">
        <v>160</v>
      </c>
      <c r="AO225"/>
    </row>
    <row r="226" spans="21:41" ht="6.95" customHeight="1" x14ac:dyDescent="0.25">
      <c r="U226" s="183">
        <v>222</v>
      </c>
      <c r="V226" s="183">
        <v>4</v>
      </c>
      <c r="W226" s="183">
        <v>6</v>
      </c>
      <c r="X226" s="183">
        <v>0</v>
      </c>
      <c r="Y226" s="183">
        <v>160</v>
      </c>
      <c r="AO226"/>
    </row>
    <row r="227" spans="21:41" ht="6.95" customHeight="1" x14ac:dyDescent="0.25">
      <c r="U227" s="183">
        <v>223</v>
      </c>
      <c r="V227" s="183">
        <v>4</v>
      </c>
      <c r="W227" s="183">
        <v>7</v>
      </c>
      <c r="X227" s="183">
        <v>0</v>
      </c>
      <c r="Y227" s="183">
        <v>160</v>
      </c>
      <c r="AO227"/>
    </row>
    <row r="228" spans="21:41" ht="6.95" customHeight="1" x14ac:dyDescent="0.25">
      <c r="U228" s="183">
        <v>224</v>
      </c>
      <c r="V228" s="183">
        <v>4</v>
      </c>
      <c r="W228" s="183">
        <v>8</v>
      </c>
      <c r="X228" s="183">
        <v>0</v>
      </c>
      <c r="Y228" s="183">
        <v>160</v>
      </c>
      <c r="AO228"/>
    </row>
    <row r="229" spans="21:41" ht="6.95" customHeight="1" x14ac:dyDescent="0.25">
      <c r="U229" s="183">
        <v>225</v>
      </c>
      <c r="V229" s="183">
        <v>4</v>
      </c>
      <c r="W229" s="183">
        <v>9</v>
      </c>
      <c r="X229" s="183">
        <v>0</v>
      </c>
      <c r="Y229" s="183">
        <v>160</v>
      </c>
      <c r="AO229"/>
    </row>
    <row r="230" spans="21:41" ht="6.95" customHeight="1" x14ac:dyDescent="0.25">
      <c r="U230" s="183">
        <v>226</v>
      </c>
      <c r="V230" s="183">
        <v>4</v>
      </c>
      <c r="W230" s="183">
        <v>10</v>
      </c>
      <c r="X230" s="183">
        <v>0</v>
      </c>
      <c r="Y230" s="183">
        <v>160</v>
      </c>
      <c r="AO230"/>
    </row>
    <row r="231" spans="21:41" ht="6.95" customHeight="1" x14ac:dyDescent="0.25">
      <c r="U231" s="183">
        <v>227</v>
      </c>
      <c r="V231" s="183">
        <v>4</v>
      </c>
      <c r="W231" s="183">
        <v>11</v>
      </c>
      <c r="X231" s="183">
        <v>0</v>
      </c>
      <c r="Y231" s="183">
        <v>160</v>
      </c>
      <c r="AO231"/>
    </row>
    <row r="232" spans="21:41" ht="6.95" customHeight="1" x14ac:dyDescent="0.25">
      <c r="U232" s="183">
        <v>228</v>
      </c>
      <c r="V232" s="183">
        <v>4</v>
      </c>
      <c r="W232" s="183">
        <v>12</v>
      </c>
      <c r="X232" s="183">
        <v>0</v>
      </c>
      <c r="Y232" s="183">
        <v>160</v>
      </c>
      <c r="AO232"/>
    </row>
    <row r="233" spans="21:41" ht="6.95" customHeight="1" x14ac:dyDescent="0.25">
      <c r="U233" s="183">
        <v>229</v>
      </c>
      <c r="V233" s="183">
        <v>4</v>
      </c>
      <c r="W233" s="183">
        <v>13</v>
      </c>
      <c r="X233" s="183">
        <v>0</v>
      </c>
      <c r="Y233" s="183">
        <v>160</v>
      </c>
      <c r="AO233"/>
    </row>
    <row r="234" spans="21:41" ht="6.95" customHeight="1" x14ac:dyDescent="0.25">
      <c r="U234" s="183">
        <v>230</v>
      </c>
      <c r="V234" s="183">
        <v>4</v>
      </c>
      <c r="W234" s="183">
        <v>14</v>
      </c>
      <c r="X234" s="183">
        <v>0</v>
      </c>
      <c r="Y234" s="183">
        <v>160</v>
      </c>
      <c r="AO234"/>
    </row>
    <row r="235" spans="21:41" ht="6.95" customHeight="1" x14ac:dyDescent="0.25">
      <c r="U235" s="183">
        <v>231</v>
      </c>
      <c r="V235" s="183">
        <v>4</v>
      </c>
      <c r="W235" s="183">
        <v>15</v>
      </c>
      <c r="X235" s="183">
        <v>0</v>
      </c>
      <c r="Y235" s="183">
        <v>160</v>
      </c>
      <c r="AO235"/>
    </row>
    <row r="236" spans="21:41" ht="6.95" customHeight="1" x14ac:dyDescent="0.25">
      <c r="U236" s="183">
        <v>232</v>
      </c>
      <c r="V236" s="183">
        <v>4</v>
      </c>
      <c r="W236" s="183">
        <v>16</v>
      </c>
      <c r="X236" s="183">
        <v>0</v>
      </c>
      <c r="Y236" s="183">
        <v>160</v>
      </c>
      <c r="AO236"/>
    </row>
    <row r="237" spans="21:41" ht="6.95" customHeight="1" x14ac:dyDescent="0.25">
      <c r="U237" s="183">
        <v>233</v>
      </c>
      <c r="V237" s="183">
        <v>4</v>
      </c>
      <c r="W237" s="183">
        <v>17</v>
      </c>
      <c r="X237" s="183">
        <v>0</v>
      </c>
      <c r="Y237" s="183">
        <v>160</v>
      </c>
      <c r="AO237"/>
    </row>
    <row r="238" spans="21:41" ht="6.95" customHeight="1" x14ac:dyDescent="0.25">
      <c r="U238" s="183">
        <v>234</v>
      </c>
      <c r="V238" s="183">
        <v>4</v>
      </c>
      <c r="W238" s="183">
        <v>18</v>
      </c>
      <c r="X238" s="183">
        <v>0</v>
      </c>
      <c r="Y238" s="183">
        <v>160</v>
      </c>
      <c r="AO238"/>
    </row>
    <row r="239" spans="21:41" ht="6.95" customHeight="1" x14ac:dyDescent="0.25">
      <c r="U239" s="183">
        <v>235</v>
      </c>
      <c r="V239" s="183">
        <v>4</v>
      </c>
      <c r="W239" s="183">
        <v>19</v>
      </c>
      <c r="X239" s="183">
        <v>0</v>
      </c>
      <c r="Y239" s="183">
        <v>160</v>
      </c>
      <c r="AO239"/>
    </row>
    <row r="240" spans="21:41" ht="6.95" customHeight="1" x14ac:dyDescent="0.25">
      <c r="U240" s="183">
        <v>236</v>
      </c>
      <c r="V240" s="183">
        <v>4</v>
      </c>
      <c r="W240" s="183">
        <v>20</v>
      </c>
      <c r="X240" s="183">
        <v>0</v>
      </c>
      <c r="Y240" s="183">
        <v>160</v>
      </c>
      <c r="AO240"/>
    </row>
    <row r="241" spans="21:41" ht="6.95" customHeight="1" x14ac:dyDescent="0.25">
      <c r="U241" s="183">
        <v>237</v>
      </c>
      <c r="V241" s="183">
        <v>4</v>
      </c>
      <c r="W241" s="183">
        <v>21</v>
      </c>
      <c r="X241" s="183">
        <v>0</v>
      </c>
      <c r="Y241" s="183">
        <v>160</v>
      </c>
      <c r="AO241"/>
    </row>
    <row r="242" spans="21:41" ht="6.95" customHeight="1" x14ac:dyDescent="0.25">
      <c r="U242" s="183">
        <v>238</v>
      </c>
      <c r="V242" s="183">
        <v>4</v>
      </c>
      <c r="W242" s="183">
        <v>22</v>
      </c>
      <c r="X242" s="183">
        <v>0</v>
      </c>
      <c r="Y242" s="183">
        <v>160</v>
      </c>
      <c r="AO242"/>
    </row>
    <row r="243" spans="21:41" ht="6.95" customHeight="1" x14ac:dyDescent="0.25">
      <c r="U243" s="183">
        <v>239</v>
      </c>
      <c r="V243" s="183">
        <v>4</v>
      </c>
      <c r="W243" s="183">
        <v>23</v>
      </c>
      <c r="X243" s="183">
        <v>0</v>
      </c>
      <c r="Y243" s="183">
        <v>160</v>
      </c>
      <c r="AO243"/>
    </row>
    <row r="244" spans="21:41" ht="6.95" customHeight="1" x14ac:dyDescent="0.25">
      <c r="U244" s="183">
        <v>240</v>
      </c>
      <c r="V244" s="183">
        <v>4</v>
      </c>
      <c r="W244" s="183">
        <v>24</v>
      </c>
      <c r="X244" s="183">
        <v>0</v>
      </c>
      <c r="Y244" s="183">
        <v>160</v>
      </c>
      <c r="AO244"/>
    </row>
    <row r="245" spans="21:41" ht="6.95" customHeight="1" x14ac:dyDescent="0.25">
      <c r="U245" s="183">
        <v>241</v>
      </c>
      <c r="V245" s="183">
        <v>4</v>
      </c>
      <c r="W245" s="183">
        <v>25</v>
      </c>
      <c r="X245" s="183">
        <v>0</v>
      </c>
      <c r="Y245" s="183">
        <v>160</v>
      </c>
      <c r="AO245"/>
    </row>
    <row r="246" spans="21:41" ht="6.95" customHeight="1" x14ac:dyDescent="0.25">
      <c r="U246" s="183">
        <v>242</v>
      </c>
      <c r="V246" s="183">
        <v>4</v>
      </c>
      <c r="W246" s="183">
        <v>26</v>
      </c>
      <c r="X246" s="183">
        <v>0</v>
      </c>
      <c r="Y246" s="183">
        <v>160</v>
      </c>
      <c r="AO246"/>
    </row>
    <row r="247" spans="21:41" ht="6.95" customHeight="1" x14ac:dyDescent="0.25">
      <c r="U247" s="183">
        <v>243</v>
      </c>
      <c r="V247" s="183">
        <v>4</v>
      </c>
      <c r="W247" s="183">
        <v>0</v>
      </c>
      <c r="X247" s="183">
        <v>16</v>
      </c>
      <c r="Y247" s="183">
        <v>140</v>
      </c>
      <c r="AO247"/>
    </row>
    <row r="248" spans="21:41" ht="6.95" customHeight="1" x14ac:dyDescent="0.25">
      <c r="U248" s="183">
        <v>244</v>
      </c>
      <c r="V248" s="183">
        <v>4</v>
      </c>
      <c r="W248" s="183">
        <v>1</v>
      </c>
      <c r="X248" s="183">
        <v>16</v>
      </c>
      <c r="Y248" s="183">
        <v>140</v>
      </c>
      <c r="AO248"/>
    </row>
    <row r="249" spans="21:41" ht="6.95" customHeight="1" x14ac:dyDescent="0.25">
      <c r="U249" s="183">
        <v>245</v>
      </c>
      <c r="V249" s="183">
        <v>4</v>
      </c>
      <c r="W249" s="183">
        <v>2</v>
      </c>
      <c r="X249" s="183">
        <v>16</v>
      </c>
      <c r="Y249" s="183">
        <v>140</v>
      </c>
      <c r="AO249"/>
    </row>
    <row r="250" spans="21:41" ht="6.95" customHeight="1" x14ac:dyDescent="0.25">
      <c r="U250" s="183">
        <v>246</v>
      </c>
      <c r="V250" s="183">
        <v>4</v>
      </c>
      <c r="W250" s="183">
        <v>3</v>
      </c>
      <c r="X250" s="183">
        <v>16</v>
      </c>
      <c r="Y250" s="183">
        <v>140</v>
      </c>
      <c r="AO250"/>
    </row>
    <row r="251" spans="21:41" ht="6.95" customHeight="1" x14ac:dyDescent="0.25">
      <c r="U251" s="183">
        <v>247</v>
      </c>
      <c r="V251" s="183">
        <v>4</v>
      </c>
      <c r="W251" s="183">
        <v>4</v>
      </c>
      <c r="X251" s="183">
        <v>16</v>
      </c>
      <c r="Y251" s="183">
        <v>140</v>
      </c>
      <c r="AO251"/>
    </row>
    <row r="252" spans="21:41" ht="6.95" customHeight="1" x14ac:dyDescent="0.25">
      <c r="U252" s="183">
        <v>248</v>
      </c>
      <c r="V252" s="183">
        <v>4</v>
      </c>
      <c r="W252" s="183">
        <v>5</v>
      </c>
      <c r="X252" s="183">
        <v>16</v>
      </c>
      <c r="Y252" s="183">
        <v>140</v>
      </c>
      <c r="AO252"/>
    </row>
    <row r="253" spans="21:41" ht="6.95" customHeight="1" x14ac:dyDescent="0.25">
      <c r="U253" s="183">
        <v>249</v>
      </c>
      <c r="V253" s="183">
        <v>4</v>
      </c>
      <c r="W253" s="183">
        <v>6</v>
      </c>
      <c r="X253" s="183">
        <v>16</v>
      </c>
      <c r="Y253" s="183">
        <v>140</v>
      </c>
      <c r="AO253"/>
    </row>
    <row r="254" spans="21:41" ht="6.95" customHeight="1" x14ac:dyDescent="0.25">
      <c r="U254" s="183">
        <v>250</v>
      </c>
      <c r="V254" s="183">
        <v>4</v>
      </c>
      <c r="W254" s="183">
        <v>7</v>
      </c>
      <c r="X254" s="183">
        <v>16</v>
      </c>
      <c r="Y254" s="183">
        <v>140</v>
      </c>
      <c r="AO254"/>
    </row>
    <row r="255" spans="21:41" ht="6.95" customHeight="1" x14ac:dyDescent="0.25">
      <c r="U255" s="183">
        <v>251</v>
      </c>
      <c r="V255" s="183">
        <v>4</v>
      </c>
      <c r="W255" s="183">
        <v>8</v>
      </c>
      <c r="X255" s="183">
        <v>16</v>
      </c>
      <c r="Y255" s="183">
        <v>140</v>
      </c>
      <c r="AO255"/>
    </row>
    <row r="256" spans="21:41" ht="6.95" customHeight="1" x14ac:dyDescent="0.25">
      <c r="U256" s="183">
        <v>252</v>
      </c>
      <c r="V256" s="183">
        <v>4</v>
      </c>
      <c r="W256" s="183">
        <v>9</v>
      </c>
      <c r="X256" s="183">
        <v>16</v>
      </c>
      <c r="Y256" s="183">
        <v>140</v>
      </c>
      <c r="AO256"/>
    </row>
    <row r="257" spans="21:41" ht="6.95" customHeight="1" x14ac:dyDescent="0.25">
      <c r="U257" s="183">
        <v>253</v>
      </c>
      <c r="V257" s="183">
        <v>4</v>
      </c>
      <c r="W257" s="183">
        <v>10</v>
      </c>
      <c r="X257" s="183">
        <v>16</v>
      </c>
      <c r="Y257" s="183">
        <v>140</v>
      </c>
      <c r="AO257"/>
    </row>
    <row r="258" spans="21:41" ht="6.95" customHeight="1" x14ac:dyDescent="0.25">
      <c r="U258" s="183">
        <v>254</v>
      </c>
      <c r="V258" s="183">
        <v>4</v>
      </c>
      <c r="W258" s="183">
        <v>11</v>
      </c>
      <c r="X258" s="183">
        <v>16</v>
      </c>
      <c r="Y258" s="183">
        <v>140</v>
      </c>
      <c r="AO258"/>
    </row>
    <row r="259" spans="21:41" ht="6.95" customHeight="1" x14ac:dyDescent="0.25">
      <c r="U259" s="183">
        <v>255</v>
      </c>
      <c r="V259" s="183">
        <v>4</v>
      </c>
      <c r="W259" s="183">
        <v>12</v>
      </c>
      <c r="X259" s="183">
        <v>16</v>
      </c>
      <c r="Y259" s="183">
        <v>140</v>
      </c>
      <c r="AO259"/>
    </row>
    <row r="260" spans="21:41" ht="6.95" customHeight="1" x14ac:dyDescent="0.25">
      <c r="U260" s="183">
        <v>256</v>
      </c>
      <c r="V260" s="183">
        <v>4</v>
      </c>
      <c r="W260" s="183">
        <v>13</v>
      </c>
      <c r="X260" s="183">
        <v>16</v>
      </c>
      <c r="Y260" s="183">
        <v>140</v>
      </c>
      <c r="AO260"/>
    </row>
    <row r="261" spans="21:41" ht="6.95" customHeight="1" x14ac:dyDescent="0.25">
      <c r="U261" s="183">
        <v>257</v>
      </c>
      <c r="V261" s="183">
        <v>4</v>
      </c>
      <c r="W261" s="183">
        <v>14</v>
      </c>
      <c r="X261" s="183">
        <v>16</v>
      </c>
      <c r="Y261" s="183">
        <v>140</v>
      </c>
      <c r="AO261"/>
    </row>
    <row r="262" spans="21:41" ht="6.95" customHeight="1" x14ac:dyDescent="0.25">
      <c r="U262" s="183">
        <v>258</v>
      </c>
      <c r="V262" s="183">
        <v>4</v>
      </c>
      <c r="W262" s="183">
        <v>15</v>
      </c>
      <c r="X262" s="183">
        <v>16</v>
      </c>
      <c r="Y262" s="183">
        <v>140</v>
      </c>
      <c r="AO262"/>
    </row>
    <row r="263" spans="21:41" ht="6.95" customHeight="1" x14ac:dyDescent="0.25">
      <c r="U263" s="183">
        <v>259</v>
      </c>
      <c r="V263" s="183">
        <v>4</v>
      </c>
      <c r="W263" s="183">
        <v>16</v>
      </c>
      <c r="X263" s="183">
        <v>16</v>
      </c>
      <c r="Y263" s="183">
        <v>140</v>
      </c>
      <c r="AO263"/>
    </row>
    <row r="264" spans="21:41" ht="6.95" customHeight="1" x14ac:dyDescent="0.25">
      <c r="U264" s="183">
        <v>260</v>
      </c>
      <c r="V264" s="183">
        <v>4</v>
      </c>
      <c r="W264" s="183">
        <v>17</v>
      </c>
      <c r="X264" s="183">
        <v>16</v>
      </c>
      <c r="Y264" s="183">
        <v>140</v>
      </c>
      <c r="AO264"/>
    </row>
    <row r="265" spans="21:41" ht="6.95" customHeight="1" x14ac:dyDescent="0.25">
      <c r="U265" s="183">
        <v>261</v>
      </c>
      <c r="V265" s="183">
        <v>4</v>
      </c>
      <c r="W265" s="183">
        <v>18</v>
      </c>
      <c r="X265" s="183">
        <v>16</v>
      </c>
      <c r="Y265" s="183">
        <v>140</v>
      </c>
      <c r="AO265"/>
    </row>
    <row r="266" spans="21:41" ht="6.95" customHeight="1" x14ac:dyDescent="0.25">
      <c r="U266" s="183">
        <v>262</v>
      </c>
      <c r="V266" s="183">
        <v>4</v>
      </c>
      <c r="W266" s="183">
        <v>19</v>
      </c>
      <c r="X266" s="183">
        <v>16</v>
      </c>
      <c r="Y266" s="183">
        <v>140</v>
      </c>
      <c r="AO266"/>
    </row>
    <row r="267" spans="21:41" ht="6.95" customHeight="1" x14ac:dyDescent="0.25">
      <c r="U267" s="183">
        <v>263</v>
      </c>
      <c r="V267" s="183">
        <v>4</v>
      </c>
      <c r="W267" s="183">
        <v>20</v>
      </c>
      <c r="X267" s="183">
        <v>16</v>
      </c>
      <c r="Y267" s="183">
        <v>140</v>
      </c>
      <c r="AO267"/>
    </row>
    <row r="268" spans="21:41" ht="6.95" customHeight="1" x14ac:dyDescent="0.25">
      <c r="U268" s="183">
        <v>264</v>
      </c>
      <c r="V268" s="183">
        <v>4</v>
      </c>
      <c r="W268" s="183">
        <v>21</v>
      </c>
      <c r="X268" s="183">
        <v>16</v>
      </c>
      <c r="Y268" s="183">
        <v>140</v>
      </c>
      <c r="AO268"/>
    </row>
    <row r="269" spans="21:41" ht="6.95" customHeight="1" x14ac:dyDescent="0.25">
      <c r="U269" s="183">
        <v>265</v>
      </c>
      <c r="V269" s="183">
        <v>4</v>
      </c>
      <c r="W269" s="183">
        <v>22</v>
      </c>
      <c r="X269" s="183">
        <v>16</v>
      </c>
      <c r="Y269" s="183">
        <v>140</v>
      </c>
      <c r="AO269"/>
    </row>
    <row r="270" spans="21:41" ht="6.95" customHeight="1" x14ac:dyDescent="0.25">
      <c r="U270" s="183">
        <v>266</v>
      </c>
      <c r="V270" s="183">
        <v>4</v>
      </c>
      <c r="W270" s="183">
        <v>23</v>
      </c>
      <c r="X270" s="183">
        <v>16</v>
      </c>
      <c r="Y270" s="183">
        <v>140</v>
      </c>
      <c r="AO270"/>
    </row>
    <row r="271" spans="21:41" ht="6.95" customHeight="1" x14ac:dyDescent="0.25">
      <c r="U271" s="183">
        <v>267</v>
      </c>
      <c r="V271" s="183">
        <v>4</v>
      </c>
      <c r="W271" s="183">
        <v>24</v>
      </c>
      <c r="X271" s="183">
        <v>16</v>
      </c>
      <c r="Y271" s="183">
        <v>140</v>
      </c>
      <c r="AO271"/>
    </row>
    <row r="272" spans="21:41" ht="6.95" customHeight="1" x14ac:dyDescent="0.25">
      <c r="U272" s="183">
        <v>268</v>
      </c>
      <c r="V272" s="183">
        <v>4</v>
      </c>
      <c r="W272" s="183">
        <v>25</v>
      </c>
      <c r="X272" s="183">
        <v>16</v>
      </c>
      <c r="Y272" s="183">
        <v>140</v>
      </c>
      <c r="AO272"/>
    </row>
    <row r="273" spans="21:41" ht="6.95" customHeight="1" x14ac:dyDescent="0.25">
      <c r="U273" s="183">
        <v>269</v>
      </c>
      <c r="V273" s="183">
        <v>4</v>
      </c>
      <c r="W273" s="183">
        <v>26</v>
      </c>
      <c r="X273" s="183">
        <v>16</v>
      </c>
      <c r="Y273" s="183">
        <v>140</v>
      </c>
      <c r="AO273"/>
    </row>
    <row r="274" spans="21:41" ht="6.95" customHeight="1" x14ac:dyDescent="0.25">
      <c r="AO274"/>
    </row>
    <row r="275" spans="21:41" ht="6.95" customHeight="1" x14ac:dyDescent="0.25">
      <c r="AO275"/>
    </row>
    <row r="276" spans="21:41" ht="6.95" customHeight="1" x14ac:dyDescent="0.25">
      <c r="AO276"/>
    </row>
    <row r="277" spans="21:41" ht="6.95" customHeight="1" x14ac:dyDescent="0.25">
      <c r="AO277"/>
    </row>
    <row r="278" spans="21:41" ht="6.95" customHeight="1" x14ac:dyDescent="0.25">
      <c r="AO278"/>
    </row>
    <row r="279" spans="21:41" ht="6.95" customHeight="1" x14ac:dyDescent="0.25">
      <c r="AO279"/>
    </row>
    <row r="280" spans="21:41" ht="6.95" customHeight="1" x14ac:dyDescent="0.25">
      <c r="AO280"/>
    </row>
    <row r="281" spans="21:41" ht="6.95" customHeight="1" x14ac:dyDescent="0.25">
      <c r="AO281"/>
    </row>
    <row r="282" spans="21:41" ht="6.95" customHeight="1" x14ac:dyDescent="0.25">
      <c r="AO282"/>
    </row>
    <row r="283" spans="21:41" ht="6.95" customHeight="1" x14ac:dyDescent="0.25">
      <c r="AO283"/>
    </row>
    <row r="284" spans="21:41" ht="6.95" customHeight="1" x14ac:dyDescent="0.25">
      <c r="AO284"/>
    </row>
    <row r="285" spans="21:41" ht="6.95" customHeight="1" x14ac:dyDescent="0.25">
      <c r="AO285"/>
    </row>
  </sheetData>
  <conditionalFormatting sqref="A4:A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{55E6694F-3219-4FCA-8BB2-FD02FCC77C60}</x14:id>
        </ext>
      </extLst>
    </cfRule>
  </conditionalFormatting>
  <conditionalFormatting sqref="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E68 D67:E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{A9F4C8D4-D4B6-4897-9765-06F50777ECE2}</x14:id>
        </ext>
      </extLst>
    </cfRule>
  </conditionalFormatting>
  <conditionalFormatting sqref="C4:S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S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S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73 AP4:AP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{B36EB390-1DBD-4A78-A9E6-0101B19AA96D}</x14:id>
        </ext>
      </extLst>
    </cfRule>
  </conditionalFormatting>
  <conditionalFormatting sqref="AT4:AU8">
    <cfRule type="colorScale" priority="5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{E560A728-CC60-4684-A6F3-A2F5685DAA85}</x14:id>
        </ext>
      </extLst>
    </cfRule>
  </conditionalFormatting>
  <conditionalFormatting sqref="AX9:AZ9">
    <cfRule type="cellIs" dxfId="6" priority="4" operator="greaterThan">
      <formula>1</formula>
    </cfRule>
  </conditionalFormatting>
  <conditionalFormatting sqref="AY4:AY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3:AZ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6694F-3219-4FCA-8BB2-FD02FCC77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A4:A30</xm:sqref>
        </x14:conditionalFormatting>
        <x14:conditionalFormatting xmlns:xm="http://schemas.microsoft.com/office/excel/2006/main">
          <x14:cfRule type="dataBar" id="{A9F4C8D4-D4B6-4897-9765-06F50777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B36EB390-1DBD-4A78-A9E6-0101B19A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AQ4:AR173</xm:sqref>
        </x14:conditionalFormatting>
        <x14:conditionalFormatting xmlns:xm="http://schemas.microsoft.com/office/excel/2006/main">
          <x14:cfRule type="dataBar" id="{E560A728-CC60-4684-A6F3-A2F5685DA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0EE-8FAA-4AE5-B6EA-1887945CE375}">
  <dimension ref="A1:DK1792"/>
  <sheetViews>
    <sheetView zoomScaleNormal="100" workbookViewId="0">
      <pane ySplit="12000" topLeftCell="A367"/>
      <selection activeCell="BA63" sqref="BA63"/>
      <selection pane="bottomLeft" activeCell="BG370" sqref="BG370"/>
    </sheetView>
  </sheetViews>
  <sheetFormatPr defaultRowHeight="11.25" customHeight="1" x14ac:dyDescent="0.25"/>
  <cols>
    <col min="1" max="1" width="3.85546875" style="141" customWidth="1"/>
    <col min="2" max="2" width="1.7109375" style="141" customWidth="1"/>
    <col min="3" max="25" width="2.28515625" style="141" customWidth="1"/>
    <col min="26" max="26" width="3.85546875" style="141" customWidth="1"/>
    <col min="27" max="28" width="3.28515625" style="142" customWidth="1"/>
    <col min="29" max="29" width="4.42578125" style="142" customWidth="1"/>
    <col min="30" max="31" width="3.28515625" style="142" customWidth="1"/>
    <col min="32" max="32" width="6.140625" style="142" customWidth="1"/>
    <col min="33" max="33" width="3.7109375" style="142" customWidth="1"/>
    <col min="34" max="34" width="3.85546875" style="142" customWidth="1"/>
    <col min="35" max="36" width="2.5703125" style="142" customWidth="1"/>
    <col min="37" max="37" width="5" style="142" customWidth="1"/>
    <col min="38" max="38" width="3.42578125" style="142" customWidth="1"/>
    <col min="39" max="39" width="2.5703125" style="142" customWidth="1"/>
    <col min="40" max="41" width="3.5703125" style="142" customWidth="1"/>
    <col min="42" max="42" width="2.5703125" style="142" customWidth="1"/>
    <col min="43" max="43" width="3.42578125" style="142" customWidth="1"/>
    <col min="44" max="44" width="2.5703125" style="142" customWidth="1"/>
    <col min="45" max="45" width="3.42578125" style="142" customWidth="1"/>
    <col min="46" max="47" width="2.5703125" style="142" customWidth="1"/>
    <col min="48" max="49" width="3.42578125" style="142" customWidth="1"/>
    <col min="50" max="50" width="3.85546875" style="142" customWidth="1"/>
    <col min="51" max="52" width="2.5703125" style="142" customWidth="1"/>
    <col min="53" max="53" width="2.85546875" style="142" bestFit="1" customWidth="1"/>
    <col min="54" max="54" width="4.7109375" style="142" bestFit="1" customWidth="1"/>
    <col min="55" max="55" width="2.42578125" style="142" bestFit="1" customWidth="1"/>
    <col min="56" max="56" width="2.42578125" style="142" customWidth="1"/>
    <col min="57" max="57" width="3.85546875" style="142" customWidth="1"/>
    <col min="58" max="60" width="2.85546875" style="142" customWidth="1"/>
    <col min="61" max="61" width="3.42578125" style="142" customWidth="1"/>
    <col min="62" max="62" width="5" style="141" customWidth="1"/>
    <col min="63" max="63" width="3.85546875" style="141" customWidth="1"/>
    <col min="64" max="64" width="4" style="141" hidden="1" customWidth="1"/>
    <col min="65" max="66" width="3.28515625" style="141" hidden="1" customWidth="1"/>
    <col min="67" max="67" width="1.7109375" style="141" hidden="1" customWidth="1"/>
    <col min="68" max="70" width="2.85546875" style="142" customWidth="1"/>
    <col min="71" max="71" width="6.28515625" style="142" customWidth="1"/>
    <col min="72" max="72" width="7.5703125" style="142" customWidth="1"/>
    <col min="73" max="73" width="3.28515625" style="142" customWidth="1"/>
    <col min="74" max="74" width="3.85546875" style="244" customWidth="1"/>
    <col min="75" max="75" width="3.85546875" style="142" customWidth="1"/>
    <col min="76" max="77" width="3.85546875" style="244" customWidth="1"/>
    <col min="78" max="78" width="3.85546875" style="141" customWidth="1"/>
    <col min="79" max="100" width="0.85546875" style="141" customWidth="1"/>
    <col min="101" max="101" width="3" style="141" customWidth="1"/>
    <col min="102" max="115" width="2.7109375" style="141" customWidth="1"/>
    <col min="116" max="16384" width="9.140625" style="141"/>
  </cols>
  <sheetData>
    <row r="1" spans="1:115" ht="11.2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5"/>
      <c r="AU1" s="245"/>
      <c r="AV1" s="245"/>
      <c r="AW1" s="245"/>
      <c r="AX1" s="245"/>
      <c r="AY1" s="245"/>
      <c r="AZ1" s="245"/>
      <c r="BA1" s="245"/>
      <c r="BB1" s="245"/>
      <c r="BC1" s="245"/>
      <c r="BD1" s="245"/>
      <c r="BE1" s="245"/>
      <c r="BF1" s="245"/>
      <c r="BG1" s="97"/>
      <c r="BH1" s="97"/>
      <c r="BI1" s="97"/>
      <c r="BJ1" s="97"/>
      <c r="BK1" s="97"/>
      <c r="BL1" s="97"/>
      <c r="BM1" s="97"/>
      <c r="BN1" s="97"/>
      <c r="BO1" s="97"/>
      <c r="BP1" s="245"/>
      <c r="BQ1" s="245"/>
      <c r="BR1" s="245"/>
      <c r="BS1" s="245"/>
      <c r="BT1" s="245"/>
      <c r="BU1" s="245"/>
      <c r="BV1" s="246"/>
      <c r="BW1" s="245"/>
      <c r="BX1" s="246"/>
      <c r="BY1" s="289" t="s">
        <v>776</v>
      </c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77">
        <v>8</v>
      </c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</row>
    <row r="2" spans="1:115" ht="11.25" customHeight="1" x14ac:dyDescent="0.25">
      <c r="A2" s="97"/>
      <c r="B2" s="249" t="s">
        <v>17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S2" s="245"/>
      <c r="AT2" s="245"/>
      <c r="AU2" s="245"/>
      <c r="AV2" s="245"/>
      <c r="AW2" s="245"/>
      <c r="AX2" s="245"/>
      <c r="AY2" s="245"/>
      <c r="AZ2" s="245"/>
      <c r="BA2" s="245"/>
      <c r="BB2" s="245"/>
      <c r="BC2" s="245"/>
      <c r="BD2" s="245"/>
      <c r="BE2" s="245"/>
      <c r="BF2" s="249" t="s">
        <v>17</v>
      </c>
      <c r="BG2" s="245"/>
      <c r="BH2" s="245"/>
      <c r="BI2" s="245"/>
      <c r="BJ2" s="97">
        <v>-1</v>
      </c>
      <c r="BK2" s="97"/>
      <c r="BL2" s="97"/>
      <c r="BM2" s="97"/>
      <c r="BN2" s="97"/>
      <c r="BO2" s="97"/>
      <c r="BP2" s="288" t="s">
        <v>775</v>
      </c>
      <c r="BQ2" s="263"/>
      <c r="BR2" s="245">
        <f>BS2-BR3</f>
        <v>61</v>
      </c>
      <c r="BS2" s="271">
        <f>COUNTA(BS5:BS114)</f>
        <v>110</v>
      </c>
      <c r="BT2" s="269" t="s">
        <v>583</v>
      </c>
      <c r="BU2" s="269">
        <f t="shared" ref="BU2:BW3" si="0">AI49</f>
        <v>0</v>
      </c>
      <c r="BV2" s="269" t="str">
        <f t="shared" si="0"/>
        <v>:</v>
      </c>
      <c r="BW2" s="269">
        <f t="shared" si="0"/>
        <v>78</v>
      </c>
      <c r="BX2" s="246"/>
      <c r="BY2" s="246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77" t="s">
        <v>16</v>
      </c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</row>
    <row r="3" spans="1:115" ht="11.25" customHeight="1" x14ac:dyDescent="0.25">
      <c r="A3" s="97"/>
      <c r="B3" s="249" t="s">
        <v>770</v>
      </c>
      <c r="C3" s="249"/>
      <c r="D3" s="249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6">
        <f>COUNT(C40:Y40)</f>
        <v>23</v>
      </c>
      <c r="V3" s="286" t="s">
        <v>16</v>
      </c>
      <c r="W3" s="286">
        <f>COUNT(Y5:Y40)</f>
        <v>36</v>
      </c>
      <c r="X3" s="286" t="s">
        <v>774</v>
      </c>
      <c r="Y3" s="286">
        <f>W3*U3</f>
        <v>828</v>
      </c>
      <c r="Z3" s="97"/>
      <c r="AA3" s="258" t="s">
        <v>773</v>
      </c>
      <c r="AB3" s="285"/>
      <c r="AC3" s="285"/>
      <c r="AD3" s="285"/>
      <c r="AE3" s="285"/>
      <c r="AF3" s="245">
        <f>COUNT(AF5:AF43)</f>
        <v>38</v>
      </c>
      <c r="AG3" s="245"/>
      <c r="AH3" s="245"/>
      <c r="AI3" s="258" t="s">
        <v>772</v>
      </c>
      <c r="AJ3" s="285"/>
      <c r="AK3" s="285"/>
      <c r="AL3" s="285"/>
      <c r="AM3" s="28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58" t="s">
        <v>771</v>
      </c>
      <c r="AZ3" s="258"/>
      <c r="BA3" s="285"/>
      <c r="BB3" s="285"/>
      <c r="BC3" s="285"/>
      <c r="BD3" s="285"/>
      <c r="BE3" s="245"/>
      <c r="BF3" s="249" t="s">
        <v>770</v>
      </c>
      <c r="BG3" s="285"/>
      <c r="BH3" s="285"/>
      <c r="BI3" s="284">
        <f>COUNT(BI4:BI3205)</f>
        <v>361</v>
      </c>
      <c r="BJ3" s="280">
        <v>0</v>
      </c>
      <c r="BK3" s="97"/>
      <c r="BL3" s="64">
        <f>COUNT(BL5:BL10792)+ROW()+1</f>
        <v>828</v>
      </c>
      <c r="BM3" s="283" t="s">
        <v>15</v>
      </c>
      <c r="BN3" s="283" t="s">
        <v>16</v>
      </c>
      <c r="BO3" s="97"/>
      <c r="BP3" s="263" t="str">
        <f>AA51</f>
        <v>LAK2</v>
      </c>
      <c r="BQ3" s="263"/>
      <c r="BR3" s="245">
        <f>COUNTIF(BV5:BV114,"&lt;&gt;0")</f>
        <v>49</v>
      </c>
      <c r="BS3" s="263"/>
      <c r="BT3" s="245"/>
      <c r="BU3" s="269">
        <f t="shared" si="0"/>
        <v>1</v>
      </c>
      <c r="BV3" s="269" t="str">
        <f t="shared" si="0"/>
        <v>:</v>
      </c>
      <c r="BW3" s="269">
        <f t="shared" si="0"/>
        <v>32</v>
      </c>
      <c r="BX3" s="246"/>
      <c r="BY3" s="246"/>
      <c r="BZ3" s="97"/>
      <c r="CA3" s="249" t="s">
        <v>769</v>
      </c>
      <c r="CB3" s="249"/>
      <c r="CC3" s="249"/>
      <c r="CD3" s="249"/>
      <c r="CE3" s="249"/>
      <c r="CF3" s="249"/>
      <c r="CG3" s="249"/>
      <c r="CH3" s="249"/>
      <c r="CI3" s="249"/>
      <c r="CJ3" s="249"/>
      <c r="CK3" s="249"/>
      <c r="CL3" s="97"/>
      <c r="CM3" s="249"/>
      <c r="CN3" s="249"/>
      <c r="CO3" s="249"/>
      <c r="CP3" s="249"/>
      <c r="CQ3" s="249"/>
      <c r="CR3" s="249"/>
      <c r="CS3" s="249"/>
      <c r="CT3" s="249"/>
      <c r="CU3" s="249"/>
      <c r="CV3" s="249"/>
      <c r="CW3" s="274">
        <v>-15</v>
      </c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</row>
    <row r="4" spans="1:115" ht="11.25" customHeight="1" x14ac:dyDescent="0.25">
      <c r="A4" s="97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97"/>
      <c r="AA4" s="282" t="s">
        <v>768</v>
      </c>
      <c r="AB4" s="175" t="s">
        <v>767</v>
      </c>
      <c r="AC4" s="175" t="s">
        <v>766</v>
      </c>
      <c r="AD4" s="175" t="s">
        <v>765</v>
      </c>
      <c r="AE4" s="175" t="s">
        <v>764</v>
      </c>
      <c r="AF4" s="175" t="s">
        <v>763</v>
      </c>
      <c r="AG4" s="245"/>
      <c r="AH4" s="245"/>
      <c r="AI4" s="86"/>
      <c r="AJ4" s="86">
        <v>0</v>
      </c>
      <c r="AK4" s="86">
        <v>1</v>
      </c>
      <c r="AL4" s="86">
        <v>2</v>
      </c>
      <c r="AM4" s="86">
        <v>3</v>
      </c>
      <c r="AN4" s="86">
        <v>4</v>
      </c>
      <c r="AO4" s="86">
        <v>5</v>
      </c>
      <c r="AP4" s="86">
        <v>6</v>
      </c>
      <c r="AQ4" s="86">
        <v>7</v>
      </c>
      <c r="AR4" s="86">
        <v>8</v>
      </c>
      <c r="AS4" s="86">
        <v>9</v>
      </c>
      <c r="AT4" s="86">
        <v>10</v>
      </c>
      <c r="AU4" s="86">
        <v>11</v>
      </c>
      <c r="AV4" s="86">
        <v>12</v>
      </c>
      <c r="AW4" s="245"/>
      <c r="AX4" s="245"/>
      <c r="AY4" s="175"/>
      <c r="AZ4" s="175">
        <v>0</v>
      </c>
      <c r="BA4" s="175">
        <v>1</v>
      </c>
      <c r="BB4" s="175">
        <v>2</v>
      </c>
      <c r="BC4" s="175">
        <v>3</v>
      </c>
      <c r="BD4" s="175"/>
      <c r="BE4" s="245"/>
      <c r="BF4" s="175" t="s">
        <v>14</v>
      </c>
      <c r="BG4" s="64" t="s">
        <v>15</v>
      </c>
      <c r="BH4" s="64" t="s">
        <v>16</v>
      </c>
      <c r="BI4" s="281" t="s">
        <v>35</v>
      </c>
      <c r="BJ4" s="280">
        <v>5</v>
      </c>
      <c r="BK4" s="97"/>
      <c r="BL4" s="105">
        <f>BN4*BM4</f>
        <v>828</v>
      </c>
      <c r="BM4" s="56">
        <v>23</v>
      </c>
      <c r="BN4" s="279">
        <v>36</v>
      </c>
      <c r="BO4" s="97"/>
      <c r="BP4" s="86"/>
      <c r="BQ4" s="86">
        <v>0</v>
      </c>
      <c r="BR4" s="86">
        <v>1</v>
      </c>
      <c r="BS4" s="86">
        <v>2</v>
      </c>
      <c r="BT4" s="86">
        <v>3</v>
      </c>
      <c r="BU4" s="86">
        <v>4</v>
      </c>
      <c r="BV4" s="86">
        <v>5</v>
      </c>
      <c r="BW4" s="86">
        <v>6</v>
      </c>
      <c r="BX4" s="86">
        <v>7</v>
      </c>
      <c r="BY4" s="86">
        <v>8</v>
      </c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</row>
    <row r="5" spans="1:115" ht="8.1" customHeight="1" x14ac:dyDescent="0.25">
      <c r="A5" s="97"/>
      <c r="B5" s="254"/>
      <c r="C5" s="278">
        <f t="shared" ref="C5:C40" si="1">IF(OR(C46=0,C46=1),$W$44,IF(ISNUMBER(MATCH(C85,$BJ$5:$BJ$40000,0)),INDEX($BI$5:$BI$1792,MATCH(C85,$BJ$5:$BJ$40000,0),1),IF(CA43=0,-1,$BJ$3)))</f>
        <v>70</v>
      </c>
      <c r="D5" s="278">
        <f t="shared" ref="D5:D40" si="2">IF(OR(D46=0,D46=1),$W$44,IF(ISNUMBER(MATCH(D85,$BJ$5:$BJ$40000,0)),INDEX($BI$5:$BI$1792,MATCH(D85,$BJ$5:$BJ$40000,0),1),IF(CB43=0,-1,$BJ$3)))</f>
        <v>70</v>
      </c>
      <c r="E5" s="278">
        <f t="shared" ref="E5:E40" si="3">IF(OR(E46=0,E46=1),$W$44,IF(ISNUMBER(MATCH(E85,$BJ$5:$BJ$40000,0)),INDEX($BI$5:$BI$1792,MATCH(E85,$BJ$5:$BJ$40000,0),1),IF(CC43=0,-1,$BJ$3)))</f>
        <v>70</v>
      </c>
      <c r="F5" s="278">
        <f t="shared" ref="F5:F40" si="4">IF(OR(F46=0,F46=1),$W$44,IF(ISNUMBER(MATCH(F85,$BJ$5:$BJ$40000,0)),INDEX($BI$5:$BI$1792,MATCH(F85,$BJ$5:$BJ$40000,0),1),IF(CD43=0,-1,$BJ$3)))</f>
        <v>70</v>
      </c>
      <c r="G5" s="278">
        <f t="shared" ref="G5:G40" si="5">IF(OR(G46=0,G46=1),$W$44,IF(ISNUMBER(MATCH(G85,$BJ$5:$BJ$40000,0)),INDEX($BI$5:$BI$1792,MATCH(G85,$BJ$5:$BJ$40000,0),1),IF(CE43=0,-1,$BJ$3)))</f>
        <v>70</v>
      </c>
      <c r="H5" s="278">
        <f t="shared" ref="H5:H40" si="6">IF(OR(H46=0,H46=1),$W$44,IF(ISNUMBER(MATCH(H85,$BJ$5:$BJ$40000,0)),INDEX($BI$5:$BI$1792,MATCH(H85,$BJ$5:$BJ$40000,0),1),IF(CF43=0,-1,$BJ$3)))</f>
        <v>70</v>
      </c>
      <c r="I5" s="278">
        <f t="shared" ref="I5:I40" si="7">IF(OR(I46=0,I46=1),$W$44,IF(ISNUMBER(MATCH(I85,$BJ$5:$BJ$40000,0)),INDEX($BI$5:$BI$1792,MATCH(I85,$BJ$5:$BJ$40000,0),1),IF(CG43=0,-1,$BJ$3)))</f>
        <v>70</v>
      </c>
      <c r="J5" s="278">
        <f t="shared" ref="J5:J40" si="8">IF(OR(J46=0,J46=1),$W$44,IF(ISNUMBER(MATCH(J85,$BJ$5:$BJ$40000,0)),INDEX($BI$5:$BI$1792,MATCH(J85,$BJ$5:$BJ$40000,0),1),IF(CH43=0,-1,$BJ$3)))</f>
        <v>70</v>
      </c>
      <c r="K5" s="278">
        <f t="shared" ref="K5:K40" si="9">IF(OR(K46=0,K46=1),$W$44,IF(ISNUMBER(MATCH(K85,$BJ$5:$BJ$40000,0)),INDEX($BI$5:$BI$1792,MATCH(K85,$BJ$5:$BJ$40000,0),1),IF(CI43=0,-1,$BJ$3)))</f>
        <v>70</v>
      </c>
      <c r="L5" s="278">
        <f t="shared" ref="L5:L40" si="10">IF(OR(L46=0,L46=1),$W$44,IF(ISNUMBER(MATCH(L85,$BJ$5:$BJ$40000,0)),INDEX($BI$5:$BI$1792,MATCH(L85,$BJ$5:$BJ$40000,0),1),IF(CJ43=0,-1,$BJ$3)))</f>
        <v>70</v>
      </c>
      <c r="M5" s="278">
        <f t="shared" ref="M5:M40" si="11">IF(OR(M46=0,M46=1),$W$44,IF(ISNUMBER(MATCH(M85,$BJ$5:$BJ$40000,0)),INDEX($BI$5:$BI$1792,MATCH(M85,$BJ$5:$BJ$40000,0),1),IF(CK43=0,-1,$BJ$3)))</f>
        <v>70</v>
      </c>
      <c r="N5" s="278">
        <f t="shared" ref="N5:N40" si="12">IF(OR(N46=0,N46=1),$W$44,IF(ISNUMBER(MATCH(N85,$BJ$5:$BJ$40000,0)),INDEX($BI$5:$BI$1792,MATCH(N85,$BJ$5:$BJ$40000,0),1),IF(CL43=0,-1,$BJ$3)))</f>
        <v>70</v>
      </c>
      <c r="O5" s="278">
        <f t="shared" ref="O5:O40" si="13">IF(OR(O46=0,O46=1),$W$44,IF(ISNUMBER(MATCH(O85,$BJ$5:$BJ$40000,0)),INDEX($BI$5:$BI$1792,MATCH(O85,$BJ$5:$BJ$40000,0),1),IF(CM43=0,-1,$BJ$3)))</f>
        <v>70</v>
      </c>
      <c r="P5" s="278">
        <f t="shared" ref="P5:P40" si="14">IF(OR(P46=0,P46=1),$W$44,IF(ISNUMBER(MATCH(P85,$BJ$5:$BJ$40000,0)),INDEX($BI$5:$BI$1792,MATCH(P85,$BJ$5:$BJ$40000,0),1),IF(CN43=0,-1,$BJ$3)))</f>
        <v>70</v>
      </c>
      <c r="Q5" s="278">
        <f t="shared" ref="Q5:Q40" si="15">IF(OR(Q46=0,Q46=1),$W$44,IF(ISNUMBER(MATCH(Q85,$BJ$5:$BJ$40000,0)),INDEX($BI$5:$BI$1792,MATCH(Q85,$BJ$5:$BJ$40000,0),1),IF(CO43=0,-1,$BJ$3)))</f>
        <v>70</v>
      </c>
      <c r="R5" s="278">
        <f t="shared" ref="R5:R40" si="16">IF(OR(R46=0,R46=1),$W$44,IF(ISNUMBER(MATCH(R85,$BJ$5:$BJ$40000,0)),INDEX($BI$5:$BI$1792,MATCH(R85,$BJ$5:$BJ$40000,0),1),IF(CP43=0,-1,$BJ$3)))</f>
        <v>70</v>
      </c>
      <c r="S5" s="278">
        <f t="shared" ref="S5:S40" si="17">IF(OR(S46=0,S46=1),$W$44,IF(ISNUMBER(MATCH(S85,$BJ$5:$BJ$40000,0)),INDEX($BI$5:$BI$1792,MATCH(S85,$BJ$5:$BJ$40000,0),1),IF(CQ43=0,-1,$BJ$3)))</f>
        <v>70</v>
      </c>
      <c r="T5" s="278">
        <f t="shared" ref="T5:T40" si="18">IF(OR(T46=0,T46=1),$W$44,IF(ISNUMBER(MATCH(T85,$BJ$5:$BJ$40000,0)),INDEX($BI$5:$BI$1792,MATCH(T85,$BJ$5:$BJ$40000,0),1),IF(CR43=0,-1,$BJ$3)))</f>
        <v>70</v>
      </c>
      <c r="U5" s="278">
        <f t="shared" ref="U5:U40" si="19">IF(OR(U46=0,U46=1),$W$44,IF(ISNUMBER(MATCH(U85,$BJ$5:$BJ$40000,0)),INDEX($BI$5:$BI$1792,MATCH(U85,$BJ$5:$BJ$40000,0),1),IF(CS43=0,-1,$BJ$3)))</f>
        <v>70</v>
      </c>
      <c r="V5" s="278">
        <f t="shared" ref="V5:V40" si="20">IF(OR(V46=0,V46=1),$W$44,IF(ISNUMBER(MATCH(V85,$BJ$5:$BJ$40000,0)),INDEX($BI$5:$BI$1792,MATCH(V85,$BJ$5:$BJ$40000,0),1),IF(CT43=0,-1,$BJ$3)))</f>
        <v>70</v>
      </c>
      <c r="W5" s="278">
        <f t="shared" ref="W5:W40" si="21">IF(OR(W46=0,W46=1),$W$44,IF(ISNUMBER(MATCH(W85,$BJ$5:$BJ$40000,0)),INDEX($BI$5:$BI$1792,MATCH(W85,$BJ$5:$BJ$40000,0),1),IF(CU43=0,-1,$BJ$3)))</f>
        <v>70</v>
      </c>
      <c r="X5" s="278">
        <f t="shared" ref="X5:X40" si="22">IF(OR(X46=0,X46=1),$W$44,IF(ISNUMBER(MATCH(X85,$BJ$5:$BJ$40000,0)),INDEX($BI$5:$BI$1792,MATCH(X85,$BJ$5:$BJ$40000,0),1),IF(CV43=0,-1,$BJ$3)))</f>
        <v>70</v>
      </c>
      <c r="Y5" s="278">
        <f t="shared" ref="Y5:Y40" si="23">IF(OR(Y46=0,Y46=1),$W$44,IF(ISNUMBER(MATCH(Y85,$BJ$5:$BJ$40000,0)),INDEX($BI$5:$BI$1792,MATCH(Y85,$BJ$5:$BJ$40000,0),1),IF(CW43=0,-1,$BJ$3)))</f>
        <v>70</v>
      </c>
      <c r="Z5" s="97"/>
      <c r="AA5" s="105">
        <v>1</v>
      </c>
      <c r="AB5" s="117">
        <v>1</v>
      </c>
      <c r="AC5" s="117">
        <v>23</v>
      </c>
      <c r="AD5" s="117">
        <v>1</v>
      </c>
      <c r="AE5" s="117">
        <v>1</v>
      </c>
      <c r="AF5" s="117">
        <v>400</v>
      </c>
      <c r="AG5" s="250" t="str">
        <f t="shared" ref="AG5:AG42" si="24">_xlfn.CONCAT(AC5,",",AB5)</f>
        <v>23,1</v>
      </c>
      <c r="AH5" s="245"/>
      <c r="AI5" s="105">
        <v>0</v>
      </c>
      <c r="AJ5" s="105">
        <v>0</v>
      </c>
      <c r="AK5" s="105" t="s">
        <v>762</v>
      </c>
      <c r="AL5" s="117">
        <v>400</v>
      </c>
      <c r="AM5" s="117">
        <v>5</v>
      </c>
      <c r="AN5" s="117">
        <v>1.8181818181818099E-3</v>
      </c>
      <c r="AO5" s="117">
        <v>48.636363636363598</v>
      </c>
      <c r="AP5" s="117">
        <v>1</v>
      </c>
      <c r="AQ5" s="117">
        <v>100</v>
      </c>
      <c r="AR5" s="117">
        <v>0.03</v>
      </c>
      <c r="AS5" s="117">
        <v>1</v>
      </c>
      <c r="AT5" s="117">
        <v>1</v>
      </c>
      <c r="AU5" s="117">
        <v>0</v>
      </c>
      <c r="AV5" s="117" t="s">
        <v>753</v>
      </c>
      <c r="AW5" s="107">
        <f>IF(AV4=AV5,AW4,MAX(AW4:AW$4)+1)</f>
        <v>1</v>
      </c>
      <c r="AX5" s="245"/>
      <c r="AY5" s="86">
        <v>0</v>
      </c>
      <c r="AZ5" s="86">
        <v>0</v>
      </c>
      <c r="BA5" s="53">
        <v>-1</v>
      </c>
      <c r="BB5" s="53"/>
      <c r="BC5" s="53"/>
      <c r="BD5" s="53">
        <f t="shared" ref="BD5:BD42" si="25">IF(AND(ISNUMBER(BB5),ISNUMBER(BA5)),BD4+1,0)</f>
        <v>0</v>
      </c>
      <c r="BE5" s="245"/>
      <c r="BF5" s="175">
        <v>1</v>
      </c>
      <c r="BG5" s="117">
        <v>1</v>
      </c>
      <c r="BH5" s="117">
        <v>4</v>
      </c>
      <c r="BI5" s="117">
        <v>50</v>
      </c>
      <c r="BJ5" s="54" t="str">
        <f t="shared" ref="BJ5:BJ68" si="26">_xlfn.CONCAT(BH5,",",BG5)</f>
        <v>4,1</v>
      </c>
      <c r="BK5" s="97"/>
      <c r="BL5" s="109">
        <f t="shared" ref="BL5:BL68" si="27">IF(ROW()&lt;=$BL$4,ROW()-ROW(BL$4),"")</f>
        <v>1</v>
      </c>
      <c r="BM5" s="157">
        <v>1</v>
      </c>
      <c r="BN5" s="64">
        <f>IF(BM4&lt;&gt;BM5,1,BN4+1)</f>
        <v>1</v>
      </c>
      <c r="BO5" s="97"/>
      <c r="BP5" s="105">
        <v>0</v>
      </c>
      <c r="BQ5" s="252">
        <v>0</v>
      </c>
      <c r="BR5" s="117">
        <v>0</v>
      </c>
      <c r="BS5" s="117" t="s">
        <v>761</v>
      </c>
      <c r="BT5" s="117" t="s">
        <v>465</v>
      </c>
      <c r="BU5" s="117">
        <v>1</v>
      </c>
      <c r="BV5" s="252">
        <v>30.879079999999998</v>
      </c>
      <c r="BW5" s="117">
        <v>100</v>
      </c>
      <c r="BX5" s="252">
        <v>201.858499999999</v>
      </c>
      <c r="BY5" s="252">
        <v>405.664999999999</v>
      </c>
      <c r="BZ5" s="97"/>
      <c r="CA5" s="277">
        <v>33.347070000000002</v>
      </c>
      <c r="CB5" s="277">
        <v>33.962229999999998</v>
      </c>
      <c r="CC5" s="277">
        <v>34.438589999999998</v>
      </c>
      <c r="CD5" s="277">
        <v>34.860169999999997</v>
      </c>
      <c r="CE5" s="277">
        <v>34.990270000000002</v>
      </c>
      <c r="CF5" s="277">
        <v>34.806080000000001</v>
      </c>
      <c r="CG5" s="277">
        <v>34.904359999999997</v>
      </c>
      <c r="CH5" s="277">
        <v>34.988630000000001</v>
      </c>
      <c r="CI5" s="277">
        <v>34.770580000000002</v>
      </c>
      <c r="CJ5" s="277">
        <v>34.74183</v>
      </c>
      <c r="CK5" s="276">
        <v>34.973039999999997</v>
      </c>
      <c r="CL5" s="276">
        <v>34.897790000000001</v>
      </c>
      <c r="CM5" s="276">
        <v>34.57696</v>
      </c>
      <c r="CN5" s="276">
        <v>34.505380000000002</v>
      </c>
      <c r="CO5" s="276">
        <v>34.797510000000003</v>
      </c>
      <c r="CP5" s="276">
        <v>34.98536</v>
      </c>
      <c r="CQ5" s="276">
        <v>34.587130000000002</v>
      </c>
      <c r="CR5" s="276">
        <v>34.420560000000002</v>
      </c>
      <c r="CS5" s="276">
        <v>34.945140000000002</v>
      </c>
      <c r="CT5" s="276">
        <v>34.737589999999997</v>
      </c>
      <c r="CU5" s="276">
        <v>34.672150000000002</v>
      </c>
      <c r="CV5" s="276">
        <v>34.940770000000001</v>
      </c>
      <c r="CW5" s="276">
        <v>34.639890000000001</v>
      </c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</row>
    <row r="6" spans="1:115" ht="6.95" customHeight="1" x14ac:dyDescent="0.25">
      <c r="A6" s="97"/>
      <c r="B6" s="254"/>
      <c r="C6" s="278">
        <f t="shared" si="1"/>
        <v>-1</v>
      </c>
      <c r="D6" s="278">
        <f t="shared" si="2"/>
        <v>-1</v>
      </c>
      <c r="E6" s="278">
        <f t="shared" si="3"/>
        <v>0</v>
      </c>
      <c r="F6" s="278">
        <f t="shared" si="4"/>
        <v>0</v>
      </c>
      <c r="G6" s="278">
        <f t="shared" si="5"/>
        <v>0</v>
      </c>
      <c r="H6" s="278">
        <f t="shared" si="6"/>
        <v>0</v>
      </c>
      <c r="I6" s="278">
        <f t="shared" si="7"/>
        <v>0</v>
      </c>
      <c r="J6" s="278">
        <f t="shared" si="8"/>
        <v>0</v>
      </c>
      <c r="K6" s="278">
        <f t="shared" si="9"/>
        <v>0</v>
      </c>
      <c r="L6" s="278">
        <f t="shared" si="10"/>
        <v>0</v>
      </c>
      <c r="M6" s="278">
        <f t="shared" si="11"/>
        <v>0</v>
      </c>
      <c r="N6" s="278">
        <f t="shared" si="12"/>
        <v>0</v>
      </c>
      <c r="O6" s="278">
        <f t="shared" si="13"/>
        <v>0</v>
      </c>
      <c r="P6" s="278">
        <f t="shared" si="14"/>
        <v>0</v>
      </c>
      <c r="Q6" s="278">
        <f t="shared" si="15"/>
        <v>0</v>
      </c>
      <c r="R6" s="278">
        <f t="shared" si="16"/>
        <v>0</v>
      </c>
      <c r="S6" s="278">
        <f t="shared" si="17"/>
        <v>0</v>
      </c>
      <c r="T6" s="278">
        <f t="shared" si="18"/>
        <v>0</v>
      </c>
      <c r="U6" s="278">
        <f t="shared" si="19"/>
        <v>0</v>
      </c>
      <c r="V6" s="278">
        <f t="shared" si="20"/>
        <v>0</v>
      </c>
      <c r="W6" s="278">
        <f t="shared" si="21"/>
        <v>0</v>
      </c>
      <c r="X6" s="278">
        <f t="shared" si="22"/>
        <v>3</v>
      </c>
      <c r="Y6" s="278">
        <f t="shared" si="23"/>
        <v>2</v>
      </c>
      <c r="Z6" s="97"/>
      <c r="AA6" s="105">
        <v>1</v>
      </c>
      <c r="AB6" s="117">
        <v>2</v>
      </c>
      <c r="AC6" s="117">
        <v>23</v>
      </c>
      <c r="AD6" s="117">
        <v>1</v>
      </c>
      <c r="AE6" s="117">
        <v>2</v>
      </c>
      <c r="AF6" s="117">
        <v>200</v>
      </c>
      <c r="AG6" s="250" t="str">
        <f t="shared" si="24"/>
        <v>23,2</v>
      </c>
      <c r="AH6" s="245"/>
      <c r="AI6" s="105">
        <v>1</v>
      </c>
      <c r="AJ6" s="105">
        <v>1</v>
      </c>
      <c r="AK6" s="105" t="s">
        <v>760</v>
      </c>
      <c r="AL6" s="117">
        <v>200</v>
      </c>
      <c r="AM6" s="117">
        <v>5</v>
      </c>
      <c r="AN6" s="117">
        <v>1.8181818181818099E-3</v>
      </c>
      <c r="AO6" s="117">
        <v>48.090909090909001</v>
      </c>
      <c r="AP6" s="117">
        <v>1</v>
      </c>
      <c r="AQ6" s="117">
        <v>100</v>
      </c>
      <c r="AR6" s="117">
        <v>0.03</v>
      </c>
      <c r="AS6" s="117">
        <v>2</v>
      </c>
      <c r="AT6" s="117">
        <v>1</v>
      </c>
      <c r="AU6" s="117">
        <v>0</v>
      </c>
      <c r="AV6" s="117" t="s">
        <v>753</v>
      </c>
      <c r="AW6" s="107">
        <f>IF(AV5=AV6,AW5,MAX(AW$4:AW5)+1)</f>
        <v>1</v>
      </c>
      <c r="AX6" s="245"/>
      <c r="AY6" s="86">
        <v>1</v>
      </c>
      <c r="AZ6" s="86">
        <v>1</v>
      </c>
      <c r="BA6" s="53">
        <v>0</v>
      </c>
      <c r="BB6" s="53">
        <v>-2</v>
      </c>
      <c r="BC6" s="53"/>
      <c r="BD6" s="53">
        <f t="shared" si="25"/>
        <v>1</v>
      </c>
      <c r="BE6" s="245"/>
      <c r="BF6" s="51">
        <v>1</v>
      </c>
      <c r="BG6" s="117">
        <v>1</v>
      </c>
      <c r="BH6" s="117">
        <v>5</v>
      </c>
      <c r="BI6" s="117">
        <v>50</v>
      </c>
      <c r="BJ6" s="54" t="str">
        <f t="shared" si="26"/>
        <v>5,1</v>
      </c>
      <c r="BK6" s="97"/>
      <c r="BL6" s="109">
        <f t="shared" si="27"/>
        <v>2</v>
      </c>
      <c r="BM6" s="64">
        <f t="shared" ref="BM6:BM69" si="28">IF(ISNUMBER(BL6),INT(BL5/$BN$4)+1,"")</f>
        <v>1</v>
      </c>
      <c r="BN6" s="64">
        <f t="shared" ref="BN6:BN69" si="29">IF(ISNUMBER(BL6),IF(BM5&lt;&gt;BM6,1,BN5+1),"")</f>
        <v>2</v>
      </c>
      <c r="BO6" s="97"/>
      <c r="BP6" s="105">
        <v>1</v>
      </c>
      <c r="BQ6" s="252">
        <v>0</v>
      </c>
      <c r="BR6" s="117">
        <v>1</v>
      </c>
      <c r="BS6" s="117" t="s">
        <v>751</v>
      </c>
      <c r="BT6" s="117" t="s">
        <v>465</v>
      </c>
      <c r="BU6" s="117">
        <v>1</v>
      </c>
      <c r="BV6" s="252">
        <v>30.499490000000002</v>
      </c>
      <c r="BW6" s="117">
        <v>100</v>
      </c>
      <c r="BX6" s="252">
        <v>202.83249999999899</v>
      </c>
      <c r="BY6" s="252">
        <v>403.71699999999998</v>
      </c>
      <c r="BZ6" s="97"/>
      <c r="CA6" s="277">
        <v>32.751330000000003</v>
      </c>
      <c r="CB6" s="277">
        <v>33.697159999999997</v>
      </c>
      <c r="CC6" s="277">
        <v>34.177129999999998</v>
      </c>
      <c r="CD6" s="277">
        <v>34.594099999999997</v>
      </c>
      <c r="CE6" s="277">
        <v>34.720329999999997</v>
      </c>
      <c r="CF6" s="277">
        <v>34.618279999999999</v>
      </c>
      <c r="CG6" s="277">
        <v>34.702950000000001</v>
      </c>
      <c r="CH6" s="277">
        <v>34.763750000000002</v>
      </c>
      <c r="CI6" s="277">
        <v>34.597909999999999</v>
      </c>
      <c r="CJ6" s="277">
        <v>34.561489999999999</v>
      </c>
      <c r="CK6" s="276">
        <v>34.712220000000002</v>
      </c>
      <c r="CL6" s="276">
        <v>34.643430000000002</v>
      </c>
      <c r="CM6" s="276">
        <v>34.372790000000002</v>
      </c>
      <c r="CN6" s="276">
        <v>34.150799999999997</v>
      </c>
      <c r="CO6" s="276">
        <v>34.376139999999999</v>
      </c>
      <c r="CP6" s="276">
        <v>34.490029999999997</v>
      </c>
      <c r="CQ6" s="276">
        <v>34.12191</v>
      </c>
      <c r="CR6" s="276">
        <v>34.042630000000003</v>
      </c>
      <c r="CS6" s="276">
        <v>34.40146</v>
      </c>
      <c r="CT6" s="276">
        <v>34.16639</v>
      </c>
      <c r="CU6" s="276">
        <v>34.082239999999999</v>
      </c>
      <c r="CV6" s="276">
        <v>34.191659999999999</v>
      </c>
      <c r="CW6" s="276">
        <v>33.938960000000002</v>
      </c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</row>
    <row r="7" spans="1:115" ht="6.95" customHeight="1" x14ac:dyDescent="0.25">
      <c r="A7" s="97"/>
      <c r="B7" s="254"/>
      <c r="C7" s="278">
        <f t="shared" si="1"/>
        <v>-1</v>
      </c>
      <c r="D7" s="278">
        <f t="shared" si="2"/>
        <v>-1</v>
      </c>
      <c r="E7" s="278">
        <f t="shared" si="3"/>
        <v>0</v>
      </c>
      <c r="F7" s="278">
        <f t="shared" si="4"/>
        <v>0</v>
      </c>
      <c r="G7" s="278">
        <f t="shared" si="5"/>
        <v>0</v>
      </c>
      <c r="H7" s="278">
        <f t="shared" si="6"/>
        <v>0</v>
      </c>
      <c r="I7" s="278">
        <f t="shared" si="7"/>
        <v>0</v>
      </c>
      <c r="J7" s="278">
        <f t="shared" si="8"/>
        <v>0</v>
      </c>
      <c r="K7" s="278">
        <f t="shared" si="9"/>
        <v>0</v>
      </c>
      <c r="L7" s="278">
        <f t="shared" si="10"/>
        <v>0</v>
      </c>
      <c r="M7" s="278">
        <f t="shared" si="11"/>
        <v>0</v>
      </c>
      <c r="N7" s="278">
        <f t="shared" si="12"/>
        <v>0</v>
      </c>
      <c r="O7" s="278">
        <f t="shared" si="13"/>
        <v>0</v>
      </c>
      <c r="P7" s="278">
        <f t="shared" si="14"/>
        <v>0</v>
      </c>
      <c r="Q7" s="278">
        <f t="shared" si="15"/>
        <v>0</v>
      </c>
      <c r="R7" s="278">
        <f t="shared" si="16"/>
        <v>0</v>
      </c>
      <c r="S7" s="278">
        <f t="shared" si="17"/>
        <v>0</v>
      </c>
      <c r="T7" s="278">
        <f t="shared" si="18"/>
        <v>0</v>
      </c>
      <c r="U7" s="278">
        <f t="shared" si="19"/>
        <v>0</v>
      </c>
      <c r="V7" s="278">
        <f t="shared" si="20"/>
        <v>0</v>
      </c>
      <c r="W7" s="278">
        <f t="shared" si="21"/>
        <v>4</v>
      </c>
      <c r="X7" s="278">
        <f t="shared" si="22"/>
        <v>0</v>
      </c>
      <c r="Y7" s="278">
        <f t="shared" si="23"/>
        <v>0</v>
      </c>
      <c r="Z7" s="97"/>
      <c r="AA7" s="105">
        <v>1</v>
      </c>
      <c r="AB7" s="117">
        <v>2</v>
      </c>
      <c r="AC7" s="117">
        <v>22</v>
      </c>
      <c r="AD7" s="117">
        <v>1</v>
      </c>
      <c r="AE7" s="117">
        <v>3</v>
      </c>
      <c r="AF7" s="117">
        <v>400</v>
      </c>
      <c r="AG7" s="250" t="str">
        <f t="shared" si="24"/>
        <v>22,2</v>
      </c>
      <c r="AH7" s="245"/>
      <c r="AI7" s="105">
        <v>2</v>
      </c>
      <c r="AJ7" s="105">
        <v>2</v>
      </c>
      <c r="AK7" s="105" t="s">
        <v>759</v>
      </c>
      <c r="AL7" s="117">
        <v>400</v>
      </c>
      <c r="AM7" s="117">
        <v>5</v>
      </c>
      <c r="AN7" s="117">
        <v>1.8181818181818099E-3</v>
      </c>
      <c r="AO7" s="117">
        <v>47.545454545454497</v>
      </c>
      <c r="AP7" s="117">
        <v>1</v>
      </c>
      <c r="AQ7" s="117">
        <v>100</v>
      </c>
      <c r="AR7" s="117">
        <v>0.03</v>
      </c>
      <c r="AS7" s="117">
        <v>2</v>
      </c>
      <c r="AT7" s="117">
        <v>1</v>
      </c>
      <c r="AU7" s="117">
        <v>0</v>
      </c>
      <c r="AV7" s="117" t="s">
        <v>753</v>
      </c>
      <c r="AW7" s="107">
        <f>IF(AV6=AV7,AW6,MAX(AW$4:AW6)+1)</f>
        <v>1</v>
      </c>
      <c r="AX7" s="245"/>
      <c r="AY7" s="86">
        <v>2</v>
      </c>
      <c r="AZ7" s="86">
        <v>2</v>
      </c>
      <c r="BA7" s="53">
        <v>1</v>
      </c>
      <c r="BB7" s="53">
        <v>-3</v>
      </c>
      <c r="BC7" s="53"/>
      <c r="BD7" s="53">
        <f t="shared" si="25"/>
        <v>2</v>
      </c>
      <c r="BE7" s="245"/>
      <c r="BF7" s="51">
        <v>1</v>
      </c>
      <c r="BG7" s="117">
        <v>1</v>
      </c>
      <c r="BH7" s="117">
        <v>6</v>
      </c>
      <c r="BI7" s="117">
        <v>50</v>
      </c>
      <c r="BJ7" s="54" t="str">
        <f t="shared" si="26"/>
        <v>6,1</v>
      </c>
      <c r="BK7" s="97"/>
      <c r="BL7" s="109">
        <f t="shared" si="27"/>
        <v>3</v>
      </c>
      <c r="BM7" s="64">
        <f t="shared" si="28"/>
        <v>1</v>
      </c>
      <c r="BN7" s="64">
        <f t="shared" si="29"/>
        <v>3</v>
      </c>
      <c r="BO7" s="97"/>
      <c r="BP7" s="105">
        <v>2</v>
      </c>
      <c r="BQ7" s="252">
        <v>0</v>
      </c>
      <c r="BR7" s="117">
        <v>2</v>
      </c>
      <c r="BS7" s="117" t="s">
        <v>758</v>
      </c>
      <c r="BT7" s="117" t="s">
        <v>467</v>
      </c>
      <c r="BU7" s="117">
        <v>1</v>
      </c>
      <c r="BV7" s="252">
        <v>0</v>
      </c>
      <c r="BW7" s="117">
        <v>0</v>
      </c>
      <c r="BX7" s="252">
        <v>0</v>
      </c>
      <c r="BY7" s="252">
        <v>0</v>
      </c>
      <c r="BZ7" s="97"/>
      <c r="CA7" s="277">
        <v>32.257629999999999</v>
      </c>
      <c r="CB7" s="277">
        <v>32.755659999999999</v>
      </c>
      <c r="CC7" s="277">
        <v>33.599989999999998</v>
      </c>
      <c r="CD7" s="277">
        <v>33.946080000000002</v>
      </c>
      <c r="CE7" s="277">
        <v>34.1006</v>
      </c>
      <c r="CF7" s="277">
        <v>34.19247</v>
      </c>
      <c r="CG7" s="277">
        <v>34.27281</v>
      </c>
      <c r="CH7" s="277">
        <v>34.281419999999997</v>
      </c>
      <c r="CI7" s="277">
        <v>34.125329999999998</v>
      </c>
      <c r="CJ7" s="277">
        <v>34.071579999999997</v>
      </c>
      <c r="CK7" s="276">
        <v>34.092889999999997</v>
      </c>
      <c r="CL7" s="276">
        <v>34.00967</v>
      </c>
      <c r="CM7" s="276">
        <v>33.96358</v>
      </c>
      <c r="CN7" s="276">
        <v>33.678460000000001</v>
      </c>
      <c r="CO7" s="276">
        <v>33.713979999999999</v>
      </c>
      <c r="CP7" s="276">
        <v>33.519970000000001</v>
      </c>
      <c r="CQ7" s="276">
        <v>33.495489999999997</v>
      </c>
      <c r="CR7" s="276">
        <v>33.360489999999999</v>
      </c>
      <c r="CS7" s="276">
        <v>33.169269999999997</v>
      </c>
      <c r="CT7" s="276">
        <v>32.976610000000001</v>
      </c>
      <c r="CU7" s="276">
        <v>32.760249999999999</v>
      </c>
      <c r="CV7" s="276">
        <v>32.618580000000001</v>
      </c>
      <c r="CW7" s="276">
        <v>32.463369999999998</v>
      </c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</row>
    <row r="8" spans="1:115" ht="6.95" customHeight="1" x14ac:dyDescent="0.25">
      <c r="A8" s="97"/>
      <c r="B8" s="254"/>
      <c r="C8" s="278">
        <f t="shared" si="1"/>
        <v>-1</v>
      </c>
      <c r="D8" s="278">
        <f t="shared" si="2"/>
        <v>-1</v>
      </c>
      <c r="E8" s="278">
        <f t="shared" si="3"/>
        <v>0</v>
      </c>
      <c r="F8" s="278">
        <f t="shared" si="4"/>
        <v>0</v>
      </c>
      <c r="G8" s="278">
        <f t="shared" si="5"/>
        <v>0</v>
      </c>
      <c r="H8" s="278">
        <f t="shared" si="6"/>
        <v>0</v>
      </c>
      <c r="I8" s="278">
        <f t="shared" si="7"/>
        <v>0</v>
      </c>
      <c r="J8" s="278">
        <f t="shared" si="8"/>
        <v>0</v>
      </c>
      <c r="K8" s="278">
        <f t="shared" si="9"/>
        <v>0</v>
      </c>
      <c r="L8" s="278">
        <f t="shared" si="10"/>
        <v>0</v>
      </c>
      <c r="M8" s="278">
        <f t="shared" si="11"/>
        <v>0</v>
      </c>
      <c r="N8" s="278">
        <f t="shared" si="12"/>
        <v>0</v>
      </c>
      <c r="O8" s="278">
        <f t="shared" si="13"/>
        <v>0</v>
      </c>
      <c r="P8" s="278">
        <f t="shared" si="14"/>
        <v>0</v>
      </c>
      <c r="Q8" s="278">
        <f t="shared" si="15"/>
        <v>0</v>
      </c>
      <c r="R8" s="278">
        <f t="shared" si="16"/>
        <v>0</v>
      </c>
      <c r="S8" s="278">
        <f t="shared" si="17"/>
        <v>0</v>
      </c>
      <c r="T8" s="278">
        <f t="shared" si="18"/>
        <v>0</v>
      </c>
      <c r="U8" s="278">
        <f t="shared" si="19"/>
        <v>0</v>
      </c>
      <c r="V8" s="278">
        <f t="shared" si="20"/>
        <v>5</v>
      </c>
      <c r="W8" s="278">
        <f t="shared" si="21"/>
        <v>0</v>
      </c>
      <c r="X8" s="278">
        <f t="shared" si="22"/>
        <v>0</v>
      </c>
      <c r="Y8" s="278">
        <f t="shared" si="23"/>
        <v>0</v>
      </c>
      <c r="Z8" s="97"/>
      <c r="AA8" s="105">
        <v>1</v>
      </c>
      <c r="AB8" s="117">
        <v>3</v>
      </c>
      <c r="AC8" s="117">
        <v>21</v>
      </c>
      <c r="AD8" s="117">
        <v>1</v>
      </c>
      <c r="AE8" s="117">
        <v>4</v>
      </c>
      <c r="AF8" s="117">
        <v>400</v>
      </c>
      <c r="AG8" s="250" t="str">
        <f t="shared" si="24"/>
        <v>21,3</v>
      </c>
      <c r="AH8" s="245"/>
      <c r="AI8" s="105">
        <v>3</v>
      </c>
      <c r="AJ8" s="105">
        <v>3</v>
      </c>
      <c r="AK8" s="105" t="s">
        <v>757</v>
      </c>
      <c r="AL8" s="117">
        <v>400</v>
      </c>
      <c r="AM8" s="117">
        <v>5</v>
      </c>
      <c r="AN8" s="117">
        <v>1.8181818181818099E-3</v>
      </c>
      <c r="AO8" s="117">
        <v>46.818181818181799</v>
      </c>
      <c r="AP8" s="117">
        <v>1</v>
      </c>
      <c r="AQ8" s="117">
        <v>100</v>
      </c>
      <c r="AR8" s="117">
        <v>0.03</v>
      </c>
      <c r="AS8" s="117">
        <v>2</v>
      </c>
      <c r="AT8" s="117">
        <v>1</v>
      </c>
      <c r="AU8" s="117">
        <v>0</v>
      </c>
      <c r="AV8" s="117" t="s">
        <v>753</v>
      </c>
      <c r="AW8" s="107">
        <f>IF(AV7=AV8,AW7,MAX(AW$4:AW7)+1)</f>
        <v>1</v>
      </c>
      <c r="AX8" s="245"/>
      <c r="AY8" s="86">
        <v>3</v>
      </c>
      <c r="AZ8" s="86">
        <v>3</v>
      </c>
      <c r="BA8" s="53">
        <v>2</v>
      </c>
      <c r="BB8" s="53">
        <v>-4</v>
      </c>
      <c r="BC8" s="53"/>
      <c r="BD8" s="53">
        <f t="shared" si="25"/>
        <v>3</v>
      </c>
      <c r="BE8" s="245"/>
      <c r="BF8" s="51">
        <v>1</v>
      </c>
      <c r="BG8" s="117">
        <v>1</v>
      </c>
      <c r="BH8" s="117">
        <v>7</v>
      </c>
      <c r="BI8" s="117">
        <v>50</v>
      </c>
      <c r="BJ8" s="54" t="str">
        <f t="shared" si="26"/>
        <v>7,1</v>
      </c>
      <c r="BK8" s="97"/>
      <c r="BL8" s="109">
        <f t="shared" si="27"/>
        <v>4</v>
      </c>
      <c r="BM8" s="64">
        <f t="shared" si="28"/>
        <v>1</v>
      </c>
      <c r="BN8" s="64">
        <f t="shared" si="29"/>
        <v>4</v>
      </c>
      <c r="BO8" s="97"/>
      <c r="BP8" s="105">
        <v>3</v>
      </c>
      <c r="BQ8" s="252">
        <v>0</v>
      </c>
      <c r="BR8" s="117">
        <v>3</v>
      </c>
      <c r="BS8" s="117" t="s">
        <v>754</v>
      </c>
      <c r="BT8" s="117" t="s">
        <v>465</v>
      </c>
      <c r="BU8" s="117">
        <v>1</v>
      </c>
      <c r="BV8" s="252">
        <v>30.352429999999998</v>
      </c>
      <c r="BW8" s="117">
        <v>100</v>
      </c>
      <c r="BX8" s="252">
        <v>201.858499999999</v>
      </c>
      <c r="BY8" s="252">
        <v>405.664999999999</v>
      </c>
      <c r="BZ8" s="97"/>
      <c r="CA8" s="277">
        <v>31.62912</v>
      </c>
      <c r="CB8" s="277">
        <v>31.979089999999999</v>
      </c>
      <c r="CC8" s="277">
        <v>32.513100000000001</v>
      </c>
      <c r="CD8" s="277">
        <v>33.05341</v>
      </c>
      <c r="CE8" s="277">
        <v>33.264090000000003</v>
      </c>
      <c r="CF8" s="277">
        <v>33.535040000000002</v>
      </c>
      <c r="CG8" s="277">
        <v>33.657490000000003</v>
      </c>
      <c r="CH8" s="277">
        <v>33.581270000000004</v>
      </c>
      <c r="CI8" s="277">
        <v>33.509419999999999</v>
      </c>
      <c r="CJ8" s="277">
        <v>33.440829999999998</v>
      </c>
      <c r="CK8" s="276">
        <v>33.398380000000003</v>
      </c>
      <c r="CL8" s="276">
        <v>33.328249999999997</v>
      </c>
      <c r="CM8" s="276">
        <v>33.175260000000002</v>
      </c>
      <c r="CN8" s="276">
        <v>33.058610000000002</v>
      </c>
      <c r="CO8" s="276">
        <v>32.71687</v>
      </c>
      <c r="CP8" s="276">
        <v>32.627279999999999</v>
      </c>
      <c r="CQ8" s="276">
        <v>32.411320000000003</v>
      </c>
      <c r="CR8" s="276">
        <v>32.212139999999998</v>
      </c>
      <c r="CS8" s="276">
        <v>32.009659999999997</v>
      </c>
      <c r="CT8" s="276">
        <v>31.66526</v>
      </c>
      <c r="CU8" s="276">
        <v>31.274539999999998</v>
      </c>
      <c r="CV8" s="276">
        <v>31.041039999999999</v>
      </c>
      <c r="CW8" s="276">
        <v>30.769559999999998</v>
      </c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</row>
    <row r="9" spans="1:115" ht="6.95" customHeight="1" x14ac:dyDescent="0.25">
      <c r="A9" s="97"/>
      <c r="B9" s="254"/>
      <c r="C9" s="278">
        <f t="shared" si="1"/>
        <v>-1</v>
      </c>
      <c r="D9" s="278">
        <f t="shared" si="2"/>
        <v>-1</v>
      </c>
      <c r="E9" s="278">
        <f t="shared" si="3"/>
        <v>0</v>
      </c>
      <c r="F9" s="278">
        <f t="shared" si="4"/>
        <v>0</v>
      </c>
      <c r="G9" s="278">
        <f t="shared" si="5"/>
        <v>0</v>
      </c>
      <c r="H9" s="278">
        <f t="shared" si="6"/>
        <v>0</v>
      </c>
      <c r="I9" s="278">
        <f t="shared" si="7"/>
        <v>0</v>
      </c>
      <c r="J9" s="278">
        <f t="shared" si="8"/>
        <v>0</v>
      </c>
      <c r="K9" s="278">
        <f t="shared" si="9"/>
        <v>0</v>
      </c>
      <c r="L9" s="278">
        <f t="shared" si="10"/>
        <v>0</v>
      </c>
      <c r="M9" s="278">
        <f t="shared" si="11"/>
        <v>0</v>
      </c>
      <c r="N9" s="278">
        <f t="shared" si="12"/>
        <v>0</v>
      </c>
      <c r="O9" s="278">
        <f t="shared" si="13"/>
        <v>0</v>
      </c>
      <c r="P9" s="278">
        <f t="shared" si="14"/>
        <v>0</v>
      </c>
      <c r="Q9" s="278">
        <f t="shared" si="15"/>
        <v>0</v>
      </c>
      <c r="R9" s="278">
        <f t="shared" si="16"/>
        <v>0</v>
      </c>
      <c r="S9" s="278">
        <f t="shared" si="17"/>
        <v>0</v>
      </c>
      <c r="T9" s="278">
        <f t="shared" si="18"/>
        <v>0</v>
      </c>
      <c r="U9" s="278">
        <f t="shared" si="19"/>
        <v>0</v>
      </c>
      <c r="V9" s="278">
        <f t="shared" si="20"/>
        <v>6</v>
      </c>
      <c r="W9" s="278">
        <f t="shared" si="21"/>
        <v>0</v>
      </c>
      <c r="X9" s="278">
        <f t="shared" si="22"/>
        <v>0</v>
      </c>
      <c r="Y9" s="278">
        <f t="shared" si="23"/>
        <v>0</v>
      </c>
      <c r="Z9" s="97"/>
      <c r="AA9" s="105">
        <v>1</v>
      </c>
      <c r="AB9" s="117">
        <v>4</v>
      </c>
      <c r="AC9" s="117">
        <v>20</v>
      </c>
      <c r="AD9" s="117">
        <v>1</v>
      </c>
      <c r="AE9" s="117">
        <v>5</v>
      </c>
      <c r="AF9" s="117">
        <v>400</v>
      </c>
      <c r="AG9" s="250" t="str">
        <f t="shared" si="24"/>
        <v>20,4</v>
      </c>
      <c r="AH9" s="245"/>
      <c r="AI9" s="105">
        <v>4</v>
      </c>
      <c r="AJ9" s="105">
        <v>4</v>
      </c>
      <c r="AK9" s="105" t="s">
        <v>756</v>
      </c>
      <c r="AL9" s="117">
        <v>400</v>
      </c>
      <c r="AM9" s="117">
        <v>5</v>
      </c>
      <c r="AN9" s="117">
        <v>1.8181818181818099E-3</v>
      </c>
      <c r="AO9" s="117">
        <v>46.090909090909001</v>
      </c>
      <c r="AP9" s="117">
        <v>1</v>
      </c>
      <c r="AQ9" s="117">
        <v>100</v>
      </c>
      <c r="AR9" s="117">
        <v>0.03</v>
      </c>
      <c r="AS9" s="117">
        <v>2</v>
      </c>
      <c r="AT9" s="117">
        <v>1</v>
      </c>
      <c r="AU9" s="117">
        <v>0</v>
      </c>
      <c r="AV9" s="117" t="s">
        <v>753</v>
      </c>
      <c r="AW9" s="107">
        <f>IF(AV8=AV9,AW8,MAX(AW$4:AW8)+1)</f>
        <v>1</v>
      </c>
      <c r="AX9" s="245"/>
      <c r="AY9" s="86">
        <v>4</v>
      </c>
      <c r="AZ9" s="86">
        <v>4</v>
      </c>
      <c r="BA9" s="53">
        <v>3</v>
      </c>
      <c r="BB9" s="53">
        <v>-5</v>
      </c>
      <c r="BC9" s="53"/>
      <c r="BD9" s="53">
        <f t="shared" si="25"/>
        <v>4</v>
      </c>
      <c r="BE9" s="245"/>
      <c r="BF9" s="51">
        <v>1</v>
      </c>
      <c r="BG9" s="117">
        <v>1</v>
      </c>
      <c r="BH9" s="117">
        <v>8</v>
      </c>
      <c r="BI9" s="117">
        <v>50</v>
      </c>
      <c r="BJ9" s="54" t="str">
        <f t="shared" si="26"/>
        <v>8,1</v>
      </c>
      <c r="BK9" s="97"/>
      <c r="BL9" s="109">
        <f t="shared" si="27"/>
        <v>5</v>
      </c>
      <c r="BM9" s="64">
        <f t="shared" si="28"/>
        <v>1</v>
      </c>
      <c r="BN9" s="64">
        <f t="shared" si="29"/>
        <v>5</v>
      </c>
      <c r="BO9" s="97"/>
      <c r="BP9" s="105">
        <v>4</v>
      </c>
      <c r="BQ9" s="252">
        <v>0</v>
      </c>
      <c r="BR9" s="117">
        <v>4</v>
      </c>
      <c r="BS9" s="117" t="s">
        <v>755</v>
      </c>
      <c r="BT9" s="117" t="s">
        <v>465</v>
      </c>
      <c r="BU9" s="117">
        <v>1</v>
      </c>
      <c r="BV9" s="252">
        <v>29.796700000000001</v>
      </c>
      <c r="BW9" s="117">
        <v>100</v>
      </c>
      <c r="BX9" s="252">
        <v>202.83249999999899</v>
      </c>
      <c r="BY9" s="252">
        <v>403.71699999999998</v>
      </c>
      <c r="BZ9" s="97"/>
      <c r="CA9" s="277">
        <v>30.959299999999999</v>
      </c>
      <c r="CB9" s="277">
        <v>31.141749999999998</v>
      </c>
      <c r="CC9" s="277">
        <v>31.338840000000001</v>
      </c>
      <c r="CD9" s="277">
        <v>31.748139999999999</v>
      </c>
      <c r="CE9" s="277">
        <v>32.282940000000004</v>
      </c>
      <c r="CF9" s="277">
        <v>32.73977</v>
      </c>
      <c r="CG9" s="277">
        <v>32.916890000000002</v>
      </c>
      <c r="CH9" s="277">
        <v>32.84066</v>
      </c>
      <c r="CI9" s="277">
        <v>32.749220000000001</v>
      </c>
      <c r="CJ9" s="277">
        <v>32.64922</v>
      </c>
      <c r="CK9" s="276">
        <v>32.59395</v>
      </c>
      <c r="CL9" s="276">
        <v>32.568080000000002</v>
      </c>
      <c r="CM9" s="276">
        <v>32.233179999999997</v>
      </c>
      <c r="CN9" s="276">
        <v>32.101370000000003</v>
      </c>
      <c r="CO9" s="276">
        <v>31.947009999999999</v>
      </c>
      <c r="CP9" s="276">
        <v>31.795380000000002</v>
      </c>
      <c r="CQ9" s="276">
        <v>31.3018</v>
      </c>
      <c r="CR9" s="276">
        <v>31.114049999999999</v>
      </c>
      <c r="CS9" s="276">
        <v>30.879079999999998</v>
      </c>
      <c r="CT9" s="276">
        <v>30.352429999999998</v>
      </c>
      <c r="CU9" s="276">
        <v>30.102740000000001</v>
      </c>
      <c r="CV9" s="276">
        <v>30.04617</v>
      </c>
      <c r="CW9" s="276">
        <v>29.815100000000001</v>
      </c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</row>
    <row r="10" spans="1:115" ht="6.95" customHeight="1" x14ac:dyDescent="0.25">
      <c r="A10" s="97"/>
      <c r="B10" s="254"/>
      <c r="C10" s="278">
        <f t="shared" si="1"/>
        <v>-1</v>
      </c>
      <c r="D10" s="278">
        <f t="shared" si="2"/>
        <v>-1</v>
      </c>
      <c r="E10" s="278">
        <f t="shared" si="3"/>
        <v>0</v>
      </c>
      <c r="F10" s="278">
        <f t="shared" si="4"/>
        <v>0</v>
      </c>
      <c r="G10" s="278">
        <f t="shared" si="5"/>
        <v>0</v>
      </c>
      <c r="H10" s="278">
        <f t="shared" si="6"/>
        <v>0</v>
      </c>
      <c r="I10" s="278">
        <f t="shared" si="7"/>
        <v>0</v>
      </c>
      <c r="J10" s="278">
        <f t="shared" si="8"/>
        <v>0</v>
      </c>
      <c r="K10" s="278">
        <f t="shared" si="9"/>
        <v>0</v>
      </c>
      <c r="L10" s="278">
        <f t="shared" si="10"/>
        <v>0</v>
      </c>
      <c r="M10" s="278">
        <f t="shared" si="11"/>
        <v>0</v>
      </c>
      <c r="N10" s="278">
        <f t="shared" si="12"/>
        <v>0</v>
      </c>
      <c r="O10" s="278">
        <f t="shared" si="13"/>
        <v>0</v>
      </c>
      <c r="P10" s="278">
        <f t="shared" si="14"/>
        <v>0</v>
      </c>
      <c r="Q10" s="278">
        <f t="shared" si="15"/>
        <v>0</v>
      </c>
      <c r="R10" s="278">
        <f t="shared" si="16"/>
        <v>0</v>
      </c>
      <c r="S10" s="278">
        <f t="shared" si="17"/>
        <v>0</v>
      </c>
      <c r="T10" s="278">
        <f t="shared" si="18"/>
        <v>0</v>
      </c>
      <c r="U10" s="278">
        <f t="shared" si="19"/>
        <v>70</v>
      </c>
      <c r="V10" s="278">
        <f t="shared" si="20"/>
        <v>70</v>
      </c>
      <c r="W10" s="278">
        <f t="shared" si="21"/>
        <v>0</v>
      </c>
      <c r="X10" s="278">
        <f t="shared" si="22"/>
        <v>0</v>
      </c>
      <c r="Y10" s="278">
        <f t="shared" si="23"/>
        <v>0</v>
      </c>
      <c r="Z10" s="97"/>
      <c r="AA10" s="105">
        <v>1</v>
      </c>
      <c r="AB10" s="117">
        <v>5</v>
      </c>
      <c r="AC10" s="117">
        <v>20</v>
      </c>
      <c r="AD10" s="117">
        <v>1</v>
      </c>
      <c r="AE10" s="117">
        <v>6</v>
      </c>
      <c r="AF10" s="117">
        <v>400</v>
      </c>
      <c r="AG10" s="250" t="str">
        <f t="shared" si="24"/>
        <v>20,5</v>
      </c>
      <c r="AH10" s="245"/>
      <c r="AI10" s="105">
        <v>5</v>
      </c>
      <c r="AJ10" s="105">
        <v>5</v>
      </c>
      <c r="AK10" s="105" t="s">
        <v>754</v>
      </c>
      <c r="AL10" s="117">
        <v>400</v>
      </c>
      <c r="AM10" s="117">
        <v>5</v>
      </c>
      <c r="AN10" s="117">
        <v>1.8181818181818099E-3</v>
      </c>
      <c r="AO10" s="117">
        <v>45.363636363636303</v>
      </c>
      <c r="AP10" s="117">
        <v>1</v>
      </c>
      <c r="AQ10" s="117">
        <v>100</v>
      </c>
      <c r="AR10" s="117">
        <v>0.03</v>
      </c>
      <c r="AS10" s="117">
        <v>1</v>
      </c>
      <c r="AT10" s="117">
        <v>1</v>
      </c>
      <c r="AU10" s="117">
        <v>0</v>
      </c>
      <c r="AV10" s="117" t="s">
        <v>753</v>
      </c>
      <c r="AW10" s="107">
        <f>IF(AV9=AV10,AW9,MAX(AW$4:AW9)+1)</f>
        <v>1</v>
      </c>
      <c r="AX10" s="245"/>
      <c r="AY10" s="86">
        <v>5</v>
      </c>
      <c r="AZ10" s="86">
        <v>5</v>
      </c>
      <c r="BA10" s="53">
        <v>4</v>
      </c>
      <c r="BB10" s="53"/>
      <c r="BC10" s="53"/>
      <c r="BD10" s="53">
        <f t="shared" si="25"/>
        <v>0</v>
      </c>
      <c r="BE10" s="245"/>
      <c r="BF10" s="51">
        <v>1</v>
      </c>
      <c r="BG10" s="117">
        <v>1</v>
      </c>
      <c r="BH10" s="117">
        <v>9</v>
      </c>
      <c r="BI10" s="117">
        <v>50</v>
      </c>
      <c r="BJ10" s="54" t="str">
        <f t="shared" si="26"/>
        <v>9,1</v>
      </c>
      <c r="BK10" s="97"/>
      <c r="BL10" s="109">
        <f t="shared" si="27"/>
        <v>6</v>
      </c>
      <c r="BM10" s="64">
        <f t="shared" si="28"/>
        <v>1</v>
      </c>
      <c r="BN10" s="64">
        <f t="shared" si="29"/>
        <v>6</v>
      </c>
      <c r="BO10" s="97"/>
      <c r="BP10" s="105">
        <v>5</v>
      </c>
      <c r="BQ10" s="252">
        <v>0</v>
      </c>
      <c r="BR10" s="117">
        <v>5</v>
      </c>
      <c r="BS10" s="117" t="s">
        <v>752</v>
      </c>
      <c r="BT10" s="117" t="s">
        <v>467</v>
      </c>
      <c r="BU10" s="117">
        <v>1</v>
      </c>
      <c r="BV10" s="252">
        <v>0</v>
      </c>
      <c r="BW10" s="117">
        <v>0</v>
      </c>
      <c r="BX10" s="252">
        <v>0</v>
      </c>
      <c r="BY10" s="252">
        <v>0</v>
      </c>
      <c r="BZ10" s="97"/>
      <c r="CA10" s="277">
        <v>30.359120000000001</v>
      </c>
      <c r="CB10" s="277">
        <v>30.407910000000001</v>
      </c>
      <c r="CC10" s="277">
        <v>30.441459999999999</v>
      </c>
      <c r="CD10" s="277">
        <v>30.90915</v>
      </c>
      <c r="CE10" s="277">
        <v>31.264050000000001</v>
      </c>
      <c r="CF10" s="277">
        <v>31.603729999999999</v>
      </c>
      <c r="CG10" s="277">
        <v>32.0364</v>
      </c>
      <c r="CH10" s="277">
        <v>32.08052</v>
      </c>
      <c r="CI10" s="277">
        <v>31.906929999999999</v>
      </c>
      <c r="CJ10" s="277">
        <v>31.735849999999999</v>
      </c>
      <c r="CK10" s="276">
        <v>31.698910000000001</v>
      </c>
      <c r="CL10" s="276">
        <v>31.773700000000002</v>
      </c>
      <c r="CM10" s="276">
        <v>31.560880000000001</v>
      </c>
      <c r="CN10" s="276">
        <v>31.462</v>
      </c>
      <c r="CO10" s="276">
        <v>31.042660000000001</v>
      </c>
      <c r="CP10" s="276">
        <v>30.849399999999999</v>
      </c>
      <c r="CQ10" s="276">
        <v>30.665410000000001</v>
      </c>
      <c r="CR10" s="276">
        <v>30.499490000000002</v>
      </c>
      <c r="CS10" s="276">
        <v>30.159600000000001</v>
      </c>
      <c r="CT10" s="276">
        <v>30.020720000000001</v>
      </c>
      <c r="CU10" s="276">
        <v>29.796700000000001</v>
      </c>
      <c r="CV10" s="276">
        <v>29.837050000000001</v>
      </c>
      <c r="CW10" s="276">
        <v>29.875979999999998</v>
      </c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</row>
    <row r="11" spans="1:115" ht="6.95" customHeight="1" x14ac:dyDescent="0.25">
      <c r="A11" s="97"/>
      <c r="B11" s="254"/>
      <c r="C11" s="278">
        <f t="shared" si="1"/>
        <v>-1</v>
      </c>
      <c r="D11" s="278">
        <f t="shared" si="2"/>
        <v>-1</v>
      </c>
      <c r="E11" s="278">
        <f t="shared" si="3"/>
        <v>0</v>
      </c>
      <c r="F11" s="278">
        <f t="shared" si="4"/>
        <v>0</v>
      </c>
      <c r="G11" s="278">
        <f t="shared" si="5"/>
        <v>0</v>
      </c>
      <c r="H11" s="278">
        <f t="shared" si="6"/>
        <v>0</v>
      </c>
      <c r="I11" s="278">
        <f t="shared" si="7"/>
        <v>0</v>
      </c>
      <c r="J11" s="278">
        <f t="shared" si="8"/>
        <v>0</v>
      </c>
      <c r="K11" s="278">
        <f t="shared" si="9"/>
        <v>0</v>
      </c>
      <c r="L11" s="278">
        <f t="shared" si="10"/>
        <v>0</v>
      </c>
      <c r="M11" s="278">
        <f t="shared" si="11"/>
        <v>0</v>
      </c>
      <c r="N11" s="278">
        <f t="shared" si="12"/>
        <v>0</v>
      </c>
      <c r="O11" s="278">
        <f t="shared" si="13"/>
        <v>0</v>
      </c>
      <c r="P11" s="278">
        <f t="shared" si="14"/>
        <v>0</v>
      </c>
      <c r="Q11" s="278">
        <f t="shared" si="15"/>
        <v>0</v>
      </c>
      <c r="R11" s="278">
        <f t="shared" si="16"/>
        <v>0</v>
      </c>
      <c r="S11" s="278">
        <f t="shared" si="17"/>
        <v>0</v>
      </c>
      <c r="T11" s="278">
        <f t="shared" si="18"/>
        <v>70</v>
      </c>
      <c r="U11" s="278">
        <f t="shared" si="19"/>
        <v>70</v>
      </c>
      <c r="V11" s="278">
        <f t="shared" si="20"/>
        <v>70</v>
      </c>
      <c r="W11" s="278">
        <f t="shared" si="21"/>
        <v>0</v>
      </c>
      <c r="X11" s="278">
        <f t="shared" si="22"/>
        <v>0</v>
      </c>
      <c r="Y11" s="278">
        <f t="shared" si="23"/>
        <v>0</v>
      </c>
      <c r="Z11" s="97"/>
      <c r="AA11" s="105">
        <v>1</v>
      </c>
      <c r="AB11" s="117">
        <v>17</v>
      </c>
      <c r="AC11" s="117">
        <v>18</v>
      </c>
      <c r="AD11" s="117">
        <v>2</v>
      </c>
      <c r="AE11" s="117">
        <v>1</v>
      </c>
      <c r="AF11" s="117">
        <v>400</v>
      </c>
      <c r="AG11" s="250" t="str">
        <f t="shared" si="24"/>
        <v>18,17</v>
      </c>
      <c r="AH11" s="245"/>
      <c r="AI11" s="105">
        <v>6</v>
      </c>
      <c r="AJ11" s="105">
        <v>6</v>
      </c>
      <c r="AK11" s="105" t="s">
        <v>618</v>
      </c>
      <c r="AL11" s="117">
        <v>400</v>
      </c>
      <c r="AM11" s="117">
        <v>5</v>
      </c>
      <c r="AN11" s="117">
        <v>2.1875000000000002E-3</v>
      </c>
      <c r="AO11" s="117">
        <v>44.0625</v>
      </c>
      <c r="AP11" s="117">
        <v>1</v>
      </c>
      <c r="AQ11" s="117">
        <v>100</v>
      </c>
      <c r="AR11" s="117">
        <v>0.03</v>
      </c>
      <c r="AS11" s="117">
        <v>1</v>
      </c>
      <c r="AT11" s="117">
        <v>1</v>
      </c>
      <c r="AU11" s="117">
        <v>0</v>
      </c>
      <c r="AV11" s="117" t="s">
        <v>731</v>
      </c>
      <c r="AW11" s="107">
        <f>IF(AV10=AV11,AW10,MAX(AW$4:AW10)+1)</f>
        <v>2</v>
      </c>
      <c r="AX11" s="245"/>
      <c r="AY11" s="86">
        <v>6</v>
      </c>
      <c r="AZ11" s="86">
        <v>6</v>
      </c>
      <c r="BA11" s="53">
        <v>-7</v>
      </c>
      <c r="BB11" s="53"/>
      <c r="BC11" s="53"/>
      <c r="BD11" s="53">
        <f t="shared" si="25"/>
        <v>0</v>
      </c>
      <c r="BE11" s="245"/>
      <c r="BF11" s="51">
        <v>1</v>
      </c>
      <c r="BG11" s="117">
        <v>1</v>
      </c>
      <c r="BH11" s="117">
        <v>10</v>
      </c>
      <c r="BI11" s="117">
        <v>50</v>
      </c>
      <c r="BJ11" s="54" t="str">
        <f t="shared" si="26"/>
        <v>10,1</v>
      </c>
      <c r="BK11" s="97"/>
      <c r="BL11" s="109">
        <f t="shared" si="27"/>
        <v>7</v>
      </c>
      <c r="BM11" s="64">
        <f t="shared" si="28"/>
        <v>1</v>
      </c>
      <c r="BN11" s="64">
        <f t="shared" si="29"/>
        <v>7</v>
      </c>
      <c r="BO11" s="97"/>
      <c r="BP11" s="105">
        <v>6</v>
      </c>
      <c r="BQ11" s="252">
        <v>0</v>
      </c>
      <c r="BR11" s="117">
        <v>6</v>
      </c>
      <c r="BS11" s="117" t="s">
        <v>751</v>
      </c>
      <c r="BT11" s="117" t="s">
        <v>465</v>
      </c>
      <c r="BU11" s="117">
        <v>1</v>
      </c>
      <c r="BV11" s="252">
        <v>30.499490000000002</v>
      </c>
      <c r="BW11" s="117">
        <v>100</v>
      </c>
      <c r="BX11" s="252">
        <v>201.85849999999999</v>
      </c>
      <c r="BY11" s="252">
        <v>405.664999999999</v>
      </c>
      <c r="BZ11" s="97"/>
      <c r="CA11" s="277">
        <v>29.607980000000001</v>
      </c>
      <c r="CB11" s="277">
        <v>29.739100000000001</v>
      </c>
      <c r="CC11" s="277">
        <v>29.877859999999998</v>
      </c>
      <c r="CD11" s="277">
        <v>29.96001</v>
      </c>
      <c r="CE11" s="277">
        <v>30.467199999999998</v>
      </c>
      <c r="CF11" s="277">
        <v>30.91235</v>
      </c>
      <c r="CG11" s="277">
        <v>31.119879999999998</v>
      </c>
      <c r="CH11" s="277">
        <v>31.406220000000001</v>
      </c>
      <c r="CI11" s="277">
        <v>31.080850000000002</v>
      </c>
      <c r="CJ11" s="277">
        <v>30.676089999999999</v>
      </c>
      <c r="CK11" s="276">
        <v>30.655750000000001</v>
      </c>
      <c r="CL11" s="276">
        <v>30.848459999999999</v>
      </c>
      <c r="CM11" s="276">
        <v>31.006969999999999</v>
      </c>
      <c r="CN11" s="276">
        <v>30.72307</v>
      </c>
      <c r="CO11" s="276">
        <v>30.570270000000001</v>
      </c>
      <c r="CP11" s="276">
        <v>30.201750000000001</v>
      </c>
      <c r="CQ11" s="276">
        <v>30.088059999999999</v>
      </c>
      <c r="CR11" s="276">
        <v>29.839659999999999</v>
      </c>
      <c r="CS11" s="276">
        <v>29.812139999999999</v>
      </c>
      <c r="CT11" s="276">
        <v>29.85417</v>
      </c>
      <c r="CU11" s="276">
        <v>29.731670000000001</v>
      </c>
      <c r="CV11" s="276">
        <v>29.83982</v>
      </c>
      <c r="CW11" s="276">
        <v>29.890640000000001</v>
      </c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</row>
    <row r="12" spans="1:115" ht="6.95" customHeight="1" x14ac:dyDescent="0.25">
      <c r="A12" s="97"/>
      <c r="B12" s="254"/>
      <c r="C12" s="278">
        <f t="shared" si="1"/>
        <v>-1</v>
      </c>
      <c r="D12" s="278">
        <f t="shared" si="2"/>
        <v>-1</v>
      </c>
      <c r="E12" s="278">
        <f t="shared" si="3"/>
        <v>0</v>
      </c>
      <c r="F12" s="278">
        <f t="shared" si="4"/>
        <v>0</v>
      </c>
      <c r="G12" s="278">
        <f t="shared" si="5"/>
        <v>0</v>
      </c>
      <c r="H12" s="278">
        <f t="shared" si="6"/>
        <v>0</v>
      </c>
      <c r="I12" s="278">
        <f t="shared" si="7"/>
        <v>0</v>
      </c>
      <c r="J12" s="278">
        <f t="shared" si="8"/>
        <v>0</v>
      </c>
      <c r="K12" s="278">
        <f t="shared" si="9"/>
        <v>0</v>
      </c>
      <c r="L12" s="278">
        <f t="shared" si="10"/>
        <v>0</v>
      </c>
      <c r="M12" s="278">
        <f t="shared" si="11"/>
        <v>0</v>
      </c>
      <c r="N12" s="278">
        <f t="shared" si="12"/>
        <v>0</v>
      </c>
      <c r="O12" s="278">
        <f t="shared" si="13"/>
        <v>0</v>
      </c>
      <c r="P12" s="278">
        <f t="shared" si="14"/>
        <v>0</v>
      </c>
      <c r="Q12" s="278">
        <f t="shared" si="15"/>
        <v>0</v>
      </c>
      <c r="R12" s="278">
        <f t="shared" si="16"/>
        <v>70</v>
      </c>
      <c r="S12" s="278">
        <f t="shared" si="17"/>
        <v>70</v>
      </c>
      <c r="T12" s="278">
        <f t="shared" si="18"/>
        <v>70</v>
      </c>
      <c r="U12" s="278">
        <f t="shared" si="19"/>
        <v>70</v>
      </c>
      <c r="V12" s="278">
        <f t="shared" si="20"/>
        <v>70</v>
      </c>
      <c r="W12" s="278">
        <f t="shared" si="21"/>
        <v>0</v>
      </c>
      <c r="X12" s="278">
        <f t="shared" si="22"/>
        <v>0</v>
      </c>
      <c r="Y12" s="278">
        <f t="shared" si="23"/>
        <v>0</v>
      </c>
      <c r="Z12" s="97"/>
      <c r="AA12" s="105">
        <v>1</v>
      </c>
      <c r="AB12" s="117">
        <v>18</v>
      </c>
      <c r="AC12" s="117">
        <v>18</v>
      </c>
      <c r="AD12" s="117">
        <v>2</v>
      </c>
      <c r="AE12" s="117">
        <v>2</v>
      </c>
      <c r="AF12" s="117">
        <v>400</v>
      </c>
      <c r="AG12" s="250" t="str">
        <f t="shared" si="24"/>
        <v>18,18</v>
      </c>
      <c r="AH12" s="245"/>
      <c r="AI12" s="105">
        <v>7</v>
      </c>
      <c r="AJ12" s="105">
        <v>7</v>
      </c>
      <c r="AK12" s="105" t="s">
        <v>750</v>
      </c>
      <c r="AL12" s="117">
        <v>400</v>
      </c>
      <c r="AM12" s="117">
        <v>5</v>
      </c>
      <c r="AN12" s="117">
        <v>2.1875000000000002E-3</v>
      </c>
      <c r="AO12" s="117">
        <v>43.1875</v>
      </c>
      <c r="AP12" s="117">
        <v>1</v>
      </c>
      <c r="AQ12" s="117">
        <v>100</v>
      </c>
      <c r="AR12" s="117">
        <v>0.03</v>
      </c>
      <c r="AS12" s="117">
        <v>2</v>
      </c>
      <c r="AT12" s="117">
        <v>1</v>
      </c>
      <c r="AU12" s="117">
        <v>0</v>
      </c>
      <c r="AV12" s="117" t="s">
        <v>731</v>
      </c>
      <c r="AW12" s="107">
        <f>IF(AV11=AV12,AW11,MAX(AW$4:AW11)+1)</f>
        <v>2</v>
      </c>
      <c r="AX12" s="245"/>
      <c r="AY12" s="86">
        <v>7</v>
      </c>
      <c r="AZ12" s="86">
        <v>7</v>
      </c>
      <c r="BA12" s="53">
        <v>6</v>
      </c>
      <c r="BB12" s="53">
        <v>-8</v>
      </c>
      <c r="BC12" s="53"/>
      <c r="BD12" s="53">
        <f t="shared" si="25"/>
        <v>1</v>
      </c>
      <c r="BE12" s="245"/>
      <c r="BF12" s="51">
        <v>1</v>
      </c>
      <c r="BG12" s="117">
        <v>1</v>
      </c>
      <c r="BH12" s="117">
        <v>11</v>
      </c>
      <c r="BI12" s="117">
        <v>50</v>
      </c>
      <c r="BJ12" s="54" t="str">
        <f t="shared" si="26"/>
        <v>11,1</v>
      </c>
      <c r="BK12" s="97"/>
      <c r="BL12" s="109">
        <f t="shared" si="27"/>
        <v>8</v>
      </c>
      <c r="BM12" s="64">
        <f t="shared" si="28"/>
        <v>1</v>
      </c>
      <c r="BN12" s="64">
        <f t="shared" si="29"/>
        <v>8</v>
      </c>
      <c r="BO12" s="97"/>
      <c r="BP12" s="105">
        <v>7</v>
      </c>
      <c r="BQ12" s="252">
        <v>0</v>
      </c>
      <c r="BR12" s="117">
        <v>7</v>
      </c>
      <c r="BS12" s="117" t="s">
        <v>734</v>
      </c>
      <c r="BT12" s="117" t="s">
        <v>465</v>
      </c>
      <c r="BU12" s="117">
        <v>1</v>
      </c>
      <c r="BV12" s="252">
        <v>30.088059999999999</v>
      </c>
      <c r="BW12" s="117">
        <v>100</v>
      </c>
      <c r="BX12" s="252">
        <v>202.83249999999899</v>
      </c>
      <c r="BY12" s="252">
        <v>403.71699999999998</v>
      </c>
      <c r="BZ12" s="97"/>
      <c r="CA12" s="277">
        <v>29.495249999999999</v>
      </c>
      <c r="CB12" s="277">
        <v>29.654</v>
      </c>
      <c r="CC12" s="277">
        <v>29.701309999999999</v>
      </c>
      <c r="CD12" s="277">
        <v>29.708169999999999</v>
      </c>
      <c r="CE12" s="277">
        <v>29.858180000000001</v>
      </c>
      <c r="CF12" s="277">
        <v>30.270610000000001</v>
      </c>
      <c r="CG12" s="277">
        <v>30.682449999999999</v>
      </c>
      <c r="CH12" s="277">
        <v>30.58897</v>
      </c>
      <c r="CI12" s="277">
        <v>30.37623</v>
      </c>
      <c r="CJ12" s="277">
        <v>29.96988</v>
      </c>
      <c r="CK12" s="276">
        <v>29.985779999999998</v>
      </c>
      <c r="CL12" s="276">
        <v>30.23742</v>
      </c>
      <c r="CM12" s="276">
        <v>30.441299999999998</v>
      </c>
      <c r="CN12" s="276">
        <v>30.21641</v>
      </c>
      <c r="CO12" s="276">
        <v>30.217289999999998</v>
      </c>
      <c r="CP12" s="276">
        <v>29.946870000000001</v>
      </c>
      <c r="CQ12" s="276">
        <v>29.7</v>
      </c>
      <c r="CR12" s="276">
        <v>29.74128</v>
      </c>
      <c r="CS12" s="276">
        <v>29.7</v>
      </c>
      <c r="CT12" s="276">
        <v>29.7</v>
      </c>
      <c r="CU12" s="276">
        <v>29.7</v>
      </c>
      <c r="CV12" s="276">
        <v>29.7</v>
      </c>
      <c r="CW12" s="276">
        <v>29.7</v>
      </c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</row>
    <row r="13" spans="1:115" ht="6.95" customHeight="1" x14ac:dyDescent="0.25">
      <c r="A13" s="97"/>
      <c r="B13" s="254"/>
      <c r="C13" s="278">
        <f t="shared" si="1"/>
        <v>-1</v>
      </c>
      <c r="D13" s="278">
        <f t="shared" si="2"/>
        <v>-1</v>
      </c>
      <c r="E13" s="278">
        <f t="shared" si="3"/>
        <v>0</v>
      </c>
      <c r="F13" s="278">
        <f t="shared" si="4"/>
        <v>0</v>
      </c>
      <c r="G13" s="278">
        <f t="shared" si="5"/>
        <v>0</v>
      </c>
      <c r="H13" s="278">
        <f t="shared" si="6"/>
        <v>0</v>
      </c>
      <c r="I13" s="278">
        <f t="shared" si="7"/>
        <v>0</v>
      </c>
      <c r="J13" s="278">
        <f t="shared" si="8"/>
        <v>0</v>
      </c>
      <c r="K13" s="278">
        <f t="shared" si="9"/>
        <v>0</v>
      </c>
      <c r="L13" s="278">
        <f t="shared" si="10"/>
        <v>0</v>
      </c>
      <c r="M13" s="278">
        <f t="shared" si="11"/>
        <v>0</v>
      </c>
      <c r="N13" s="278">
        <f t="shared" si="12"/>
        <v>0</v>
      </c>
      <c r="O13" s="278">
        <f t="shared" si="13"/>
        <v>0</v>
      </c>
      <c r="P13" s="278">
        <f t="shared" si="14"/>
        <v>0</v>
      </c>
      <c r="Q13" s="278">
        <f t="shared" si="15"/>
        <v>0</v>
      </c>
      <c r="R13" s="278">
        <f t="shared" si="16"/>
        <v>70</v>
      </c>
      <c r="S13" s="278">
        <f t="shared" si="17"/>
        <v>70</v>
      </c>
      <c r="T13" s="278">
        <f t="shared" si="18"/>
        <v>70</v>
      </c>
      <c r="U13" s="278">
        <f t="shared" si="19"/>
        <v>70</v>
      </c>
      <c r="V13" s="278">
        <f t="shared" si="20"/>
        <v>70</v>
      </c>
      <c r="W13" s="278">
        <f t="shared" si="21"/>
        <v>70</v>
      </c>
      <c r="X13" s="278">
        <f t="shared" si="22"/>
        <v>0</v>
      </c>
      <c r="Y13" s="278">
        <f t="shared" si="23"/>
        <v>0</v>
      </c>
      <c r="Z13" s="97"/>
      <c r="AA13" s="105">
        <v>1</v>
      </c>
      <c r="AB13" s="117">
        <v>19</v>
      </c>
      <c r="AC13" s="117">
        <v>18</v>
      </c>
      <c r="AD13" s="117">
        <v>2</v>
      </c>
      <c r="AE13" s="117">
        <v>3</v>
      </c>
      <c r="AF13" s="117">
        <v>400</v>
      </c>
      <c r="AG13" s="250" t="str">
        <f t="shared" si="24"/>
        <v>18,19</v>
      </c>
      <c r="AH13" s="245"/>
      <c r="AI13" s="105">
        <v>8</v>
      </c>
      <c r="AJ13" s="105">
        <v>8</v>
      </c>
      <c r="AK13" s="105" t="s">
        <v>749</v>
      </c>
      <c r="AL13" s="117">
        <v>400</v>
      </c>
      <c r="AM13" s="117">
        <v>5</v>
      </c>
      <c r="AN13" s="117">
        <v>2.1875000000000002E-3</v>
      </c>
      <c r="AO13" s="117">
        <v>42.3125</v>
      </c>
      <c r="AP13" s="117">
        <v>1</v>
      </c>
      <c r="AQ13" s="117">
        <v>100</v>
      </c>
      <c r="AR13" s="117">
        <v>0.03</v>
      </c>
      <c r="AS13" s="117">
        <v>2</v>
      </c>
      <c r="AT13" s="117">
        <v>1</v>
      </c>
      <c r="AU13" s="117">
        <v>0</v>
      </c>
      <c r="AV13" s="117" t="s">
        <v>731</v>
      </c>
      <c r="AW13" s="107">
        <f>IF(AV12=AV13,AW12,MAX(AW$4:AW12)+1)</f>
        <v>2</v>
      </c>
      <c r="AX13" s="245"/>
      <c r="AY13" s="86">
        <v>8</v>
      </c>
      <c r="AZ13" s="86">
        <v>8</v>
      </c>
      <c r="BA13" s="53">
        <v>7</v>
      </c>
      <c r="BB13" s="53">
        <v>-9</v>
      </c>
      <c r="BC13" s="53"/>
      <c r="BD13" s="53">
        <f t="shared" si="25"/>
        <v>2</v>
      </c>
      <c r="BE13" s="245"/>
      <c r="BF13" s="51">
        <v>1</v>
      </c>
      <c r="BG13" s="117">
        <v>1</v>
      </c>
      <c r="BH13" s="117">
        <v>12</v>
      </c>
      <c r="BI13" s="117">
        <v>50.1</v>
      </c>
      <c r="BJ13" s="54" t="str">
        <f t="shared" si="26"/>
        <v>12,1</v>
      </c>
      <c r="BK13" s="97"/>
      <c r="BL13" s="109">
        <f t="shared" si="27"/>
        <v>9</v>
      </c>
      <c r="BM13" s="64">
        <f t="shared" si="28"/>
        <v>1</v>
      </c>
      <c r="BN13" s="64">
        <f t="shared" si="29"/>
        <v>9</v>
      </c>
      <c r="BO13" s="97"/>
      <c r="BP13" s="105">
        <v>8</v>
      </c>
      <c r="BQ13" s="252">
        <v>0</v>
      </c>
      <c r="BR13" s="117">
        <v>8</v>
      </c>
      <c r="BS13" s="117" t="s">
        <v>748</v>
      </c>
      <c r="BT13" s="117" t="s">
        <v>467</v>
      </c>
      <c r="BU13" s="117">
        <v>1</v>
      </c>
      <c r="BV13" s="252">
        <v>0</v>
      </c>
      <c r="BW13" s="117">
        <v>0</v>
      </c>
      <c r="BX13" s="252">
        <v>0</v>
      </c>
      <c r="BY13" s="252">
        <v>0</v>
      </c>
      <c r="BZ13" s="97"/>
      <c r="CA13" s="277">
        <v>29.144600000000001</v>
      </c>
      <c r="CB13" s="277">
        <v>29.32761</v>
      </c>
      <c r="CC13" s="277">
        <v>29.58849</v>
      </c>
      <c r="CD13" s="277">
        <v>29.616530000000001</v>
      </c>
      <c r="CE13" s="277">
        <v>29.520980000000002</v>
      </c>
      <c r="CF13" s="277">
        <v>29.679089999999999</v>
      </c>
      <c r="CG13" s="277">
        <v>30.136479999999999</v>
      </c>
      <c r="CH13" s="277">
        <v>30.323029999999999</v>
      </c>
      <c r="CI13" s="277">
        <v>30.14969</v>
      </c>
      <c r="CJ13" s="277">
        <v>29.759630000000001</v>
      </c>
      <c r="CK13" s="276">
        <v>29.764810000000001</v>
      </c>
      <c r="CL13" s="276">
        <v>30.063649999999999</v>
      </c>
      <c r="CM13" s="276">
        <v>30.103960000000001</v>
      </c>
      <c r="CN13" s="276">
        <v>29.890160000000002</v>
      </c>
      <c r="CO13" s="276">
        <v>29.822769999999998</v>
      </c>
      <c r="CP13" s="276">
        <v>29.7</v>
      </c>
      <c r="CQ13" s="276">
        <v>29.7</v>
      </c>
      <c r="CR13" s="276">
        <v>29.7</v>
      </c>
      <c r="CS13" s="276">
        <v>29.7</v>
      </c>
      <c r="CT13" s="276">
        <v>29.7</v>
      </c>
      <c r="CU13" s="276">
        <v>29.7</v>
      </c>
      <c r="CV13" s="276">
        <v>29.7</v>
      </c>
      <c r="CW13" s="276">
        <v>29.7</v>
      </c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</row>
    <row r="14" spans="1:115" ht="6.95" customHeight="1" x14ac:dyDescent="0.25">
      <c r="A14" s="97"/>
      <c r="B14" s="254"/>
      <c r="C14" s="278">
        <f t="shared" si="1"/>
        <v>-1</v>
      </c>
      <c r="D14" s="278">
        <f t="shared" si="2"/>
        <v>-1</v>
      </c>
      <c r="E14" s="278">
        <f t="shared" si="3"/>
        <v>0</v>
      </c>
      <c r="F14" s="278">
        <f t="shared" si="4"/>
        <v>0</v>
      </c>
      <c r="G14" s="278">
        <f t="shared" si="5"/>
        <v>0</v>
      </c>
      <c r="H14" s="278">
        <f t="shared" si="6"/>
        <v>0</v>
      </c>
      <c r="I14" s="278">
        <f t="shared" si="7"/>
        <v>0</v>
      </c>
      <c r="J14" s="278">
        <f t="shared" si="8"/>
        <v>0</v>
      </c>
      <c r="K14" s="278">
        <f t="shared" si="9"/>
        <v>0</v>
      </c>
      <c r="L14" s="278">
        <f t="shared" si="10"/>
        <v>0</v>
      </c>
      <c r="M14" s="278">
        <f t="shared" si="11"/>
        <v>0</v>
      </c>
      <c r="N14" s="278">
        <f t="shared" si="12"/>
        <v>0</v>
      </c>
      <c r="O14" s="278">
        <f t="shared" si="13"/>
        <v>0</v>
      </c>
      <c r="P14" s="278">
        <f t="shared" si="14"/>
        <v>0</v>
      </c>
      <c r="Q14" s="278">
        <f t="shared" si="15"/>
        <v>0</v>
      </c>
      <c r="R14" s="278">
        <f t="shared" si="16"/>
        <v>70</v>
      </c>
      <c r="S14" s="278">
        <f t="shared" si="17"/>
        <v>70</v>
      </c>
      <c r="T14" s="278">
        <f t="shared" si="18"/>
        <v>70</v>
      </c>
      <c r="U14" s="278">
        <f t="shared" si="19"/>
        <v>70</v>
      </c>
      <c r="V14" s="278">
        <f t="shared" si="20"/>
        <v>70</v>
      </c>
      <c r="W14" s="278">
        <f t="shared" si="21"/>
        <v>70</v>
      </c>
      <c r="X14" s="278">
        <f t="shared" si="22"/>
        <v>0</v>
      </c>
      <c r="Y14" s="278">
        <f t="shared" si="23"/>
        <v>0</v>
      </c>
      <c r="Z14" s="97"/>
      <c r="AA14" s="105">
        <v>1</v>
      </c>
      <c r="AB14" s="117">
        <v>20</v>
      </c>
      <c r="AC14" s="117">
        <v>17</v>
      </c>
      <c r="AD14" s="117">
        <v>2</v>
      </c>
      <c r="AE14" s="117">
        <v>4</v>
      </c>
      <c r="AF14" s="117">
        <v>400</v>
      </c>
      <c r="AG14" s="250" t="str">
        <f t="shared" si="24"/>
        <v>17,20</v>
      </c>
      <c r="AH14" s="245"/>
      <c r="AI14" s="105">
        <v>9</v>
      </c>
      <c r="AJ14" s="105">
        <v>9</v>
      </c>
      <c r="AK14" s="105" t="s">
        <v>747</v>
      </c>
      <c r="AL14" s="117">
        <v>400</v>
      </c>
      <c r="AM14" s="117">
        <v>5</v>
      </c>
      <c r="AN14" s="117">
        <v>2.1875000000000002E-3</v>
      </c>
      <c r="AO14" s="117">
        <v>41.4375</v>
      </c>
      <c r="AP14" s="117">
        <v>1</v>
      </c>
      <c r="AQ14" s="117">
        <v>100</v>
      </c>
      <c r="AR14" s="117">
        <v>0.03</v>
      </c>
      <c r="AS14" s="117">
        <v>2</v>
      </c>
      <c r="AT14" s="117">
        <v>1</v>
      </c>
      <c r="AU14" s="117">
        <v>0</v>
      </c>
      <c r="AV14" s="117" t="s">
        <v>731</v>
      </c>
      <c r="AW14" s="107">
        <f>IF(AV13=AV14,AW13,MAX(AW$4:AW13)+1)</f>
        <v>2</v>
      </c>
      <c r="AX14" s="245"/>
      <c r="AY14" s="86">
        <v>9</v>
      </c>
      <c r="AZ14" s="86">
        <v>9</v>
      </c>
      <c r="BA14" s="53">
        <v>8</v>
      </c>
      <c r="BB14" s="53">
        <v>-10</v>
      </c>
      <c r="BC14" s="53"/>
      <c r="BD14" s="53">
        <f t="shared" si="25"/>
        <v>3</v>
      </c>
      <c r="BE14" s="245"/>
      <c r="BF14" s="51">
        <v>1</v>
      </c>
      <c r="BG14" s="117">
        <v>1</v>
      </c>
      <c r="BH14" s="117">
        <v>13</v>
      </c>
      <c r="BI14" s="117">
        <v>50.15</v>
      </c>
      <c r="BJ14" s="54" t="str">
        <f t="shared" si="26"/>
        <v>13,1</v>
      </c>
      <c r="BK14" s="97"/>
      <c r="BL14" s="109">
        <f t="shared" si="27"/>
        <v>10</v>
      </c>
      <c r="BM14" s="64">
        <f t="shared" si="28"/>
        <v>1</v>
      </c>
      <c r="BN14" s="64">
        <f t="shared" si="29"/>
        <v>10</v>
      </c>
      <c r="BO14" s="97"/>
      <c r="BP14" s="105">
        <v>9</v>
      </c>
      <c r="BQ14" s="252">
        <v>0</v>
      </c>
      <c r="BR14" s="117">
        <v>9</v>
      </c>
      <c r="BS14" s="117" t="s">
        <v>746</v>
      </c>
      <c r="BT14" s="117" t="s">
        <v>467</v>
      </c>
      <c r="BU14" s="117">
        <v>1</v>
      </c>
      <c r="BV14" s="252">
        <v>0</v>
      </c>
      <c r="BW14" s="117">
        <v>0</v>
      </c>
      <c r="BX14" s="252">
        <v>0</v>
      </c>
      <c r="BY14" s="252">
        <v>0</v>
      </c>
      <c r="BZ14" s="97"/>
      <c r="CA14" s="277">
        <v>28.056049999999999</v>
      </c>
      <c r="CB14" s="277">
        <v>28.750810000000001</v>
      </c>
      <c r="CC14" s="277">
        <v>28.95383</v>
      </c>
      <c r="CD14" s="277">
        <v>29.176480000000002</v>
      </c>
      <c r="CE14" s="277">
        <v>29.094950000000001</v>
      </c>
      <c r="CF14" s="277">
        <v>29.050170000000001</v>
      </c>
      <c r="CG14" s="277">
        <v>29.70411</v>
      </c>
      <c r="CH14" s="277">
        <v>29.771940000000001</v>
      </c>
      <c r="CI14" s="277">
        <v>29.94323</v>
      </c>
      <c r="CJ14" s="277">
        <v>29.92371</v>
      </c>
      <c r="CK14" s="276">
        <v>29.862469999999998</v>
      </c>
      <c r="CL14" s="276">
        <v>29.848680000000002</v>
      </c>
      <c r="CM14" s="276">
        <v>29.8827</v>
      </c>
      <c r="CN14" s="276">
        <v>29.7</v>
      </c>
      <c r="CO14" s="276">
        <v>29.7</v>
      </c>
      <c r="CP14" s="276">
        <v>29.7</v>
      </c>
      <c r="CQ14" s="276">
        <v>29.7</v>
      </c>
      <c r="CR14" s="276">
        <v>29.7</v>
      </c>
      <c r="CS14" s="276">
        <v>29.7</v>
      </c>
      <c r="CT14" s="276">
        <v>29.7</v>
      </c>
      <c r="CU14" s="276">
        <v>29.7</v>
      </c>
      <c r="CV14" s="276">
        <v>29.7</v>
      </c>
      <c r="CW14" s="276">
        <v>29.7</v>
      </c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</row>
    <row r="15" spans="1:115" ht="6.95" customHeight="1" x14ac:dyDescent="0.25">
      <c r="A15" s="97"/>
      <c r="B15" s="254"/>
      <c r="C15" s="278">
        <f t="shared" si="1"/>
        <v>-1</v>
      </c>
      <c r="D15" s="278">
        <f t="shared" si="2"/>
        <v>-1</v>
      </c>
      <c r="E15" s="278">
        <f t="shared" si="3"/>
        <v>0</v>
      </c>
      <c r="F15" s="278">
        <f t="shared" si="4"/>
        <v>0</v>
      </c>
      <c r="G15" s="278">
        <f t="shared" si="5"/>
        <v>0</v>
      </c>
      <c r="H15" s="278">
        <f t="shared" si="6"/>
        <v>0</v>
      </c>
      <c r="I15" s="278">
        <f t="shared" si="7"/>
        <v>0</v>
      </c>
      <c r="J15" s="278">
        <f t="shared" si="8"/>
        <v>0</v>
      </c>
      <c r="K15" s="278">
        <f t="shared" si="9"/>
        <v>0</v>
      </c>
      <c r="L15" s="278">
        <f t="shared" si="10"/>
        <v>0</v>
      </c>
      <c r="M15" s="278">
        <f t="shared" si="11"/>
        <v>0</v>
      </c>
      <c r="N15" s="278">
        <f t="shared" si="12"/>
        <v>0</v>
      </c>
      <c r="O15" s="278">
        <f t="shared" si="13"/>
        <v>0</v>
      </c>
      <c r="P15" s="278">
        <f t="shared" si="14"/>
        <v>0</v>
      </c>
      <c r="Q15" s="278">
        <f t="shared" si="15"/>
        <v>0</v>
      </c>
      <c r="R15" s="278">
        <f t="shared" si="16"/>
        <v>0</v>
      </c>
      <c r="S15" s="278">
        <f t="shared" si="17"/>
        <v>70</v>
      </c>
      <c r="T15" s="278">
        <f t="shared" si="18"/>
        <v>70</v>
      </c>
      <c r="U15" s="278">
        <f t="shared" si="19"/>
        <v>70</v>
      </c>
      <c r="V15" s="278">
        <f t="shared" si="20"/>
        <v>70</v>
      </c>
      <c r="W15" s="278">
        <f t="shared" si="21"/>
        <v>70</v>
      </c>
      <c r="X15" s="278">
        <f t="shared" si="22"/>
        <v>0</v>
      </c>
      <c r="Y15" s="278">
        <f t="shared" si="23"/>
        <v>0</v>
      </c>
      <c r="Z15" s="97"/>
      <c r="AA15" s="105">
        <v>1</v>
      </c>
      <c r="AB15" s="117">
        <v>21</v>
      </c>
      <c r="AC15" s="117">
        <v>17</v>
      </c>
      <c r="AD15" s="117">
        <v>2</v>
      </c>
      <c r="AE15" s="117">
        <v>5</v>
      </c>
      <c r="AF15" s="117">
        <v>400</v>
      </c>
      <c r="AG15" s="250" t="str">
        <f t="shared" si="24"/>
        <v>17,21</v>
      </c>
      <c r="AH15" s="245"/>
      <c r="AI15" s="105">
        <v>10</v>
      </c>
      <c r="AJ15" s="105">
        <v>10</v>
      </c>
      <c r="AK15" s="105" t="s">
        <v>745</v>
      </c>
      <c r="AL15" s="117">
        <v>400</v>
      </c>
      <c r="AM15" s="117">
        <v>5</v>
      </c>
      <c r="AN15" s="117">
        <v>2.1875000000000002E-3</v>
      </c>
      <c r="AO15" s="117">
        <v>40.5625</v>
      </c>
      <c r="AP15" s="117">
        <v>1</v>
      </c>
      <c r="AQ15" s="117">
        <v>100</v>
      </c>
      <c r="AR15" s="117">
        <v>0.03</v>
      </c>
      <c r="AS15" s="117">
        <v>2</v>
      </c>
      <c r="AT15" s="117">
        <v>1</v>
      </c>
      <c r="AU15" s="117">
        <v>0</v>
      </c>
      <c r="AV15" s="117" t="s">
        <v>731</v>
      </c>
      <c r="AW15" s="107">
        <f>IF(AV14=AV15,AW14,MAX(AW$4:AW14)+1)</f>
        <v>2</v>
      </c>
      <c r="AX15" s="245"/>
      <c r="AY15" s="86">
        <v>10</v>
      </c>
      <c r="AZ15" s="86">
        <v>10</v>
      </c>
      <c r="BA15" s="53">
        <v>9</v>
      </c>
      <c r="BB15" s="53">
        <v>-11</v>
      </c>
      <c r="BC15" s="53"/>
      <c r="BD15" s="53">
        <f t="shared" si="25"/>
        <v>4</v>
      </c>
      <c r="BE15" s="245"/>
      <c r="BF15" s="51">
        <v>1</v>
      </c>
      <c r="BG15" s="117">
        <v>1</v>
      </c>
      <c r="BH15" s="117">
        <v>14</v>
      </c>
      <c r="BI15" s="117">
        <v>50.15</v>
      </c>
      <c r="BJ15" s="54" t="str">
        <f t="shared" si="26"/>
        <v>14,1</v>
      </c>
      <c r="BK15" s="97"/>
      <c r="BL15" s="109">
        <f t="shared" si="27"/>
        <v>11</v>
      </c>
      <c r="BM15" s="64">
        <f t="shared" si="28"/>
        <v>1</v>
      </c>
      <c r="BN15" s="64">
        <f t="shared" si="29"/>
        <v>11</v>
      </c>
      <c r="BO15" s="97"/>
      <c r="BP15" s="105">
        <v>10</v>
      </c>
      <c r="BQ15" s="252">
        <v>0</v>
      </c>
      <c r="BR15" s="117">
        <v>10</v>
      </c>
      <c r="BS15" s="117" t="s">
        <v>744</v>
      </c>
      <c r="BT15" s="117" t="s">
        <v>465</v>
      </c>
      <c r="BU15" s="117">
        <v>1</v>
      </c>
      <c r="BV15" s="252">
        <v>29.731670000000001</v>
      </c>
      <c r="BW15" s="117">
        <v>100</v>
      </c>
      <c r="BX15" s="252">
        <v>202.83249999999899</v>
      </c>
      <c r="BY15" s="252">
        <v>403.71699999999998</v>
      </c>
      <c r="BZ15" s="97"/>
      <c r="CA15" s="277">
        <v>26.484970000000001</v>
      </c>
      <c r="CB15" s="277">
        <v>27.049209999999999</v>
      </c>
      <c r="CC15" s="277">
        <v>27.462479999999999</v>
      </c>
      <c r="CD15" s="277">
        <v>28.02036</v>
      </c>
      <c r="CE15" s="277">
        <v>27.84806</v>
      </c>
      <c r="CF15" s="277">
        <v>28.415600000000001</v>
      </c>
      <c r="CG15" s="277">
        <v>28.591429999999999</v>
      </c>
      <c r="CH15" s="277">
        <v>29.504809999999999</v>
      </c>
      <c r="CI15" s="277">
        <v>29.91873</v>
      </c>
      <c r="CJ15" s="277">
        <v>29.77177</v>
      </c>
      <c r="CK15" s="276">
        <v>30.002189999999999</v>
      </c>
      <c r="CL15" s="276">
        <v>29.86919</v>
      </c>
      <c r="CM15" s="276">
        <v>29.7</v>
      </c>
      <c r="CN15" s="276">
        <v>29.7</v>
      </c>
      <c r="CO15" s="276">
        <v>29.7</v>
      </c>
      <c r="CP15" s="276">
        <v>29.7</v>
      </c>
      <c r="CQ15" s="276">
        <v>29.7</v>
      </c>
      <c r="CR15" s="276">
        <v>29.7</v>
      </c>
      <c r="CS15" s="276">
        <v>29.7</v>
      </c>
      <c r="CT15" s="276">
        <v>29.7</v>
      </c>
      <c r="CU15" s="276">
        <v>29.7</v>
      </c>
      <c r="CV15" s="276">
        <v>29.7</v>
      </c>
      <c r="CW15" s="276">
        <v>29.7</v>
      </c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</row>
    <row r="16" spans="1:115" ht="6.95" customHeight="1" x14ac:dyDescent="0.25">
      <c r="A16" s="97"/>
      <c r="B16" s="254"/>
      <c r="C16" s="278">
        <f t="shared" si="1"/>
        <v>-1</v>
      </c>
      <c r="D16" s="278">
        <f t="shared" si="2"/>
        <v>0</v>
      </c>
      <c r="E16" s="278">
        <f t="shared" si="3"/>
        <v>0</v>
      </c>
      <c r="F16" s="278">
        <f t="shared" si="4"/>
        <v>0</v>
      </c>
      <c r="G16" s="278">
        <f t="shared" si="5"/>
        <v>0</v>
      </c>
      <c r="H16" s="278">
        <f t="shared" si="6"/>
        <v>0</v>
      </c>
      <c r="I16" s="278">
        <f t="shared" si="7"/>
        <v>0</v>
      </c>
      <c r="J16" s="278">
        <f t="shared" si="8"/>
        <v>0</v>
      </c>
      <c r="K16" s="278">
        <f t="shared" si="9"/>
        <v>0</v>
      </c>
      <c r="L16" s="278">
        <f t="shared" si="10"/>
        <v>0</v>
      </c>
      <c r="M16" s="278">
        <f t="shared" si="11"/>
        <v>0</v>
      </c>
      <c r="N16" s="278">
        <f t="shared" si="12"/>
        <v>0</v>
      </c>
      <c r="O16" s="278">
        <f t="shared" si="13"/>
        <v>0</v>
      </c>
      <c r="P16" s="278">
        <f t="shared" si="14"/>
        <v>0</v>
      </c>
      <c r="Q16" s="278">
        <f t="shared" si="15"/>
        <v>0</v>
      </c>
      <c r="R16" s="278">
        <f t="shared" si="16"/>
        <v>0</v>
      </c>
      <c r="S16" s="278">
        <f t="shared" si="17"/>
        <v>70</v>
      </c>
      <c r="T16" s="278">
        <f t="shared" si="18"/>
        <v>70</v>
      </c>
      <c r="U16" s="278">
        <f t="shared" si="19"/>
        <v>70</v>
      </c>
      <c r="V16" s="278">
        <f t="shared" si="20"/>
        <v>70</v>
      </c>
      <c r="W16" s="278">
        <f t="shared" si="21"/>
        <v>70</v>
      </c>
      <c r="X16" s="278">
        <f t="shared" si="22"/>
        <v>0</v>
      </c>
      <c r="Y16" s="278">
        <f t="shared" si="23"/>
        <v>0</v>
      </c>
      <c r="Z16" s="97"/>
      <c r="AA16" s="105">
        <v>1</v>
      </c>
      <c r="AB16" s="117">
        <v>22</v>
      </c>
      <c r="AC16" s="117">
        <v>17</v>
      </c>
      <c r="AD16" s="117">
        <v>2</v>
      </c>
      <c r="AE16" s="117">
        <v>6</v>
      </c>
      <c r="AF16" s="117">
        <v>400</v>
      </c>
      <c r="AG16" s="250" t="str">
        <f t="shared" si="24"/>
        <v>17,22</v>
      </c>
      <c r="AH16" s="245"/>
      <c r="AI16" s="105">
        <v>11</v>
      </c>
      <c r="AJ16" s="105">
        <v>11</v>
      </c>
      <c r="AK16" s="105" t="s">
        <v>743</v>
      </c>
      <c r="AL16" s="117">
        <v>400</v>
      </c>
      <c r="AM16" s="117">
        <v>5</v>
      </c>
      <c r="AN16" s="117">
        <v>2.1875000000000002E-3</v>
      </c>
      <c r="AO16" s="117">
        <v>39.6875</v>
      </c>
      <c r="AP16" s="117">
        <v>1</v>
      </c>
      <c r="AQ16" s="117">
        <v>100</v>
      </c>
      <c r="AR16" s="117">
        <v>0.03</v>
      </c>
      <c r="AS16" s="117">
        <v>2</v>
      </c>
      <c r="AT16" s="117">
        <v>1</v>
      </c>
      <c r="AU16" s="117">
        <v>0</v>
      </c>
      <c r="AV16" s="117" t="s">
        <v>731</v>
      </c>
      <c r="AW16" s="107">
        <f>IF(AV15=AV16,AW15,MAX(AW$4:AW15)+1)</f>
        <v>2</v>
      </c>
      <c r="AX16" s="245"/>
      <c r="AY16" s="86">
        <v>11</v>
      </c>
      <c r="AZ16" s="86">
        <v>11</v>
      </c>
      <c r="BA16" s="53">
        <v>10</v>
      </c>
      <c r="BB16" s="53">
        <v>-12</v>
      </c>
      <c r="BC16" s="53"/>
      <c r="BD16" s="53">
        <f t="shared" si="25"/>
        <v>5</v>
      </c>
      <c r="BE16" s="245"/>
      <c r="BF16" s="51">
        <v>1</v>
      </c>
      <c r="BG16" s="117">
        <v>1</v>
      </c>
      <c r="BH16" s="117">
        <v>15</v>
      </c>
      <c r="BI16" s="117">
        <v>50.1</v>
      </c>
      <c r="BJ16" s="54" t="str">
        <f t="shared" si="26"/>
        <v>15,1</v>
      </c>
      <c r="BK16" s="97"/>
      <c r="BL16" s="109">
        <f t="shared" si="27"/>
        <v>12</v>
      </c>
      <c r="BM16" s="64">
        <f t="shared" si="28"/>
        <v>1</v>
      </c>
      <c r="BN16" s="64">
        <f t="shared" si="29"/>
        <v>12</v>
      </c>
      <c r="BO16" s="97"/>
      <c r="BP16" s="105">
        <v>11</v>
      </c>
      <c r="BQ16" s="252">
        <v>0</v>
      </c>
      <c r="BR16" s="117">
        <v>11</v>
      </c>
      <c r="BS16" s="117" t="s">
        <v>742</v>
      </c>
      <c r="BT16" s="117" t="s">
        <v>467</v>
      </c>
      <c r="BU16" s="117">
        <v>1</v>
      </c>
      <c r="BV16" s="252">
        <v>0</v>
      </c>
      <c r="BW16" s="117">
        <v>0</v>
      </c>
      <c r="BX16" s="252">
        <v>0</v>
      </c>
      <c r="BY16" s="252">
        <v>0</v>
      </c>
      <c r="BZ16" s="97"/>
      <c r="CA16" s="277">
        <v>24.582540000000002</v>
      </c>
      <c r="CB16" s="277">
        <v>25.018789999999999</v>
      </c>
      <c r="CC16" s="277">
        <v>25.189050000000002</v>
      </c>
      <c r="CD16" s="277">
        <v>26.201090000000001</v>
      </c>
      <c r="CE16" s="277">
        <v>26.714510000000001</v>
      </c>
      <c r="CF16" s="277">
        <v>26.886980000000001</v>
      </c>
      <c r="CG16" s="277">
        <v>27.14997</v>
      </c>
      <c r="CH16" s="277">
        <v>27.70956</v>
      </c>
      <c r="CI16" s="277">
        <v>28.543410000000002</v>
      </c>
      <c r="CJ16" s="277">
        <v>29.097729999999999</v>
      </c>
      <c r="CK16" s="276">
        <v>29.7</v>
      </c>
      <c r="CL16" s="276">
        <v>29.7</v>
      </c>
      <c r="CM16" s="276">
        <v>29.7</v>
      </c>
      <c r="CN16" s="276">
        <v>29.7</v>
      </c>
      <c r="CO16" s="276">
        <v>29.7</v>
      </c>
      <c r="CP16" s="276">
        <v>29.7</v>
      </c>
      <c r="CQ16" s="276">
        <v>29.7</v>
      </c>
      <c r="CR16" s="276">
        <v>29.7</v>
      </c>
      <c r="CS16" s="276">
        <v>29.7</v>
      </c>
      <c r="CT16" s="276">
        <v>29.7</v>
      </c>
      <c r="CU16" s="276">
        <v>29.7</v>
      </c>
      <c r="CV16" s="276">
        <v>29.7</v>
      </c>
      <c r="CW16" s="276">
        <v>29.7</v>
      </c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</row>
    <row r="17" spans="1:115" ht="6.95" customHeight="1" x14ac:dyDescent="0.25">
      <c r="A17" s="97"/>
      <c r="B17" s="254"/>
      <c r="C17" s="278">
        <f t="shared" si="1"/>
        <v>-1</v>
      </c>
      <c r="D17" s="278">
        <f t="shared" si="2"/>
        <v>0</v>
      </c>
      <c r="E17" s="278">
        <f t="shared" si="3"/>
        <v>0</v>
      </c>
      <c r="F17" s="278">
        <f t="shared" si="4"/>
        <v>0</v>
      </c>
      <c r="G17" s="278">
        <f t="shared" si="5"/>
        <v>0</v>
      </c>
      <c r="H17" s="278">
        <f t="shared" si="6"/>
        <v>0</v>
      </c>
      <c r="I17" s="278">
        <f t="shared" si="7"/>
        <v>0</v>
      </c>
      <c r="J17" s="278">
        <f t="shared" si="8"/>
        <v>0</v>
      </c>
      <c r="K17" s="278">
        <f t="shared" si="9"/>
        <v>0</v>
      </c>
      <c r="L17" s="278">
        <f t="shared" si="10"/>
        <v>0</v>
      </c>
      <c r="M17" s="278">
        <f t="shared" si="11"/>
        <v>0</v>
      </c>
      <c r="N17" s="278">
        <f t="shared" si="12"/>
        <v>0</v>
      </c>
      <c r="O17" s="278">
        <f t="shared" si="13"/>
        <v>0</v>
      </c>
      <c r="P17" s="278">
        <f t="shared" si="14"/>
        <v>0</v>
      </c>
      <c r="Q17" s="278">
        <f t="shared" si="15"/>
        <v>0</v>
      </c>
      <c r="R17" s="278">
        <f t="shared" si="16"/>
        <v>0</v>
      </c>
      <c r="S17" s="278">
        <f t="shared" si="17"/>
        <v>70</v>
      </c>
      <c r="T17" s="278">
        <f t="shared" si="18"/>
        <v>70</v>
      </c>
      <c r="U17" s="278">
        <f t="shared" si="19"/>
        <v>70</v>
      </c>
      <c r="V17" s="278">
        <f t="shared" si="20"/>
        <v>70</v>
      </c>
      <c r="W17" s="278">
        <f t="shared" si="21"/>
        <v>0</v>
      </c>
      <c r="X17" s="278">
        <f t="shared" si="22"/>
        <v>0</v>
      </c>
      <c r="Y17" s="278">
        <f t="shared" si="23"/>
        <v>0</v>
      </c>
      <c r="Z17" s="97"/>
      <c r="AA17" s="105">
        <v>1</v>
      </c>
      <c r="AB17" s="117">
        <v>23</v>
      </c>
      <c r="AC17" s="117">
        <v>16</v>
      </c>
      <c r="AD17" s="117">
        <v>2</v>
      </c>
      <c r="AE17" s="117">
        <v>7</v>
      </c>
      <c r="AF17" s="117">
        <v>400</v>
      </c>
      <c r="AG17" s="250" t="str">
        <f t="shared" si="24"/>
        <v>16,23</v>
      </c>
      <c r="AH17" s="245"/>
      <c r="AI17" s="105">
        <v>12</v>
      </c>
      <c r="AJ17" s="105">
        <v>12</v>
      </c>
      <c r="AK17" s="105" t="s">
        <v>741</v>
      </c>
      <c r="AL17" s="117">
        <v>400</v>
      </c>
      <c r="AM17" s="117">
        <v>5</v>
      </c>
      <c r="AN17" s="117">
        <v>2.1875000000000002E-3</v>
      </c>
      <c r="AO17" s="117">
        <v>38.8125</v>
      </c>
      <c r="AP17" s="117">
        <v>1</v>
      </c>
      <c r="AQ17" s="117">
        <v>100</v>
      </c>
      <c r="AR17" s="117">
        <v>0.03</v>
      </c>
      <c r="AS17" s="117">
        <v>2</v>
      </c>
      <c r="AT17" s="117">
        <v>1</v>
      </c>
      <c r="AU17" s="117">
        <v>0</v>
      </c>
      <c r="AV17" s="117" t="s">
        <v>731</v>
      </c>
      <c r="AW17" s="107">
        <f>IF(AV16=AV17,AW16,MAX(AW$4:AW16)+1)</f>
        <v>2</v>
      </c>
      <c r="AX17" s="245"/>
      <c r="AY17" s="86">
        <v>12</v>
      </c>
      <c r="AZ17" s="86">
        <v>12</v>
      </c>
      <c r="BA17" s="53">
        <v>11</v>
      </c>
      <c r="BB17" s="53">
        <v>-13</v>
      </c>
      <c r="BC17" s="53"/>
      <c r="BD17" s="53">
        <f t="shared" si="25"/>
        <v>6</v>
      </c>
      <c r="BE17" s="245"/>
      <c r="BF17" s="51">
        <v>1</v>
      </c>
      <c r="BG17" s="117">
        <v>1</v>
      </c>
      <c r="BH17" s="117">
        <v>16</v>
      </c>
      <c r="BI17" s="117">
        <v>50</v>
      </c>
      <c r="BJ17" s="54" t="str">
        <f t="shared" si="26"/>
        <v>16,1</v>
      </c>
      <c r="BK17" s="97"/>
      <c r="BL17" s="109">
        <f t="shared" si="27"/>
        <v>13</v>
      </c>
      <c r="BM17" s="64">
        <f t="shared" si="28"/>
        <v>1</v>
      </c>
      <c r="BN17" s="64">
        <f t="shared" si="29"/>
        <v>13</v>
      </c>
      <c r="BO17" s="97"/>
      <c r="BP17" s="105">
        <v>12</v>
      </c>
      <c r="BQ17" s="252">
        <v>0</v>
      </c>
      <c r="BR17" s="117">
        <v>12</v>
      </c>
      <c r="BS17" s="117" t="s">
        <v>740</v>
      </c>
      <c r="BT17" s="117" t="s">
        <v>465</v>
      </c>
      <c r="BU17" s="117">
        <v>1</v>
      </c>
      <c r="BV17" s="252">
        <v>30.201750000000001</v>
      </c>
      <c r="BW17" s="117">
        <v>100</v>
      </c>
      <c r="BX17" s="252">
        <v>201.85849999999999</v>
      </c>
      <c r="BY17" s="252">
        <v>405.664999999999</v>
      </c>
      <c r="BZ17" s="97"/>
      <c r="CA17" s="277">
        <v>22.751080000000002</v>
      </c>
      <c r="CB17" s="277">
        <v>23.031829999999999</v>
      </c>
      <c r="CC17" s="277">
        <v>23.312169999999998</v>
      </c>
      <c r="CD17" s="277">
        <v>23.55771</v>
      </c>
      <c r="CE17" s="277">
        <v>23.764050000000001</v>
      </c>
      <c r="CF17" s="277">
        <v>24.25329</v>
      </c>
      <c r="CG17" s="277">
        <v>24.78199</v>
      </c>
      <c r="CH17" s="277">
        <v>26.15136</v>
      </c>
      <c r="CI17" s="277">
        <v>27.129460000000002</v>
      </c>
      <c r="CJ17" s="277">
        <v>28.02421</v>
      </c>
      <c r="CK17" s="276">
        <v>29.7</v>
      </c>
      <c r="CL17" s="276">
        <v>29.7</v>
      </c>
      <c r="CM17" s="276">
        <v>29.7</v>
      </c>
      <c r="CN17" s="276">
        <v>29.7</v>
      </c>
      <c r="CO17" s="276">
        <v>29.7</v>
      </c>
      <c r="CP17" s="276">
        <v>29.7</v>
      </c>
      <c r="CQ17" s="276">
        <v>29.7</v>
      </c>
      <c r="CR17" s="276">
        <v>29.7</v>
      </c>
      <c r="CS17" s="276">
        <v>29.7</v>
      </c>
      <c r="CT17" s="276">
        <v>29.7</v>
      </c>
      <c r="CU17" s="276">
        <v>29.7</v>
      </c>
      <c r="CV17" s="276">
        <v>29.7</v>
      </c>
      <c r="CW17" s="276">
        <v>29.7</v>
      </c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</row>
    <row r="18" spans="1:115" ht="6.95" customHeight="1" x14ac:dyDescent="0.25">
      <c r="A18" s="97"/>
      <c r="B18" s="254"/>
      <c r="C18" s="278">
        <f t="shared" si="1"/>
        <v>-1</v>
      </c>
      <c r="D18" s="278">
        <f t="shared" si="2"/>
        <v>0</v>
      </c>
      <c r="E18" s="278">
        <f t="shared" si="3"/>
        <v>0</v>
      </c>
      <c r="F18" s="278">
        <f t="shared" si="4"/>
        <v>0</v>
      </c>
      <c r="G18" s="278">
        <f t="shared" si="5"/>
        <v>0</v>
      </c>
      <c r="H18" s="278">
        <f t="shared" si="6"/>
        <v>0</v>
      </c>
      <c r="I18" s="278">
        <f t="shared" si="7"/>
        <v>0</v>
      </c>
      <c r="J18" s="278">
        <f t="shared" si="8"/>
        <v>0</v>
      </c>
      <c r="K18" s="278">
        <f t="shared" si="9"/>
        <v>0</v>
      </c>
      <c r="L18" s="278">
        <f t="shared" si="10"/>
        <v>0</v>
      </c>
      <c r="M18" s="278">
        <f t="shared" si="11"/>
        <v>0</v>
      </c>
      <c r="N18" s="278">
        <f t="shared" si="12"/>
        <v>0</v>
      </c>
      <c r="O18" s="278">
        <f t="shared" si="13"/>
        <v>0</v>
      </c>
      <c r="P18" s="278">
        <f t="shared" si="14"/>
        <v>0</v>
      </c>
      <c r="Q18" s="278">
        <f t="shared" si="15"/>
        <v>0</v>
      </c>
      <c r="R18" s="278">
        <f t="shared" si="16"/>
        <v>0</v>
      </c>
      <c r="S18" s="278">
        <f t="shared" si="17"/>
        <v>70</v>
      </c>
      <c r="T18" s="278">
        <f t="shared" si="18"/>
        <v>70</v>
      </c>
      <c r="U18" s="278">
        <f t="shared" si="19"/>
        <v>70</v>
      </c>
      <c r="V18" s="278">
        <f t="shared" si="20"/>
        <v>70</v>
      </c>
      <c r="W18" s="278">
        <f t="shared" si="21"/>
        <v>0</v>
      </c>
      <c r="X18" s="278">
        <f t="shared" si="22"/>
        <v>0</v>
      </c>
      <c r="Y18" s="278">
        <f t="shared" si="23"/>
        <v>0</v>
      </c>
      <c r="Z18" s="97"/>
      <c r="AA18" s="105">
        <v>1</v>
      </c>
      <c r="AB18" s="117">
        <v>24</v>
      </c>
      <c r="AC18" s="117">
        <v>16</v>
      </c>
      <c r="AD18" s="117">
        <v>2</v>
      </c>
      <c r="AE18" s="117">
        <v>8</v>
      </c>
      <c r="AF18" s="117">
        <v>400</v>
      </c>
      <c r="AG18" s="250" t="str">
        <f t="shared" si="24"/>
        <v>16,24</v>
      </c>
      <c r="AH18" s="245"/>
      <c r="AI18" s="105">
        <v>13</v>
      </c>
      <c r="AJ18" s="105">
        <v>13</v>
      </c>
      <c r="AK18" s="105" t="s">
        <v>739</v>
      </c>
      <c r="AL18" s="117">
        <v>400</v>
      </c>
      <c r="AM18" s="117">
        <v>5</v>
      </c>
      <c r="AN18" s="117">
        <v>2.1875000000000002E-3</v>
      </c>
      <c r="AO18" s="117">
        <v>37.9375</v>
      </c>
      <c r="AP18" s="117">
        <v>1</v>
      </c>
      <c r="AQ18" s="117">
        <v>100</v>
      </c>
      <c r="AR18" s="117">
        <v>0.03</v>
      </c>
      <c r="AS18" s="117">
        <v>2</v>
      </c>
      <c r="AT18" s="117">
        <v>1</v>
      </c>
      <c r="AU18" s="117">
        <v>0</v>
      </c>
      <c r="AV18" s="117" t="s">
        <v>731</v>
      </c>
      <c r="AW18" s="107">
        <f>IF(AV17=AV18,AW17,MAX(AW$4:AW17)+1)</f>
        <v>2</v>
      </c>
      <c r="AX18" s="245"/>
      <c r="AY18" s="86">
        <v>13</v>
      </c>
      <c r="AZ18" s="86">
        <v>13</v>
      </c>
      <c r="BA18" s="53">
        <v>12</v>
      </c>
      <c r="BB18" s="53">
        <v>-14</v>
      </c>
      <c r="BC18" s="53"/>
      <c r="BD18" s="53">
        <f t="shared" si="25"/>
        <v>7</v>
      </c>
      <c r="BE18" s="245"/>
      <c r="BF18" s="51">
        <v>1</v>
      </c>
      <c r="BG18" s="117">
        <v>1</v>
      </c>
      <c r="BH18" s="117">
        <v>17</v>
      </c>
      <c r="BI18" s="117">
        <v>50</v>
      </c>
      <c r="BJ18" s="54" t="str">
        <f t="shared" si="26"/>
        <v>17,1</v>
      </c>
      <c r="BK18" s="97"/>
      <c r="BL18" s="109">
        <f t="shared" si="27"/>
        <v>14</v>
      </c>
      <c r="BM18" s="64">
        <f t="shared" si="28"/>
        <v>1</v>
      </c>
      <c r="BN18" s="64">
        <f t="shared" si="29"/>
        <v>14</v>
      </c>
      <c r="BO18" s="97"/>
      <c r="BP18" s="105">
        <v>13</v>
      </c>
      <c r="BQ18" s="252">
        <v>0</v>
      </c>
      <c r="BR18" s="117">
        <v>13</v>
      </c>
      <c r="BS18" s="117" t="s">
        <v>738</v>
      </c>
      <c r="BT18" s="117" t="s">
        <v>465</v>
      </c>
      <c r="BU18" s="117">
        <v>1</v>
      </c>
      <c r="BV18" s="252">
        <v>30.217289999999998</v>
      </c>
      <c r="BW18" s="117">
        <v>100</v>
      </c>
      <c r="BX18" s="252">
        <v>202.83249999999899</v>
      </c>
      <c r="BY18" s="252">
        <v>403.71699999999998</v>
      </c>
      <c r="BZ18" s="97"/>
      <c r="CA18" s="277">
        <v>21.86225</v>
      </c>
      <c r="CB18" s="277">
        <v>22.014479999999999</v>
      </c>
      <c r="CC18" s="277">
        <v>22.215689999999999</v>
      </c>
      <c r="CD18" s="277">
        <v>22.450240000000001</v>
      </c>
      <c r="CE18" s="277">
        <v>22.695740000000001</v>
      </c>
      <c r="CF18" s="277">
        <v>22.955300000000001</v>
      </c>
      <c r="CG18" s="277">
        <v>23.784230000000001</v>
      </c>
      <c r="CH18" s="277">
        <v>24.738980000000002</v>
      </c>
      <c r="CI18" s="277">
        <v>25.778020000000001</v>
      </c>
      <c r="CJ18" s="277">
        <v>26.86196</v>
      </c>
      <c r="CK18" s="276">
        <v>28.477879999999999</v>
      </c>
      <c r="CL18" s="276">
        <v>29.7</v>
      </c>
      <c r="CM18" s="276">
        <v>29.7</v>
      </c>
      <c r="CN18" s="276">
        <v>29.7</v>
      </c>
      <c r="CO18" s="276">
        <v>29.7</v>
      </c>
      <c r="CP18" s="276">
        <v>29.7</v>
      </c>
      <c r="CQ18" s="276">
        <v>29.7</v>
      </c>
      <c r="CR18" s="276">
        <v>29.7</v>
      </c>
      <c r="CS18" s="276">
        <v>29.7</v>
      </c>
      <c r="CT18" s="276">
        <v>29.7</v>
      </c>
      <c r="CU18" s="276">
        <v>29.7</v>
      </c>
      <c r="CV18" s="276">
        <v>29.7</v>
      </c>
      <c r="CW18" s="276">
        <v>29.7</v>
      </c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</row>
    <row r="19" spans="1:115" ht="6.95" customHeight="1" x14ac:dyDescent="0.25">
      <c r="A19" s="97"/>
      <c r="B19" s="254"/>
      <c r="C19" s="278">
        <f t="shared" si="1"/>
        <v>-1</v>
      </c>
      <c r="D19" s="278">
        <f t="shared" si="2"/>
        <v>0</v>
      </c>
      <c r="E19" s="278">
        <f t="shared" si="3"/>
        <v>0</v>
      </c>
      <c r="F19" s="278">
        <f t="shared" si="4"/>
        <v>0</v>
      </c>
      <c r="G19" s="278">
        <f t="shared" si="5"/>
        <v>0</v>
      </c>
      <c r="H19" s="278">
        <f t="shared" si="6"/>
        <v>0</v>
      </c>
      <c r="I19" s="278">
        <f t="shared" si="7"/>
        <v>0</v>
      </c>
      <c r="J19" s="278">
        <f t="shared" si="8"/>
        <v>0</v>
      </c>
      <c r="K19" s="278">
        <f t="shared" si="9"/>
        <v>0</v>
      </c>
      <c r="L19" s="278">
        <f t="shared" si="10"/>
        <v>0</v>
      </c>
      <c r="M19" s="278">
        <f t="shared" si="11"/>
        <v>0</v>
      </c>
      <c r="N19" s="278">
        <f t="shared" si="12"/>
        <v>0</v>
      </c>
      <c r="O19" s="278">
        <f t="shared" si="13"/>
        <v>0</v>
      </c>
      <c r="P19" s="278">
        <f t="shared" si="14"/>
        <v>0</v>
      </c>
      <c r="Q19" s="278">
        <f t="shared" si="15"/>
        <v>0</v>
      </c>
      <c r="R19" s="278">
        <f t="shared" si="16"/>
        <v>0</v>
      </c>
      <c r="S19" s="278">
        <f t="shared" si="17"/>
        <v>70</v>
      </c>
      <c r="T19" s="278">
        <f t="shared" si="18"/>
        <v>70</v>
      </c>
      <c r="U19" s="278">
        <f t="shared" si="19"/>
        <v>70</v>
      </c>
      <c r="V19" s="278">
        <f t="shared" si="20"/>
        <v>0</v>
      </c>
      <c r="W19" s="278">
        <f t="shared" si="21"/>
        <v>0</v>
      </c>
      <c r="X19" s="278">
        <f t="shared" si="22"/>
        <v>0</v>
      </c>
      <c r="Y19" s="278">
        <f t="shared" si="23"/>
        <v>0</v>
      </c>
      <c r="Z19" s="97"/>
      <c r="AA19" s="105">
        <v>1</v>
      </c>
      <c r="AB19" s="117">
        <v>25</v>
      </c>
      <c r="AC19" s="117">
        <v>16</v>
      </c>
      <c r="AD19" s="117">
        <v>2</v>
      </c>
      <c r="AE19" s="117">
        <v>9</v>
      </c>
      <c r="AF19" s="117">
        <v>400</v>
      </c>
      <c r="AG19" s="250" t="str">
        <f t="shared" si="24"/>
        <v>16,25</v>
      </c>
      <c r="AH19" s="245"/>
      <c r="AI19" s="105">
        <v>14</v>
      </c>
      <c r="AJ19" s="105">
        <v>14</v>
      </c>
      <c r="AK19" s="105" t="s">
        <v>737</v>
      </c>
      <c r="AL19" s="117">
        <v>400</v>
      </c>
      <c r="AM19" s="117">
        <v>5</v>
      </c>
      <c r="AN19" s="117">
        <v>2.1875000000000002E-3</v>
      </c>
      <c r="AO19" s="117">
        <v>37.0625</v>
      </c>
      <c r="AP19" s="117">
        <v>1</v>
      </c>
      <c r="AQ19" s="117">
        <v>100</v>
      </c>
      <c r="AR19" s="117">
        <v>0.03</v>
      </c>
      <c r="AS19" s="117">
        <v>2</v>
      </c>
      <c r="AT19" s="117">
        <v>1</v>
      </c>
      <c r="AU19" s="117">
        <v>0</v>
      </c>
      <c r="AV19" s="117" t="s">
        <v>731</v>
      </c>
      <c r="AW19" s="107">
        <f>IF(AV18=AV19,AW18,MAX(AW$4:AW18)+1)</f>
        <v>2</v>
      </c>
      <c r="AX19" s="245"/>
      <c r="AY19" s="86">
        <v>14</v>
      </c>
      <c r="AZ19" s="86">
        <v>14</v>
      </c>
      <c r="BA19" s="53">
        <v>13</v>
      </c>
      <c r="BB19" s="53">
        <v>-15</v>
      </c>
      <c r="BC19" s="53"/>
      <c r="BD19" s="53">
        <f t="shared" si="25"/>
        <v>8</v>
      </c>
      <c r="BE19" s="245"/>
      <c r="BF19" s="51">
        <v>1</v>
      </c>
      <c r="BG19" s="117">
        <v>1</v>
      </c>
      <c r="BH19" s="117">
        <v>18</v>
      </c>
      <c r="BI19" s="117">
        <v>50</v>
      </c>
      <c r="BJ19" s="54" t="str">
        <f t="shared" si="26"/>
        <v>18,1</v>
      </c>
      <c r="BK19" s="97"/>
      <c r="BL19" s="109">
        <f t="shared" si="27"/>
        <v>15</v>
      </c>
      <c r="BM19" s="64">
        <f t="shared" si="28"/>
        <v>1</v>
      </c>
      <c r="BN19" s="64">
        <f t="shared" si="29"/>
        <v>15</v>
      </c>
      <c r="BO19" s="97"/>
      <c r="BP19" s="105">
        <v>14</v>
      </c>
      <c r="BQ19" s="252">
        <v>0</v>
      </c>
      <c r="BR19" s="117">
        <v>14</v>
      </c>
      <c r="BS19" s="117" t="s">
        <v>736</v>
      </c>
      <c r="BT19" s="117" t="s">
        <v>467</v>
      </c>
      <c r="BU19" s="117">
        <v>1</v>
      </c>
      <c r="BV19" s="252">
        <v>0</v>
      </c>
      <c r="BW19" s="117">
        <v>0</v>
      </c>
      <c r="BX19" s="252">
        <v>0</v>
      </c>
      <c r="BY19" s="252">
        <v>0</v>
      </c>
      <c r="BZ19" s="97"/>
      <c r="CA19" s="277">
        <v>20.908650000000002</v>
      </c>
      <c r="CB19" s="277">
        <v>20.944500000000001</v>
      </c>
      <c r="CC19" s="277">
        <v>21.421589999999998</v>
      </c>
      <c r="CD19" s="277">
        <v>21.634309999999999</v>
      </c>
      <c r="CE19" s="277">
        <v>21.875450000000001</v>
      </c>
      <c r="CF19" s="277">
        <v>22.13364</v>
      </c>
      <c r="CG19" s="277">
        <v>22.399640000000002</v>
      </c>
      <c r="CH19" s="277">
        <v>23.269500000000001</v>
      </c>
      <c r="CI19" s="277">
        <v>24.331759999999999</v>
      </c>
      <c r="CJ19" s="277">
        <v>25.44293</v>
      </c>
      <c r="CK19" s="276">
        <v>26.700189999999999</v>
      </c>
      <c r="CL19" s="276">
        <v>28.367180000000001</v>
      </c>
      <c r="CM19" s="276">
        <v>29.160499999999999</v>
      </c>
      <c r="CN19" s="276">
        <v>29.7</v>
      </c>
      <c r="CO19" s="276">
        <v>29.7</v>
      </c>
      <c r="CP19" s="276">
        <v>29.7</v>
      </c>
      <c r="CQ19" s="276">
        <v>29.7</v>
      </c>
      <c r="CR19" s="276">
        <v>29.7</v>
      </c>
      <c r="CS19" s="276">
        <v>29.7</v>
      </c>
      <c r="CT19" s="276">
        <v>29.7</v>
      </c>
      <c r="CU19" s="276">
        <v>29.7</v>
      </c>
      <c r="CV19" s="276">
        <v>29.7</v>
      </c>
      <c r="CW19" s="276">
        <v>29.7</v>
      </c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</row>
    <row r="20" spans="1:115" ht="6.95" customHeight="1" x14ac:dyDescent="0.25">
      <c r="A20" s="97"/>
      <c r="B20" s="254"/>
      <c r="C20" s="278">
        <f t="shared" si="1"/>
        <v>-1</v>
      </c>
      <c r="D20" s="278">
        <f t="shared" si="2"/>
        <v>0</v>
      </c>
      <c r="E20" s="278">
        <f t="shared" si="3"/>
        <v>0</v>
      </c>
      <c r="F20" s="278">
        <f t="shared" si="4"/>
        <v>0</v>
      </c>
      <c r="G20" s="278">
        <f t="shared" si="5"/>
        <v>0</v>
      </c>
      <c r="H20" s="278">
        <f t="shared" si="6"/>
        <v>0</v>
      </c>
      <c r="I20" s="278">
        <f t="shared" si="7"/>
        <v>0</v>
      </c>
      <c r="J20" s="278">
        <f t="shared" si="8"/>
        <v>0</v>
      </c>
      <c r="K20" s="278">
        <f t="shared" si="9"/>
        <v>0</v>
      </c>
      <c r="L20" s="278">
        <f t="shared" si="10"/>
        <v>0</v>
      </c>
      <c r="M20" s="278">
        <f t="shared" si="11"/>
        <v>0</v>
      </c>
      <c r="N20" s="278">
        <f t="shared" si="12"/>
        <v>0</v>
      </c>
      <c r="O20" s="278">
        <f t="shared" si="13"/>
        <v>0</v>
      </c>
      <c r="P20" s="278">
        <f t="shared" si="14"/>
        <v>0</v>
      </c>
      <c r="Q20" s="278">
        <f t="shared" si="15"/>
        <v>0</v>
      </c>
      <c r="R20" s="278">
        <f t="shared" si="16"/>
        <v>0</v>
      </c>
      <c r="S20" s="278">
        <f t="shared" si="17"/>
        <v>0</v>
      </c>
      <c r="T20" s="278">
        <f t="shared" si="18"/>
        <v>70</v>
      </c>
      <c r="U20" s="278">
        <f t="shared" si="19"/>
        <v>0</v>
      </c>
      <c r="V20" s="278">
        <f t="shared" si="20"/>
        <v>0</v>
      </c>
      <c r="W20" s="278">
        <f t="shared" si="21"/>
        <v>0</v>
      </c>
      <c r="X20" s="278">
        <f t="shared" si="22"/>
        <v>0</v>
      </c>
      <c r="Y20" s="278">
        <f t="shared" si="23"/>
        <v>0</v>
      </c>
      <c r="Z20" s="97"/>
      <c r="AA20" s="105">
        <v>1</v>
      </c>
      <c r="AB20" s="117">
        <v>26</v>
      </c>
      <c r="AC20" s="117">
        <v>16</v>
      </c>
      <c r="AD20" s="117">
        <v>2</v>
      </c>
      <c r="AE20" s="117">
        <v>10</v>
      </c>
      <c r="AF20" s="117">
        <v>400</v>
      </c>
      <c r="AG20" s="250" t="str">
        <f t="shared" si="24"/>
        <v>16,26</v>
      </c>
      <c r="AH20" s="245"/>
      <c r="AI20" s="105">
        <v>15</v>
      </c>
      <c r="AJ20" s="105">
        <v>15</v>
      </c>
      <c r="AK20" s="105" t="s">
        <v>735</v>
      </c>
      <c r="AL20" s="117">
        <v>400</v>
      </c>
      <c r="AM20" s="117">
        <v>5</v>
      </c>
      <c r="AN20" s="117">
        <v>2.1875000000000002E-3</v>
      </c>
      <c r="AO20" s="117">
        <v>36.1875</v>
      </c>
      <c r="AP20" s="117">
        <v>1</v>
      </c>
      <c r="AQ20" s="117">
        <v>100</v>
      </c>
      <c r="AR20" s="117">
        <v>0.03</v>
      </c>
      <c r="AS20" s="117">
        <v>2</v>
      </c>
      <c r="AT20" s="117">
        <v>1</v>
      </c>
      <c r="AU20" s="117">
        <v>0</v>
      </c>
      <c r="AV20" s="117" t="s">
        <v>731</v>
      </c>
      <c r="AW20" s="107">
        <f>IF(AV19=AV20,AW19,MAX(AW$4:AW19)+1)</f>
        <v>2</v>
      </c>
      <c r="AX20" s="245"/>
      <c r="AY20" s="86">
        <v>15</v>
      </c>
      <c r="AZ20" s="86">
        <v>15</v>
      </c>
      <c r="BA20" s="53">
        <v>14</v>
      </c>
      <c r="BB20" s="53">
        <v>-16</v>
      </c>
      <c r="BC20" s="53"/>
      <c r="BD20" s="53">
        <f t="shared" si="25"/>
        <v>9</v>
      </c>
      <c r="BE20" s="245"/>
      <c r="BF20" s="51">
        <v>1</v>
      </c>
      <c r="BG20" s="117">
        <v>1</v>
      </c>
      <c r="BH20" s="117">
        <v>19</v>
      </c>
      <c r="BI20" s="117">
        <v>50</v>
      </c>
      <c r="BJ20" s="54" t="str">
        <f t="shared" si="26"/>
        <v>19,1</v>
      </c>
      <c r="BK20" s="97"/>
      <c r="BL20" s="109">
        <f t="shared" si="27"/>
        <v>16</v>
      </c>
      <c r="BM20" s="64">
        <f t="shared" si="28"/>
        <v>1</v>
      </c>
      <c r="BN20" s="64">
        <f t="shared" si="29"/>
        <v>16</v>
      </c>
      <c r="BO20" s="97"/>
      <c r="BP20" s="105">
        <v>15</v>
      </c>
      <c r="BQ20" s="252">
        <v>0</v>
      </c>
      <c r="BR20" s="117">
        <v>15</v>
      </c>
      <c r="BS20" s="117" t="s">
        <v>734</v>
      </c>
      <c r="BT20" s="117" t="s">
        <v>465</v>
      </c>
      <c r="BU20" s="117">
        <v>1</v>
      </c>
      <c r="BV20" s="252">
        <v>30.088059999999999</v>
      </c>
      <c r="BW20" s="117">
        <v>100</v>
      </c>
      <c r="BX20" s="252">
        <v>201.85849999999999</v>
      </c>
      <c r="BY20" s="252">
        <v>405.664999999999</v>
      </c>
      <c r="BZ20" s="97"/>
      <c r="CA20" s="277">
        <v>20.559460000000001</v>
      </c>
      <c r="CB20" s="277">
        <v>20.56268</v>
      </c>
      <c r="CC20" s="277">
        <v>20.627389999999998</v>
      </c>
      <c r="CD20" s="277">
        <v>20.723089999999999</v>
      </c>
      <c r="CE20" s="277">
        <v>21.28952</v>
      </c>
      <c r="CF20" s="277">
        <v>21.52148</v>
      </c>
      <c r="CG20" s="277">
        <v>21.75356</v>
      </c>
      <c r="CH20" s="277">
        <v>21.97391</v>
      </c>
      <c r="CI20" s="277">
        <v>22.880669999999999</v>
      </c>
      <c r="CJ20" s="277">
        <v>24.01558</v>
      </c>
      <c r="CK20" s="276">
        <v>25.384989999999998</v>
      </c>
      <c r="CL20" s="276">
        <v>27.30865</v>
      </c>
      <c r="CM20" s="276">
        <v>28.295079999999999</v>
      </c>
      <c r="CN20" s="276">
        <v>28.613679999999999</v>
      </c>
      <c r="CO20" s="276">
        <v>29.231829999999999</v>
      </c>
      <c r="CP20" s="276">
        <v>29.7</v>
      </c>
      <c r="CQ20" s="276">
        <v>29.7</v>
      </c>
      <c r="CR20" s="276">
        <v>29.7</v>
      </c>
      <c r="CS20" s="276">
        <v>29.7</v>
      </c>
      <c r="CT20" s="276">
        <v>29.7</v>
      </c>
      <c r="CU20" s="276">
        <v>29.7</v>
      </c>
      <c r="CV20" s="276">
        <v>29.7</v>
      </c>
      <c r="CW20" s="276">
        <v>29.7</v>
      </c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</row>
    <row r="21" spans="1:115" ht="6.95" customHeight="1" x14ac:dyDescent="0.25">
      <c r="A21" s="97"/>
      <c r="B21" s="254"/>
      <c r="C21" s="278">
        <f t="shared" si="1"/>
        <v>-1</v>
      </c>
      <c r="D21" s="278">
        <f t="shared" si="2"/>
        <v>0</v>
      </c>
      <c r="E21" s="278">
        <f t="shared" si="3"/>
        <v>0</v>
      </c>
      <c r="F21" s="278">
        <f t="shared" si="4"/>
        <v>0</v>
      </c>
      <c r="G21" s="278">
        <f t="shared" si="5"/>
        <v>0</v>
      </c>
      <c r="H21" s="278">
        <f t="shared" si="6"/>
        <v>0</v>
      </c>
      <c r="I21" s="278">
        <f t="shared" si="7"/>
        <v>0</v>
      </c>
      <c r="J21" s="278">
        <f t="shared" si="8"/>
        <v>0</v>
      </c>
      <c r="K21" s="278">
        <f t="shared" si="9"/>
        <v>0</v>
      </c>
      <c r="L21" s="278">
        <f t="shared" si="10"/>
        <v>0</v>
      </c>
      <c r="M21" s="278">
        <f t="shared" si="11"/>
        <v>0</v>
      </c>
      <c r="N21" s="278">
        <f t="shared" si="12"/>
        <v>0</v>
      </c>
      <c r="O21" s="278">
        <f t="shared" si="13"/>
        <v>0</v>
      </c>
      <c r="P21" s="278">
        <f t="shared" si="14"/>
        <v>0</v>
      </c>
      <c r="Q21" s="278">
        <f t="shared" si="15"/>
        <v>0</v>
      </c>
      <c r="R21" s="278">
        <f t="shared" si="16"/>
        <v>0</v>
      </c>
      <c r="S21" s="278">
        <f t="shared" si="17"/>
        <v>0</v>
      </c>
      <c r="T21" s="278">
        <f t="shared" si="18"/>
        <v>7</v>
      </c>
      <c r="U21" s="278">
        <f t="shared" si="19"/>
        <v>0</v>
      </c>
      <c r="V21" s="278">
        <f t="shared" si="20"/>
        <v>0</v>
      </c>
      <c r="W21" s="278">
        <f t="shared" si="21"/>
        <v>0</v>
      </c>
      <c r="X21" s="278">
        <f t="shared" si="22"/>
        <v>0</v>
      </c>
      <c r="Y21" s="278">
        <f t="shared" si="23"/>
        <v>0</v>
      </c>
      <c r="Z21" s="97"/>
      <c r="AA21" s="105">
        <v>1</v>
      </c>
      <c r="AB21" s="117">
        <v>27</v>
      </c>
      <c r="AC21" s="117">
        <v>16</v>
      </c>
      <c r="AD21" s="117">
        <v>2</v>
      </c>
      <c r="AE21" s="117">
        <v>11</v>
      </c>
      <c r="AF21" s="117">
        <v>400</v>
      </c>
      <c r="AG21" s="250" t="str">
        <f t="shared" si="24"/>
        <v>16,27</v>
      </c>
      <c r="AH21" s="245"/>
      <c r="AI21" s="105">
        <v>16</v>
      </c>
      <c r="AJ21" s="105">
        <v>16</v>
      </c>
      <c r="AK21" s="105" t="s">
        <v>733</v>
      </c>
      <c r="AL21" s="117">
        <v>400</v>
      </c>
      <c r="AM21" s="117">
        <v>5</v>
      </c>
      <c r="AN21" s="117">
        <v>2.1875000000000002E-3</v>
      </c>
      <c r="AO21" s="117">
        <v>35.3125</v>
      </c>
      <c r="AP21" s="117">
        <v>1</v>
      </c>
      <c r="AQ21" s="117">
        <v>100</v>
      </c>
      <c r="AR21" s="117">
        <v>0.03</v>
      </c>
      <c r="AS21" s="117">
        <v>2</v>
      </c>
      <c r="AT21" s="117">
        <v>1</v>
      </c>
      <c r="AU21" s="117">
        <v>0</v>
      </c>
      <c r="AV21" s="117" t="s">
        <v>731</v>
      </c>
      <c r="AW21" s="107">
        <f>IF(AV20=AV21,AW20,MAX(AW$4:AW20)+1)</f>
        <v>2</v>
      </c>
      <c r="AX21" s="245"/>
      <c r="AY21" s="86">
        <v>16</v>
      </c>
      <c r="AZ21" s="86">
        <v>16</v>
      </c>
      <c r="BA21" s="53">
        <v>15</v>
      </c>
      <c r="BB21" s="53">
        <v>-17</v>
      </c>
      <c r="BC21" s="53"/>
      <c r="BD21" s="53">
        <f t="shared" si="25"/>
        <v>10</v>
      </c>
      <c r="BE21" s="245"/>
      <c r="BF21" s="51">
        <v>1</v>
      </c>
      <c r="BG21" s="117">
        <v>1</v>
      </c>
      <c r="BH21" s="117">
        <v>20</v>
      </c>
      <c r="BI21" s="117">
        <v>50</v>
      </c>
      <c r="BJ21" s="54" t="str">
        <f t="shared" si="26"/>
        <v>20,1</v>
      </c>
      <c r="BK21" s="97"/>
      <c r="BL21" s="109">
        <f t="shared" si="27"/>
        <v>17</v>
      </c>
      <c r="BM21" s="64">
        <f t="shared" si="28"/>
        <v>1</v>
      </c>
      <c r="BN21" s="64">
        <f t="shared" si="29"/>
        <v>17</v>
      </c>
      <c r="BO21" s="97"/>
      <c r="BP21" s="105">
        <v>16</v>
      </c>
      <c r="BQ21" s="252">
        <v>0</v>
      </c>
      <c r="BR21" s="117">
        <v>16</v>
      </c>
      <c r="BS21" s="117" t="s">
        <v>732</v>
      </c>
      <c r="BT21" s="117" t="s">
        <v>467</v>
      </c>
      <c r="BU21" s="117">
        <v>1</v>
      </c>
      <c r="BV21" s="252">
        <v>0</v>
      </c>
      <c r="BW21" s="117">
        <v>0</v>
      </c>
      <c r="BX21" s="252">
        <v>0</v>
      </c>
      <c r="BY21" s="252">
        <v>0</v>
      </c>
      <c r="BZ21" s="97"/>
      <c r="CA21" s="277">
        <v>20.344650000000001</v>
      </c>
      <c r="CB21" s="277">
        <v>20.3278</v>
      </c>
      <c r="CC21" s="277">
        <v>20.398700000000002</v>
      </c>
      <c r="CD21" s="277">
        <v>20.492930000000001</v>
      </c>
      <c r="CE21" s="277">
        <v>20.579429999999999</v>
      </c>
      <c r="CF21" s="277">
        <v>20.651800000000001</v>
      </c>
      <c r="CG21" s="277">
        <v>20.771270000000001</v>
      </c>
      <c r="CH21" s="277">
        <v>20.920809999999999</v>
      </c>
      <c r="CI21" s="277">
        <v>21.702639999999999</v>
      </c>
      <c r="CJ21" s="277">
        <v>22.73104</v>
      </c>
      <c r="CK21" s="276">
        <v>23.23864</v>
      </c>
      <c r="CL21" s="276">
        <v>26.731580000000001</v>
      </c>
      <c r="CM21" s="276">
        <v>27.888909999999999</v>
      </c>
      <c r="CN21" s="276">
        <v>28.206659999999999</v>
      </c>
      <c r="CO21" s="276">
        <v>28.613779999999998</v>
      </c>
      <c r="CP21" s="276">
        <v>29.240279999999998</v>
      </c>
      <c r="CQ21" s="276">
        <v>29.420559999999998</v>
      </c>
      <c r="CR21" s="276">
        <v>29.565470000000001</v>
      </c>
      <c r="CS21" s="276">
        <v>29.633600000000001</v>
      </c>
      <c r="CT21" s="276">
        <v>29.656680000000001</v>
      </c>
      <c r="CU21" s="276">
        <v>29.625910000000001</v>
      </c>
      <c r="CV21" s="276">
        <v>29.63475</v>
      </c>
      <c r="CW21" s="276">
        <v>29.62303</v>
      </c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</row>
    <row r="22" spans="1:115" ht="6.95" customHeight="1" x14ac:dyDescent="0.25">
      <c r="A22" s="97"/>
      <c r="B22" s="254"/>
      <c r="C22" s="278">
        <f t="shared" si="1"/>
        <v>-1</v>
      </c>
      <c r="D22" s="278">
        <f t="shared" si="2"/>
        <v>0</v>
      </c>
      <c r="E22" s="278">
        <f t="shared" si="3"/>
        <v>0</v>
      </c>
      <c r="F22" s="278">
        <f t="shared" si="4"/>
        <v>0</v>
      </c>
      <c r="G22" s="278">
        <f t="shared" si="5"/>
        <v>0</v>
      </c>
      <c r="H22" s="278">
        <f t="shared" si="6"/>
        <v>0</v>
      </c>
      <c r="I22" s="278">
        <f t="shared" si="7"/>
        <v>0</v>
      </c>
      <c r="J22" s="278">
        <f t="shared" si="8"/>
        <v>0</v>
      </c>
      <c r="K22" s="278">
        <f t="shared" si="9"/>
        <v>0</v>
      </c>
      <c r="L22" s="278">
        <f t="shared" si="10"/>
        <v>0</v>
      </c>
      <c r="M22" s="278">
        <f t="shared" si="11"/>
        <v>19</v>
      </c>
      <c r="N22" s="278">
        <f t="shared" si="12"/>
        <v>0</v>
      </c>
      <c r="O22" s="278">
        <f t="shared" si="13"/>
        <v>0</v>
      </c>
      <c r="P22" s="278">
        <f t="shared" si="14"/>
        <v>0</v>
      </c>
      <c r="Q22" s="278">
        <f t="shared" si="15"/>
        <v>0</v>
      </c>
      <c r="R22" s="278">
        <f t="shared" si="16"/>
        <v>0</v>
      </c>
      <c r="S22" s="278">
        <f t="shared" si="17"/>
        <v>0</v>
      </c>
      <c r="T22" s="278">
        <f t="shared" si="18"/>
        <v>8</v>
      </c>
      <c r="U22" s="278">
        <f t="shared" si="19"/>
        <v>0</v>
      </c>
      <c r="V22" s="278">
        <f t="shared" si="20"/>
        <v>0</v>
      </c>
      <c r="W22" s="278">
        <f t="shared" si="21"/>
        <v>0</v>
      </c>
      <c r="X22" s="278">
        <f t="shared" si="22"/>
        <v>0</v>
      </c>
      <c r="Y22" s="278">
        <f t="shared" si="23"/>
        <v>0</v>
      </c>
      <c r="Z22" s="97"/>
      <c r="AA22" s="105">
        <v>1</v>
      </c>
      <c r="AB22" s="117">
        <v>28</v>
      </c>
      <c r="AC22" s="117">
        <v>15</v>
      </c>
      <c r="AD22" s="117">
        <v>2</v>
      </c>
      <c r="AE22" s="117">
        <v>12</v>
      </c>
      <c r="AF22" s="117">
        <v>400</v>
      </c>
      <c r="AG22" s="250" t="str">
        <f t="shared" si="24"/>
        <v>15,28</v>
      </c>
      <c r="AH22" s="245"/>
      <c r="AI22" s="105">
        <v>17</v>
      </c>
      <c r="AJ22" s="105">
        <v>17</v>
      </c>
      <c r="AK22" s="105" t="s">
        <v>709</v>
      </c>
      <c r="AL22" s="117">
        <v>400</v>
      </c>
      <c r="AM22" s="117">
        <v>5</v>
      </c>
      <c r="AN22" s="117">
        <v>2.1875000000000002E-3</v>
      </c>
      <c r="AO22" s="117">
        <v>34.4375</v>
      </c>
      <c r="AP22" s="117">
        <v>1</v>
      </c>
      <c r="AQ22" s="117">
        <v>100</v>
      </c>
      <c r="AR22" s="117">
        <v>0.03</v>
      </c>
      <c r="AS22" s="117">
        <v>2</v>
      </c>
      <c r="AT22" s="117">
        <v>1</v>
      </c>
      <c r="AU22" s="117">
        <v>0</v>
      </c>
      <c r="AV22" s="117" t="s">
        <v>731</v>
      </c>
      <c r="AW22" s="107">
        <f>IF(AV21=AV22,AW21,MAX(AW$4:AW21)+1)</f>
        <v>2</v>
      </c>
      <c r="AX22" s="245"/>
      <c r="AY22" s="86">
        <v>17</v>
      </c>
      <c r="AZ22" s="86">
        <v>17</v>
      </c>
      <c r="BA22" s="53">
        <v>16</v>
      </c>
      <c r="BB22" s="53">
        <v>-31</v>
      </c>
      <c r="BC22" s="53"/>
      <c r="BD22" s="53">
        <f t="shared" si="25"/>
        <v>11</v>
      </c>
      <c r="BE22" s="245"/>
      <c r="BF22" s="51">
        <v>1</v>
      </c>
      <c r="BG22" s="117">
        <v>1</v>
      </c>
      <c r="BH22" s="117">
        <v>21</v>
      </c>
      <c r="BI22" s="117">
        <v>50</v>
      </c>
      <c r="BJ22" s="54" t="str">
        <f t="shared" si="26"/>
        <v>21,1</v>
      </c>
      <c r="BK22" s="97"/>
      <c r="BL22" s="109">
        <f t="shared" si="27"/>
        <v>18</v>
      </c>
      <c r="BM22" s="64">
        <f t="shared" si="28"/>
        <v>1</v>
      </c>
      <c r="BN22" s="64">
        <f t="shared" si="29"/>
        <v>18</v>
      </c>
      <c r="BO22" s="97"/>
      <c r="BP22" s="105">
        <v>17</v>
      </c>
      <c r="BQ22" s="252">
        <v>0</v>
      </c>
      <c r="BR22" s="117">
        <v>17</v>
      </c>
      <c r="BS22" s="117" t="s">
        <v>730</v>
      </c>
      <c r="BT22" s="117" t="s">
        <v>467</v>
      </c>
      <c r="BU22" s="117">
        <v>1</v>
      </c>
      <c r="BV22" s="252">
        <v>0</v>
      </c>
      <c r="BW22" s="117">
        <v>0</v>
      </c>
      <c r="BX22" s="252">
        <v>0</v>
      </c>
      <c r="BY22" s="252">
        <v>0</v>
      </c>
      <c r="BZ22" s="97"/>
      <c r="CA22" s="277">
        <v>20.2</v>
      </c>
      <c r="CB22" s="277">
        <v>20.2</v>
      </c>
      <c r="CC22" s="277">
        <v>20.2</v>
      </c>
      <c r="CD22" s="277">
        <v>20.2</v>
      </c>
      <c r="CE22" s="277">
        <v>20.2</v>
      </c>
      <c r="CF22" s="277">
        <v>20.2</v>
      </c>
      <c r="CG22" s="277">
        <v>20.2</v>
      </c>
      <c r="CH22" s="277">
        <v>20.69275</v>
      </c>
      <c r="CI22" s="277">
        <v>20.805990000000001</v>
      </c>
      <c r="CJ22" s="277">
        <v>21.63382</v>
      </c>
      <c r="CK22" s="276">
        <v>22.729019999999998</v>
      </c>
      <c r="CL22" s="276">
        <v>24.64039</v>
      </c>
      <c r="CM22" s="276">
        <v>26.587009999999999</v>
      </c>
      <c r="CN22" s="276">
        <v>27.160589999999999</v>
      </c>
      <c r="CO22" s="276">
        <v>28.14555</v>
      </c>
      <c r="CP22" s="276">
        <v>28.57011</v>
      </c>
      <c r="CQ22" s="276">
        <v>28.923719999999999</v>
      </c>
      <c r="CR22" s="276">
        <v>29.210319999999999</v>
      </c>
      <c r="CS22" s="276">
        <v>29.495539999999998</v>
      </c>
      <c r="CT22" s="276">
        <v>29.61177</v>
      </c>
      <c r="CU22" s="276">
        <v>29.567070000000001</v>
      </c>
      <c r="CV22" s="276">
        <v>29.661670000000001</v>
      </c>
      <c r="CW22" s="276">
        <v>29.497910000000001</v>
      </c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</row>
    <row r="23" spans="1:115" ht="6.95" customHeight="1" x14ac:dyDescent="0.25">
      <c r="A23" s="97"/>
      <c r="B23" s="254"/>
      <c r="C23" s="278">
        <f t="shared" si="1"/>
        <v>-1</v>
      </c>
      <c r="D23" s="278">
        <f t="shared" si="2"/>
        <v>70</v>
      </c>
      <c r="E23" s="278">
        <f t="shared" si="3"/>
        <v>0</v>
      </c>
      <c r="F23" s="278">
        <f t="shared" si="4"/>
        <v>0</v>
      </c>
      <c r="G23" s="278">
        <f t="shared" si="5"/>
        <v>0</v>
      </c>
      <c r="H23" s="278">
        <f t="shared" si="6"/>
        <v>0</v>
      </c>
      <c r="I23" s="278">
        <f t="shared" si="7"/>
        <v>0</v>
      </c>
      <c r="J23" s="278">
        <f t="shared" si="8"/>
        <v>0</v>
      </c>
      <c r="K23" s="278">
        <f t="shared" si="9"/>
        <v>0</v>
      </c>
      <c r="L23" s="278">
        <f t="shared" si="10"/>
        <v>0</v>
      </c>
      <c r="M23" s="278">
        <f t="shared" si="11"/>
        <v>20</v>
      </c>
      <c r="N23" s="278">
        <f t="shared" si="12"/>
        <v>21</v>
      </c>
      <c r="O23" s="278">
        <f t="shared" si="13"/>
        <v>0</v>
      </c>
      <c r="P23" s="278">
        <f t="shared" si="14"/>
        <v>0</v>
      </c>
      <c r="Q23" s="278">
        <f t="shared" si="15"/>
        <v>0</v>
      </c>
      <c r="R23" s="278">
        <f t="shared" si="16"/>
        <v>0</v>
      </c>
      <c r="S23" s="278">
        <f t="shared" si="17"/>
        <v>0</v>
      </c>
      <c r="T23" s="278">
        <f t="shared" si="18"/>
        <v>9</v>
      </c>
      <c r="U23" s="278">
        <f t="shared" si="19"/>
        <v>0</v>
      </c>
      <c r="V23" s="278">
        <f t="shared" si="20"/>
        <v>0</v>
      </c>
      <c r="W23" s="278">
        <f t="shared" si="21"/>
        <v>0</v>
      </c>
      <c r="X23" s="278">
        <f t="shared" si="22"/>
        <v>0</v>
      </c>
      <c r="Y23" s="278">
        <f t="shared" si="23"/>
        <v>0</v>
      </c>
      <c r="Z23" s="97"/>
      <c r="AA23" s="105">
        <v>1</v>
      </c>
      <c r="AB23" s="117">
        <v>18</v>
      </c>
      <c r="AC23" s="117">
        <v>11</v>
      </c>
      <c r="AD23" s="117">
        <v>3</v>
      </c>
      <c r="AE23" s="117">
        <v>1</v>
      </c>
      <c r="AF23" s="117">
        <v>400</v>
      </c>
      <c r="AG23" s="250" t="str">
        <f t="shared" si="24"/>
        <v>11,18</v>
      </c>
      <c r="AH23" s="245"/>
      <c r="AI23" s="105">
        <v>18</v>
      </c>
      <c r="AJ23" s="105">
        <v>18</v>
      </c>
      <c r="AK23" s="105" t="s">
        <v>729</v>
      </c>
      <c r="AL23" s="117">
        <v>400</v>
      </c>
      <c r="AM23" s="117">
        <v>5</v>
      </c>
      <c r="AN23" s="117">
        <v>1.7045454545454499E-3</v>
      </c>
      <c r="AO23" s="117">
        <v>41.159090909090899</v>
      </c>
      <c r="AP23" s="117">
        <v>1</v>
      </c>
      <c r="AQ23" s="117">
        <v>100</v>
      </c>
      <c r="AR23" s="117">
        <v>0.03</v>
      </c>
      <c r="AS23" s="117">
        <v>1</v>
      </c>
      <c r="AT23" s="117">
        <v>1</v>
      </c>
      <c r="AU23" s="117">
        <v>0</v>
      </c>
      <c r="AV23" s="117" t="s">
        <v>708</v>
      </c>
      <c r="AW23" s="107">
        <f>IF(AV22=AV23,AW22,MAX(AW$4:AW22)+1)</f>
        <v>3</v>
      </c>
      <c r="AX23" s="245"/>
      <c r="AY23" s="86">
        <v>18</v>
      </c>
      <c r="AZ23" s="86">
        <v>18</v>
      </c>
      <c r="BA23" s="53">
        <v>-19</v>
      </c>
      <c r="BB23" s="53"/>
      <c r="BC23" s="53"/>
      <c r="BD23" s="53">
        <f t="shared" si="25"/>
        <v>0</v>
      </c>
      <c r="BE23" s="245"/>
      <c r="BF23" s="51">
        <v>1</v>
      </c>
      <c r="BG23" s="117">
        <v>33</v>
      </c>
      <c r="BH23" s="117">
        <v>1</v>
      </c>
      <c r="BI23" s="117">
        <v>28</v>
      </c>
      <c r="BJ23" s="54" t="str">
        <f t="shared" si="26"/>
        <v>1,33</v>
      </c>
      <c r="BK23" s="97"/>
      <c r="BL23" s="109">
        <f t="shared" si="27"/>
        <v>19</v>
      </c>
      <c r="BM23" s="64">
        <f t="shared" si="28"/>
        <v>1</v>
      </c>
      <c r="BN23" s="64">
        <f t="shared" si="29"/>
        <v>19</v>
      </c>
      <c r="BO23" s="97"/>
      <c r="BP23" s="105">
        <v>18</v>
      </c>
      <c r="BQ23" s="252">
        <v>0</v>
      </c>
      <c r="BR23" s="117">
        <v>18</v>
      </c>
      <c r="BS23" s="117" t="s">
        <v>728</v>
      </c>
      <c r="BT23" s="117" t="s">
        <v>467</v>
      </c>
      <c r="BU23" s="117">
        <v>1</v>
      </c>
      <c r="BV23" s="252">
        <v>0</v>
      </c>
      <c r="BW23" s="117">
        <v>0</v>
      </c>
      <c r="BX23" s="252">
        <v>0</v>
      </c>
      <c r="BY23" s="252">
        <v>0</v>
      </c>
      <c r="BZ23" s="97"/>
      <c r="CA23" s="277">
        <v>20.2</v>
      </c>
      <c r="CB23" s="277">
        <v>20.2</v>
      </c>
      <c r="CC23" s="277">
        <v>20.2</v>
      </c>
      <c r="CD23" s="277">
        <v>20.2</v>
      </c>
      <c r="CE23" s="277">
        <v>20.2</v>
      </c>
      <c r="CF23" s="277">
        <v>20.2</v>
      </c>
      <c r="CG23" s="277">
        <v>20.2</v>
      </c>
      <c r="CH23" s="277">
        <v>20.2</v>
      </c>
      <c r="CI23" s="277">
        <v>20.2</v>
      </c>
      <c r="CJ23" s="277">
        <v>21.31399</v>
      </c>
      <c r="CK23" s="276">
        <v>21.700030000000002</v>
      </c>
      <c r="CL23" s="276">
        <v>23.360959999999999</v>
      </c>
      <c r="CM23" s="276">
        <v>24.686419999999998</v>
      </c>
      <c r="CN23" s="276">
        <v>25.93872</v>
      </c>
      <c r="CO23" s="276">
        <v>27.013940000000002</v>
      </c>
      <c r="CP23" s="276">
        <v>27.52439</v>
      </c>
      <c r="CQ23" s="276">
        <v>28.038450000000001</v>
      </c>
      <c r="CR23" s="276">
        <v>28.744150000000001</v>
      </c>
      <c r="CS23" s="276">
        <v>29.046569999999999</v>
      </c>
      <c r="CT23" s="276">
        <v>29.180669999999999</v>
      </c>
      <c r="CU23" s="276">
        <v>29.221409999999999</v>
      </c>
      <c r="CV23" s="276">
        <v>29.222729999999999</v>
      </c>
      <c r="CW23" s="276">
        <v>29.02298</v>
      </c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</row>
    <row r="24" spans="1:115" ht="6.95" customHeight="1" x14ac:dyDescent="0.25">
      <c r="A24" s="97"/>
      <c r="B24" s="254"/>
      <c r="C24" s="278">
        <f t="shared" si="1"/>
        <v>-1</v>
      </c>
      <c r="D24" s="278">
        <f t="shared" si="2"/>
        <v>70</v>
      </c>
      <c r="E24" s="278">
        <f t="shared" si="3"/>
        <v>0</v>
      </c>
      <c r="F24" s="278">
        <f t="shared" si="4"/>
        <v>0</v>
      </c>
      <c r="G24" s="278">
        <f t="shared" si="5"/>
        <v>0</v>
      </c>
      <c r="H24" s="278">
        <f t="shared" si="6"/>
        <v>0</v>
      </c>
      <c r="I24" s="278">
        <f t="shared" si="7"/>
        <v>0</v>
      </c>
      <c r="J24" s="278">
        <f t="shared" si="8"/>
        <v>0</v>
      </c>
      <c r="K24" s="278">
        <f t="shared" si="9"/>
        <v>0</v>
      </c>
      <c r="L24" s="278">
        <f t="shared" si="10"/>
        <v>0</v>
      </c>
      <c r="M24" s="278">
        <f t="shared" si="11"/>
        <v>0</v>
      </c>
      <c r="N24" s="278">
        <f t="shared" si="12"/>
        <v>22</v>
      </c>
      <c r="O24" s="278">
        <f t="shared" si="13"/>
        <v>0</v>
      </c>
      <c r="P24" s="278">
        <f t="shared" si="14"/>
        <v>0</v>
      </c>
      <c r="Q24" s="278">
        <f t="shared" si="15"/>
        <v>0</v>
      </c>
      <c r="R24" s="278">
        <f t="shared" si="16"/>
        <v>0</v>
      </c>
      <c r="S24" s="278">
        <f t="shared" si="17"/>
        <v>10</v>
      </c>
      <c r="T24" s="278">
        <f t="shared" si="18"/>
        <v>0</v>
      </c>
      <c r="U24" s="278">
        <f t="shared" si="19"/>
        <v>0</v>
      </c>
      <c r="V24" s="278">
        <f t="shared" si="20"/>
        <v>0</v>
      </c>
      <c r="W24" s="278">
        <f t="shared" si="21"/>
        <v>0</v>
      </c>
      <c r="X24" s="278">
        <f t="shared" si="22"/>
        <v>0</v>
      </c>
      <c r="Y24" s="278">
        <f t="shared" si="23"/>
        <v>0</v>
      </c>
      <c r="Z24" s="97"/>
      <c r="AA24" s="105">
        <v>1</v>
      </c>
      <c r="AB24" s="117">
        <v>19</v>
      </c>
      <c r="AC24" s="117">
        <v>11</v>
      </c>
      <c r="AD24" s="117">
        <v>3</v>
      </c>
      <c r="AE24" s="117">
        <v>2</v>
      </c>
      <c r="AF24" s="117">
        <v>200</v>
      </c>
      <c r="AG24" s="250" t="str">
        <f t="shared" si="24"/>
        <v>11,19</v>
      </c>
      <c r="AH24" s="245"/>
      <c r="AI24" s="105">
        <v>19</v>
      </c>
      <c r="AJ24" s="105">
        <v>19</v>
      </c>
      <c r="AK24" s="105" t="s">
        <v>727</v>
      </c>
      <c r="AL24" s="117">
        <v>200</v>
      </c>
      <c r="AM24" s="117">
        <v>5</v>
      </c>
      <c r="AN24" s="117">
        <v>1.7045454545454499E-3</v>
      </c>
      <c r="AO24" s="117">
        <v>40.647727272727202</v>
      </c>
      <c r="AP24" s="117">
        <v>1</v>
      </c>
      <c r="AQ24" s="117">
        <v>100</v>
      </c>
      <c r="AR24" s="117">
        <v>0.03</v>
      </c>
      <c r="AS24" s="117">
        <v>2</v>
      </c>
      <c r="AT24" s="117">
        <v>1</v>
      </c>
      <c r="AU24" s="117">
        <v>0</v>
      </c>
      <c r="AV24" s="117" t="s">
        <v>708</v>
      </c>
      <c r="AW24" s="107">
        <f>IF(AV23=AV24,AW23,MAX(AW$4:AW23)+1)</f>
        <v>3</v>
      </c>
      <c r="AX24" s="245"/>
      <c r="AY24" s="86">
        <v>19</v>
      </c>
      <c r="AZ24" s="86">
        <v>19</v>
      </c>
      <c r="BA24" s="53">
        <v>18</v>
      </c>
      <c r="BB24" s="53">
        <v>-20</v>
      </c>
      <c r="BC24" s="53"/>
      <c r="BD24" s="53">
        <f t="shared" si="25"/>
        <v>1</v>
      </c>
      <c r="BE24" s="245"/>
      <c r="BF24" s="51">
        <v>1</v>
      </c>
      <c r="BG24" s="117">
        <v>33</v>
      </c>
      <c r="BH24" s="117">
        <v>2</v>
      </c>
      <c r="BI24" s="117">
        <v>28</v>
      </c>
      <c r="BJ24" s="54" t="str">
        <f t="shared" si="26"/>
        <v>2,33</v>
      </c>
      <c r="BK24" s="97"/>
      <c r="BL24" s="109">
        <f t="shared" si="27"/>
        <v>20</v>
      </c>
      <c r="BM24" s="64">
        <f t="shared" si="28"/>
        <v>1</v>
      </c>
      <c r="BN24" s="64">
        <f t="shared" si="29"/>
        <v>20</v>
      </c>
      <c r="BO24" s="97"/>
      <c r="BP24" s="105">
        <v>19</v>
      </c>
      <c r="BQ24" s="252">
        <v>0</v>
      </c>
      <c r="BR24" s="117">
        <v>19</v>
      </c>
      <c r="BS24" s="117" t="s">
        <v>714</v>
      </c>
      <c r="BT24" s="117" t="s">
        <v>465</v>
      </c>
      <c r="BU24" s="117">
        <v>1</v>
      </c>
      <c r="BV24" s="252">
        <v>29.7</v>
      </c>
      <c r="BW24" s="117">
        <v>100</v>
      </c>
      <c r="BX24" s="252">
        <v>202.83249999999899</v>
      </c>
      <c r="BY24" s="252">
        <v>403.71699999999998</v>
      </c>
      <c r="BZ24" s="97"/>
      <c r="CA24" s="277">
        <v>20.2</v>
      </c>
      <c r="CB24" s="277">
        <v>20.2</v>
      </c>
      <c r="CC24" s="277">
        <v>20.2</v>
      </c>
      <c r="CD24" s="277">
        <v>20.2</v>
      </c>
      <c r="CE24" s="277">
        <v>20.2</v>
      </c>
      <c r="CF24" s="277">
        <v>20.2</v>
      </c>
      <c r="CG24" s="277">
        <v>20.2</v>
      </c>
      <c r="CH24" s="277">
        <v>20.2</v>
      </c>
      <c r="CI24" s="277">
        <v>20.2</v>
      </c>
      <c r="CJ24" s="277">
        <v>20.65907</v>
      </c>
      <c r="CK24" s="276">
        <v>21.381029999999999</v>
      </c>
      <c r="CL24" s="276">
        <v>22.277270000000001</v>
      </c>
      <c r="CM24" s="276">
        <v>23.903199999999998</v>
      </c>
      <c r="CN24" s="276">
        <v>24.557120000000001</v>
      </c>
      <c r="CO24" s="276">
        <v>25.6266</v>
      </c>
      <c r="CP24" s="276">
        <v>26.53173</v>
      </c>
      <c r="CQ24" s="276">
        <v>27.04636</v>
      </c>
      <c r="CR24" s="276">
        <v>27.569610000000001</v>
      </c>
      <c r="CS24" s="276">
        <v>27.991340000000001</v>
      </c>
      <c r="CT24" s="276">
        <v>28.392130000000002</v>
      </c>
      <c r="CU24" s="276">
        <v>28.43477</v>
      </c>
      <c r="CV24" s="276">
        <v>28.378620000000002</v>
      </c>
      <c r="CW24" s="276">
        <v>28.230250000000002</v>
      </c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</row>
    <row r="25" spans="1:115" ht="6.95" customHeight="1" x14ac:dyDescent="0.25">
      <c r="A25" s="97"/>
      <c r="B25" s="254"/>
      <c r="C25" s="278">
        <f t="shared" si="1"/>
        <v>-1</v>
      </c>
      <c r="D25" s="278">
        <f t="shared" si="2"/>
        <v>70</v>
      </c>
      <c r="E25" s="278">
        <f t="shared" si="3"/>
        <v>0</v>
      </c>
      <c r="F25" s="278">
        <f t="shared" si="4"/>
        <v>0</v>
      </c>
      <c r="G25" s="278">
        <f t="shared" si="5"/>
        <v>0</v>
      </c>
      <c r="H25" s="278">
        <f t="shared" si="6"/>
        <v>0</v>
      </c>
      <c r="I25" s="278">
        <f t="shared" si="7"/>
        <v>0</v>
      </c>
      <c r="J25" s="278">
        <f t="shared" si="8"/>
        <v>0</v>
      </c>
      <c r="K25" s="278">
        <f t="shared" si="9"/>
        <v>0</v>
      </c>
      <c r="L25" s="278">
        <f t="shared" si="10"/>
        <v>0</v>
      </c>
      <c r="M25" s="278">
        <f t="shared" si="11"/>
        <v>0</v>
      </c>
      <c r="N25" s="278">
        <f t="shared" si="12"/>
        <v>23</v>
      </c>
      <c r="O25" s="278">
        <f t="shared" si="13"/>
        <v>0</v>
      </c>
      <c r="P25" s="278">
        <f t="shared" si="14"/>
        <v>0</v>
      </c>
      <c r="Q25" s="278">
        <f t="shared" si="15"/>
        <v>0</v>
      </c>
      <c r="R25" s="278">
        <f t="shared" si="16"/>
        <v>0</v>
      </c>
      <c r="S25" s="278">
        <f t="shared" si="17"/>
        <v>11</v>
      </c>
      <c r="T25" s="278">
        <f t="shared" si="18"/>
        <v>0</v>
      </c>
      <c r="U25" s="278">
        <f t="shared" si="19"/>
        <v>0</v>
      </c>
      <c r="V25" s="278">
        <f t="shared" si="20"/>
        <v>0</v>
      </c>
      <c r="W25" s="278">
        <f t="shared" si="21"/>
        <v>0</v>
      </c>
      <c r="X25" s="278">
        <f t="shared" si="22"/>
        <v>0</v>
      </c>
      <c r="Y25" s="278">
        <f t="shared" si="23"/>
        <v>0</v>
      </c>
      <c r="Z25" s="97"/>
      <c r="AA25" s="105">
        <v>1</v>
      </c>
      <c r="AB25" s="117">
        <v>19</v>
      </c>
      <c r="AC25" s="117">
        <v>12</v>
      </c>
      <c r="AD25" s="117">
        <v>3</v>
      </c>
      <c r="AE25" s="117">
        <v>3</v>
      </c>
      <c r="AF25" s="117">
        <v>200</v>
      </c>
      <c r="AG25" s="250" t="str">
        <f t="shared" si="24"/>
        <v>12,19</v>
      </c>
      <c r="AH25" s="245"/>
      <c r="AI25" s="105">
        <v>20</v>
      </c>
      <c r="AJ25" s="105">
        <v>20</v>
      </c>
      <c r="AK25" s="105" t="s">
        <v>532</v>
      </c>
      <c r="AL25" s="117">
        <v>200</v>
      </c>
      <c r="AM25" s="117">
        <v>5</v>
      </c>
      <c r="AN25" s="117">
        <v>1.7045454545454499E-3</v>
      </c>
      <c r="AO25" s="117">
        <v>40.306818181818102</v>
      </c>
      <c r="AP25" s="117">
        <v>1</v>
      </c>
      <c r="AQ25" s="117">
        <v>100</v>
      </c>
      <c r="AR25" s="117">
        <v>0.03</v>
      </c>
      <c r="AS25" s="117">
        <v>2</v>
      </c>
      <c r="AT25" s="117">
        <v>1</v>
      </c>
      <c r="AU25" s="117">
        <v>0</v>
      </c>
      <c r="AV25" s="117" t="s">
        <v>708</v>
      </c>
      <c r="AW25" s="107">
        <f>IF(AV24=AV25,AW24,MAX(AW$4:AW24)+1)</f>
        <v>3</v>
      </c>
      <c r="AX25" s="245"/>
      <c r="AY25" s="86">
        <v>20</v>
      </c>
      <c r="AZ25" s="86">
        <v>20</v>
      </c>
      <c r="BA25" s="53">
        <v>19</v>
      </c>
      <c r="BB25" s="53">
        <v>-21</v>
      </c>
      <c r="BC25" s="53"/>
      <c r="BD25" s="53">
        <f t="shared" si="25"/>
        <v>2</v>
      </c>
      <c r="BE25" s="245"/>
      <c r="BF25" s="51">
        <v>1</v>
      </c>
      <c r="BG25" s="117">
        <v>33</v>
      </c>
      <c r="BH25" s="117">
        <v>3</v>
      </c>
      <c r="BI25" s="117">
        <v>28</v>
      </c>
      <c r="BJ25" s="54" t="str">
        <f t="shared" si="26"/>
        <v>3,33</v>
      </c>
      <c r="BK25" s="97"/>
      <c r="BL25" s="109">
        <f t="shared" si="27"/>
        <v>21</v>
      </c>
      <c r="BM25" s="64">
        <f t="shared" si="28"/>
        <v>1</v>
      </c>
      <c r="BN25" s="64">
        <f t="shared" si="29"/>
        <v>21</v>
      </c>
      <c r="BO25" s="97"/>
      <c r="BP25" s="105">
        <v>20</v>
      </c>
      <c r="BQ25" s="252">
        <v>0</v>
      </c>
      <c r="BR25" s="117">
        <v>20</v>
      </c>
      <c r="BS25" s="117" t="s">
        <v>726</v>
      </c>
      <c r="BT25" s="117" t="s">
        <v>467</v>
      </c>
      <c r="BU25" s="117">
        <v>1</v>
      </c>
      <c r="BV25" s="252">
        <v>0</v>
      </c>
      <c r="BW25" s="117">
        <v>0</v>
      </c>
      <c r="BX25" s="252">
        <v>0</v>
      </c>
      <c r="BY25" s="252">
        <v>0</v>
      </c>
      <c r="BZ25" s="97"/>
      <c r="CA25" s="277">
        <v>20.2</v>
      </c>
      <c r="CB25" s="277">
        <v>20.2</v>
      </c>
      <c r="CC25" s="277">
        <v>20.2</v>
      </c>
      <c r="CD25" s="277">
        <v>20.2</v>
      </c>
      <c r="CE25" s="277">
        <v>20.2</v>
      </c>
      <c r="CF25" s="277">
        <v>20.2</v>
      </c>
      <c r="CG25" s="277">
        <v>20.2</v>
      </c>
      <c r="CH25" s="277">
        <v>20.2</v>
      </c>
      <c r="CI25" s="277">
        <v>20.2</v>
      </c>
      <c r="CJ25" s="277">
        <v>20.2</v>
      </c>
      <c r="CK25" s="276">
        <v>21.066859999999998</v>
      </c>
      <c r="CL25" s="276">
        <v>21.759139999999999</v>
      </c>
      <c r="CM25" s="276">
        <v>22.667850000000001</v>
      </c>
      <c r="CN25" s="276">
        <v>23.629539999999999</v>
      </c>
      <c r="CO25" s="276">
        <v>24.490220000000001</v>
      </c>
      <c r="CP25" s="276">
        <v>24.865739999999999</v>
      </c>
      <c r="CQ25" s="276">
        <v>25.615259999999999</v>
      </c>
      <c r="CR25" s="276">
        <v>26.182659999999998</v>
      </c>
      <c r="CS25" s="276">
        <v>26.667590000000001</v>
      </c>
      <c r="CT25" s="276">
        <v>26.898019999999999</v>
      </c>
      <c r="CU25" s="276">
        <v>27.07442</v>
      </c>
      <c r="CV25" s="276">
        <v>26.915189999999999</v>
      </c>
      <c r="CW25" s="276">
        <v>26.835809999999999</v>
      </c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</row>
    <row r="26" spans="1:115" ht="6.95" customHeight="1" x14ac:dyDescent="0.25">
      <c r="A26" s="97"/>
      <c r="B26" s="254"/>
      <c r="C26" s="278">
        <f t="shared" si="1"/>
        <v>-1</v>
      </c>
      <c r="D26" s="278">
        <f t="shared" si="2"/>
        <v>70</v>
      </c>
      <c r="E26" s="278">
        <f t="shared" si="3"/>
        <v>70</v>
      </c>
      <c r="F26" s="278">
        <f t="shared" si="4"/>
        <v>0</v>
      </c>
      <c r="G26" s="278">
        <f t="shared" si="5"/>
        <v>0</v>
      </c>
      <c r="H26" s="278">
        <f t="shared" si="6"/>
        <v>0</v>
      </c>
      <c r="I26" s="278">
        <f t="shared" si="7"/>
        <v>0</v>
      </c>
      <c r="J26" s="278">
        <f t="shared" si="8"/>
        <v>0</v>
      </c>
      <c r="K26" s="278">
        <f t="shared" si="9"/>
        <v>0</v>
      </c>
      <c r="L26" s="278">
        <f t="shared" si="10"/>
        <v>0</v>
      </c>
      <c r="M26" s="278">
        <f t="shared" si="11"/>
        <v>0</v>
      </c>
      <c r="N26" s="278">
        <f t="shared" si="12"/>
        <v>0</v>
      </c>
      <c r="O26" s="278">
        <f t="shared" si="13"/>
        <v>24</v>
      </c>
      <c r="P26" s="278">
        <f t="shared" si="14"/>
        <v>0</v>
      </c>
      <c r="Q26" s="278">
        <f t="shared" si="15"/>
        <v>0</v>
      </c>
      <c r="R26" s="278">
        <f t="shared" si="16"/>
        <v>0</v>
      </c>
      <c r="S26" s="278">
        <f t="shared" si="17"/>
        <v>12</v>
      </c>
      <c r="T26" s="278">
        <f t="shared" si="18"/>
        <v>0</v>
      </c>
      <c r="U26" s="278">
        <f t="shared" si="19"/>
        <v>0</v>
      </c>
      <c r="V26" s="278">
        <f t="shared" si="20"/>
        <v>0</v>
      </c>
      <c r="W26" s="278">
        <f t="shared" si="21"/>
        <v>0</v>
      </c>
      <c r="X26" s="278">
        <f t="shared" si="22"/>
        <v>0</v>
      </c>
      <c r="Y26" s="278">
        <f t="shared" si="23"/>
        <v>0</v>
      </c>
      <c r="Z26" s="97"/>
      <c r="AA26" s="105">
        <v>1</v>
      </c>
      <c r="AB26" s="117">
        <v>20</v>
      </c>
      <c r="AC26" s="117">
        <v>12</v>
      </c>
      <c r="AD26" s="117">
        <v>3</v>
      </c>
      <c r="AE26" s="117">
        <v>4</v>
      </c>
      <c r="AF26" s="117">
        <v>400</v>
      </c>
      <c r="AG26" s="250" t="str">
        <f t="shared" si="24"/>
        <v>12,20</v>
      </c>
      <c r="AH26" s="245"/>
      <c r="AI26" s="105">
        <v>21</v>
      </c>
      <c r="AJ26" s="105">
        <v>21</v>
      </c>
      <c r="AK26" s="105" t="s">
        <v>536</v>
      </c>
      <c r="AL26" s="117">
        <v>400</v>
      </c>
      <c r="AM26" s="117">
        <v>5</v>
      </c>
      <c r="AN26" s="117">
        <v>1.7045454545454499E-3</v>
      </c>
      <c r="AO26" s="117">
        <v>39.795454545454497</v>
      </c>
      <c r="AP26" s="117">
        <v>1</v>
      </c>
      <c r="AQ26" s="117">
        <v>100</v>
      </c>
      <c r="AR26" s="117">
        <v>0.03</v>
      </c>
      <c r="AS26" s="117">
        <v>2</v>
      </c>
      <c r="AT26" s="117">
        <v>1</v>
      </c>
      <c r="AU26" s="117">
        <v>0</v>
      </c>
      <c r="AV26" s="117" t="s">
        <v>708</v>
      </c>
      <c r="AW26" s="107">
        <f>IF(AV25=AV26,AW25,MAX(AW$4:AW25)+1)</f>
        <v>3</v>
      </c>
      <c r="AX26" s="245"/>
      <c r="AY26" s="86">
        <v>21</v>
      </c>
      <c r="AZ26" s="86">
        <v>21</v>
      </c>
      <c r="BA26" s="53">
        <v>20</v>
      </c>
      <c r="BB26" s="53">
        <v>-22</v>
      </c>
      <c r="BC26" s="53"/>
      <c r="BD26" s="53">
        <f t="shared" si="25"/>
        <v>3</v>
      </c>
      <c r="BE26" s="245"/>
      <c r="BF26" s="51">
        <v>1</v>
      </c>
      <c r="BG26" s="117">
        <v>33</v>
      </c>
      <c r="BH26" s="117">
        <v>4</v>
      </c>
      <c r="BI26" s="117">
        <v>28</v>
      </c>
      <c r="BJ26" s="54" t="str">
        <f t="shared" si="26"/>
        <v>4,33</v>
      </c>
      <c r="BK26" s="97"/>
      <c r="BL26" s="109">
        <f t="shared" si="27"/>
        <v>22</v>
      </c>
      <c r="BM26" s="64">
        <f t="shared" si="28"/>
        <v>1</v>
      </c>
      <c r="BN26" s="64">
        <f t="shared" si="29"/>
        <v>22</v>
      </c>
      <c r="BO26" s="97"/>
      <c r="BP26" s="105">
        <v>21</v>
      </c>
      <c r="BQ26" s="252">
        <v>0</v>
      </c>
      <c r="BR26" s="117">
        <v>21</v>
      </c>
      <c r="BS26" s="117" t="s">
        <v>725</v>
      </c>
      <c r="BT26" s="117" t="s">
        <v>465</v>
      </c>
      <c r="BU26" s="117">
        <v>1</v>
      </c>
      <c r="BV26" s="252">
        <v>29.822769999999998</v>
      </c>
      <c r="BW26" s="117">
        <v>100</v>
      </c>
      <c r="BX26" s="252">
        <v>202.83249999999899</v>
      </c>
      <c r="BY26" s="252">
        <v>403.71699999999998</v>
      </c>
      <c r="BZ26" s="97"/>
      <c r="CA26" s="277">
        <v>20.2</v>
      </c>
      <c r="CB26" s="277">
        <v>20.2</v>
      </c>
      <c r="CC26" s="277">
        <v>20.2</v>
      </c>
      <c r="CD26" s="277">
        <v>20.2</v>
      </c>
      <c r="CE26" s="277">
        <v>20.2</v>
      </c>
      <c r="CF26" s="277">
        <v>20.2</v>
      </c>
      <c r="CG26" s="277">
        <v>20.2</v>
      </c>
      <c r="CH26" s="277">
        <v>20.2</v>
      </c>
      <c r="CI26" s="277">
        <v>20.2</v>
      </c>
      <c r="CJ26" s="277">
        <v>20.2</v>
      </c>
      <c r="CK26" s="276">
        <v>20.751429999999999</v>
      </c>
      <c r="CL26" s="276">
        <v>20.973649999999999</v>
      </c>
      <c r="CM26" s="276">
        <v>21.67653</v>
      </c>
      <c r="CN26" s="276">
        <v>22.416810000000002</v>
      </c>
      <c r="CO26" s="276">
        <v>22.925750000000001</v>
      </c>
      <c r="CP26" s="276">
        <v>23.270659999999999</v>
      </c>
      <c r="CQ26" s="276">
        <v>23.547519999999999</v>
      </c>
      <c r="CR26" s="276">
        <v>24.438929999999999</v>
      </c>
      <c r="CS26" s="276">
        <v>25.091989999999999</v>
      </c>
      <c r="CT26" s="276">
        <v>25.262989999999999</v>
      </c>
      <c r="CU26" s="276">
        <v>24.915479999999999</v>
      </c>
      <c r="CV26" s="276">
        <v>24.47344</v>
      </c>
      <c r="CW26" s="276">
        <v>24.68929</v>
      </c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</row>
    <row r="27" spans="1:115" ht="6.95" customHeight="1" x14ac:dyDescent="0.25">
      <c r="A27" s="97"/>
      <c r="B27" s="254"/>
      <c r="C27" s="278">
        <f t="shared" si="1"/>
        <v>70</v>
      </c>
      <c r="D27" s="278">
        <f t="shared" si="2"/>
        <v>70</v>
      </c>
      <c r="E27" s="278">
        <f t="shared" si="3"/>
        <v>70</v>
      </c>
      <c r="F27" s="278">
        <f t="shared" si="4"/>
        <v>70</v>
      </c>
      <c r="G27" s="278">
        <f t="shared" si="5"/>
        <v>0</v>
      </c>
      <c r="H27" s="278">
        <f t="shared" si="6"/>
        <v>0</v>
      </c>
      <c r="I27" s="278">
        <f t="shared" si="7"/>
        <v>0</v>
      </c>
      <c r="J27" s="278">
        <f t="shared" si="8"/>
        <v>0</v>
      </c>
      <c r="K27" s="278">
        <f t="shared" si="9"/>
        <v>0</v>
      </c>
      <c r="L27" s="278">
        <f t="shared" si="10"/>
        <v>0</v>
      </c>
      <c r="M27" s="278">
        <f t="shared" si="11"/>
        <v>0</v>
      </c>
      <c r="N27" s="278">
        <f t="shared" si="12"/>
        <v>0</v>
      </c>
      <c r="O27" s="278">
        <f t="shared" si="13"/>
        <v>25</v>
      </c>
      <c r="P27" s="278">
        <f t="shared" si="14"/>
        <v>0</v>
      </c>
      <c r="Q27" s="278">
        <f t="shared" si="15"/>
        <v>0</v>
      </c>
      <c r="R27" s="278">
        <f t="shared" si="16"/>
        <v>13</v>
      </c>
      <c r="S27" s="278">
        <f t="shared" si="17"/>
        <v>0</v>
      </c>
      <c r="T27" s="278">
        <f t="shared" si="18"/>
        <v>0</v>
      </c>
      <c r="U27" s="278">
        <f t="shared" si="19"/>
        <v>0</v>
      </c>
      <c r="V27" s="278">
        <f t="shared" si="20"/>
        <v>0</v>
      </c>
      <c r="W27" s="278">
        <f t="shared" si="21"/>
        <v>0</v>
      </c>
      <c r="X27" s="278">
        <f t="shared" si="22"/>
        <v>0</v>
      </c>
      <c r="Y27" s="278">
        <f t="shared" si="23"/>
        <v>0</v>
      </c>
      <c r="Z27" s="97"/>
      <c r="AA27" s="105">
        <v>1</v>
      </c>
      <c r="AB27" s="117">
        <v>21</v>
      </c>
      <c r="AC27" s="117">
        <v>12</v>
      </c>
      <c r="AD27" s="117">
        <v>3</v>
      </c>
      <c r="AE27" s="117">
        <v>5</v>
      </c>
      <c r="AF27" s="117">
        <v>400</v>
      </c>
      <c r="AG27" s="250" t="str">
        <f t="shared" si="24"/>
        <v>12,21</v>
      </c>
      <c r="AH27" s="245"/>
      <c r="AI27" s="105">
        <v>22</v>
      </c>
      <c r="AJ27" s="105">
        <v>22</v>
      </c>
      <c r="AK27" s="105" t="s">
        <v>547</v>
      </c>
      <c r="AL27" s="117">
        <v>400</v>
      </c>
      <c r="AM27" s="117">
        <v>5</v>
      </c>
      <c r="AN27" s="117">
        <v>1.7045454545454499E-3</v>
      </c>
      <c r="AO27" s="117">
        <v>39.113636363636303</v>
      </c>
      <c r="AP27" s="117">
        <v>1</v>
      </c>
      <c r="AQ27" s="117">
        <v>100</v>
      </c>
      <c r="AR27" s="117">
        <v>0.03</v>
      </c>
      <c r="AS27" s="117">
        <v>2</v>
      </c>
      <c r="AT27" s="117">
        <v>1</v>
      </c>
      <c r="AU27" s="117">
        <v>0</v>
      </c>
      <c r="AV27" s="117" t="s">
        <v>708</v>
      </c>
      <c r="AW27" s="107">
        <f>IF(AV26=AV27,AW26,MAX(AW$4:AW26)+1)</f>
        <v>3</v>
      </c>
      <c r="AX27" s="245"/>
      <c r="AY27" s="86">
        <v>22</v>
      </c>
      <c r="AZ27" s="86">
        <v>22</v>
      </c>
      <c r="BA27" s="53">
        <v>21</v>
      </c>
      <c r="BB27" s="53">
        <v>-23</v>
      </c>
      <c r="BC27" s="53"/>
      <c r="BD27" s="53">
        <f t="shared" si="25"/>
        <v>4</v>
      </c>
      <c r="BE27" s="245"/>
      <c r="BF27" s="51">
        <v>1</v>
      </c>
      <c r="BG27" s="117">
        <v>33</v>
      </c>
      <c r="BH27" s="117">
        <v>5</v>
      </c>
      <c r="BI27" s="117">
        <v>28</v>
      </c>
      <c r="BJ27" s="54" t="str">
        <f t="shared" si="26"/>
        <v>5,33</v>
      </c>
      <c r="BK27" s="97"/>
      <c r="BL27" s="109">
        <f t="shared" si="27"/>
        <v>23</v>
      </c>
      <c r="BM27" s="64">
        <f t="shared" si="28"/>
        <v>1</v>
      </c>
      <c r="BN27" s="64">
        <f t="shared" si="29"/>
        <v>23</v>
      </c>
      <c r="BO27" s="97"/>
      <c r="BP27" s="105">
        <v>22</v>
      </c>
      <c r="BQ27" s="252">
        <v>0</v>
      </c>
      <c r="BR27" s="117">
        <v>22</v>
      </c>
      <c r="BS27" s="117" t="s">
        <v>724</v>
      </c>
      <c r="BT27" s="117" t="s">
        <v>467</v>
      </c>
      <c r="BU27" s="117">
        <v>1</v>
      </c>
      <c r="BV27" s="252">
        <v>0</v>
      </c>
      <c r="BW27" s="117">
        <v>0</v>
      </c>
      <c r="BX27" s="252">
        <v>0</v>
      </c>
      <c r="BY27" s="252">
        <v>0</v>
      </c>
      <c r="BZ27" s="97"/>
      <c r="CA27" s="277">
        <v>20.2</v>
      </c>
      <c r="CB27" s="277">
        <v>20.2</v>
      </c>
      <c r="CC27" s="277">
        <v>20.2</v>
      </c>
      <c r="CD27" s="277">
        <v>20.2</v>
      </c>
      <c r="CE27" s="277">
        <v>20.2</v>
      </c>
      <c r="CF27" s="277">
        <v>20.2</v>
      </c>
      <c r="CG27" s="277">
        <v>20.2</v>
      </c>
      <c r="CH27" s="277">
        <v>20.2</v>
      </c>
      <c r="CI27" s="277">
        <v>20.2</v>
      </c>
      <c r="CJ27" s="277">
        <v>20.2</v>
      </c>
      <c r="CK27" s="276">
        <v>20.318449999999999</v>
      </c>
      <c r="CL27" s="276">
        <v>20.626639999999998</v>
      </c>
      <c r="CM27" s="276">
        <v>21.227029999999999</v>
      </c>
      <c r="CN27" s="276">
        <v>21.80555</v>
      </c>
      <c r="CO27" s="276">
        <v>21.927700000000002</v>
      </c>
      <c r="CP27" s="276">
        <v>21.488219999999998</v>
      </c>
      <c r="CQ27" s="276">
        <v>21.621449999999999</v>
      </c>
      <c r="CR27" s="276">
        <v>22.655639999999998</v>
      </c>
      <c r="CS27" s="276">
        <v>23.63203</v>
      </c>
      <c r="CT27" s="276">
        <v>23.730060000000002</v>
      </c>
      <c r="CU27" s="276">
        <v>22.842230000000001</v>
      </c>
      <c r="CV27" s="276">
        <v>21.86355</v>
      </c>
      <c r="CW27" s="276">
        <v>22.10613</v>
      </c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</row>
    <row r="28" spans="1:115" ht="6.95" customHeight="1" x14ac:dyDescent="0.25">
      <c r="A28" s="97"/>
      <c r="B28" s="254"/>
      <c r="C28" s="278">
        <f t="shared" si="1"/>
        <v>70</v>
      </c>
      <c r="D28" s="278">
        <f t="shared" si="2"/>
        <v>70</v>
      </c>
      <c r="E28" s="278">
        <f t="shared" si="3"/>
        <v>70</v>
      </c>
      <c r="F28" s="278">
        <f t="shared" si="4"/>
        <v>70</v>
      </c>
      <c r="G28" s="278">
        <f t="shared" si="5"/>
        <v>0</v>
      </c>
      <c r="H28" s="278">
        <f t="shared" si="6"/>
        <v>0</v>
      </c>
      <c r="I28" s="278">
        <f t="shared" si="7"/>
        <v>0</v>
      </c>
      <c r="J28" s="278">
        <f t="shared" si="8"/>
        <v>0</v>
      </c>
      <c r="K28" s="278">
        <f t="shared" si="9"/>
        <v>0</v>
      </c>
      <c r="L28" s="278">
        <f t="shared" si="10"/>
        <v>0</v>
      </c>
      <c r="M28" s="278">
        <f t="shared" si="11"/>
        <v>0</v>
      </c>
      <c r="N28" s="278">
        <f t="shared" si="12"/>
        <v>0</v>
      </c>
      <c r="O28" s="278">
        <f t="shared" si="13"/>
        <v>26</v>
      </c>
      <c r="P28" s="278">
        <f t="shared" si="14"/>
        <v>27</v>
      </c>
      <c r="Q28" s="278">
        <f t="shared" si="15"/>
        <v>0</v>
      </c>
      <c r="R28" s="278">
        <f t="shared" si="16"/>
        <v>14</v>
      </c>
      <c r="S28" s="278">
        <f t="shared" si="17"/>
        <v>0</v>
      </c>
      <c r="T28" s="278">
        <f t="shared" si="18"/>
        <v>0</v>
      </c>
      <c r="U28" s="278">
        <f t="shared" si="19"/>
        <v>0</v>
      </c>
      <c r="V28" s="278">
        <f t="shared" si="20"/>
        <v>0</v>
      </c>
      <c r="W28" s="278">
        <f t="shared" si="21"/>
        <v>0</v>
      </c>
      <c r="X28" s="278">
        <f t="shared" si="22"/>
        <v>0</v>
      </c>
      <c r="Y28" s="278">
        <f t="shared" si="23"/>
        <v>0</v>
      </c>
      <c r="Z28" s="97"/>
      <c r="AA28" s="105">
        <v>1</v>
      </c>
      <c r="AB28" s="117">
        <v>22</v>
      </c>
      <c r="AC28" s="117">
        <v>13</v>
      </c>
      <c r="AD28" s="117">
        <v>3</v>
      </c>
      <c r="AE28" s="117">
        <v>6</v>
      </c>
      <c r="AF28" s="117">
        <v>400</v>
      </c>
      <c r="AG28" s="250" t="str">
        <f t="shared" si="24"/>
        <v>13,22</v>
      </c>
      <c r="AH28" s="245"/>
      <c r="AI28" s="105">
        <v>23</v>
      </c>
      <c r="AJ28" s="105">
        <v>23</v>
      </c>
      <c r="AK28" s="105" t="s">
        <v>723</v>
      </c>
      <c r="AL28" s="117">
        <v>400</v>
      </c>
      <c r="AM28" s="117">
        <v>5</v>
      </c>
      <c r="AN28" s="117">
        <v>1.7045454545454499E-3</v>
      </c>
      <c r="AO28" s="117">
        <v>38.431818181818102</v>
      </c>
      <c r="AP28" s="117">
        <v>1</v>
      </c>
      <c r="AQ28" s="117">
        <v>100</v>
      </c>
      <c r="AR28" s="117">
        <v>0.03</v>
      </c>
      <c r="AS28" s="117">
        <v>2</v>
      </c>
      <c r="AT28" s="117">
        <v>1</v>
      </c>
      <c r="AU28" s="117">
        <v>0</v>
      </c>
      <c r="AV28" s="117" t="s">
        <v>708</v>
      </c>
      <c r="AW28" s="107">
        <f>IF(AV27=AV28,AW27,MAX(AW$4:AW27)+1)</f>
        <v>3</v>
      </c>
      <c r="AX28" s="245"/>
      <c r="AY28" s="86">
        <v>23</v>
      </c>
      <c r="AZ28" s="86">
        <v>23</v>
      </c>
      <c r="BA28" s="53">
        <v>22</v>
      </c>
      <c r="BB28" s="53">
        <v>-24</v>
      </c>
      <c r="BC28" s="53"/>
      <c r="BD28" s="53">
        <f t="shared" si="25"/>
        <v>5</v>
      </c>
      <c r="BE28" s="245"/>
      <c r="BF28" s="51">
        <v>1</v>
      </c>
      <c r="BG28" s="117">
        <v>33</v>
      </c>
      <c r="BH28" s="117">
        <v>6</v>
      </c>
      <c r="BI28" s="117">
        <v>28</v>
      </c>
      <c r="BJ28" s="54" t="str">
        <f t="shared" si="26"/>
        <v>6,33</v>
      </c>
      <c r="BK28" s="97"/>
      <c r="BL28" s="109">
        <f t="shared" si="27"/>
        <v>24</v>
      </c>
      <c r="BM28" s="64">
        <f t="shared" si="28"/>
        <v>1</v>
      </c>
      <c r="BN28" s="64">
        <f t="shared" si="29"/>
        <v>24</v>
      </c>
      <c r="BO28" s="97"/>
      <c r="BP28" s="105">
        <v>23</v>
      </c>
      <c r="BQ28" s="252">
        <v>0</v>
      </c>
      <c r="BR28" s="117">
        <v>23</v>
      </c>
      <c r="BS28" s="117" t="s">
        <v>722</v>
      </c>
      <c r="BT28" s="117" t="s">
        <v>467</v>
      </c>
      <c r="BU28" s="117">
        <v>1</v>
      </c>
      <c r="BV28" s="252">
        <v>0</v>
      </c>
      <c r="BW28" s="117">
        <v>0</v>
      </c>
      <c r="BX28" s="252">
        <v>0</v>
      </c>
      <c r="BY28" s="252">
        <v>0</v>
      </c>
      <c r="BZ28" s="97"/>
      <c r="CA28" s="277">
        <v>20.2</v>
      </c>
      <c r="CB28" s="277">
        <v>20.2</v>
      </c>
      <c r="CC28" s="277">
        <v>20.2</v>
      </c>
      <c r="CD28" s="277">
        <v>20.2</v>
      </c>
      <c r="CE28" s="277">
        <v>20.2</v>
      </c>
      <c r="CF28" s="277">
        <v>20.2</v>
      </c>
      <c r="CG28" s="277">
        <v>20.2</v>
      </c>
      <c r="CH28" s="277">
        <v>20.2</v>
      </c>
      <c r="CI28" s="277">
        <v>20.2</v>
      </c>
      <c r="CJ28" s="277">
        <v>20.2</v>
      </c>
      <c r="CK28" s="276">
        <v>20.19079</v>
      </c>
      <c r="CL28" s="276">
        <v>20.22231</v>
      </c>
      <c r="CM28" s="276">
        <v>20.550080000000001</v>
      </c>
      <c r="CN28" s="276">
        <v>20.993690000000001</v>
      </c>
      <c r="CO28" s="276">
        <v>21.011839999999999</v>
      </c>
      <c r="CP28" s="276">
        <v>20.54477</v>
      </c>
      <c r="CQ28" s="276">
        <v>20.376280000000001</v>
      </c>
      <c r="CR28" s="276">
        <v>21.22906</v>
      </c>
      <c r="CS28" s="276">
        <v>22.36863</v>
      </c>
      <c r="CT28" s="276">
        <v>22.445409999999999</v>
      </c>
      <c r="CU28" s="276">
        <v>21.56945</v>
      </c>
      <c r="CV28" s="276">
        <v>20.345310000000001</v>
      </c>
      <c r="CW28" s="276">
        <v>20.699919999999999</v>
      </c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</row>
    <row r="29" spans="1:115" ht="6.95" customHeight="1" x14ac:dyDescent="0.25">
      <c r="A29" s="97"/>
      <c r="B29" s="254"/>
      <c r="C29" s="278">
        <f t="shared" si="1"/>
        <v>70</v>
      </c>
      <c r="D29" s="278">
        <f t="shared" si="2"/>
        <v>70</v>
      </c>
      <c r="E29" s="278">
        <f t="shared" si="3"/>
        <v>0</v>
      </c>
      <c r="F29" s="278">
        <f t="shared" si="4"/>
        <v>0</v>
      </c>
      <c r="G29" s="278">
        <f t="shared" si="5"/>
        <v>0</v>
      </c>
      <c r="H29" s="278">
        <f t="shared" si="6"/>
        <v>0</v>
      </c>
      <c r="I29" s="278">
        <f t="shared" si="7"/>
        <v>0</v>
      </c>
      <c r="J29" s="278">
        <f t="shared" si="8"/>
        <v>0</v>
      </c>
      <c r="K29" s="278">
        <f t="shared" si="9"/>
        <v>0</v>
      </c>
      <c r="L29" s="278">
        <f t="shared" si="10"/>
        <v>0</v>
      </c>
      <c r="M29" s="278">
        <f t="shared" si="11"/>
        <v>0</v>
      </c>
      <c r="N29" s="278">
        <f t="shared" si="12"/>
        <v>0</v>
      </c>
      <c r="O29" s="278">
        <f t="shared" si="13"/>
        <v>0</v>
      </c>
      <c r="P29" s="278">
        <f t="shared" si="14"/>
        <v>28</v>
      </c>
      <c r="Q29" s="278">
        <f t="shared" si="15"/>
        <v>0</v>
      </c>
      <c r="R29" s="278">
        <f t="shared" si="16"/>
        <v>15</v>
      </c>
      <c r="S29" s="278">
        <f t="shared" si="17"/>
        <v>0</v>
      </c>
      <c r="T29" s="278">
        <f t="shared" si="18"/>
        <v>0</v>
      </c>
      <c r="U29" s="278">
        <f t="shared" si="19"/>
        <v>0</v>
      </c>
      <c r="V29" s="278">
        <f t="shared" si="20"/>
        <v>0</v>
      </c>
      <c r="W29" s="278">
        <f t="shared" si="21"/>
        <v>0</v>
      </c>
      <c r="X29" s="278">
        <f t="shared" si="22"/>
        <v>0</v>
      </c>
      <c r="Y29" s="278">
        <f t="shared" si="23"/>
        <v>0</v>
      </c>
      <c r="Z29" s="97"/>
      <c r="AA29" s="105">
        <v>1</v>
      </c>
      <c r="AB29" s="117">
        <v>23</v>
      </c>
      <c r="AC29" s="117">
        <v>13</v>
      </c>
      <c r="AD29" s="117">
        <v>3</v>
      </c>
      <c r="AE29" s="117">
        <v>7</v>
      </c>
      <c r="AF29" s="117">
        <v>400</v>
      </c>
      <c r="AG29" s="250" t="str">
        <f t="shared" si="24"/>
        <v>13,23</v>
      </c>
      <c r="AH29" s="245"/>
      <c r="AI29" s="105">
        <v>24</v>
      </c>
      <c r="AJ29" s="105">
        <v>24</v>
      </c>
      <c r="AK29" s="105" t="s">
        <v>721</v>
      </c>
      <c r="AL29" s="117">
        <v>400</v>
      </c>
      <c r="AM29" s="117">
        <v>5</v>
      </c>
      <c r="AN29" s="117">
        <v>1.7045454545454499E-3</v>
      </c>
      <c r="AO29" s="117">
        <v>37.75</v>
      </c>
      <c r="AP29" s="117">
        <v>1</v>
      </c>
      <c r="AQ29" s="117">
        <v>100</v>
      </c>
      <c r="AR29" s="117">
        <v>0.03</v>
      </c>
      <c r="AS29" s="117">
        <v>2</v>
      </c>
      <c r="AT29" s="117">
        <v>1</v>
      </c>
      <c r="AU29" s="117">
        <v>0</v>
      </c>
      <c r="AV29" s="117" t="s">
        <v>708</v>
      </c>
      <c r="AW29" s="107">
        <f>IF(AV28=AV29,AW28,MAX(AW$4:AW28)+1)</f>
        <v>3</v>
      </c>
      <c r="AX29" s="245"/>
      <c r="AY29" s="86">
        <v>24</v>
      </c>
      <c r="AZ29" s="86">
        <v>24</v>
      </c>
      <c r="BA29" s="53">
        <v>23</v>
      </c>
      <c r="BB29" s="53">
        <v>-25</v>
      </c>
      <c r="BC29" s="53"/>
      <c r="BD29" s="53">
        <f t="shared" si="25"/>
        <v>6</v>
      </c>
      <c r="BE29" s="245"/>
      <c r="BF29" s="51">
        <v>1</v>
      </c>
      <c r="BG29" s="117">
        <v>33</v>
      </c>
      <c r="BH29" s="117">
        <v>7</v>
      </c>
      <c r="BI29" s="117">
        <v>28</v>
      </c>
      <c r="BJ29" s="54" t="str">
        <f t="shared" si="26"/>
        <v>7,33</v>
      </c>
      <c r="BK29" s="97"/>
      <c r="BL29" s="109">
        <f t="shared" si="27"/>
        <v>25</v>
      </c>
      <c r="BM29" s="64">
        <f t="shared" si="28"/>
        <v>1</v>
      </c>
      <c r="BN29" s="64">
        <f t="shared" si="29"/>
        <v>25</v>
      </c>
      <c r="BO29" s="97"/>
      <c r="BP29" s="105">
        <v>24</v>
      </c>
      <c r="BQ29" s="252">
        <v>0</v>
      </c>
      <c r="BR29" s="117">
        <v>24</v>
      </c>
      <c r="BS29" s="117" t="s">
        <v>720</v>
      </c>
      <c r="BT29" s="117" t="s">
        <v>467</v>
      </c>
      <c r="BU29" s="117">
        <v>1</v>
      </c>
      <c r="BV29" s="252">
        <v>0</v>
      </c>
      <c r="BW29" s="117">
        <v>0</v>
      </c>
      <c r="BX29" s="252">
        <v>0</v>
      </c>
      <c r="BY29" s="252">
        <v>0</v>
      </c>
      <c r="BZ29" s="97"/>
      <c r="CA29" s="277">
        <v>20.2</v>
      </c>
      <c r="CB29" s="277">
        <v>20.2</v>
      </c>
      <c r="CC29" s="277">
        <v>20.2</v>
      </c>
      <c r="CD29" s="277">
        <v>20.2</v>
      </c>
      <c r="CE29" s="277">
        <v>20.2</v>
      </c>
      <c r="CF29" s="277">
        <v>20.2</v>
      </c>
      <c r="CG29" s="277">
        <v>20.2</v>
      </c>
      <c r="CH29" s="277">
        <v>20.2</v>
      </c>
      <c r="CI29" s="277">
        <v>20.2</v>
      </c>
      <c r="CJ29" s="277">
        <v>20.11626</v>
      </c>
      <c r="CK29" s="276">
        <v>20.118829999999999</v>
      </c>
      <c r="CL29" s="276">
        <v>19.958870000000001</v>
      </c>
      <c r="CM29" s="276">
        <v>20.01943</v>
      </c>
      <c r="CN29" s="276">
        <v>20.624210000000001</v>
      </c>
      <c r="CO29" s="276">
        <v>20.578119999999998</v>
      </c>
      <c r="CP29" s="276">
        <v>20.365590000000001</v>
      </c>
      <c r="CQ29" s="276">
        <v>20.393799999999999</v>
      </c>
      <c r="CR29" s="276">
        <v>20.964700000000001</v>
      </c>
      <c r="CS29" s="276">
        <v>21.64537</v>
      </c>
      <c r="CT29" s="276">
        <v>21.72627</v>
      </c>
      <c r="CU29" s="276">
        <v>21.132429999999999</v>
      </c>
      <c r="CV29" s="276">
        <v>20.527729999999998</v>
      </c>
      <c r="CW29" s="276">
        <v>20.760200000000001</v>
      </c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</row>
    <row r="30" spans="1:115" ht="6.95" customHeight="1" x14ac:dyDescent="0.25">
      <c r="A30" s="97"/>
      <c r="B30" s="254"/>
      <c r="C30" s="278">
        <f t="shared" si="1"/>
        <v>70</v>
      </c>
      <c r="D30" s="278">
        <f t="shared" si="2"/>
        <v>70</v>
      </c>
      <c r="E30" s="278">
        <f t="shared" si="3"/>
        <v>0</v>
      </c>
      <c r="F30" s="278">
        <f t="shared" si="4"/>
        <v>0</v>
      </c>
      <c r="G30" s="278">
        <f t="shared" si="5"/>
        <v>0</v>
      </c>
      <c r="H30" s="278">
        <f t="shared" si="6"/>
        <v>0</v>
      </c>
      <c r="I30" s="278">
        <f t="shared" si="7"/>
        <v>0</v>
      </c>
      <c r="J30" s="278">
        <f t="shared" si="8"/>
        <v>0</v>
      </c>
      <c r="K30" s="278">
        <f t="shared" si="9"/>
        <v>0</v>
      </c>
      <c r="L30" s="278">
        <f t="shared" si="10"/>
        <v>0</v>
      </c>
      <c r="M30" s="278">
        <f t="shared" si="11"/>
        <v>0</v>
      </c>
      <c r="N30" s="278">
        <f t="shared" si="12"/>
        <v>0</v>
      </c>
      <c r="O30" s="278">
        <f t="shared" si="13"/>
        <v>0</v>
      </c>
      <c r="P30" s="278">
        <f t="shared" si="14"/>
        <v>29</v>
      </c>
      <c r="Q30" s="278">
        <f t="shared" si="15"/>
        <v>0</v>
      </c>
      <c r="R30" s="278">
        <f t="shared" si="16"/>
        <v>16</v>
      </c>
      <c r="S30" s="278">
        <f t="shared" si="17"/>
        <v>0</v>
      </c>
      <c r="T30" s="278">
        <f t="shared" si="18"/>
        <v>0</v>
      </c>
      <c r="U30" s="278">
        <f t="shared" si="19"/>
        <v>0</v>
      </c>
      <c r="V30" s="278">
        <f t="shared" si="20"/>
        <v>0</v>
      </c>
      <c r="W30" s="278">
        <f t="shared" si="21"/>
        <v>0</v>
      </c>
      <c r="X30" s="278">
        <f t="shared" si="22"/>
        <v>0</v>
      </c>
      <c r="Y30" s="278">
        <f t="shared" si="23"/>
        <v>0</v>
      </c>
      <c r="Z30" s="97"/>
      <c r="AA30" s="105">
        <v>1</v>
      </c>
      <c r="AB30" s="117">
        <v>24</v>
      </c>
      <c r="AC30" s="117">
        <v>13</v>
      </c>
      <c r="AD30" s="117">
        <v>3</v>
      </c>
      <c r="AE30" s="117">
        <v>8</v>
      </c>
      <c r="AF30" s="117">
        <v>200</v>
      </c>
      <c r="AG30" s="250" t="str">
        <f t="shared" si="24"/>
        <v>13,24</v>
      </c>
      <c r="AH30" s="245"/>
      <c r="AI30" s="105">
        <v>25</v>
      </c>
      <c r="AJ30" s="105">
        <v>25</v>
      </c>
      <c r="AK30" s="105" t="s">
        <v>719</v>
      </c>
      <c r="AL30" s="117">
        <v>200</v>
      </c>
      <c r="AM30" s="117">
        <v>5</v>
      </c>
      <c r="AN30" s="117">
        <v>1.7045454545454499E-3</v>
      </c>
      <c r="AO30" s="117">
        <v>37.238636363636303</v>
      </c>
      <c r="AP30" s="117">
        <v>1</v>
      </c>
      <c r="AQ30" s="117">
        <v>100</v>
      </c>
      <c r="AR30" s="117">
        <v>0.03</v>
      </c>
      <c r="AS30" s="117">
        <v>2</v>
      </c>
      <c r="AT30" s="117">
        <v>1</v>
      </c>
      <c r="AU30" s="117">
        <v>0</v>
      </c>
      <c r="AV30" s="117" t="s">
        <v>708</v>
      </c>
      <c r="AW30" s="107">
        <f>IF(AV29=AV30,AW29,MAX(AW$4:AW29)+1)</f>
        <v>3</v>
      </c>
      <c r="AX30" s="245"/>
      <c r="AY30" s="86">
        <v>25</v>
      </c>
      <c r="AZ30" s="86">
        <v>25</v>
      </c>
      <c r="BA30" s="53">
        <v>24</v>
      </c>
      <c r="BB30" s="53">
        <v>-26</v>
      </c>
      <c r="BC30" s="53"/>
      <c r="BD30" s="53">
        <f t="shared" si="25"/>
        <v>7</v>
      </c>
      <c r="BE30" s="245"/>
      <c r="BF30" s="51">
        <v>1</v>
      </c>
      <c r="BG30" s="117">
        <v>34</v>
      </c>
      <c r="BH30" s="117">
        <v>8</v>
      </c>
      <c r="BI30" s="117">
        <v>28</v>
      </c>
      <c r="BJ30" s="54" t="str">
        <f t="shared" si="26"/>
        <v>8,34</v>
      </c>
      <c r="BK30" s="97"/>
      <c r="BL30" s="109">
        <f t="shared" si="27"/>
        <v>26</v>
      </c>
      <c r="BM30" s="64">
        <f t="shared" si="28"/>
        <v>1</v>
      </c>
      <c r="BN30" s="64">
        <f t="shared" si="29"/>
        <v>26</v>
      </c>
      <c r="BO30" s="97"/>
      <c r="BP30" s="105">
        <v>25</v>
      </c>
      <c r="BQ30" s="252">
        <v>0</v>
      </c>
      <c r="BR30" s="117">
        <v>25</v>
      </c>
      <c r="BS30" s="117" t="s">
        <v>718</v>
      </c>
      <c r="BT30" s="117" t="s">
        <v>467</v>
      </c>
      <c r="BU30" s="117">
        <v>1</v>
      </c>
      <c r="BV30" s="252">
        <v>0</v>
      </c>
      <c r="BW30" s="117">
        <v>0</v>
      </c>
      <c r="BX30" s="252">
        <v>0</v>
      </c>
      <c r="BY30" s="252">
        <v>0</v>
      </c>
      <c r="BZ30" s="97"/>
      <c r="CA30" s="277">
        <v>20.2</v>
      </c>
      <c r="CB30" s="277">
        <v>20.2</v>
      </c>
      <c r="CC30" s="277">
        <v>20.2</v>
      </c>
      <c r="CD30" s="277">
        <v>20.2</v>
      </c>
      <c r="CE30" s="277">
        <v>20.2</v>
      </c>
      <c r="CF30" s="277">
        <v>20.2</v>
      </c>
      <c r="CG30" s="277">
        <v>20.2</v>
      </c>
      <c r="CH30" s="277">
        <v>19.948989999999998</v>
      </c>
      <c r="CI30" s="277">
        <v>19.918990000000001</v>
      </c>
      <c r="CJ30" s="277">
        <v>19.73893</v>
      </c>
      <c r="CK30" s="276">
        <v>19.777650000000001</v>
      </c>
      <c r="CL30" s="276">
        <v>19.66836</v>
      </c>
      <c r="CM30" s="276">
        <v>19.301570000000002</v>
      </c>
      <c r="CN30" s="276">
        <v>19.601579999999998</v>
      </c>
      <c r="CO30" s="276">
        <v>20.028089999999999</v>
      </c>
      <c r="CP30" s="276">
        <v>20.47184</v>
      </c>
      <c r="CQ30" s="276">
        <v>20.39246</v>
      </c>
      <c r="CR30" s="276">
        <v>20.74231</v>
      </c>
      <c r="CS30" s="276">
        <v>20.998470000000001</v>
      </c>
      <c r="CT30" s="276">
        <v>21.57873</v>
      </c>
      <c r="CU30" s="276">
        <v>21.351610000000001</v>
      </c>
      <c r="CV30" s="276">
        <v>21.111139999999999</v>
      </c>
      <c r="CW30" s="276">
        <v>21.204080000000001</v>
      </c>
      <c r="CX30" s="97"/>
      <c r="CY30" s="97"/>
      <c r="CZ30" s="97"/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</row>
    <row r="31" spans="1:115" ht="6.95" customHeight="1" x14ac:dyDescent="0.25">
      <c r="A31" s="97"/>
      <c r="B31" s="254"/>
      <c r="C31" s="278">
        <f t="shared" si="1"/>
        <v>0</v>
      </c>
      <c r="D31" s="278">
        <f t="shared" si="2"/>
        <v>0</v>
      </c>
      <c r="E31" s="278">
        <f t="shared" si="3"/>
        <v>0</v>
      </c>
      <c r="F31" s="278">
        <f t="shared" si="4"/>
        <v>0</v>
      </c>
      <c r="G31" s="278">
        <f t="shared" si="5"/>
        <v>0</v>
      </c>
      <c r="H31" s="278">
        <f t="shared" si="6"/>
        <v>0</v>
      </c>
      <c r="I31" s="278">
        <f t="shared" si="7"/>
        <v>0</v>
      </c>
      <c r="J31" s="278">
        <f t="shared" si="8"/>
        <v>0</v>
      </c>
      <c r="K31" s="278">
        <f t="shared" si="9"/>
        <v>0</v>
      </c>
      <c r="L31" s="278">
        <f t="shared" si="10"/>
        <v>0</v>
      </c>
      <c r="M31" s="278">
        <f t="shared" si="11"/>
        <v>0</v>
      </c>
      <c r="N31" s="278">
        <f t="shared" si="12"/>
        <v>0</v>
      </c>
      <c r="O31" s="278">
        <f t="shared" si="13"/>
        <v>0</v>
      </c>
      <c r="P31" s="278">
        <f t="shared" si="14"/>
        <v>30</v>
      </c>
      <c r="Q31" s="278">
        <f t="shared" si="15"/>
        <v>0</v>
      </c>
      <c r="R31" s="278">
        <f t="shared" si="16"/>
        <v>17</v>
      </c>
      <c r="S31" s="278">
        <f t="shared" si="17"/>
        <v>0</v>
      </c>
      <c r="T31" s="278">
        <f t="shared" si="18"/>
        <v>0</v>
      </c>
      <c r="U31" s="278">
        <f t="shared" si="19"/>
        <v>0</v>
      </c>
      <c r="V31" s="278">
        <f t="shared" si="20"/>
        <v>0</v>
      </c>
      <c r="W31" s="278">
        <f t="shared" si="21"/>
        <v>0</v>
      </c>
      <c r="X31" s="278">
        <f t="shared" si="22"/>
        <v>0</v>
      </c>
      <c r="Y31" s="278">
        <f t="shared" si="23"/>
        <v>0</v>
      </c>
      <c r="Z31" s="97"/>
      <c r="AA31" s="105">
        <v>1</v>
      </c>
      <c r="AB31" s="117">
        <v>24</v>
      </c>
      <c r="AC31" s="117">
        <v>14</v>
      </c>
      <c r="AD31" s="117">
        <v>3</v>
      </c>
      <c r="AE31" s="117">
        <v>9</v>
      </c>
      <c r="AF31" s="117">
        <v>200</v>
      </c>
      <c r="AG31" s="250" t="str">
        <f t="shared" si="24"/>
        <v>14,24</v>
      </c>
      <c r="AH31" s="245"/>
      <c r="AI31" s="105">
        <v>26</v>
      </c>
      <c r="AJ31" s="105">
        <v>26</v>
      </c>
      <c r="AK31" s="105" t="s">
        <v>717</v>
      </c>
      <c r="AL31" s="117">
        <v>200</v>
      </c>
      <c r="AM31" s="117">
        <v>5</v>
      </c>
      <c r="AN31" s="117">
        <v>1.7045454545454499E-3</v>
      </c>
      <c r="AO31" s="117">
        <v>36.897727272727202</v>
      </c>
      <c r="AP31" s="117">
        <v>1</v>
      </c>
      <c r="AQ31" s="117">
        <v>100</v>
      </c>
      <c r="AR31" s="117">
        <v>0.03</v>
      </c>
      <c r="AS31" s="117">
        <v>2</v>
      </c>
      <c r="AT31" s="117">
        <v>1</v>
      </c>
      <c r="AU31" s="117">
        <v>0</v>
      </c>
      <c r="AV31" s="117" t="s">
        <v>708</v>
      </c>
      <c r="AW31" s="107">
        <f>IF(AV30=AV31,AW30,MAX(AW$4:AW30)+1)</f>
        <v>3</v>
      </c>
      <c r="AX31" s="245"/>
      <c r="AY31" s="86">
        <v>26</v>
      </c>
      <c r="AZ31" s="86">
        <v>26</v>
      </c>
      <c r="BA31" s="53">
        <v>25</v>
      </c>
      <c r="BB31" s="53">
        <v>-27</v>
      </c>
      <c r="BC31" s="53"/>
      <c r="BD31" s="53">
        <f t="shared" si="25"/>
        <v>8</v>
      </c>
      <c r="BE31" s="245"/>
      <c r="BF31" s="51">
        <v>1</v>
      </c>
      <c r="BG31" s="117">
        <v>34</v>
      </c>
      <c r="BH31" s="117">
        <v>9</v>
      </c>
      <c r="BI31" s="117">
        <v>28</v>
      </c>
      <c r="BJ31" s="54" t="str">
        <f t="shared" si="26"/>
        <v>9,34</v>
      </c>
      <c r="BK31" s="97"/>
      <c r="BL31" s="109">
        <f t="shared" si="27"/>
        <v>27</v>
      </c>
      <c r="BM31" s="64">
        <f t="shared" si="28"/>
        <v>1</v>
      </c>
      <c r="BN31" s="64">
        <f t="shared" si="29"/>
        <v>27</v>
      </c>
      <c r="BO31" s="97"/>
      <c r="BP31" s="105">
        <v>26</v>
      </c>
      <c r="BQ31" s="252">
        <v>0</v>
      </c>
      <c r="BR31" s="117">
        <v>26</v>
      </c>
      <c r="BS31" s="117" t="s">
        <v>716</v>
      </c>
      <c r="BT31" s="117" t="s">
        <v>467</v>
      </c>
      <c r="BU31" s="117">
        <v>1</v>
      </c>
      <c r="BV31" s="252">
        <v>0</v>
      </c>
      <c r="BW31" s="117">
        <v>0</v>
      </c>
      <c r="BX31" s="252">
        <v>0</v>
      </c>
      <c r="BY31" s="252">
        <v>0</v>
      </c>
      <c r="BZ31" s="97"/>
      <c r="CA31" s="277">
        <v>20.2</v>
      </c>
      <c r="CB31" s="277">
        <v>20.2</v>
      </c>
      <c r="CC31" s="277">
        <v>20.2</v>
      </c>
      <c r="CD31" s="277">
        <v>20.2</v>
      </c>
      <c r="CE31" s="277">
        <v>20.2</v>
      </c>
      <c r="CF31" s="277">
        <v>20.2</v>
      </c>
      <c r="CG31" s="277">
        <v>19.83297</v>
      </c>
      <c r="CH31" s="277">
        <v>19.75254</v>
      </c>
      <c r="CI31" s="277">
        <v>19.31251</v>
      </c>
      <c r="CJ31" s="277">
        <v>19.290590000000002</v>
      </c>
      <c r="CK31" s="276">
        <v>19.276050000000001</v>
      </c>
      <c r="CL31" s="276">
        <v>18.936450000000001</v>
      </c>
      <c r="CM31" s="276">
        <v>18.819600000000001</v>
      </c>
      <c r="CN31" s="276">
        <v>19.16253</v>
      </c>
      <c r="CO31" s="276">
        <v>19.077190000000002</v>
      </c>
      <c r="CP31" s="276">
        <v>19.253820000000001</v>
      </c>
      <c r="CQ31" s="276">
        <v>20.17135</v>
      </c>
      <c r="CR31" s="276">
        <v>20.532139999999998</v>
      </c>
      <c r="CS31" s="276">
        <v>20.67765</v>
      </c>
      <c r="CT31" s="276">
        <v>20.787929999999999</v>
      </c>
      <c r="CU31" s="276">
        <v>20.83464</v>
      </c>
      <c r="CV31" s="276">
        <v>21.349869999999999</v>
      </c>
      <c r="CW31" s="276">
        <v>21.437909999999999</v>
      </c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</row>
    <row r="32" spans="1:115" ht="6.95" customHeight="1" x14ac:dyDescent="0.25">
      <c r="A32" s="97"/>
      <c r="B32" s="254"/>
      <c r="C32" s="278">
        <f t="shared" si="1"/>
        <v>0</v>
      </c>
      <c r="D32" s="278">
        <f t="shared" si="2"/>
        <v>0</v>
      </c>
      <c r="E32" s="278">
        <f t="shared" si="3"/>
        <v>0</v>
      </c>
      <c r="F32" s="278">
        <f t="shared" si="4"/>
        <v>0</v>
      </c>
      <c r="G32" s="278">
        <f t="shared" si="5"/>
        <v>0</v>
      </c>
      <c r="H32" s="278">
        <f t="shared" si="6"/>
        <v>0</v>
      </c>
      <c r="I32" s="278">
        <f t="shared" si="7"/>
        <v>0</v>
      </c>
      <c r="J32" s="278">
        <f t="shared" si="8"/>
        <v>0</v>
      </c>
      <c r="K32" s="278">
        <f t="shared" si="9"/>
        <v>0</v>
      </c>
      <c r="L32" s="278">
        <f t="shared" si="10"/>
        <v>0</v>
      </c>
      <c r="M32" s="278">
        <f t="shared" si="11"/>
        <v>0</v>
      </c>
      <c r="N32" s="278">
        <f t="shared" si="12"/>
        <v>0</v>
      </c>
      <c r="O32" s="278">
        <f t="shared" si="13"/>
        <v>0</v>
      </c>
      <c r="P32" s="278">
        <f t="shared" si="14"/>
        <v>0</v>
      </c>
      <c r="Q32" s="278">
        <f t="shared" si="15"/>
        <v>18</v>
      </c>
      <c r="R32" s="278">
        <f t="shared" si="16"/>
        <v>0</v>
      </c>
      <c r="S32" s="278">
        <f t="shared" si="17"/>
        <v>0</v>
      </c>
      <c r="T32" s="278">
        <f t="shared" si="18"/>
        <v>0</v>
      </c>
      <c r="U32" s="278">
        <f t="shared" si="19"/>
        <v>0</v>
      </c>
      <c r="V32" s="278">
        <f t="shared" si="20"/>
        <v>0</v>
      </c>
      <c r="W32" s="278">
        <f t="shared" si="21"/>
        <v>0</v>
      </c>
      <c r="X32" s="278">
        <f t="shared" si="22"/>
        <v>0</v>
      </c>
      <c r="Y32" s="278">
        <f t="shared" si="23"/>
        <v>0</v>
      </c>
      <c r="Z32" s="97"/>
      <c r="AA32" s="105">
        <v>1</v>
      </c>
      <c r="AB32" s="117">
        <v>25</v>
      </c>
      <c r="AC32" s="117">
        <v>14</v>
      </c>
      <c r="AD32" s="117">
        <v>3</v>
      </c>
      <c r="AE32" s="117">
        <v>10</v>
      </c>
      <c r="AF32" s="117">
        <v>400</v>
      </c>
      <c r="AG32" s="250" t="str">
        <f t="shared" si="24"/>
        <v>14,25</v>
      </c>
      <c r="AH32" s="245"/>
      <c r="AI32" s="105">
        <v>27</v>
      </c>
      <c r="AJ32" s="105">
        <v>27</v>
      </c>
      <c r="AK32" s="105" t="s">
        <v>715</v>
      </c>
      <c r="AL32" s="117">
        <v>400</v>
      </c>
      <c r="AM32" s="117">
        <v>5</v>
      </c>
      <c r="AN32" s="117">
        <v>1.7045454545454499E-3</v>
      </c>
      <c r="AO32" s="117">
        <v>36.386363636363598</v>
      </c>
      <c r="AP32" s="117">
        <v>1</v>
      </c>
      <c r="AQ32" s="117">
        <v>100</v>
      </c>
      <c r="AR32" s="117">
        <v>0.03</v>
      </c>
      <c r="AS32" s="117">
        <v>2</v>
      </c>
      <c r="AT32" s="117">
        <v>1</v>
      </c>
      <c r="AU32" s="117">
        <v>0</v>
      </c>
      <c r="AV32" s="117" t="s">
        <v>708</v>
      </c>
      <c r="AW32" s="107">
        <f>IF(AV31=AV32,AW31,MAX(AW$4:AW31)+1)</f>
        <v>3</v>
      </c>
      <c r="AX32" s="245"/>
      <c r="AY32" s="86">
        <v>27</v>
      </c>
      <c r="AZ32" s="86">
        <v>27</v>
      </c>
      <c r="BA32" s="53">
        <v>26</v>
      </c>
      <c r="BB32" s="53">
        <v>-28</v>
      </c>
      <c r="BC32" s="53"/>
      <c r="BD32" s="53">
        <f t="shared" si="25"/>
        <v>9</v>
      </c>
      <c r="BE32" s="245"/>
      <c r="BF32" s="51">
        <v>1</v>
      </c>
      <c r="BG32" s="117">
        <v>34</v>
      </c>
      <c r="BH32" s="117">
        <v>10</v>
      </c>
      <c r="BI32" s="117">
        <v>28</v>
      </c>
      <c r="BJ32" s="54" t="str">
        <f t="shared" si="26"/>
        <v>10,34</v>
      </c>
      <c r="BK32" s="97"/>
      <c r="BL32" s="109">
        <f t="shared" si="27"/>
        <v>28</v>
      </c>
      <c r="BM32" s="64">
        <f t="shared" si="28"/>
        <v>1</v>
      </c>
      <c r="BN32" s="64">
        <f t="shared" si="29"/>
        <v>28</v>
      </c>
      <c r="BO32" s="97"/>
      <c r="BP32" s="105">
        <v>27</v>
      </c>
      <c r="BQ32" s="252">
        <v>0</v>
      </c>
      <c r="BR32" s="117">
        <v>27</v>
      </c>
      <c r="BS32" s="117" t="s">
        <v>714</v>
      </c>
      <c r="BT32" s="117" t="s">
        <v>465</v>
      </c>
      <c r="BU32" s="117">
        <v>1</v>
      </c>
      <c r="BV32" s="252">
        <v>29.7</v>
      </c>
      <c r="BW32" s="117">
        <v>100</v>
      </c>
      <c r="BX32" s="252">
        <v>201.85849999999999</v>
      </c>
      <c r="BY32" s="252">
        <v>405.664999999999</v>
      </c>
      <c r="BZ32" s="97"/>
      <c r="CA32" s="277">
        <v>20.12548</v>
      </c>
      <c r="CB32" s="277">
        <v>20.123100000000001</v>
      </c>
      <c r="CC32" s="277">
        <v>19.9572</v>
      </c>
      <c r="CD32" s="277">
        <v>19.791699999999999</v>
      </c>
      <c r="CE32" s="277">
        <v>19.693999999999999</v>
      </c>
      <c r="CF32" s="277">
        <v>19.153729999999999</v>
      </c>
      <c r="CG32" s="277">
        <v>19.036180000000002</v>
      </c>
      <c r="CH32" s="277">
        <v>18.476700000000001</v>
      </c>
      <c r="CI32" s="277">
        <v>18.351479999999999</v>
      </c>
      <c r="CJ32" s="277">
        <v>18.304259999999999</v>
      </c>
      <c r="CK32" s="276">
        <v>18.296140000000001</v>
      </c>
      <c r="CL32" s="276">
        <v>18.210760000000001</v>
      </c>
      <c r="CM32" s="276">
        <v>18.158560000000001</v>
      </c>
      <c r="CN32" s="276">
        <v>17.89639</v>
      </c>
      <c r="CO32" s="276">
        <v>18.366969999999998</v>
      </c>
      <c r="CP32" s="276">
        <v>18.511289999999999</v>
      </c>
      <c r="CQ32" s="276">
        <v>18.996479999999998</v>
      </c>
      <c r="CR32" s="276">
        <v>19.443750000000001</v>
      </c>
      <c r="CS32" s="276">
        <v>20.141729999999999</v>
      </c>
      <c r="CT32" s="276">
        <v>20.272079999999999</v>
      </c>
      <c r="CU32" s="276">
        <v>20.394279999999998</v>
      </c>
      <c r="CV32" s="276">
        <v>20.507290000000001</v>
      </c>
      <c r="CW32" s="276">
        <v>21.27505</v>
      </c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</row>
    <row r="33" spans="1:115" ht="6.95" customHeight="1" x14ac:dyDescent="0.25">
      <c r="A33" s="97"/>
      <c r="B33" s="254"/>
      <c r="C33" s="278">
        <f t="shared" si="1"/>
        <v>0</v>
      </c>
      <c r="D33" s="278">
        <f t="shared" si="2"/>
        <v>0</v>
      </c>
      <c r="E33" s="278">
        <f t="shared" si="3"/>
        <v>0</v>
      </c>
      <c r="F33" s="278">
        <f t="shared" si="4"/>
        <v>0</v>
      </c>
      <c r="G33" s="278">
        <f t="shared" si="5"/>
        <v>0</v>
      </c>
      <c r="H33" s="278">
        <f t="shared" si="6"/>
        <v>0</v>
      </c>
      <c r="I33" s="278">
        <f t="shared" si="7"/>
        <v>0</v>
      </c>
      <c r="J33" s="278">
        <f t="shared" si="8"/>
        <v>0</v>
      </c>
      <c r="K33" s="278">
        <f t="shared" si="9"/>
        <v>0</v>
      </c>
      <c r="L33" s="278">
        <f t="shared" si="10"/>
        <v>0</v>
      </c>
      <c r="M33" s="278">
        <f t="shared" si="11"/>
        <v>0</v>
      </c>
      <c r="N33" s="278">
        <f t="shared" si="12"/>
        <v>0</v>
      </c>
      <c r="O33" s="278">
        <f t="shared" si="13"/>
        <v>0</v>
      </c>
      <c r="P33" s="278">
        <f t="shared" si="14"/>
        <v>0</v>
      </c>
      <c r="Q33" s="278">
        <f t="shared" si="15"/>
        <v>32</v>
      </c>
      <c r="R33" s="278">
        <f t="shared" si="16"/>
        <v>0</v>
      </c>
      <c r="S33" s="278">
        <f t="shared" si="17"/>
        <v>0</v>
      </c>
      <c r="T33" s="278">
        <f t="shared" si="18"/>
        <v>0</v>
      </c>
      <c r="U33" s="278">
        <f t="shared" si="19"/>
        <v>0</v>
      </c>
      <c r="V33" s="278">
        <f t="shared" si="20"/>
        <v>0</v>
      </c>
      <c r="W33" s="278">
        <f t="shared" si="21"/>
        <v>0</v>
      </c>
      <c r="X33" s="278">
        <f t="shared" si="22"/>
        <v>0</v>
      </c>
      <c r="Y33" s="278">
        <f t="shared" si="23"/>
        <v>0</v>
      </c>
      <c r="Z33" s="97"/>
      <c r="AA33" s="105">
        <v>1</v>
      </c>
      <c r="AB33" s="117">
        <v>26</v>
      </c>
      <c r="AC33" s="117">
        <v>14</v>
      </c>
      <c r="AD33" s="117">
        <v>3</v>
      </c>
      <c r="AE33" s="117">
        <v>11</v>
      </c>
      <c r="AF33" s="117">
        <v>400</v>
      </c>
      <c r="AG33" s="250" t="str">
        <f t="shared" si="24"/>
        <v>14,26</v>
      </c>
      <c r="AH33" s="245"/>
      <c r="AI33" s="105">
        <v>28</v>
      </c>
      <c r="AJ33" s="105">
        <v>28</v>
      </c>
      <c r="AK33" s="105" t="s">
        <v>713</v>
      </c>
      <c r="AL33" s="117">
        <v>400</v>
      </c>
      <c r="AM33" s="117">
        <v>5</v>
      </c>
      <c r="AN33" s="117">
        <v>1.7045454545454499E-3</v>
      </c>
      <c r="AO33" s="117">
        <v>35.704545454545404</v>
      </c>
      <c r="AP33" s="117">
        <v>1</v>
      </c>
      <c r="AQ33" s="117">
        <v>100</v>
      </c>
      <c r="AR33" s="117">
        <v>0.03</v>
      </c>
      <c r="AS33" s="117">
        <v>2</v>
      </c>
      <c r="AT33" s="117">
        <v>1</v>
      </c>
      <c r="AU33" s="117">
        <v>0</v>
      </c>
      <c r="AV33" s="117" t="s">
        <v>708</v>
      </c>
      <c r="AW33" s="107">
        <f>IF(AV32=AV33,AW32,MAX(AW$4:AW32)+1)</f>
        <v>3</v>
      </c>
      <c r="AX33" s="245"/>
      <c r="AY33" s="86">
        <v>28</v>
      </c>
      <c r="AZ33" s="86">
        <v>28</v>
      </c>
      <c r="BA33" s="53">
        <v>27</v>
      </c>
      <c r="BB33" s="53">
        <v>-29</v>
      </c>
      <c r="BC33" s="53"/>
      <c r="BD33" s="53">
        <f t="shared" si="25"/>
        <v>10</v>
      </c>
      <c r="BE33" s="245"/>
      <c r="BF33" s="51">
        <v>1</v>
      </c>
      <c r="BG33" s="117">
        <v>34</v>
      </c>
      <c r="BH33" s="117">
        <v>11</v>
      </c>
      <c r="BI33" s="117">
        <v>28</v>
      </c>
      <c r="BJ33" s="54" t="str">
        <f t="shared" si="26"/>
        <v>11,34</v>
      </c>
      <c r="BK33" s="97"/>
      <c r="BL33" s="109">
        <f t="shared" si="27"/>
        <v>29</v>
      </c>
      <c r="BM33" s="64">
        <f t="shared" si="28"/>
        <v>1</v>
      </c>
      <c r="BN33" s="64">
        <f t="shared" si="29"/>
        <v>29</v>
      </c>
      <c r="BO33" s="97"/>
      <c r="BP33" s="105">
        <v>28</v>
      </c>
      <c r="BQ33" s="252">
        <v>0</v>
      </c>
      <c r="BR33" s="117">
        <v>28</v>
      </c>
      <c r="BS33" s="117" t="s">
        <v>712</v>
      </c>
      <c r="BT33" s="117" t="s">
        <v>465</v>
      </c>
      <c r="BU33" s="117">
        <v>1</v>
      </c>
      <c r="BV33" s="252">
        <v>29.7</v>
      </c>
      <c r="BW33" s="117">
        <v>100</v>
      </c>
      <c r="BX33" s="252">
        <v>202.83250000000001</v>
      </c>
      <c r="BY33" s="252">
        <v>403.71699999999998</v>
      </c>
      <c r="BZ33" s="97"/>
      <c r="CA33" s="277">
        <v>19.914239999999999</v>
      </c>
      <c r="CB33" s="277">
        <v>19.897929999999999</v>
      </c>
      <c r="CC33" s="277">
        <v>19.49126</v>
      </c>
      <c r="CD33" s="277">
        <v>19.128489999999999</v>
      </c>
      <c r="CE33" s="277">
        <v>18.795079999999999</v>
      </c>
      <c r="CF33" s="277">
        <v>18.550270000000001</v>
      </c>
      <c r="CG33" s="277">
        <v>17.885290000000001</v>
      </c>
      <c r="CH33" s="277">
        <v>17.673159999999999</v>
      </c>
      <c r="CI33" s="277">
        <v>17.513750000000002</v>
      </c>
      <c r="CJ33" s="277">
        <v>17.443370000000002</v>
      </c>
      <c r="CK33" s="276">
        <v>17.033010000000001</v>
      </c>
      <c r="CL33" s="276">
        <v>17.003679999999999</v>
      </c>
      <c r="CM33" s="276">
        <v>16.733460000000001</v>
      </c>
      <c r="CN33" s="276">
        <v>16.818010000000001</v>
      </c>
      <c r="CO33" s="276">
        <v>17.527370000000001</v>
      </c>
      <c r="CP33" s="276">
        <v>17.656549999999999</v>
      </c>
      <c r="CQ33" s="276">
        <v>18.13391</v>
      </c>
      <c r="CR33" s="276">
        <v>18.258289999999999</v>
      </c>
      <c r="CS33" s="276">
        <v>18.735430000000001</v>
      </c>
      <c r="CT33" s="276">
        <v>19.50808</v>
      </c>
      <c r="CU33" s="276">
        <v>19.672840000000001</v>
      </c>
      <c r="CV33" s="276">
        <v>19.438600000000001</v>
      </c>
      <c r="CW33" s="276">
        <v>19.598949999999999</v>
      </c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</row>
    <row r="34" spans="1:115" ht="6.95" customHeight="1" x14ac:dyDescent="0.25">
      <c r="A34" s="97"/>
      <c r="B34" s="254"/>
      <c r="C34" s="278">
        <f t="shared" si="1"/>
        <v>0</v>
      </c>
      <c r="D34" s="278">
        <f t="shared" si="2"/>
        <v>0</v>
      </c>
      <c r="E34" s="278">
        <f t="shared" si="3"/>
        <v>0</v>
      </c>
      <c r="F34" s="278">
        <f t="shared" si="4"/>
        <v>0</v>
      </c>
      <c r="G34" s="278">
        <f t="shared" si="5"/>
        <v>0</v>
      </c>
      <c r="H34" s="278">
        <f t="shared" si="6"/>
        <v>0</v>
      </c>
      <c r="I34" s="278">
        <f t="shared" si="7"/>
        <v>0</v>
      </c>
      <c r="J34" s="278">
        <f t="shared" si="8"/>
        <v>0</v>
      </c>
      <c r="K34" s="278">
        <f t="shared" si="9"/>
        <v>0</v>
      </c>
      <c r="L34" s="278">
        <f t="shared" si="10"/>
        <v>0</v>
      </c>
      <c r="M34" s="278">
        <f t="shared" si="11"/>
        <v>0</v>
      </c>
      <c r="N34" s="278">
        <f t="shared" si="12"/>
        <v>0</v>
      </c>
      <c r="O34" s="278">
        <f t="shared" si="13"/>
        <v>0</v>
      </c>
      <c r="P34" s="278">
        <f t="shared" si="14"/>
        <v>0</v>
      </c>
      <c r="Q34" s="278">
        <f t="shared" si="15"/>
        <v>33</v>
      </c>
      <c r="R34" s="278">
        <f t="shared" si="16"/>
        <v>0</v>
      </c>
      <c r="S34" s="278">
        <f t="shared" si="17"/>
        <v>0</v>
      </c>
      <c r="T34" s="278">
        <f t="shared" si="18"/>
        <v>0</v>
      </c>
      <c r="U34" s="278">
        <f t="shared" si="19"/>
        <v>0</v>
      </c>
      <c r="V34" s="278">
        <f t="shared" si="20"/>
        <v>0</v>
      </c>
      <c r="W34" s="278">
        <f t="shared" si="21"/>
        <v>0</v>
      </c>
      <c r="X34" s="278">
        <f t="shared" si="22"/>
        <v>0</v>
      </c>
      <c r="Y34" s="278">
        <f t="shared" si="23"/>
        <v>0</v>
      </c>
      <c r="Z34" s="97"/>
      <c r="AA34" s="105">
        <v>1</v>
      </c>
      <c r="AB34" s="117">
        <v>27</v>
      </c>
      <c r="AC34" s="117">
        <v>14</v>
      </c>
      <c r="AD34" s="117">
        <v>3</v>
      </c>
      <c r="AE34" s="117">
        <v>12</v>
      </c>
      <c r="AF34" s="117">
        <v>400</v>
      </c>
      <c r="AG34" s="250" t="str">
        <f t="shared" si="24"/>
        <v>14,27</v>
      </c>
      <c r="AH34" s="245"/>
      <c r="AI34" s="105">
        <v>29</v>
      </c>
      <c r="AJ34" s="105">
        <v>29</v>
      </c>
      <c r="AK34" s="105" t="s">
        <v>711</v>
      </c>
      <c r="AL34" s="117">
        <v>400</v>
      </c>
      <c r="AM34" s="117">
        <v>5</v>
      </c>
      <c r="AN34" s="117">
        <v>1.7045454545454499E-3</v>
      </c>
      <c r="AO34" s="117">
        <v>35.022727272727202</v>
      </c>
      <c r="AP34" s="117">
        <v>1</v>
      </c>
      <c r="AQ34" s="117">
        <v>100</v>
      </c>
      <c r="AR34" s="117">
        <v>0.03</v>
      </c>
      <c r="AS34" s="117">
        <v>2</v>
      </c>
      <c r="AT34" s="117">
        <v>1</v>
      </c>
      <c r="AU34" s="117">
        <v>0</v>
      </c>
      <c r="AV34" s="117" t="s">
        <v>708</v>
      </c>
      <c r="AW34" s="107">
        <f>IF(AV33=AV34,AW33,MAX(AW$4:AW33)+1)</f>
        <v>3</v>
      </c>
      <c r="AX34" s="245"/>
      <c r="AY34" s="86">
        <v>29</v>
      </c>
      <c r="AZ34" s="86">
        <v>29</v>
      </c>
      <c r="BA34" s="53">
        <v>28</v>
      </c>
      <c r="BB34" s="53">
        <v>-30</v>
      </c>
      <c r="BC34" s="53"/>
      <c r="BD34" s="53">
        <f t="shared" si="25"/>
        <v>11</v>
      </c>
      <c r="BE34" s="245"/>
      <c r="BF34" s="51">
        <v>1</v>
      </c>
      <c r="BG34" s="117">
        <v>34</v>
      </c>
      <c r="BH34" s="117">
        <v>12</v>
      </c>
      <c r="BI34" s="117">
        <v>28</v>
      </c>
      <c r="BJ34" s="54" t="str">
        <f t="shared" si="26"/>
        <v>12,34</v>
      </c>
      <c r="BK34" s="97"/>
      <c r="BL34" s="109">
        <f t="shared" si="27"/>
        <v>30</v>
      </c>
      <c r="BM34" s="64">
        <f t="shared" si="28"/>
        <v>1</v>
      </c>
      <c r="BN34" s="64">
        <f t="shared" si="29"/>
        <v>30</v>
      </c>
      <c r="BO34" s="97"/>
      <c r="BP34" s="105">
        <v>29</v>
      </c>
      <c r="BQ34" s="252">
        <v>0</v>
      </c>
      <c r="BR34" s="117">
        <v>29</v>
      </c>
      <c r="BS34" s="117" t="s">
        <v>710</v>
      </c>
      <c r="BT34" s="117" t="s">
        <v>467</v>
      </c>
      <c r="BU34" s="117">
        <v>1</v>
      </c>
      <c r="BV34" s="252">
        <v>0</v>
      </c>
      <c r="BW34" s="117">
        <v>0</v>
      </c>
      <c r="BX34" s="252">
        <v>0</v>
      </c>
      <c r="BY34" s="252">
        <v>0</v>
      </c>
      <c r="BZ34" s="97"/>
      <c r="CA34" s="277">
        <v>19.97411</v>
      </c>
      <c r="CB34" s="277">
        <v>19.28858</v>
      </c>
      <c r="CC34" s="277">
        <v>18.48948</v>
      </c>
      <c r="CD34" s="277">
        <v>17.986979999999999</v>
      </c>
      <c r="CE34" s="277">
        <v>18.016100000000002</v>
      </c>
      <c r="CF34" s="277">
        <v>17.30274</v>
      </c>
      <c r="CG34" s="277">
        <v>16.938569999999999</v>
      </c>
      <c r="CH34" s="277">
        <v>16.69595</v>
      </c>
      <c r="CI34" s="277">
        <v>16.54533</v>
      </c>
      <c r="CJ34" s="277">
        <v>16.105260000000001</v>
      </c>
      <c r="CK34" s="276">
        <v>16.045829999999999</v>
      </c>
      <c r="CL34" s="276">
        <v>16.035640000000001</v>
      </c>
      <c r="CM34" s="276">
        <v>15.821669999999999</v>
      </c>
      <c r="CN34" s="276">
        <v>15.960900000000001</v>
      </c>
      <c r="CO34" s="276">
        <v>16.089459999999999</v>
      </c>
      <c r="CP34" s="276">
        <v>16.749919999999999</v>
      </c>
      <c r="CQ34" s="276">
        <v>16.838229999999999</v>
      </c>
      <c r="CR34" s="276">
        <v>17.190940000000001</v>
      </c>
      <c r="CS34" s="276">
        <v>17.338730000000002</v>
      </c>
      <c r="CT34" s="276">
        <v>17.498159999999999</v>
      </c>
      <c r="CU34" s="276">
        <v>17.855869999999999</v>
      </c>
      <c r="CV34" s="276">
        <v>18.029699999999998</v>
      </c>
      <c r="CW34" s="276">
        <v>19.163789999999999</v>
      </c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</row>
    <row r="35" spans="1:115" ht="6.95" customHeight="1" x14ac:dyDescent="0.25">
      <c r="A35" s="97"/>
      <c r="B35" s="254"/>
      <c r="C35" s="278">
        <f t="shared" si="1"/>
        <v>0</v>
      </c>
      <c r="D35" s="278">
        <f t="shared" si="2"/>
        <v>0</v>
      </c>
      <c r="E35" s="278">
        <f t="shared" si="3"/>
        <v>0</v>
      </c>
      <c r="F35" s="278">
        <f t="shared" si="4"/>
        <v>0</v>
      </c>
      <c r="G35" s="278">
        <f t="shared" si="5"/>
        <v>0</v>
      </c>
      <c r="H35" s="278">
        <f t="shared" si="6"/>
        <v>0</v>
      </c>
      <c r="I35" s="278">
        <f t="shared" si="7"/>
        <v>0</v>
      </c>
      <c r="J35" s="278">
        <f t="shared" si="8"/>
        <v>0</v>
      </c>
      <c r="K35" s="278">
        <f t="shared" si="9"/>
        <v>0</v>
      </c>
      <c r="L35" s="278">
        <f t="shared" si="10"/>
        <v>0</v>
      </c>
      <c r="M35" s="278">
        <f t="shared" si="11"/>
        <v>0</v>
      </c>
      <c r="N35" s="278">
        <f t="shared" si="12"/>
        <v>0</v>
      </c>
      <c r="O35" s="278">
        <f t="shared" si="13"/>
        <v>0</v>
      </c>
      <c r="P35" s="278">
        <f t="shared" si="14"/>
        <v>0</v>
      </c>
      <c r="Q35" s="278">
        <f t="shared" si="15"/>
        <v>34</v>
      </c>
      <c r="R35" s="278">
        <f t="shared" si="16"/>
        <v>0</v>
      </c>
      <c r="S35" s="278">
        <f t="shared" si="17"/>
        <v>0</v>
      </c>
      <c r="T35" s="278">
        <f t="shared" si="18"/>
        <v>0</v>
      </c>
      <c r="U35" s="278">
        <f t="shared" si="19"/>
        <v>0</v>
      </c>
      <c r="V35" s="278">
        <f t="shared" si="20"/>
        <v>0</v>
      </c>
      <c r="W35" s="278">
        <f t="shared" si="21"/>
        <v>0</v>
      </c>
      <c r="X35" s="278">
        <f t="shared" si="22"/>
        <v>0</v>
      </c>
      <c r="Y35" s="278">
        <f t="shared" si="23"/>
        <v>0</v>
      </c>
      <c r="Z35" s="97"/>
      <c r="AA35" s="105">
        <v>1</v>
      </c>
      <c r="AB35" s="117">
        <v>28</v>
      </c>
      <c r="AC35" s="117">
        <v>15</v>
      </c>
      <c r="AD35" s="117">
        <v>3</v>
      </c>
      <c r="AE35" s="117">
        <v>13</v>
      </c>
      <c r="AF35" s="117">
        <v>400</v>
      </c>
      <c r="AG35" s="250" t="str">
        <f t="shared" si="24"/>
        <v>15,28</v>
      </c>
      <c r="AH35" s="245"/>
      <c r="AI35" s="105">
        <v>30</v>
      </c>
      <c r="AJ35" s="105">
        <v>30</v>
      </c>
      <c r="AK35" s="105" t="s">
        <v>709</v>
      </c>
      <c r="AL35" s="117">
        <v>400</v>
      </c>
      <c r="AM35" s="117">
        <v>5</v>
      </c>
      <c r="AN35" s="117">
        <v>1.7045454545454499E-3</v>
      </c>
      <c r="AO35" s="117">
        <v>34.340909090909001</v>
      </c>
      <c r="AP35" s="117">
        <v>1</v>
      </c>
      <c r="AQ35" s="117">
        <v>100</v>
      </c>
      <c r="AR35" s="117">
        <v>0.03</v>
      </c>
      <c r="AS35" s="117">
        <v>2</v>
      </c>
      <c r="AT35" s="117">
        <v>1</v>
      </c>
      <c r="AU35" s="117">
        <v>0</v>
      </c>
      <c r="AV35" s="117" t="s">
        <v>708</v>
      </c>
      <c r="AW35" s="107">
        <f>IF(AV34=AV35,AW34,MAX(AW$4:AW34)+1)</f>
        <v>3</v>
      </c>
      <c r="AX35" s="245"/>
      <c r="AY35" s="86">
        <v>30</v>
      </c>
      <c r="AZ35" s="86">
        <v>30</v>
      </c>
      <c r="BA35" s="53">
        <v>29</v>
      </c>
      <c r="BB35" s="53">
        <v>-31</v>
      </c>
      <c r="BC35" s="53"/>
      <c r="BD35" s="53">
        <f t="shared" si="25"/>
        <v>12</v>
      </c>
      <c r="BE35" s="245"/>
      <c r="BF35" s="51">
        <v>1</v>
      </c>
      <c r="BG35" s="117">
        <v>34</v>
      </c>
      <c r="BH35" s="117">
        <v>13</v>
      </c>
      <c r="BI35" s="117">
        <v>28</v>
      </c>
      <c r="BJ35" s="54" t="str">
        <f t="shared" si="26"/>
        <v>13,34</v>
      </c>
      <c r="BK35" s="97"/>
      <c r="BL35" s="109">
        <f t="shared" si="27"/>
        <v>31</v>
      </c>
      <c r="BM35" s="64">
        <f t="shared" si="28"/>
        <v>1</v>
      </c>
      <c r="BN35" s="64">
        <f t="shared" si="29"/>
        <v>31</v>
      </c>
      <c r="BO35" s="97"/>
      <c r="BP35" s="105">
        <v>30</v>
      </c>
      <c r="BQ35" s="252">
        <v>0</v>
      </c>
      <c r="BR35" s="117">
        <v>30</v>
      </c>
      <c r="BS35" s="117" t="s">
        <v>707</v>
      </c>
      <c r="BT35" s="117" t="s">
        <v>465</v>
      </c>
      <c r="BU35" s="117">
        <v>1</v>
      </c>
      <c r="BV35" s="252">
        <v>29.7</v>
      </c>
      <c r="BW35" s="117">
        <v>100</v>
      </c>
      <c r="BX35" s="252">
        <v>202.83249999999899</v>
      </c>
      <c r="BY35" s="252">
        <v>403.716999999998</v>
      </c>
      <c r="BZ35" s="97"/>
      <c r="CA35" s="277">
        <v>19.228539999999999</v>
      </c>
      <c r="CB35" s="277">
        <v>17.95234</v>
      </c>
      <c r="CC35" s="277">
        <v>16.857780000000002</v>
      </c>
      <c r="CD35" s="277">
        <v>16.64508</v>
      </c>
      <c r="CE35" s="277">
        <v>16.338550000000001</v>
      </c>
      <c r="CF35" s="277">
        <v>15.98855</v>
      </c>
      <c r="CG35" s="277">
        <v>15.811389999999999</v>
      </c>
      <c r="CH35" s="277">
        <v>15.557700000000001</v>
      </c>
      <c r="CI35" s="277">
        <v>15.24302</v>
      </c>
      <c r="CJ35" s="277">
        <v>15.14453</v>
      </c>
      <c r="CK35" s="276">
        <v>15.046860000000001</v>
      </c>
      <c r="CL35" s="276">
        <v>14.80884</v>
      </c>
      <c r="CM35" s="276">
        <v>14.94299</v>
      </c>
      <c r="CN35" s="276">
        <v>15.15757</v>
      </c>
      <c r="CO35" s="276">
        <v>15.31129</v>
      </c>
      <c r="CP35" s="276">
        <v>15.45894</v>
      </c>
      <c r="CQ35" s="276">
        <v>15.335850000000001</v>
      </c>
      <c r="CR35" s="276">
        <v>16.283149999999999</v>
      </c>
      <c r="CS35" s="276">
        <v>16.421489999999999</v>
      </c>
      <c r="CT35" s="276">
        <v>16.854839999999999</v>
      </c>
      <c r="CU35" s="276">
        <v>17.065049999999999</v>
      </c>
      <c r="CV35" s="276">
        <v>17.305800000000001</v>
      </c>
      <c r="CW35" s="276">
        <v>18.160910000000001</v>
      </c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</row>
    <row r="36" spans="1:115" ht="6.95" customHeight="1" x14ac:dyDescent="0.25">
      <c r="A36" s="97"/>
      <c r="B36" s="254"/>
      <c r="C36" s="278">
        <f t="shared" si="1"/>
        <v>0</v>
      </c>
      <c r="D36" s="278">
        <f t="shared" si="2"/>
        <v>0</v>
      </c>
      <c r="E36" s="278">
        <f t="shared" si="3"/>
        <v>0</v>
      </c>
      <c r="F36" s="278">
        <f t="shared" si="4"/>
        <v>0</v>
      </c>
      <c r="G36" s="278">
        <f t="shared" si="5"/>
        <v>0</v>
      </c>
      <c r="H36" s="278">
        <f t="shared" si="6"/>
        <v>0</v>
      </c>
      <c r="I36" s="278">
        <f t="shared" si="7"/>
        <v>0</v>
      </c>
      <c r="J36" s="278">
        <f t="shared" si="8"/>
        <v>0</v>
      </c>
      <c r="K36" s="278">
        <f t="shared" si="9"/>
        <v>0</v>
      </c>
      <c r="L36" s="278">
        <f t="shared" si="10"/>
        <v>0</v>
      </c>
      <c r="M36" s="278">
        <f t="shared" si="11"/>
        <v>0</v>
      </c>
      <c r="N36" s="278">
        <f t="shared" si="12"/>
        <v>0</v>
      </c>
      <c r="O36" s="278">
        <f t="shared" si="13"/>
        <v>0</v>
      </c>
      <c r="P36" s="278">
        <f t="shared" si="14"/>
        <v>0</v>
      </c>
      <c r="Q36" s="278">
        <f t="shared" si="15"/>
        <v>35</v>
      </c>
      <c r="R36" s="278">
        <f t="shared" si="16"/>
        <v>0</v>
      </c>
      <c r="S36" s="278">
        <f t="shared" si="17"/>
        <v>0</v>
      </c>
      <c r="T36" s="278">
        <f t="shared" si="18"/>
        <v>0</v>
      </c>
      <c r="U36" s="278">
        <f t="shared" si="19"/>
        <v>0</v>
      </c>
      <c r="V36" s="278">
        <f t="shared" si="20"/>
        <v>0</v>
      </c>
      <c r="W36" s="278">
        <f t="shared" si="21"/>
        <v>0</v>
      </c>
      <c r="X36" s="278">
        <f t="shared" si="22"/>
        <v>0</v>
      </c>
      <c r="Y36" s="278">
        <f t="shared" si="23"/>
        <v>0</v>
      </c>
      <c r="Z36" s="97"/>
      <c r="AA36" s="105">
        <v>1</v>
      </c>
      <c r="AB36" s="117">
        <v>29</v>
      </c>
      <c r="AC36" s="117">
        <v>15</v>
      </c>
      <c r="AD36" s="117">
        <v>4</v>
      </c>
      <c r="AE36" s="117">
        <v>1</v>
      </c>
      <c r="AF36" s="117">
        <v>400</v>
      </c>
      <c r="AG36" s="250" t="str">
        <f t="shared" si="24"/>
        <v>15,29</v>
      </c>
      <c r="AH36" s="245"/>
      <c r="AI36" s="105">
        <v>31</v>
      </c>
      <c r="AJ36" s="105">
        <v>31</v>
      </c>
      <c r="AK36" s="105" t="s">
        <v>706</v>
      </c>
      <c r="AL36" s="117">
        <v>400</v>
      </c>
      <c r="AM36" s="117">
        <v>5</v>
      </c>
      <c r="AN36" s="117">
        <v>2.4285714285714201E-3</v>
      </c>
      <c r="AO36" s="117">
        <v>33.514285714285698</v>
      </c>
      <c r="AP36" s="117">
        <v>1</v>
      </c>
      <c r="AQ36" s="117">
        <v>100</v>
      </c>
      <c r="AR36" s="117">
        <v>0.03</v>
      </c>
      <c r="AS36" s="117">
        <v>3</v>
      </c>
      <c r="AT36" s="117">
        <v>1</v>
      </c>
      <c r="AU36" s="117">
        <v>0</v>
      </c>
      <c r="AV36" s="117" t="s">
        <v>694</v>
      </c>
      <c r="AW36" s="107">
        <f>IF(AV35=AV36,AW35,MAX(AW$4:AW35)+1)</f>
        <v>4</v>
      </c>
      <c r="AX36" s="245"/>
      <c r="AY36" s="86">
        <v>31</v>
      </c>
      <c r="AZ36" s="86">
        <v>31</v>
      </c>
      <c r="BA36" s="53">
        <v>-32</v>
      </c>
      <c r="BB36" s="53">
        <v>17</v>
      </c>
      <c r="BC36" s="53">
        <v>30</v>
      </c>
      <c r="BD36" s="53">
        <f t="shared" si="25"/>
        <v>13</v>
      </c>
      <c r="BE36" s="245"/>
      <c r="BF36" s="51">
        <v>1</v>
      </c>
      <c r="BG36" s="117">
        <v>35</v>
      </c>
      <c r="BH36" s="117">
        <v>14</v>
      </c>
      <c r="BI36" s="117">
        <v>28</v>
      </c>
      <c r="BJ36" s="54" t="str">
        <f t="shared" si="26"/>
        <v>14,35</v>
      </c>
      <c r="BK36" s="97"/>
      <c r="BL36" s="109">
        <f t="shared" si="27"/>
        <v>32</v>
      </c>
      <c r="BM36" s="64">
        <f t="shared" si="28"/>
        <v>1</v>
      </c>
      <c r="BN36" s="64">
        <f t="shared" si="29"/>
        <v>32</v>
      </c>
      <c r="BO36" s="97"/>
      <c r="BP36" s="105">
        <v>31</v>
      </c>
      <c r="BQ36" s="252">
        <v>0</v>
      </c>
      <c r="BR36" s="117">
        <v>31</v>
      </c>
      <c r="BS36" s="117" t="s">
        <v>687</v>
      </c>
      <c r="BT36" s="117" t="s">
        <v>465</v>
      </c>
      <c r="BU36" s="117">
        <v>1</v>
      </c>
      <c r="BV36" s="252">
        <v>29.7</v>
      </c>
      <c r="BW36" s="117">
        <v>100</v>
      </c>
      <c r="BX36" s="252">
        <v>201.85849999999999</v>
      </c>
      <c r="BY36" s="252">
        <v>405.664999999999</v>
      </c>
      <c r="BZ36" s="97"/>
      <c r="CA36" s="277">
        <v>17.216100000000001</v>
      </c>
      <c r="CB36" s="277">
        <v>15.4825</v>
      </c>
      <c r="CC36" s="277">
        <v>14.1409</v>
      </c>
      <c r="CD36" s="277">
        <v>15.029019999999999</v>
      </c>
      <c r="CE36" s="277">
        <v>15.394489999999999</v>
      </c>
      <c r="CF36" s="277">
        <v>15.03579</v>
      </c>
      <c r="CG36" s="277">
        <v>14.3698</v>
      </c>
      <c r="CH36" s="277">
        <v>14.33292</v>
      </c>
      <c r="CI36" s="277">
        <v>14.37433</v>
      </c>
      <c r="CJ36" s="277">
        <v>14.34689</v>
      </c>
      <c r="CK36" s="276">
        <v>14.10708</v>
      </c>
      <c r="CL36" s="276">
        <v>13.93675</v>
      </c>
      <c r="CM36" s="276">
        <v>14.17686</v>
      </c>
      <c r="CN36" s="276">
        <v>14.488670000000001</v>
      </c>
      <c r="CO36" s="276">
        <v>14.653919999999999</v>
      </c>
      <c r="CP36" s="276">
        <v>14.52713</v>
      </c>
      <c r="CQ36" s="276">
        <v>14.652089999999999</v>
      </c>
      <c r="CR36" s="276">
        <v>15.29026</v>
      </c>
      <c r="CS36" s="276">
        <v>15.442119999999999</v>
      </c>
      <c r="CT36" s="276">
        <v>15.490930000000001</v>
      </c>
      <c r="CU36" s="276">
        <v>15.99614</v>
      </c>
      <c r="CV36" s="276">
        <v>16.245480000000001</v>
      </c>
      <c r="CW36" s="276">
        <v>16.579930000000001</v>
      </c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</row>
    <row r="37" spans="1:115" ht="6.95" customHeight="1" x14ac:dyDescent="0.25">
      <c r="A37" s="97"/>
      <c r="B37" s="254"/>
      <c r="C37" s="278">
        <f t="shared" si="1"/>
        <v>28</v>
      </c>
      <c r="D37" s="278">
        <f t="shared" si="2"/>
        <v>28</v>
      </c>
      <c r="E37" s="278">
        <f t="shared" si="3"/>
        <v>28</v>
      </c>
      <c r="F37" s="278">
        <f t="shared" si="4"/>
        <v>28</v>
      </c>
      <c r="G37" s="278">
        <f t="shared" si="5"/>
        <v>28</v>
      </c>
      <c r="H37" s="278">
        <f t="shared" si="6"/>
        <v>28</v>
      </c>
      <c r="I37" s="278">
        <f t="shared" si="7"/>
        <v>28</v>
      </c>
      <c r="J37" s="278">
        <f t="shared" si="8"/>
        <v>0</v>
      </c>
      <c r="K37" s="278">
        <f t="shared" si="9"/>
        <v>0</v>
      </c>
      <c r="L37" s="278">
        <f t="shared" si="10"/>
        <v>0</v>
      </c>
      <c r="M37" s="278">
        <f t="shared" si="11"/>
        <v>0</v>
      </c>
      <c r="N37" s="278">
        <f t="shared" si="12"/>
        <v>0</v>
      </c>
      <c r="O37" s="278">
        <f t="shared" si="13"/>
        <v>0</v>
      </c>
      <c r="P37" s="278">
        <f t="shared" si="14"/>
        <v>0</v>
      </c>
      <c r="Q37" s="278">
        <f t="shared" si="15"/>
        <v>36</v>
      </c>
      <c r="R37" s="278">
        <f t="shared" si="16"/>
        <v>0</v>
      </c>
      <c r="S37" s="278">
        <f t="shared" si="17"/>
        <v>0</v>
      </c>
      <c r="T37" s="278">
        <f t="shared" si="18"/>
        <v>0</v>
      </c>
      <c r="U37" s="278">
        <f t="shared" si="19"/>
        <v>0</v>
      </c>
      <c r="V37" s="278">
        <f t="shared" si="20"/>
        <v>0</v>
      </c>
      <c r="W37" s="278">
        <f t="shared" si="21"/>
        <v>0</v>
      </c>
      <c r="X37" s="278">
        <f t="shared" si="22"/>
        <v>0</v>
      </c>
      <c r="Y37" s="278">
        <f t="shared" si="23"/>
        <v>0</v>
      </c>
      <c r="Z37" s="97"/>
      <c r="AA37" s="105">
        <v>1</v>
      </c>
      <c r="AB37" s="117">
        <v>30</v>
      </c>
      <c r="AC37" s="117">
        <v>15</v>
      </c>
      <c r="AD37" s="117">
        <v>4</v>
      </c>
      <c r="AE37" s="117">
        <v>2</v>
      </c>
      <c r="AF37" s="117">
        <v>400</v>
      </c>
      <c r="AG37" s="250" t="str">
        <f t="shared" si="24"/>
        <v>15,30</v>
      </c>
      <c r="AH37" s="245"/>
      <c r="AI37" s="105">
        <v>32</v>
      </c>
      <c r="AJ37" s="105">
        <v>32</v>
      </c>
      <c r="AK37" s="105" t="s">
        <v>705</v>
      </c>
      <c r="AL37" s="117">
        <v>400</v>
      </c>
      <c r="AM37" s="117">
        <v>5</v>
      </c>
      <c r="AN37" s="117">
        <v>2.4285714285714201E-3</v>
      </c>
      <c r="AO37" s="117">
        <v>32.542857142857102</v>
      </c>
      <c r="AP37" s="117">
        <v>1</v>
      </c>
      <c r="AQ37" s="117">
        <v>100</v>
      </c>
      <c r="AR37" s="117">
        <v>0.03</v>
      </c>
      <c r="AS37" s="117">
        <v>2</v>
      </c>
      <c r="AT37" s="117">
        <v>1</v>
      </c>
      <c r="AU37" s="117">
        <v>0</v>
      </c>
      <c r="AV37" s="117" t="s">
        <v>694</v>
      </c>
      <c r="AW37" s="107">
        <f>IF(AV36=AV37,AW36,MAX(AW$4:AW36)+1)</f>
        <v>4</v>
      </c>
      <c r="AX37" s="245"/>
      <c r="AY37" s="86">
        <v>32</v>
      </c>
      <c r="AZ37" s="86">
        <v>32</v>
      </c>
      <c r="BA37" s="53">
        <v>31</v>
      </c>
      <c r="BB37" s="53">
        <v>-33</v>
      </c>
      <c r="BC37" s="53"/>
      <c r="BD37" s="53">
        <f t="shared" si="25"/>
        <v>14</v>
      </c>
      <c r="BE37" s="245"/>
      <c r="BF37" s="51">
        <v>1</v>
      </c>
      <c r="BG37" s="117">
        <v>35</v>
      </c>
      <c r="BH37" s="117">
        <v>16</v>
      </c>
      <c r="BI37" s="117">
        <v>28</v>
      </c>
      <c r="BJ37" s="54" t="str">
        <f t="shared" si="26"/>
        <v>16,35</v>
      </c>
      <c r="BK37" s="97"/>
      <c r="BL37" s="109">
        <f t="shared" si="27"/>
        <v>33</v>
      </c>
      <c r="BM37" s="64">
        <f t="shared" si="28"/>
        <v>1</v>
      </c>
      <c r="BN37" s="64">
        <f t="shared" si="29"/>
        <v>33</v>
      </c>
      <c r="BO37" s="97"/>
      <c r="BP37" s="105">
        <v>32</v>
      </c>
      <c r="BQ37" s="252">
        <v>0</v>
      </c>
      <c r="BR37" s="117">
        <v>32</v>
      </c>
      <c r="BS37" s="117" t="s">
        <v>704</v>
      </c>
      <c r="BT37" s="117" t="s">
        <v>467</v>
      </c>
      <c r="BU37" s="117">
        <v>1</v>
      </c>
      <c r="BV37" s="252">
        <v>0</v>
      </c>
      <c r="BW37" s="117">
        <v>0</v>
      </c>
      <c r="BX37" s="252">
        <v>0</v>
      </c>
      <c r="BY37" s="252">
        <v>0</v>
      </c>
      <c r="BZ37" s="97"/>
      <c r="CA37" s="277">
        <v>15.952780000000001</v>
      </c>
      <c r="CB37" s="277">
        <v>14.23729</v>
      </c>
      <c r="CC37" s="277">
        <v>13.119630000000001</v>
      </c>
      <c r="CD37" s="277">
        <v>14.222530000000001</v>
      </c>
      <c r="CE37" s="277">
        <v>14.840020000000001</v>
      </c>
      <c r="CF37" s="277">
        <v>14.39723</v>
      </c>
      <c r="CG37" s="277">
        <v>13.37087</v>
      </c>
      <c r="CH37" s="277">
        <v>13.253170000000001</v>
      </c>
      <c r="CI37" s="277">
        <v>13.69234</v>
      </c>
      <c r="CJ37" s="277">
        <v>13.80613</v>
      </c>
      <c r="CK37" s="276">
        <v>13.31418</v>
      </c>
      <c r="CL37" s="276">
        <v>13.262090000000001</v>
      </c>
      <c r="CM37" s="276">
        <v>13.635149999999999</v>
      </c>
      <c r="CN37" s="276">
        <v>14.023199999999999</v>
      </c>
      <c r="CO37" s="276">
        <v>14.024010000000001</v>
      </c>
      <c r="CP37" s="276">
        <v>13.94351</v>
      </c>
      <c r="CQ37" s="276">
        <v>13.95635</v>
      </c>
      <c r="CR37" s="276">
        <v>14.148849999999999</v>
      </c>
      <c r="CS37" s="276">
        <v>14.58916</v>
      </c>
      <c r="CT37" s="276">
        <v>14.63266</v>
      </c>
      <c r="CU37" s="276">
        <v>14.98396</v>
      </c>
      <c r="CV37" s="276">
        <v>15.21147</v>
      </c>
      <c r="CW37" s="276">
        <v>15.6023</v>
      </c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</row>
    <row r="38" spans="1:115" ht="6.95" customHeight="1" x14ac:dyDescent="0.25">
      <c r="A38" s="97"/>
      <c r="B38" s="254"/>
      <c r="C38" s="278">
        <f t="shared" si="1"/>
        <v>-1</v>
      </c>
      <c r="D38" s="278">
        <f t="shared" si="2"/>
        <v>-1</v>
      </c>
      <c r="E38" s="278">
        <f t="shared" si="3"/>
        <v>-1</v>
      </c>
      <c r="F38" s="278">
        <f t="shared" si="4"/>
        <v>-1</v>
      </c>
      <c r="G38" s="278">
        <f t="shared" si="5"/>
        <v>-1</v>
      </c>
      <c r="H38" s="278">
        <f t="shared" si="6"/>
        <v>-1</v>
      </c>
      <c r="I38" s="278">
        <f t="shared" si="7"/>
        <v>-1</v>
      </c>
      <c r="J38" s="278">
        <f t="shared" si="8"/>
        <v>28</v>
      </c>
      <c r="K38" s="278">
        <f t="shared" si="9"/>
        <v>28</v>
      </c>
      <c r="L38" s="278">
        <f t="shared" si="10"/>
        <v>28</v>
      </c>
      <c r="M38" s="278">
        <f t="shared" si="11"/>
        <v>28</v>
      </c>
      <c r="N38" s="278">
        <f t="shared" si="12"/>
        <v>28</v>
      </c>
      <c r="O38" s="278">
        <f t="shared" si="13"/>
        <v>28</v>
      </c>
      <c r="P38" s="278">
        <f t="shared" si="14"/>
        <v>0</v>
      </c>
      <c r="Q38" s="278">
        <f t="shared" si="15"/>
        <v>37</v>
      </c>
      <c r="R38" s="278">
        <f t="shared" si="16"/>
        <v>0</v>
      </c>
      <c r="S38" s="278">
        <f t="shared" si="17"/>
        <v>0</v>
      </c>
      <c r="T38" s="278">
        <f t="shared" si="18"/>
        <v>0</v>
      </c>
      <c r="U38" s="278">
        <f t="shared" si="19"/>
        <v>0</v>
      </c>
      <c r="V38" s="278">
        <f t="shared" si="20"/>
        <v>0</v>
      </c>
      <c r="W38" s="278">
        <f t="shared" si="21"/>
        <v>0</v>
      </c>
      <c r="X38" s="278">
        <f t="shared" si="22"/>
        <v>0</v>
      </c>
      <c r="Y38" s="278">
        <f t="shared" si="23"/>
        <v>0</v>
      </c>
      <c r="Z38" s="97"/>
      <c r="AA38" s="105">
        <v>1</v>
      </c>
      <c r="AB38" s="117">
        <v>31</v>
      </c>
      <c r="AC38" s="117">
        <v>15</v>
      </c>
      <c r="AD38" s="117">
        <v>4</v>
      </c>
      <c r="AE38" s="117">
        <v>3</v>
      </c>
      <c r="AF38" s="117">
        <v>400</v>
      </c>
      <c r="AG38" s="250" t="str">
        <f t="shared" si="24"/>
        <v>15,31</v>
      </c>
      <c r="AH38" s="245"/>
      <c r="AI38" s="105">
        <v>33</v>
      </c>
      <c r="AJ38" s="105">
        <v>33</v>
      </c>
      <c r="AK38" s="105" t="s">
        <v>703</v>
      </c>
      <c r="AL38" s="117">
        <v>400</v>
      </c>
      <c r="AM38" s="117">
        <v>5</v>
      </c>
      <c r="AN38" s="117">
        <v>2.4285714285714201E-3</v>
      </c>
      <c r="AO38" s="117">
        <v>31.571428571428498</v>
      </c>
      <c r="AP38" s="117">
        <v>1</v>
      </c>
      <c r="AQ38" s="117">
        <v>100</v>
      </c>
      <c r="AR38" s="117">
        <v>0.03</v>
      </c>
      <c r="AS38" s="117">
        <v>2</v>
      </c>
      <c r="AT38" s="117">
        <v>1</v>
      </c>
      <c r="AU38" s="117">
        <v>0</v>
      </c>
      <c r="AV38" s="117" t="s">
        <v>694</v>
      </c>
      <c r="AW38" s="107">
        <f>IF(AV37=AV38,AW37,MAX(AW$4:AW37)+1)</f>
        <v>4</v>
      </c>
      <c r="AX38" s="245"/>
      <c r="AY38" s="86">
        <v>33</v>
      </c>
      <c r="AZ38" s="86">
        <v>33</v>
      </c>
      <c r="BA38" s="53">
        <v>32</v>
      </c>
      <c r="BB38" s="53">
        <v>-34</v>
      </c>
      <c r="BC38" s="53"/>
      <c r="BD38" s="53">
        <f t="shared" si="25"/>
        <v>15</v>
      </c>
      <c r="BE38" s="245"/>
      <c r="BF38" s="51">
        <v>1</v>
      </c>
      <c r="BG38" s="117">
        <v>35</v>
      </c>
      <c r="BH38" s="117">
        <v>17</v>
      </c>
      <c r="BI38" s="117">
        <v>28</v>
      </c>
      <c r="BJ38" s="54" t="str">
        <f t="shared" si="26"/>
        <v>17,35</v>
      </c>
      <c r="BK38" s="97"/>
      <c r="BL38" s="109">
        <f t="shared" si="27"/>
        <v>34</v>
      </c>
      <c r="BM38" s="64">
        <f t="shared" si="28"/>
        <v>1</v>
      </c>
      <c r="BN38" s="64">
        <f t="shared" si="29"/>
        <v>34</v>
      </c>
      <c r="BO38" s="97"/>
      <c r="BP38" s="105">
        <v>33</v>
      </c>
      <c r="BQ38" s="252">
        <v>0</v>
      </c>
      <c r="BR38" s="117">
        <v>33</v>
      </c>
      <c r="BS38" s="117" t="s">
        <v>702</v>
      </c>
      <c r="BT38" s="117" t="s">
        <v>467</v>
      </c>
      <c r="BU38" s="117">
        <v>1</v>
      </c>
      <c r="BV38" s="252">
        <v>0</v>
      </c>
      <c r="BW38" s="117">
        <v>0</v>
      </c>
      <c r="BX38" s="252">
        <v>0</v>
      </c>
      <c r="BY38" s="252">
        <v>0</v>
      </c>
      <c r="BZ38" s="97"/>
      <c r="CA38" s="277">
        <v>15.716229999999999</v>
      </c>
      <c r="CB38" s="277">
        <v>14.791539999999999</v>
      </c>
      <c r="CC38" s="277">
        <v>14.258660000000001</v>
      </c>
      <c r="CD38" s="277">
        <v>14.578609999999999</v>
      </c>
      <c r="CE38" s="277">
        <v>14.71607</v>
      </c>
      <c r="CF38" s="277">
        <v>14.18491</v>
      </c>
      <c r="CG38" s="277">
        <v>13.24475</v>
      </c>
      <c r="CH38" s="277">
        <v>13.161960000000001</v>
      </c>
      <c r="CI38" s="277">
        <v>13.569000000000001</v>
      </c>
      <c r="CJ38" s="277">
        <v>13.533189999999999</v>
      </c>
      <c r="CK38" s="276">
        <v>13.107950000000001</v>
      </c>
      <c r="CL38" s="276">
        <v>13.06035</v>
      </c>
      <c r="CM38" s="276">
        <v>13.441560000000001</v>
      </c>
      <c r="CN38" s="276">
        <v>13.683960000000001</v>
      </c>
      <c r="CO38" s="276">
        <v>13.69868</v>
      </c>
      <c r="CP38" s="276">
        <v>13.40227</v>
      </c>
      <c r="CQ38" s="276">
        <v>13.365410000000001</v>
      </c>
      <c r="CR38" s="276">
        <v>13.42792</v>
      </c>
      <c r="CS38" s="276">
        <v>13.78131</v>
      </c>
      <c r="CT38" s="276">
        <v>14.02383</v>
      </c>
      <c r="CU38" s="276">
        <v>13.98969</v>
      </c>
      <c r="CV38" s="276">
        <v>14.270379999999999</v>
      </c>
      <c r="CW38" s="276">
        <v>14.73061</v>
      </c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</row>
    <row r="39" spans="1:115" ht="6.95" customHeight="1" x14ac:dyDescent="0.25">
      <c r="A39" s="97"/>
      <c r="B39" s="254"/>
      <c r="C39" s="278">
        <f t="shared" si="1"/>
        <v>-1</v>
      </c>
      <c r="D39" s="278">
        <f t="shared" si="2"/>
        <v>-1</v>
      </c>
      <c r="E39" s="278">
        <f t="shared" si="3"/>
        <v>-1</v>
      </c>
      <c r="F39" s="278">
        <f t="shared" si="4"/>
        <v>-1</v>
      </c>
      <c r="G39" s="278">
        <f t="shared" si="5"/>
        <v>-1</v>
      </c>
      <c r="H39" s="278">
        <f t="shared" si="6"/>
        <v>-1</v>
      </c>
      <c r="I39" s="278">
        <f t="shared" si="7"/>
        <v>-1</v>
      </c>
      <c r="J39" s="278">
        <f t="shared" si="8"/>
        <v>-1</v>
      </c>
      <c r="K39" s="278">
        <f t="shared" si="9"/>
        <v>-1</v>
      </c>
      <c r="L39" s="278">
        <f t="shared" si="10"/>
        <v>-1</v>
      </c>
      <c r="M39" s="278">
        <f t="shared" si="11"/>
        <v>-1</v>
      </c>
      <c r="N39" s="278">
        <f t="shared" si="12"/>
        <v>-1</v>
      </c>
      <c r="O39" s="278">
        <f t="shared" si="13"/>
        <v>-1</v>
      </c>
      <c r="P39" s="278">
        <f t="shared" si="14"/>
        <v>28</v>
      </c>
      <c r="Q39" s="278">
        <f t="shared" si="15"/>
        <v>28</v>
      </c>
      <c r="R39" s="278">
        <f t="shared" si="16"/>
        <v>28</v>
      </c>
      <c r="S39" s="278">
        <f t="shared" si="17"/>
        <v>28</v>
      </c>
      <c r="T39" s="278">
        <f t="shared" si="18"/>
        <v>28</v>
      </c>
      <c r="U39" s="278">
        <f t="shared" si="19"/>
        <v>28</v>
      </c>
      <c r="V39" s="278">
        <f t="shared" si="20"/>
        <v>28</v>
      </c>
      <c r="W39" s="278">
        <f t="shared" si="21"/>
        <v>0</v>
      </c>
      <c r="X39" s="278">
        <f t="shared" si="22"/>
        <v>0</v>
      </c>
      <c r="Y39" s="278">
        <f t="shared" si="23"/>
        <v>0</v>
      </c>
      <c r="Z39" s="97"/>
      <c r="AA39" s="105">
        <v>1</v>
      </c>
      <c r="AB39" s="117">
        <v>32</v>
      </c>
      <c r="AC39" s="117">
        <v>15</v>
      </c>
      <c r="AD39" s="117">
        <v>4</v>
      </c>
      <c r="AE39" s="117">
        <v>4</v>
      </c>
      <c r="AF39" s="117">
        <v>400</v>
      </c>
      <c r="AG39" s="250" t="str">
        <f t="shared" si="24"/>
        <v>15,32</v>
      </c>
      <c r="AH39" s="245"/>
      <c r="AI39" s="105">
        <v>34</v>
      </c>
      <c r="AJ39" s="105">
        <v>34</v>
      </c>
      <c r="AK39" s="105" t="s">
        <v>701</v>
      </c>
      <c r="AL39" s="117">
        <v>400</v>
      </c>
      <c r="AM39" s="117">
        <v>5</v>
      </c>
      <c r="AN39" s="117">
        <v>2.4285714285714201E-3</v>
      </c>
      <c r="AO39" s="117">
        <v>30.6</v>
      </c>
      <c r="AP39" s="117">
        <v>1</v>
      </c>
      <c r="AQ39" s="117">
        <v>100</v>
      </c>
      <c r="AR39" s="117">
        <v>0.03</v>
      </c>
      <c r="AS39" s="117">
        <v>2</v>
      </c>
      <c r="AT39" s="117">
        <v>1</v>
      </c>
      <c r="AU39" s="117">
        <v>0</v>
      </c>
      <c r="AV39" s="117" t="s">
        <v>694</v>
      </c>
      <c r="AW39" s="107">
        <f>IF(AV38=AV39,AW38,MAX(AW$4:AW38)+1)</f>
        <v>4</v>
      </c>
      <c r="AX39" s="245"/>
      <c r="AY39" s="86">
        <v>34</v>
      </c>
      <c r="AZ39" s="86">
        <v>34</v>
      </c>
      <c r="BA39" s="53">
        <v>33</v>
      </c>
      <c r="BB39" s="53">
        <v>-35</v>
      </c>
      <c r="BC39" s="53"/>
      <c r="BD39" s="53">
        <f t="shared" si="25"/>
        <v>16</v>
      </c>
      <c r="BE39" s="245"/>
      <c r="BF39" s="51">
        <v>1</v>
      </c>
      <c r="BG39" s="117">
        <v>35</v>
      </c>
      <c r="BH39" s="117">
        <v>18</v>
      </c>
      <c r="BI39" s="117">
        <v>28</v>
      </c>
      <c r="BJ39" s="54" t="str">
        <f t="shared" si="26"/>
        <v>18,35</v>
      </c>
      <c r="BK39" s="97"/>
      <c r="BL39" s="109">
        <f t="shared" si="27"/>
        <v>35</v>
      </c>
      <c r="BM39" s="64">
        <f t="shared" si="28"/>
        <v>1</v>
      </c>
      <c r="BN39" s="64">
        <f t="shared" si="29"/>
        <v>35</v>
      </c>
      <c r="BO39" s="97"/>
      <c r="BP39" s="105">
        <v>34</v>
      </c>
      <c r="BQ39" s="252">
        <v>0</v>
      </c>
      <c r="BR39" s="117">
        <v>34</v>
      </c>
      <c r="BS39" s="117" t="s">
        <v>700</v>
      </c>
      <c r="BT39" s="117" t="s">
        <v>467</v>
      </c>
      <c r="BU39" s="117">
        <v>1</v>
      </c>
      <c r="BV39" s="252">
        <v>0</v>
      </c>
      <c r="BW39" s="117">
        <v>0</v>
      </c>
      <c r="BX39" s="252">
        <v>0</v>
      </c>
      <c r="BY39" s="252">
        <v>0</v>
      </c>
      <c r="BZ39" s="97"/>
      <c r="CA39" s="277">
        <v>15.717280000000001</v>
      </c>
      <c r="CB39" s="277">
        <v>15.36111</v>
      </c>
      <c r="CC39" s="277">
        <v>15.07428</v>
      </c>
      <c r="CD39" s="277">
        <v>15.006779999999999</v>
      </c>
      <c r="CE39" s="277">
        <v>14.838559999999999</v>
      </c>
      <c r="CF39" s="277">
        <v>14.46602</v>
      </c>
      <c r="CG39" s="277">
        <v>13.71175</v>
      </c>
      <c r="CH39" s="277">
        <v>13.604150000000001</v>
      </c>
      <c r="CI39" s="277">
        <v>13.72819</v>
      </c>
      <c r="CJ39" s="277">
        <v>13.528980000000001</v>
      </c>
      <c r="CK39" s="276">
        <v>13.368740000000001</v>
      </c>
      <c r="CL39" s="276">
        <v>13.32888</v>
      </c>
      <c r="CM39" s="276">
        <v>13.55312</v>
      </c>
      <c r="CN39" s="276">
        <v>13.508039999999999</v>
      </c>
      <c r="CO39" s="276">
        <v>13.425240000000001</v>
      </c>
      <c r="CP39" s="276">
        <v>13.23889</v>
      </c>
      <c r="CQ39" s="276">
        <v>13.021420000000001</v>
      </c>
      <c r="CR39" s="276">
        <v>13.139379999999999</v>
      </c>
      <c r="CS39" s="276">
        <v>13.48967</v>
      </c>
      <c r="CT39" s="276">
        <v>13.47522</v>
      </c>
      <c r="CU39" s="276">
        <v>13.299810000000001</v>
      </c>
      <c r="CV39" s="276">
        <v>13.538690000000001</v>
      </c>
      <c r="CW39" s="276">
        <v>14.077299999999999</v>
      </c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</row>
    <row r="40" spans="1:115" ht="6.95" customHeight="1" x14ac:dyDescent="0.25">
      <c r="A40" s="97"/>
      <c r="B40" s="254"/>
      <c r="C40" s="278">
        <f t="shared" si="1"/>
        <v>-1</v>
      </c>
      <c r="D40" s="278">
        <f t="shared" si="2"/>
        <v>-1</v>
      </c>
      <c r="E40" s="278">
        <f t="shared" si="3"/>
        <v>-1</v>
      </c>
      <c r="F40" s="278">
        <f t="shared" si="4"/>
        <v>-1</v>
      </c>
      <c r="G40" s="278">
        <f t="shared" si="5"/>
        <v>-1</v>
      </c>
      <c r="H40" s="278">
        <f t="shared" si="6"/>
        <v>-1</v>
      </c>
      <c r="I40" s="278">
        <f t="shared" si="7"/>
        <v>-1</v>
      </c>
      <c r="J40" s="278">
        <f t="shared" si="8"/>
        <v>-1</v>
      </c>
      <c r="K40" s="278">
        <f t="shared" si="9"/>
        <v>-1</v>
      </c>
      <c r="L40" s="278">
        <f t="shared" si="10"/>
        <v>-1</v>
      </c>
      <c r="M40" s="278">
        <f t="shared" si="11"/>
        <v>-1</v>
      </c>
      <c r="N40" s="278">
        <f t="shared" si="12"/>
        <v>-1</v>
      </c>
      <c r="O40" s="278">
        <f t="shared" si="13"/>
        <v>-1</v>
      </c>
      <c r="P40" s="278">
        <f t="shared" si="14"/>
        <v>-1</v>
      </c>
      <c r="Q40" s="278">
        <f t="shared" si="15"/>
        <v>-1</v>
      </c>
      <c r="R40" s="278">
        <f t="shared" si="16"/>
        <v>-1</v>
      </c>
      <c r="S40" s="278">
        <f t="shared" si="17"/>
        <v>-1</v>
      </c>
      <c r="T40" s="278">
        <f t="shared" si="18"/>
        <v>-1</v>
      </c>
      <c r="U40" s="278">
        <f t="shared" si="19"/>
        <v>-1</v>
      </c>
      <c r="V40" s="278">
        <f t="shared" si="20"/>
        <v>-1</v>
      </c>
      <c r="W40" s="278">
        <f t="shared" si="21"/>
        <v>28</v>
      </c>
      <c r="X40" s="278">
        <f t="shared" si="22"/>
        <v>28</v>
      </c>
      <c r="Y40" s="278">
        <f t="shared" si="23"/>
        <v>28</v>
      </c>
      <c r="Z40" s="97"/>
      <c r="AA40" s="105">
        <v>1</v>
      </c>
      <c r="AB40" s="117">
        <v>33</v>
      </c>
      <c r="AC40" s="117">
        <v>15</v>
      </c>
      <c r="AD40" s="117">
        <v>4</v>
      </c>
      <c r="AE40" s="117">
        <v>5</v>
      </c>
      <c r="AF40" s="117">
        <v>400</v>
      </c>
      <c r="AG40" s="250" t="str">
        <f t="shared" si="24"/>
        <v>15,33</v>
      </c>
      <c r="AH40" s="245"/>
      <c r="AI40" s="105">
        <v>35</v>
      </c>
      <c r="AJ40" s="105">
        <v>35</v>
      </c>
      <c r="AK40" s="105" t="s">
        <v>699</v>
      </c>
      <c r="AL40" s="117">
        <v>400</v>
      </c>
      <c r="AM40" s="117">
        <v>5</v>
      </c>
      <c r="AN40" s="117">
        <v>2.4285714285714201E-3</v>
      </c>
      <c r="AO40" s="117">
        <v>29.628571428571401</v>
      </c>
      <c r="AP40" s="117">
        <v>1</v>
      </c>
      <c r="AQ40" s="117">
        <v>100</v>
      </c>
      <c r="AR40" s="117">
        <v>0.03</v>
      </c>
      <c r="AS40" s="117">
        <v>2</v>
      </c>
      <c r="AT40" s="117">
        <v>1</v>
      </c>
      <c r="AU40" s="117">
        <v>0</v>
      </c>
      <c r="AV40" s="117" t="s">
        <v>694</v>
      </c>
      <c r="AW40" s="107">
        <f>IF(AV39=AV40,AW39,MAX(AW$4:AW39)+1)</f>
        <v>4</v>
      </c>
      <c r="AX40" s="245"/>
      <c r="AY40" s="86">
        <v>35</v>
      </c>
      <c r="AZ40" s="86">
        <v>35</v>
      </c>
      <c r="BA40" s="53">
        <v>34</v>
      </c>
      <c r="BB40" s="53">
        <v>-36</v>
      </c>
      <c r="BC40" s="53"/>
      <c r="BD40" s="53">
        <f t="shared" si="25"/>
        <v>17</v>
      </c>
      <c r="BE40" s="245"/>
      <c r="BF40" s="51">
        <v>1</v>
      </c>
      <c r="BG40" s="117">
        <v>35</v>
      </c>
      <c r="BH40" s="117">
        <v>19</v>
      </c>
      <c r="BI40" s="117">
        <v>28</v>
      </c>
      <c r="BJ40" s="54" t="str">
        <f t="shared" si="26"/>
        <v>19,35</v>
      </c>
      <c r="BK40" s="97"/>
      <c r="BL40" s="109">
        <f t="shared" si="27"/>
        <v>36</v>
      </c>
      <c r="BM40" s="64">
        <f t="shared" si="28"/>
        <v>1</v>
      </c>
      <c r="BN40" s="64">
        <f t="shared" si="29"/>
        <v>36</v>
      </c>
      <c r="BO40" s="97"/>
      <c r="BP40" s="105">
        <v>35</v>
      </c>
      <c r="BQ40" s="252">
        <v>0</v>
      </c>
      <c r="BR40" s="117">
        <v>35</v>
      </c>
      <c r="BS40" s="117" t="s">
        <v>698</v>
      </c>
      <c r="BT40" s="117" t="s">
        <v>467</v>
      </c>
      <c r="BU40" s="117">
        <v>1</v>
      </c>
      <c r="BV40" s="252">
        <v>0</v>
      </c>
      <c r="BW40" s="117">
        <v>0</v>
      </c>
      <c r="BX40" s="252">
        <v>0</v>
      </c>
      <c r="BY40" s="252">
        <v>0</v>
      </c>
      <c r="BZ40" s="97"/>
      <c r="CA40" s="277">
        <v>15.88491</v>
      </c>
      <c r="CB40" s="277">
        <v>15.67686</v>
      </c>
      <c r="CC40" s="277">
        <v>15.469189999999999</v>
      </c>
      <c r="CD40" s="277">
        <v>15.292820000000001</v>
      </c>
      <c r="CE40" s="277">
        <v>15.05378</v>
      </c>
      <c r="CF40" s="277">
        <v>14.50813</v>
      </c>
      <c r="CG40" s="277">
        <v>14.1896</v>
      </c>
      <c r="CH40" s="277">
        <v>14.03473</v>
      </c>
      <c r="CI40" s="277">
        <v>13.975540000000001</v>
      </c>
      <c r="CJ40" s="277">
        <v>13.71378</v>
      </c>
      <c r="CK40" s="276">
        <v>13.589090000000001</v>
      </c>
      <c r="CL40" s="276">
        <v>13.6799</v>
      </c>
      <c r="CM40" s="276">
        <v>13.747590000000001</v>
      </c>
      <c r="CN40" s="276">
        <v>13.75473</v>
      </c>
      <c r="CO40" s="276">
        <v>13.573840000000001</v>
      </c>
      <c r="CP40" s="276">
        <v>13.25794</v>
      </c>
      <c r="CQ40" s="276">
        <v>13.070779999999999</v>
      </c>
      <c r="CR40" s="276">
        <v>13.20407</v>
      </c>
      <c r="CS40" s="276">
        <v>13.35277</v>
      </c>
      <c r="CT40" s="276">
        <v>13.2148</v>
      </c>
      <c r="CU40" s="276">
        <v>13.00752</v>
      </c>
      <c r="CV40" s="276">
        <v>13.171139999999999</v>
      </c>
      <c r="CW40" s="276">
        <v>13.76003</v>
      </c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</row>
    <row r="41" spans="1:115" ht="9" customHeight="1" x14ac:dyDescent="0.25">
      <c r="A41" s="97"/>
      <c r="B41" s="97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97"/>
      <c r="AA41" s="105">
        <v>1</v>
      </c>
      <c r="AB41" s="117">
        <v>34</v>
      </c>
      <c r="AC41" s="117">
        <v>15</v>
      </c>
      <c r="AD41" s="117">
        <v>4</v>
      </c>
      <c r="AE41" s="117">
        <v>6</v>
      </c>
      <c r="AF41" s="117">
        <v>400</v>
      </c>
      <c r="AG41" s="250" t="str">
        <f t="shared" si="24"/>
        <v>15,34</v>
      </c>
      <c r="AH41" s="245"/>
      <c r="AI41" s="105">
        <v>36</v>
      </c>
      <c r="AJ41" s="105">
        <v>36</v>
      </c>
      <c r="AK41" s="105" t="s">
        <v>697</v>
      </c>
      <c r="AL41" s="117">
        <v>400</v>
      </c>
      <c r="AM41" s="117">
        <v>5</v>
      </c>
      <c r="AN41" s="117">
        <v>2.4285714285714201E-3</v>
      </c>
      <c r="AO41" s="117">
        <v>28.657142857142802</v>
      </c>
      <c r="AP41" s="117">
        <v>1</v>
      </c>
      <c r="AQ41" s="117">
        <v>100</v>
      </c>
      <c r="AR41" s="117">
        <v>0.03</v>
      </c>
      <c r="AS41" s="117">
        <v>2</v>
      </c>
      <c r="AT41" s="117">
        <v>1</v>
      </c>
      <c r="AU41" s="117">
        <v>0</v>
      </c>
      <c r="AV41" s="117" t="s">
        <v>694</v>
      </c>
      <c r="AW41" s="107">
        <f>IF(AV40=AV41,AW40,MAX(AW$4:AW40)+1)</f>
        <v>4</v>
      </c>
      <c r="AX41" s="245"/>
      <c r="AY41" s="86">
        <v>36</v>
      </c>
      <c r="AZ41" s="86">
        <v>36</v>
      </c>
      <c r="BA41" s="53">
        <v>35</v>
      </c>
      <c r="BB41" s="53">
        <v>-37</v>
      </c>
      <c r="BC41" s="53"/>
      <c r="BD41" s="53">
        <f t="shared" si="25"/>
        <v>18</v>
      </c>
      <c r="BE41" s="245"/>
      <c r="BF41" s="51">
        <v>1</v>
      </c>
      <c r="BG41" s="117">
        <v>35</v>
      </c>
      <c r="BH41" s="117">
        <v>20</v>
      </c>
      <c r="BI41" s="117">
        <v>28</v>
      </c>
      <c r="BJ41" s="54" t="str">
        <f t="shared" si="26"/>
        <v>20,35</v>
      </c>
      <c r="BK41" s="97"/>
      <c r="BL41" s="109">
        <f t="shared" si="27"/>
        <v>37</v>
      </c>
      <c r="BM41" s="64">
        <f t="shared" si="28"/>
        <v>2</v>
      </c>
      <c r="BN41" s="64">
        <f t="shared" si="29"/>
        <v>1</v>
      </c>
      <c r="BO41" s="97"/>
      <c r="BP41" s="105">
        <v>36</v>
      </c>
      <c r="BQ41" s="252">
        <v>0</v>
      </c>
      <c r="BR41" s="117">
        <v>36</v>
      </c>
      <c r="BS41" s="117" t="s">
        <v>696</v>
      </c>
      <c r="BT41" s="117" t="s">
        <v>467</v>
      </c>
      <c r="BU41" s="117">
        <v>1</v>
      </c>
      <c r="BV41" s="252">
        <v>0</v>
      </c>
      <c r="BW41" s="117">
        <v>0</v>
      </c>
      <c r="BX41" s="252">
        <v>0</v>
      </c>
      <c r="BY41" s="252">
        <v>0</v>
      </c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</row>
    <row r="42" spans="1:115" ht="9" customHeight="1" x14ac:dyDescent="0.25">
      <c r="A42" s="97"/>
      <c r="B42" s="97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97"/>
      <c r="AA42" s="105">
        <v>1</v>
      </c>
      <c r="AB42" s="117">
        <v>35</v>
      </c>
      <c r="AC42" s="117">
        <v>15</v>
      </c>
      <c r="AD42" s="117">
        <v>4</v>
      </c>
      <c r="AE42" s="117">
        <v>7</v>
      </c>
      <c r="AF42" s="117">
        <v>400</v>
      </c>
      <c r="AG42" s="250" t="str">
        <f t="shared" si="24"/>
        <v>15,35</v>
      </c>
      <c r="AH42" s="245"/>
      <c r="AI42" s="105">
        <v>37</v>
      </c>
      <c r="AJ42" s="105">
        <v>37</v>
      </c>
      <c r="AK42" s="105" t="s">
        <v>695</v>
      </c>
      <c r="AL42" s="117">
        <v>400</v>
      </c>
      <c r="AM42" s="117">
        <v>5</v>
      </c>
      <c r="AN42" s="117">
        <v>2.4285714285714201E-3</v>
      </c>
      <c r="AO42" s="117">
        <v>27.685714285714202</v>
      </c>
      <c r="AP42" s="117">
        <v>1</v>
      </c>
      <c r="AQ42" s="117">
        <v>100</v>
      </c>
      <c r="AR42" s="117">
        <v>0.03</v>
      </c>
      <c r="AS42" s="117">
        <v>1</v>
      </c>
      <c r="AT42" s="117">
        <v>1</v>
      </c>
      <c r="AU42" s="117">
        <v>0</v>
      </c>
      <c r="AV42" s="117" t="s">
        <v>694</v>
      </c>
      <c r="AW42" s="107">
        <f>IF(AV41=AV42,AW41,MAX(AW$4:AW41)+1)</f>
        <v>4</v>
      </c>
      <c r="AX42" s="245"/>
      <c r="AY42" s="86">
        <v>37</v>
      </c>
      <c r="AZ42" s="86">
        <v>37</v>
      </c>
      <c r="BA42" s="53">
        <v>36</v>
      </c>
      <c r="BB42" s="53"/>
      <c r="BC42" s="53"/>
      <c r="BD42" s="53">
        <f t="shared" si="25"/>
        <v>0</v>
      </c>
      <c r="BE42" s="245"/>
      <c r="BF42" s="51">
        <v>1</v>
      </c>
      <c r="BG42" s="117">
        <v>36</v>
      </c>
      <c r="BH42" s="117">
        <v>21</v>
      </c>
      <c r="BI42" s="117">
        <v>28</v>
      </c>
      <c r="BJ42" s="54" t="str">
        <f t="shared" si="26"/>
        <v>21,36</v>
      </c>
      <c r="BK42" s="97"/>
      <c r="BL42" s="109">
        <f t="shared" si="27"/>
        <v>38</v>
      </c>
      <c r="BM42" s="64">
        <f t="shared" si="28"/>
        <v>2</v>
      </c>
      <c r="BN42" s="64">
        <f t="shared" si="29"/>
        <v>2</v>
      </c>
      <c r="BO42" s="97"/>
      <c r="BP42" s="105">
        <v>37</v>
      </c>
      <c r="BQ42" s="252">
        <v>0</v>
      </c>
      <c r="BR42" s="117">
        <v>37</v>
      </c>
      <c r="BS42" s="117" t="s">
        <v>693</v>
      </c>
      <c r="BT42" s="117" t="s">
        <v>465</v>
      </c>
      <c r="BU42" s="117">
        <v>1</v>
      </c>
      <c r="BV42" s="252">
        <v>29.7</v>
      </c>
      <c r="BW42" s="117">
        <v>100</v>
      </c>
      <c r="BX42" s="252">
        <v>202.83250000000001</v>
      </c>
      <c r="BY42" s="252">
        <v>403.716999999998</v>
      </c>
      <c r="BZ42" s="97"/>
      <c r="CA42" s="249" t="s">
        <v>692</v>
      </c>
      <c r="CB42" s="249"/>
      <c r="CC42" s="249"/>
      <c r="CD42" s="249"/>
      <c r="CE42" s="249"/>
      <c r="CF42" s="249"/>
      <c r="CG42" s="249"/>
      <c r="CH42" s="249"/>
      <c r="CI42" s="249"/>
      <c r="CJ42" s="249"/>
      <c r="CK42" s="249"/>
      <c r="CL42" s="249"/>
      <c r="CM42" s="275"/>
      <c r="CN42" s="249"/>
      <c r="CO42" s="249"/>
      <c r="CP42" s="249"/>
      <c r="CQ42" s="249"/>
      <c r="CR42" s="249"/>
      <c r="CS42" s="249"/>
      <c r="CT42" s="249"/>
      <c r="CU42" s="249"/>
      <c r="CV42" s="249"/>
      <c r="CW42" s="249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</row>
    <row r="43" spans="1:115" ht="11.25" customHeight="1" x14ac:dyDescent="0.25">
      <c r="A43" s="97"/>
      <c r="B43" s="97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97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51">
        <v>1</v>
      </c>
      <c r="BG43" s="117">
        <v>36</v>
      </c>
      <c r="BH43" s="117">
        <v>22</v>
      </c>
      <c r="BI43" s="117">
        <v>28</v>
      </c>
      <c r="BJ43" s="54" t="str">
        <f t="shared" si="26"/>
        <v>22,36</v>
      </c>
      <c r="BK43" s="97"/>
      <c r="BL43" s="109">
        <f t="shared" si="27"/>
        <v>39</v>
      </c>
      <c r="BM43" s="64">
        <f t="shared" si="28"/>
        <v>2</v>
      </c>
      <c r="BN43" s="64">
        <f t="shared" si="29"/>
        <v>3</v>
      </c>
      <c r="BO43" s="97"/>
      <c r="BP43" s="105">
        <v>38</v>
      </c>
      <c r="BQ43" s="252">
        <v>0</v>
      </c>
      <c r="BR43" s="117">
        <v>38</v>
      </c>
      <c r="BS43" s="117" t="s">
        <v>691</v>
      </c>
      <c r="BT43" s="117" t="s">
        <v>467</v>
      </c>
      <c r="BU43" s="117">
        <v>1</v>
      </c>
      <c r="BV43" s="252">
        <v>0</v>
      </c>
      <c r="BW43" s="117">
        <v>0</v>
      </c>
      <c r="BX43" s="252">
        <v>0</v>
      </c>
      <c r="BY43" s="252">
        <v>0</v>
      </c>
      <c r="BZ43" s="97"/>
      <c r="CA43" s="255">
        <v>0</v>
      </c>
      <c r="CB43" s="255">
        <v>0</v>
      </c>
      <c r="CC43" s="255">
        <v>0</v>
      </c>
      <c r="CD43" s="255">
        <v>1</v>
      </c>
      <c r="CE43" s="255">
        <v>1</v>
      </c>
      <c r="CF43" s="255">
        <v>1</v>
      </c>
      <c r="CG43" s="255">
        <v>1</v>
      </c>
      <c r="CH43" s="255">
        <v>1</v>
      </c>
      <c r="CI43" s="255">
        <v>1</v>
      </c>
      <c r="CJ43" s="255">
        <v>1</v>
      </c>
      <c r="CK43" s="255">
        <v>1</v>
      </c>
      <c r="CL43" s="255">
        <v>1</v>
      </c>
      <c r="CM43" s="255">
        <v>1</v>
      </c>
      <c r="CN43" s="255">
        <v>1</v>
      </c>
      <c r="CO43" s="255">
        <v>1</v>
      </c>
      <c r="CP43" s="255">
        <v>1</v>
      </c>
      <c r="CQ43" s="255">
        <v>1</v>
      </c>
      <c r="CR43" s="255">
        <v>1</v>
      </c>
      <c r="CS43" s="255">
        <v>1</v>
      </c>
      <c r="CT43" s="255">
        <v>1</v>
      </c>
      <c r="CU43" s="255">
        <v>1</v>
      </c>
      <c r="CV43" s="255">
        <v>1</v>
      </c>
      <c r="CW43" s="255">
        <v>1</v>
      </c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</row>
    <row r="44" spans="1:115" ht="11.25" customHeight="1" x14ac:dyDescent="0.25">
      <c r="A44" s="97"/>
      <c r="B44" s="274"/>
      <c r="C44" s="258" t="s">
        <v>690</v>
      </c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102">
        <v>70</v>
      </c>
      <c r="X44" s="258"/>
      <c r="Y44" s="274">
        <f>COUNTIF(C5:Y40,"="&amp;W44)</f>
        <v>84</v>
      </c>
      <c r="Z44" s="245"/>
      <c r="AA44" s="258" t="s">
        <v>689</v>
      </c>
      <c r="AB44" s="258"/>
      <c r="AC44" s="258"/>
      <c r="AD44" s="258"/>
      <c r="AE44" s="258"/>
      <c r="AF44" s="258"/>
      <c r="AG44" s="258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57">
        <v>9</v>
      </c>
      <c r="AT44" s="256" t="s">
        <v>688</v>
      </c>
      <c r="AV44" s="256"/>
      <c r="AW44" s="256"/>
      <c r="AX44" s="256"/>
      <c r="AY44" s="256"/>
      <c r="AZ44" s="245"/>
      <c r="BA44" s="245"/>
      <c r="BB44" s="246">
        <f>MIN(CA5:CW40)</f>
        <v>13.00752</v>
      </c>
      <c r="BC44" s="245"/>
      <c r="BD44" s="245"/>
      <c r="BE44" s="245"/>
      <c r="BF44" s="51">
        <v>1</v>
      </c>
      <c r="BG44" s="117">
        <v>36</v>
      </c>
      <c r="BH44" s="117">
        <v>23</v>
      </c>
      <c r="BI44" s="117">
        <v>28</v>
      </c>
      <c r="BJ44" s="54" t="str">
        <f t="shared" si="26"/>
        <v>23,36</v>
      </c>
      <c r="BK44" s="97"/>
      <c r="BL44" s="109">
        <f t="shared" si="27"/>
        <v>40</v>
      </c>
      <c r="BM44" s="64">
        <f t="shared" si="28"/>
        <v>2</v>
      </c>
      <c r="BN44" s="64">
        <f t="shared" si="29"/>
        <v>4</v>
      </c>
      <c r="BO44" s="97"/>
      <c r="BP44" s="105">
        <v>39</v>
      </c>
      <c r="BQ44" s="252">
        <v>0</v>
      </c>
      <c r="BR44" s="117">
        <v>39</v>
      </c>
      <c r="BS44" s="117" t="s">
        <v>687</v>
      </c>
      <c r="BT44" s="117" t="s">
        <v>465</v>
      </c>
      <c r="BU44" s="117">
        <v>1</v>
      </c>
      <c r="BV44" s="252">
        <v>29.7</v>
      </c>
      <c r="BW44" s="117">
        <v>100</v>
      </c>
      <c r="BX44" s="252">
        <v>202.83249999999899</v>
      </c>
      <c r="BY44" s="252">
        <v>403.71699999999998</v>
      </c>
      <c r="BZ44" s="97"/>
      <c r="CA44" s="255">
        <v>0</v>
      </c>
      <c r="CB44" s="255">
        <v>0</v>
      </c>
      <c r="CC44" s="255">
        <v>1</v>
      </c>
      <c r="CD44" s="255">
        <v>1</v>
      </c>
      <c r="CE44" s="255">
        <v>1</v>
      </c>
      <c r="CF44" s="255">
        <v>1</v>
      </c>
      <c r="CG44" s="255">
        <v>1</v>
      </c>
      <c r="CH44" s="255">
        <v>1</v>
      </c>
      <c r="CI44" s="255">
        <v>1</v>
      </c>
      <c r="CJ44" s="255">
        <v>1</v>
      </c>
      <c r="CK44" s="255">
        <v>1</v>
      </c>
      <c r="CL44" s="255">
        <v>1</v>
      </c>
      <c r="CM44" s="255">
        <v>1</v>
      </c>
      <c r="CN44" s="255">
        <v>1</v>
      </c>
      <c r="CO44" s="255">
        <v>1</v>
      </c>
      <c r="CP44" s="255">
        <v>1</v>
      </c>
      <c r="CQ44" s="255">
        <v>1</v>
      </c>
      <c r="CR44" s="255">
        <v>1</v>
      </c>
      <c r="CS44" s="255">
        <v>1</v>
      </c>
      <c r="CT44" s="255">
        <v>1</v>
      </c>
      <c r="CU44" s="255">
        <v>1</v>
      </c>
      <c r="CV44" s="255">
        <v>1</v>
      </c>
      <c r="CW44" s="255">
        <v>1</v>
      </c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</row>
    <row r="45" spans="1:115" ht="11.25" customHeight="1" x14ac:dyDescent="0.25">
      <c r="A45" s="97"/>
      <c r="B45" s="274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74"/>
      <c r="Z45" s="245"/>
      <c r="AA45" s="272"/>
      <c r="AB45" s="272">
        <v>0</v>
      </c>
      <c r="AC45" s="272">
        <v>1</v>
      </c>
      <c r="AD45" s="272">
        <v>2</v>
      </c>
      <c r="AE45" s="272">
        <v>3</v>
      </c>
      <c r="AF45" s="272"/>
      <c r="AG45" s="272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57">
        <v>2</v>
      </c>
      <c r="AT45" s="256" t="s">
        <v>686</v>
      </c>
      <c r="AV45" s="256"/>
      <c r="AW45" s="256"/>
      <c r="AX45" s="256"/>
      <c r="AY45" s="256"/>
      <c r="AZ45" s="245"/>
      <c r="BA45" s="245"/>
      <c r="BB45" s="246">
        <f>AVERAGE(CA5:CW40)</f>
        <v>24.133141654589476</v>
      </c>
      <c r="BC45" s="245"/>
      <c r="BD45" s="245"/>
      <c r="BE45" s="245"/>
      <c r="BF45" s="51">
        <v>2</v>
      </c>
      <c r="BG45" s="117">
        <v>1</v>
      </c>
      <c r="BH45" s="117">
        <v>4</v>
      </c>
      <c r="BI45" s="117">
        <v>50</v>
      </c>
      <c r="BJ45" s="54" t="str">
        <f t="shared" si="26"/>
        <v>4,1</v>
      </c>
      <c r="BK45" s="97"/>
      <c r="BL45" s="109">
        <f t="shared" si="27"/>
        <v>41</v>
      </c>
      <c r="BM45" s="64">
        <f t="shared" si="28"/>
        <v>2</v>
      </c>
      <c r="BN45" s="64">
        <f t="shared" si="29"/>
        <v>5</v>
      </c>
      <c r="BO45" s="97"/>
      <c r="BP45" s="105">
        <v>40</v>
      </c>
      <c r="BQ45" s="252">
        <v>0</v>
      </c>
      <c r="BR45" s="117">
        <v>40</v>
      </c>
      <c r="BS45" s="117" t="s">
        <v>685</v>
      </c>
      <c r="BT45" s="117" t="s">
        <v>467</v>
      </c>
      <c r="BU45" s="117">
        <v>1</v>
      </c>
      <c r="BV45" s="252">
        <v>0</v>
      </c>
      <c r="BW45" s="117">
        <v>0</v>
      </c>
      <c r="BX45" s="252">
        <v>0</v>
      </c>
      <c r="BY45" s="252">
        <v>0</v>
      </c>
      <c r="BZ45" s="97"/>
      <c r="CA45" s="255">
        <v>0</v>
      </c>
      <c r="CB45" s="255">
        <v>0</v>
      </c>
      <c r="CC45" s="255">
        <v>1</v>
      </c>
      <c r="CD45" s="255">
        <v>1</v>
      </c>
      <c r="CE45" s="255">
        <v>1</v>
      </c>
      <c r="CF45" s="255">
        <v>1</v>
      </c>
      <c r="CG45" s="255">
        <v>1</v>
      </c>
      <c r="CH45" s="255">
        <v>1</v>
      </c>
      <c r="CI45" s="255">
        <v>1</v>
      </c>
      <c r="CJ45" s="255">
        <v>1</v>
      </c>
      <c r="CK45" s="255">
        <v>1</v>
      </c>
      <c r="CL45" s="255">
        <v>1</v>
      </c>
      <c r="CM45" s="255">
        <v>1</v>
      </c>
      <c r="CN45" s="255">
        <v>1</v>
      </c>
      <c r="CO45" s="255">
        <v>1</v>
      </c>
      <c r="CP45" s="255">
        <v>1</v>
      </c>
      <c r="CQ45" s="255">
        <v>1</v>
      </c>
      <c r="CR45" s="255">
        <v>1</v>
      </c>
      <c r="CS45" s="255">
        <v>1</v>
      </c>
      <c r="CT45" s="255">
        <v>1</v>
      </c>
      <c r="CU45" s="255">
        <v>1</v>
      </c>
      <c r="CV45" s="255">
        <v>1</v>
      </c>
      <c r="CW45" s="255">
        <v>1</v>
      </c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</row>
    <row r="46" spans="1:115" ht="11.25" customHeight="1" x14ac:dyDescent="0.25">
      <c r="A46" s="97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45"/>
      <c r="AA46" s="272">
        <v>0</v>
      </c>
      <c r="AB46" s="272">
        <v>0</v>
      </c>
      <c r="AC46" s="273">
        <v>44</v>
      </c>
      <c r="AD46" s="272">
        <v>78</v>
      </c>
      <c r="AE46" s="272" t="s">
        <v>677</v>
      </c>
      <c r="AF46" s="272"/>
      <c r="AG46" s="272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57">
        <v>1</v>
      </c>
      <c r="AT46" s="256" t="s">
        <v>684</v>
      </c>
      <c r="AV46" s="256"/>
      <c r="AW46" s="256"/>
      <c r="AX46" s="256"/>
      <c r="AY46" s="256"/>
      <c r="AZ46" s="245"/>
      <c r="BA46" s="245"/>
      <c r="BB46" s="246">
        <f>MAX(CA5:CW40)</f>
        <v>34.990270000000002</v>
      </c>
      <c r="BC46" s="245"/>
      <c r="BD46" s="245"/>
      <c r="BE46" s="245"/>
      <c r="BF46" s="51">
        <v>2</v>
      </c>
      <c r="BG46" s="117">
        <v>1</v>
      </c>
      <c r="BH46" s="117">
        <v>5</v>
      </c>
      <c r="BI46" s="117">
        <v>50</v>
      </c>
      <c r="BJ46" s="54" t="str">
        <f t="shared" si="26"/>
        <v>5,1</v>
      </c>
      <c r="BK46" s="97"/>
      <c r="BL46" s="109">
        <f t="shared" si="27"/>
        <v>42</v>
      </c>
      <c r="BM46" s="64">
        <f t="shared" si="28"/>
        <v>2</v>
      </c>
      <c r="BN46" s="64">
        <f t="shared" si="29"/>
        <v>6</v>
      </c>
      <c r="BO46" s="97"/>
      <c r="BP46" s="105">
        <v>41</v>
      </c>
      <c r="BQ46" s="252">
        <v>0</v>
      </c>
      <c r="BR46" s="117">
        <v>41</v>
      </c>
      <c r="BS46" s="117" t="s">
        <v>683</v>
      </c>
      <c r="BT46" s="117" t="s">
        <v>467</v>
      </c>
      <c r="BU46" s="117">
        <v>1</v>
      </c>
      <c r="BV46" s="252">
        <v>0</v>
      </c>
      <c r="BW46" s="117">
        <v>0</v>
      </c>
      <c r="BX46" s="252">
        <v>0</v>
      </c>
      <c r="BY46" s="252">
        <v>0</v>
      </c>
      <c r="BZ46" s="97"/>
      <c r="CA46" s="255">
        <v>0</v>
      </c>
      <c r="CB46" s="255">
        <v>0</v>
      </c>
      <c r="CC46" s="255">
        <v>1</v>
      </c>
      <c r="CD46" s="255">
        <v>1</v>
      </c>
      <c r="CE46" s="255">
        <v>1</v>
      </c>
      <c r="CF46" s="255">
        <v>1</v>
      </c>
      <c r="CG46" s="255">
        <v>1</v>
      </c>
      <c r="CH46" s="255">
        <v>1</v>
      </c>
      <c r="CI46" s="255">
        <v>1</v>
      </c>
      <c r="CJ46" s="255">
        <v>1</v>
      </c>
      <c r="CK46" s="255">
        <v>1</v>
      </c>
      <c r="CL46" s="255">
        <v>1</v>
      </c>
      <c r="CM46" s="255">
        <v>1</v>
      </c>
      <c r="CN46" s="255">
        <v>1</v>
      </c>
      <c r="CO46" s="255">
        <v>1</v>
      </c>
      <c r="CP46" s="255">
        <v>1</v>
      </c>
      <c r="CQ46" s="255">
        <v>1</v>
      </c>
      <c r="CR46" s="255">
        <v>1</v>
      </c>
      <c r="CS46" s="255">
        <v>1</v>
      </c>
      <c r="CT46" s="255">
        <v>1</v>
      </c>
      <c r="CU46" s="255">
        <v>1</v>
      </c>
      <c r="CV46" s="255">
        <v>1</v>
      </c>
      <c r="CW46" s="255">
        <v>1</v>
      </c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</row>
    <row r="47" spans="1:115" ht="11.25" customHeight="1" x14ac:dyDescent="0.25">
      <c r="A47" s="97"/>
      <c r="B47" s="254"/>
      <c r="C47" s="253">
        <v>-1</v>
      </c>
      <c r="D47" s="253">
        <v>-1</v>
      </c>
      <c r="E47" s="253">
        <v>-1</v>
      </c>
      <c r="F47" s="253">
        <v>-1</v>
      </c>
      <c r="G47" s="253">
        <v>-1</v>
      </c>
      <c r="H47" s="253">
        <v>-1</v>
      </c>
      <c r="I47" s="253">
        <v>-1</v>
      </c>
      <c r="J47" s="253">
        <v>-1</v>
      </c>
      <c r="K47" s="253">
        <v>-1</v>
      </c>
      <c r="L47" s="253">
        <v>-1</v>
      </c>
      <c r="M47" s="253">
        <v>-1</v>
      </c>
      <c r="N47" s="253">
        <v>-1</v>
      </c>
      <c r="O47" s="253">
        <v>-1</v>
      </c>
      <c r="P47" s="253">
        <v>-1</v>
      </c>
      <c r="Q47" s="253">
        <v>-1</v>
      </c>
      <c r="R47" s="253">
        <v>-1</v>
      </c>
      <c r="S47" s="253">
        <v>-1</v>
      </c>
      <c r="T47" s="253">
        <v>-1</v>
      </c>
      <c r="U47" s="253">
        <v>-1</v>
      </c>
      <c r="V47" s="253">
        <v>-1</v>
      </c>
      <c r="W47" s="253">
        <v>-1</v>
      </c>
      <c r="X47" s="253">
        <v>-1</v>
      </c>
      <c r="Y47" s="253">
        <v>-1</v>
      </c>
      <c r="Z47" s="245"/>
      <c r="AA47" s="272">
        <v>1</v>
      </c>
      <c r="AB47" s="272">
        <v>1</v>
      </c>
      <c r="AC47" s="273">
        <v>35.200000000000003</v>
      </c>
      <c r="AD47" s="272">
        <v>32</v>
      </c>
      <c r="AE47" s="272" t="s">
        <v>673</v>
      </c>
      <c r="AF47" s="272"/>
      <c r="AG47" s="272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57">
        <v>5</v>
      </c>
      <c r="AT47" s="256" t="s">
        <v>682</v>
      </c>
      <c r="AV47" s="256"/>
      <c r="AW47" s="256"/>
      <c r="AX47" s="256"/>
      <c r="AY47" s="256"/>
      <c r="AZ47" s="245"/>
      <c r="BA47" s="245"/>
      <c r="BB47" s="97">
        <f>CW3*CW1</f>
        <v>-120</v>
      </c>
      <c r="BC47" s="245"/>
      <c r="BD47" s="245"/>
      <c r="BE47" s="245"/>
      <c r="BF47" s="51">
        <v>2</v>
      </c>
      <c r="BG47" s="117">
        <v>1</v>
      </c>
      <c r="BH47" s="117">
        <v>6</v>
      </c>
      <c r="BI47" s="117">
        <v>50</v>
      </c>
      <c r="BJ47" s="54" t="str">
        <f t="shared" si="26"/>
        <v>6,1</v>
      </c>
      <c r="BK47" s="97"/>
      <c r="BL47" s="109">
        <f t="shared" si="27"/>
        <v>43</v>
      </c>
      <c r="BM47" s="64">
        <f t="shared" si="28"/>
        <v>2</v>
      </c>
      <c r="BN47" s="64">
        <f t="shared" si="29"/>
        <v>7</v>
      </c>
      <c r="BO47" s="97"/>
      <c r="BP47" s="105">
        <v>42</v>
      </c>
      <c r="BQ47" s="252">
        <v>0</v>
      </c>
      <c r="BR47" s="117">
        <v>42</v>
      </c>
      <c r="BS47" s="117" t="s">
        <v>681</v>
      </c>
      <c r="BT47" s="117" t="s">
        <v>467</v>
      </c>
      <c r="BU47" s="117">
        <v>1</v>
      </c>
      <c r="BV47" s="252">
        <v>0</v>
      </c>
      <c r="BW47" s="117">
        <v>0</v>
      </c>
      <c r="BX47" s="252">
        <v>0</v>
      </c>
      <c r="BY47" s="252">
        <v>0</v>
      </c>
      <c r="BZ47" s="97"/>
      <c r="CA47" s="255">
        <v>0</v>
      </c>
      <c r="CB47" s="255">
        <v>0</v>
      </c>
      <c r="CC47" s="255">
        <v>1</v>
      </c>
      <c r="CD47" s="255">
        <v>1</v>
      </c>
      <c r="CE47" s="255">
        <v>1</v>
      </c>
      <c r="CF47" s="255">
        <v>1</v>
      </c>
      <c r="CG47" s="255">
        <v>1</v>
      </c>
      <c r="CH47" s="255">
        <v>1</v>
      </c>
      <c r="CI47" s="255">
        <v>1</v>
      </c>
      <c r="CJ47" s="255">
        <v>1</v>
      </c>
      <c r="CK47" s="255">
        <v>1</v>
      </c>
      <c r="CL47" s="255">
        <v>1</v>
      </c>
      <c r="CM47" s="255">
        <v>1</v>
      </c>
      <c r="CN47" s="255">
        <v>1</v>
      </c>
      <c r="CO47" s="255">
        <v>1</v>
      </c>
      <c r="CP47" s="255">
        <v>1</v>
      </c>
      <c r="CQ47" s="255">
        <v>1</v>
      </c>
      <c r="CR47" s="255">
        <v>1</v>
      </c>
      <c r="CS47" s="255">
        <v>1</v>
      </c>
      <c r="CT47" s="255">
        <v>1</v>
      </c>
      <c r="CU47" s="255">
        <v>1</v>
      </c>
      <c r="CV47" s="255">
        <v>1</v>
      </c>
      <c r="CW47" s="255">
        <v>1</v>
      </c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</row>
    <row r="48" spans="1:115" ht="11.25" customHeight="1" x14ac:dyDescent="0.25">
      <c r="A48" s="97"/>
      <c r="B48" s="254"/>
      <c r="C48" s="253">
        <v>-1</v>
      </c>
      <c r="D48" s="253">
        <v>-1</v>
      </c>
      <c r="E48" s="253">
        <v>-1</v>
      </c>
      <c r="F48" s="253">
        <v>-1</v>
      </c>
      <c r="G48" s="253">
        <v>-1</v>
      </c>
      <c r="H48" s="253">
        <v>-1</v>
      </c>
      <c r="I48" s="253">
        <v>-1</v>
      </c>
      <c r="J48" s="253">
        <v>-1</v>
      </c>
      <c r="K48" s="253">
        <v>-1</v>
      </c>
      <c r="L48" s="253">
        <v>-1</v>
      </c>
      <c r="M48" s="253">
        <v>-1</v>
      </c>
      <c r="N48" s="253">
        <v>-1</v>
      </c>
      <c r="O48" s="253">
        <v>-1</v>
      </c>
      <c r="P48" s="253">
        <v>-1</v>
      </c>
      <c r="Q48" s="253">
        <v>-1</v>
      </c>
      <c r="R48" s="253">
        <v>-1</v>
      </c>
      <c r="S48" s="253">
        <v>-1</v>
      </c>
      <c r="T48" s="253">
        <v>-1</v>
      </c>
      <c r="U48" s="253">
        <v>-1</v>
      </c>
      <c r="V48" s="253">
        <v>-1</v>
      </c>
      <c r="W48" s="253">
        <v>-1</v>
      </c>
      <c r="X48" s="253">
        <v>-1</v>
      </c>
      <c r="Y48" s="253">
        <v>-1</v>
      </c>
      <c r="Z48" s="245"/>
      <c r="AA48" s="245"/>
      <c r="AB48" s="245"/>
      <c r="AC48" s="245"/>
      <c r="AD48" s="245"/>
      <c r="AE48" s="245"/>
      <c r="AF48" s="245"/>
      <c r="AG48" s="245"/>
      <c r="AH48" s="245"/>
      <c r="AI48" s="264"/>
      <c r="AJ48" s="264"/>
      <c r="AK48" s="271">
        <f>SUM(AK49:AK50)</f>
        <v>110</v>
      </c>
      <c r="AL48" s="245"/>
      <c r="AM48" s="245"/>
      <c r="AN48" s="245"/>
      <c r="AO48" s="245"/>
      <c r="AP48" s="245"/>
      <c r="AQ48" s="245"/>
      <c r="AR48" s="245"/>
      <c r="AS48" s="257">
        <v>5</v>
      </c>
      <c r="AT48" s="256" t="s">
        <v>680</v>
      </c>
      <c r="AV48" s="256"/>
      <c r="AW48" s="256"/>
      <c r="AX48" s="256"/>
      <c r="AY48" s="256"/>
      <c r="AZ48" s="245"/>
      <c r="BA48" s="245"/>
      <c r="BB48" s="270">
        <f>BB45+BB47</f>
        <v>-95.86685834541052</v>
      </c>
      <c r="BC48" s="245"/>
      <c r="BD48" s="245"/>
      <c r="BE48" s="245"/>
      <c r="BF48" s="51">
        <v>2</v>
      </c>
      <c r="BG48" s="117">
        <v>1</v>
      </c>
      <c r="BH48" s="117">
        <v>7</v>
      </c>
      <c r="BI48" s="117">
        <v>50</v>
      </c>
      <c r="BJ48" s="54" t="str">
        <f t="shared" si="26"/>
        <v>7,1</v>
      </c>
      <c r="BK48" s="97"/>
      <c r="BL48" s="109">
        <f t="shared" si="27"/>
        <v>44</v>
      </c>
      <c r="BM48" s="64">
        <f t="shared" si="28"/>
        <v>2</v>
      </c>
      <c r="BN48" s="64">
        <f t="shared" si="29"/>
        <v>8</v>
      </c>
      <c r="BO48" s="97"/>
      <c r="BP48" s="105">
        <v>43</v>
      </c>
      <c r="BQ48" s="252">
        <v>0</v>
      </c>
      <c r="BR48" s="117">
        <v>43</v>
      </c>
      <c r="BS48" s="117" t="s">
        <v>679</v>
      </c>
      <c r="BT48" s="117" t="s">
        <v>467</v>
      </c>
      <c r="BU48" s="117">
        <v>1</v>
      </c>
      <c r="BV48" s="252">
        <v>0</v>
      </c>
      <c r="BW48" s="117">
        <v>0</v>
      </c>
      <c r="BX48" s="252">
        <v>0</v>
      </c>
      <c r="BY48" s="252">
        <v>0</v>
      </c>
      <c r="BZ48" s="97"/>
      <c r="CA48" s="255">
        <v>0</v>
      </c>
      <c r="CB48" s="255">
        <v>0</v>
      </c>
      <c r="CC48" s="255">
        <v>1</v>
      </c>
      <c r="CD48" s="255">
        <v>1</v>
      </c>
      <c r="CE48" s="255">
        <v>1</v>
      </c>
      <c r="CF48" s="255">
        <v>1</v>
      </c>
      <c r="CG48" s="255">
        <v>1</v>
      </c>
      <c r="CH48" s="255">
        <v>1</v>
      </c>
      <c r="CI48" s="255">
        <v>1</v>
      </c>
      <c r="CJ48" s="255">
        <v>1</v>
      </c>
      <c r="CK48" s="255">
        <v>1</v>
      </c>
      <c r="CL48" s="255">
        <v>1</v>
      </c>
      <c r="CM48" s="255">
        <v>1</v>
      </c>
      <c r="CN48" s="255">
        <v>1</v>
      </c>
      <c r="CO48" s="255">
        <v>1</v>
      </c>
      <c r="CP48" s="255">
        <v>1</v>
      </c>
      <c r="CQ48" s="255">
        <v>1</v>
      </c>
      <c r="CR48" s="255">
        <v>1</v>
      </c>
      <c r="CS48" s="255">
        <v>0</v>
      </c>
      <c r="CT48" s="255">
        <v>0</v>
      </c>
      <c r="CU48" s="255">
        <v>1</v>
      </c>
      <c r="CV48" s="255">
        <v>1</v>
      </c>
      <c r="CW48" s="255">
        <v>1</v>
      </c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</row>
    <row r="49" spans="1:115" ht="11.25" customHeight="1" x14ac:dyDescent="0.25">
      <c r="A49" s="97"/>
      <c r="B49" s="254"/>
      <c r="C49" s="253">
        <v>-1</v>
      </c>
      <c r="D49" s="253">
        <v>-1</v>
      </c>
      <c r="E49" s="253">
        <v>-1</v>
      </c>
      <c r="F49" s="253">
        <v>-1</v>
      </c>
      <c r="G49" s="253">
        <v>-1</v>
      </c>
      <c r="H49" s="253">
        <v>-1</v>
      </c>
      <c r="I49" s="253">
        <v>-1</v>
      </c>
      <c r="J49" s="253">
        <v>-1</v>
      </c>
      <c r="K49" s="253">
        <v>-1</v>
      </c>
      <c r="L49" s="253">
        <v>-1</v>
      </c>
      <c r="M49" s="253">
        <v>-1</v>
      </c>
      <c r="N49" s="253">
        <v>-1</v>
      </c>
      <c r="O49" s="253">
        <v>-1</v>
      </c>
      <c r="P49" s="253">
        <v>-1</v>
      </c>
      <c r="Q49" s="253">
        <v>-1</v>
      </c>
      <c r="R49" s="253">
        <v>-1</v>
      </c>
      <c r="S49" s="253">
        <v>-1</v>
      </c>
      <c r="T49" s="253">
        <v>-1</v>
      </c>
      <c r="U49" s="253">
        <v>-1</v>
      </c>
      <c r="V49" s="253">
        <v>-1</v>
      </c>
      <c r="W49" s="253">
        <v>-1</v>
      </c>
      <c r="X49" s="253">
        <v>-1</v>
      </c>
      <c r="Y49" s="253">
        <v>-1</v>
      </c>
      <c r="Z49" s="245"/>
      <c r="AA49" s="258" t="str">
        <f>BG367</f>
        <v>LAK0</v>
      </c>
      <c r="AB49" s="258"/>
      <c r="AC49" s="258"/>
      <c r="AD49" s="258">
        <f>BI367</f>
        <v>1</v>
      </c>
      <c r="AE49" s="258"/>
      <c r="AF49" s="258" t="s">
        <v>678</v>
      </c>
      <c r="AG49" s="258"/>
      <c r="AH49" s="258"/>
      <c r="AI49" s="264">
        <v>0</v>
      </c>
      <c r="AJ49" s="264" t="s">
        <v>674</v>
      </c>
      <c r="AK49" s="264">
        <v>78</v>
      </c>
      <c r="AL49" s="245"/>
      <c r="AM49" s="266">
        <v>0</v>
      </c>
      <c r="AN49" s="266">
        <v>44</v>
      </c>
      <c r="AO49" s="268">
        <v>0.78</v>
      </c>
      <c r="AP49" s="267" t="s">
        <v>677</v>
      </c>
      <c r="AQ49" s="266"/>
      <c r="AR49" s="245"/>
      <c r="AS49" s="257">
        <v>0</v>
      </c>
      <c r="AT49" s="256" t="s">
        <v>676</v>
      </c>
      <c r="AV49" s="256"/>
      <c r="AW49" s="256"/>
      <c r="AX49" s="256"/>
      <c r="AY49" s="256"/>
      <c r="AZ49" s="245"/>
      <c r="BA49" s="245"/>
      <c r="BB49" s="245"/>
      <c r="BC49" s="245"/>
      <c r="BD49" s="245"/>
      <c r="BE49" s="245"/>
      <c r="BF49" s="51">
        <v>2</v>
      </c>
      <c r="BG49" s="117">
        <v>1</v>
      </c>
      <c r="BH49" s="117">
        <v>8</v>
      </c>
      <c r="BI49" s="117">
        <v>50</v>
      </c>
      <c r="BJ49" s="54" t="str">
        <f t="shared" si="26"/>
        <v>8,1</v>
      </c>
      <c r="BK49" s="97"/>
      <c r="BL49" s="109">
        <f t="shared" si="27"/>
        <v>45</v>
      </c>
      <c r="BM49" s="64">
        <f t="shared" si="28"/>
        <v>2</v>
      </c>
      <c r="BN49" s="64">
        <f t="shared" si="29"/>
        <v>9</v>
      </c>
      <c r="BO49" s="97"/>
      <c r="BP49" s="105">
        <v>44</v>
      </c>
      <c r="BQ49" s="252">
        <v>0</v>
      </c>
      <c r="BR49" s="117">
        <v>44</v>
      </c>
      <c r="BS49" s="117" t="s">
        <v>675</v>
      </c>
      <c r="BT49" s="117" t="s">
        <v>465</v>
      </c>
      <c r="BU49" s="117">
        <v>1</v>
      </c>
      <c r="BV49" s="252">
        <v>29.7</v>
      </c>
      <c r="BW49" s="117">
        <v>100</v>
      </c>
      <c r="BX49" s="252">
        <v>202.83250000000001</v>
      </c>
      <c r="BY49" s="252">
        <v>403.71699999999998</v>
      </c>
      <c r="BZ49" s="97"/>
      <c r="CA49" s="255">
        <v>0</v>
      </c>
      <c r="CB49" s="255">
        <v>0</v>
      </c>
      <c r="CC49" s="255">
        <v>1</v>
      </c>
      <c r="CD49" s="255">
        <v>1</v>
      </c>
      <c r="CE49" s="255">
        <v>1</v>
      </c>
      <c r="CF49" s="255">
        <v>1</v>
      </c>
      <c r="CG49" s="255">
        <v>1</v>
      </c>
      <c r="CH49" s="255">
        <v>1</v>
      </c>
      <c r="CI49" s="255">
        <v>1</v>
      </c>
      <c r="CJ49" s="255">
        <v>1</v>
      </c>
      <c r="CK49" s="255">
        <v>1</v>
      </c>
      <c r="CL49" s="255">
        <v>1</v>
      </c>
      <c r="CM49" s="255">
        <v>1</v>
      </c>
      <c r="CN49" s="255">
        <v>1</v>
      </c>
      <c r="CO49" s="255">
        <v>1</v>
      </c>
      <c r="CP49" s="255">
        <v>1</v>
      </c>
      <c r="CQ49" s="255">
        <v>1</v>
      </c>
      <c r="CR49" s="255">
        <v>0</v>
      </c>
      <c r="CS49" s="255">
        <v>0</v>
      </c>
      <c r="CT49" s="255">
        <v>0</v>
      </c>
      <c r="CU49" s="255">
        <v>1</v>
      </c>
      <c r="CV49" s="255">
        <v>1</v>
      </c>
      <c r="CW49" s="255">
        <v>1</v>
      </c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</row>
    <row r="50" spans="1:115" ht="11.25" customHeight="1" x14ac:dyDescent="0.25">
      <c r="A50" s="97"/>
      <c r="B50" s="254"/>
      <c r="C50" s="253">
        <v>-1</v>
      </c>
      <c r="D50" s="253">
        <v>-1</v>
      </c>
      <c r="E50" s="253">
        <v>-1</v>
      </c>
      <c r="F50" s="253">
        <v>-1</v>
      </c>
      <c r="G50" s="253">
        <v>-1</v>
      </c>
      <c r="H50" s="253">
        <v>-1</v>
      </c>
      <c r="I50" s="253">
        <v>-1</v>
      </c>
      <c r="J50" s="253">
        <v>-1</v>
      </c>
      <c r="K50" s="253">
        <v>-1</v>
      </c>
      <c r="L50" s="253">
        <v>-1</v>
      </c>
      <c r="M50" s="253">
        <v>-1</v>
      </c>
      <c r="N50" s="253">
        <v>-1</v>
      </c>
      <c r="O50" s="253">
        <v>-1</v>
      </c>
      <c r="P50" s="253">
        <v>-1</v>
      </c>
      <c r="Q50" s="253">
        <v>-1</v>
      </c>
      <c r="R50" s="253">
        <v>-1</v>
      </c>
      <c r="S50" s="253">
        <v>-1</v>
      </c>
      <c r="T50" s="253">
        <v>-1</v>
      </c>
      <c r="U50" s="253">
        <v>-1</v>
      </c>
      <c r="V50" s="253">
        <v>-1</v>
      </c>
      <c r="W50" s="253">
        <v>-1</v>
      </c>
      <c r="X50" s="253">
        <v>-1</v>
      </c>
      <c r="Y50" s="253">
        <v>-1</v>
      </c>
      <c r="Z50" s="245"/>
      <c r="AA50" s="269" t="str">
        <f>BG368</f>
        <v>LAK1</v>
      </c>
      <c r="AB50" s="269"/>
      <c r="AC50" s="269"/>
      <c r="AD50" s="269" t="str">
        <f>BI368</f>
        <v>{0: 78, 1: 32}</v>
      </c>
      <c r="AE50" s="269"/>
      <c r="AF50" s="269"/>
      <c r="AG50" s="269"/>
      <c r="AH50" s="269"/>
      <c r="AI50" s="264">
        <v>1</v>
      </c>
      <c r="AJ50" s="264" t="s">
        <v>674</v>
      </c>
      <c r="AK50" s="264">
        <v>32</v>
      </c>
      <c r="AL50" s="245"/>
      <c r="AM50" s="266">
        <v>1</v>
      </c>
      <c r="AN50" s="268">
        <v>35.200000000000003</v>
      </c>
      <c r="AO50" s="266">
        <v>32</v>
      </c>
      <c r="AP50" s="267" t="s">
        <v>673</v>
      </c>
      <c r="AQ50" s="266"/>
      <c r="AR50" s="245"/>
      <c r="AS50" s="257">
        <v>7</v>
      </c>
      <c r="AT50" s="256" t="s">
        <v>672</v>
      </c>
      <c r="AV50" s="256"/>
      <c r="AW50" s="256"/>
      <c r="AX50" s="256"/>
      <c r="AY50" s="256"/>
      <c r="AZ50" s="245"/>
      <c r="BA50" s="245"/>
      <c r="BB50" s="245"/>
      <c r="BC50" s="245"/>
      <c r="BD50" s="245"/>
      <c r="BE50" s="245"/>
      <c r="BF50" s="51">
        <v>2</v>
      </c>
      <c r="BG50" s="117">
        <v>1</v>
      </c>
      <c r="BH50" s="117">
        <v>9</v>
      </c>
      <c r="BI50" s="117">
        <v>50</v>
      </c>
      <c r="BJ50" s="54" t="str">
        <f t="shared" si="26"/>
        <v>9,1</v>
      </c>
      <c r="BK50" s="97"/>
      <c r="BL50" s="109">
        <f t="shared" si="27"/>
        <v>46</v>
      </c>
      <c r="BM50" s="64">
        <f t="shared" si="28"/>
        <v>2</v>
      </c>
      <c r="BN50" s="64">
        <f t="shared" si="29"/>
        <v>10</v>
      </c>
      <c r="BO50" s="97"/>
      <c r="BP50" s="105">
        <v>45</v>
      </c>
      <c r="BQ50" s="252">
        <v>0</v>
      </c>
      <c r="BR50" s="117">
        <v>45</v>
      </c>
      <c r="BS50" s="117" t="s">
        <v>671</v>
      </c>
      <c r="BT50" s="117" t="s">
        <v>467</v>
      </c>
      <c r="BU50" s="117">
        <v>1</v>
      </c>
      <c r="BV50" s="252">
        <v>0</v>
      </c>
      <c r="BW50" s="117">
        <v>0</v>
      </c>
      <c r="BX50" s="252">
        <v>0</v>
      </c>
      <c r="BY50" s="252">
        <v>0</v>
      </c>
      <c r="BZ50" s="97"/>
      <c r="CA50" s="255">
        <v>0</v>
      </c>
      <c r="CB50" s="255">
        <v>0</v>
      </c>
      <c r="CC50" s="255">
        <v>1</v>
      </c>
      <c r="CD50" s="255">
        <v>1</v>
      </c>
      <c r="CE50" s="255">
        <v>1</v>
      </c>
      <c r="CF50" s="255">
        <v>1</v>
      </c>
      <c r="CG50" s="255">
        <v>1</v>
      </c>
      <c r="CH50" s="255">
        <v>1</v>
      </c>
      <c r="CI50" s="255">
        <v>1</v>
      </c>
      <c r="CJ50" s="255">
        <v>1</v>
      </c>
      <c r="CK50" s="255">
        <v>1</v>
      </c>
      <c r="CL50" s="255">
        <v>1</v>
      </c>
      <c r="CM50" s="255">
        <v>1</v>
      </c>
      <c r="CN50" s="255">
        <v>1</v>
      </c>
      <c r="CO50" s="255">
        <v>1</v>
      </c>
      <c r="CP50" s="255">
        <v>0</v>
      </c>
      <c r="CQ50" s="255">
        <v>0</v>
      </c>
      <c r="CR50" s="255">
        <v>0</v>
      </c>
      <c r="CS50" s="255">
        <v>0</v>
      </c>
      <c r="CT50" s="255">
        <v>0</v>
      </c>
      <c r="CU50" s="255">
        <v>1</v>
      </c>
      <c r="CV50" s="255">
        <v>1</v>
      </c>
      <c r="CW50" s="255">
        <v>1</v>
      </c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</row>
    <row r="51" spans="1:115" ht="11.25" customHeight="1" x14ac:dyDescent="0.25">
      <c r="A51" s="97"/>
      <c r="B51" s="254"/>
      <c r="C51" s="253">
        <v>-1</v>
      </c>
      <c r="D51" s="253">
        <v>-1</v>
      </c>
      <c r="E51" s="253">
        <v>-1</v>
      </c>
      <c r="F51" s="253">
        <v>-1</v>
      </c>
      <c r="G51" s="253">
        <v>-1</v>
      </c>
      <c r="H51" s="253">
        <v>-1</v>
      </c>
      <c r="I51" s="253">
        <v>-1</v>
      </c>
      <c r="J51" s="253">
        <v>-1</v>
      </c>
      <c r="K51" s="253">
        <v>-1</v>
      </c>
      <c r="L51" s="253">
        <v>-1</v>
      </c>
      <c r="M51" s="253">
        <v>-1</v>
      </c>
      <c r="N51" s="253">
        <v>-1</v>
      </c>
      <c r="O51" s="253">
        <v>-1</v>
      </c>
      <c r="P51" s="253">
        <v>-1</v>
      </c>
      <c r="Q51" s="253">
        <v>-1</v>
      </c>
      <c r="R51" s="253">
        <v>-1</v>
      </c>
      <c r="S51" s="253">
        <v>-1</v>
      </c>
      <c r="T51" s="253">
        <v>-1</v>
      </c>
      <c r="U51" s="253">
        <v>0</v>
      </c>
      <c r="V51" s="253">
        <v>0</v>
      </c>
      <c r="W51" s="253">
        <v>-1</v>
      </c>
      <c r="X51" s="253">
        <v>-1</v>
      </c>
      <c r="Y51" s="253">
        <v>-1</v>
      </c>
      <c r="Z51" s="245"/>
      <c r="AA51" s="263" t="str">
        <f>BG369</f>
        <v>LAK2</v>
      </c>
      <c r="AB51" s="263"/>
      <c r="AC51" s="263"/>
      <c r="AD51" s="263" t="str">
        <f>BI369</f>
        <v>LAK2</v>
      </c>
      <c r="AE51" s="263"/>
      <c r="AF51" s="263"/>
      <c r="AG51" s="263"/>
      <c r="AH51" s="263"/>
      <c r="AI51" s="265" t="str">
        <f>BP2</f>
        <v>AUTO</v>
      </c>
      <c r="AJ51" s="264"/>
      <c r="AK51" s="264"/>
      <c r="AL51" s="245"/>
      <c r="AM51" s="248" t="s">
        <v>670</v>
      </c>
      <c r="AN51" s="245"/>
      <c r="AO51" s="245"/>
      <c r="AP51" s="245"/>
      <c r="AQ51" s="245"/>
      <c r="AR51" s="245"/>
      <c r="AS51" s="257">
        <v>3</v>
      </c>
      <c r="AT51" s="256" t="s">
        <v>669</v>
      </c>
      <c r="AV51" s="256"/>
      <c r="AW51" s="256"/>
      <c r="AX51" s="256" t="str">
        <f>BP3</f>
        <v>LAK2</v>
      </c>
      <c r="AY51" s="256"/>
      <c r="AZ51" s="245"/>
      <c r="BA51" s="245"/>
      <c r="BB51" s="245"/>
      <c r="BC51" s="245"/>
      <c r="BD51" s="245"/>
      <c r="BE51" s="245"/>
      <c r="BF51" s="51">
        <v>2</v>
      </c>
      <c r="BG51" s="117">
        <v>1</v>
      </c>
      <c r="BH51" s="117">
        <v>10</v>
      </c>
      <c r="BI51" s="117">
        <v>50</v>
      </c>
      <c r="BJ51" s="54" t="str">
        <f t="shared" si="26"/>
        <v>10,1</v>
      </c>
      <c r="BK51" s="97"/>
      <c r="BL51" s="109">
        <f t="shared" si="27"/>
        <v>47</v>
      </c>
      <c r="BM51" s="64">
        <f t="shared" si="28"/>
        <v>2</v>
      </c>
      <c r="BN51" s="64">
        <f t="shared" si="29"/>
        <v>11</v>
      </c>
      <c r="BO51" s="97"/>
      <c r="BP51" s="105">
        <v>46</v>
      </c>
      <c r="BQ51" s="252">
        <v>0</v>
      </c>
      <c r="BR51" s="117">
        <v>46</v>
      </c>
      <c r="BS51" s="117" t="s">
        <v>668</v>
      </c>
      <c r="BT51" s="117" t="s">
        <v>465</v>
      </c>
      <c r="BU51" s="117">
        <v>1</v>
      </c>
      <c r="BV51" s="252">
        <v>29.7</v>
      </c>
      <c r="BW51" s="117">
        <v>100</v>
      </c>
      <c r="BX51" s="252">
        <v>202.83249999999899</v>
      </c>
      <c r="BY51" s="252">
        <v>403.716999999998</v>
      </c>
      <c r="BZ51" s="97"/>
      <c r="CA51" s="255">
        <v>0</v>
      </c>
      <c r="CB51" s="255">
        <v>0</v>
      </c>
      <c r="CC51" s="255">
        <v>1</v>
      </c>
      <c r="CD51" s="255">
        <v>1</v>
      </c>
      <c r="CE51" s="255">
        <v>1</v>
      </c>
      <c r="CF51" s="255">
        <v>1</v>
      </c>
      <c r="CG51" s="255">
        <v>1</v>
      </c>
      <c r="CH51" s="255">
        <v>1</v>
      </c>
      <c r="CI51" s="255">
        <v>1</v>
      </c>
      <c r="CJ51" s="255">
        <v>1</v>
      </c>
      <c r="CK51" s="255">
        <v>1</v>
      </c>
      <c r="CL51" s="255">
        <v>1</v>
      </c>
      <c r="CM51" s="255">
        <v>1</v>
      </c>
      <c r="CN51" s="255">
        <v>1</v>
      </c>
      <c r="CO51" s="255">
        <v>1</v>
      </c>
      <c r="CP51" s="255">
        <v>0</v>
      </c>
      <c r="CQ51" s="255">
        <v>0</v>
      </c>
      <c r="CR51" s="255">
        <v>0</v>
      </c>
      <c r="CS51" s="255">
        <v>0</v>
      </c>
      <c r="CT51" s="255">
        <v>0</v>
      </c>
      <c r="CU51" s="255">
        <v>0</v>
      </c>
      <c r="CV51" s="255">
        <v>1</v>
      </c>
      <c r="CW51" s="255">
        <v>1</v>
      </c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</row>
    <row r="52" spans="1:115" ht="11.25" customHeight="1" x14ac:dyDescent="0.25">
      <c r="A52" s="97"/>
      <c r="B52" s="254"/>
      <c r="C52" s="253">
        <v>-1</v>
      </c>
      <c r="D52" s="253">
        <v>-1</v>
      </c>
      <c r="E52" s="253">
        <v>-1</v>
      </c>
      <c r="F52" s="253">
        <v>-1</v>
      </c>
      <c r="G52" s="253">
        <v>-1</v>
      </c>
      <c r="H52" s="253">
        <v>-1</v>
      </c>
      <c r="I52" s="253">
        <v>-1</v>
      </c>
      <c r="J52" s="253">
        <v>-1</v>
      </c>
      <c r="K52" s="253">
        <v>-1</v>
      </c>
      <c r="L52" s="253">
        <v>-1</v>
      </c>
      <c r="M52" s="253">
        <v>-1</v>
      </c>
      <c r="N52" s="253">
        <v>-1</v>
      </c>
      <c r="O52" s="253">
        <v>-1</v>
      </c>
      <c r="P52" s="253">
        <v>-1</v>
      </c>
      <c r="Q52" s="253">
        <v>-1</v>
      </c>
      <c r="R52" s="253">
        <v>-1</v>
      </c>
      <c r="S52" s="253">
        <v>-1</v>
      </c>
      <c r="T52" s="253">
        <v>0</v>
      </c>
      <c r="U52" s="253">
        <v>0</v>
      </c>
      <c r="V52" s="253">
        <v>0</v>
      </c>
      <c r="W52" s="253">
        <v>-1</v>
      </c>
      <c r="X52" s="253">
        <v>-1</v>
      </c>
      <c r="Y52" s="253">
        <v>-1</v>
      </c>
      <c r="Z52" s="245"/>
      <c r="AA52" s="258" t="str">
        <f>BG370</f>
        <v>LAK3</v>
      </c>
      <c r="AB52" s="258"/>
      <c r="AC52" s="258"/>
      <c r="AD52" s="258" t="s">
        <v>667</v>
      </c>
      <c r="AE52" s="258"/>
      <c r="AF52" s="263"/>
      <c r="AG52" s="258"/>
      <c r="AH52" s="258"/>
      <c r="AI52" s="258"/>
      <c r="AJ52" s="245"/>
      <c r="AK52" s="245"/>
      <c r="AL52" s="245"/>
      <c r="AM52" s="245"/>
      <c r="AN52" s="245"/>
      <c r="AO52" s="245"/>
      <c r="AP52" s="245"/>
      <c r="AQ52" s="245"/>
      <c r="AR52" s="245"/>
      <c r="AS52" s="257">
        <f>AS51</f>
        <v>3</v>
      </c>
      <c r="AT52" s="256" t="s">
        <v>666</v>
      </c>
      <c r="AV52" s="256"/>
      <c r="AW52" s="256"/>
      <c r="AX52" s="256"/>
      <c r="AY52" s="256"/>
      <c r="AZ52" s="245"/>
      <c r="BA52" s="245"/>
      <c r="BB52" s="245"/>
      <c r="BC52" s="245"/>
      <c r="BD52" s="245"/>
      <c r="BE52" s="245"/>
      <c r="BF52" s="51">
        <v>2</v>
      </c>
      <c r="BG52" s="117">
        <v>1</v>
      </c>
      <c r="BH52" s="117">
        <v>11</v>
      </c>
      <c r="BI52" s="117">
        <v>50</v>
      </c>
      <c r="BJ52" s="54" t="str">
        <f t="shared" si="26"/>
        <v>11,1</v>
      </c>
      <c r="BK52" s="97"/>
      <c r="BL52" s="109">
        <f t="shared" si="27"/>
        <v>48</v>
      </c>
      <c r="BM52" s="64">
        <f t="shared" si="28"/>
        <v>2</v>
      </c>
      <c r="BN52" s="64">
        <f t="shared" si="29"/>
        <v>12</v>
      </c>
      <c r="BO52" s="97"/>
      <c r="BP52" s="105">
        <v>47</v>
      </c>
      <c r="BQ52" s="252">
        <v>0</v>
      </c>
      <c r="BR52" s="117">
        <v>47</v>
      </c>
      <c r="BS52" s="117" t="s">
        <v>665</v>
      </c>
      <c r="BT52" s="117" t="s">
        <v>467</v>
      </c>
      <c r="BU52" s="117">
        <v>1</v>
      </c>
      <c r="BV52" s="252">
        <v>0</v>
      </c>
      <c r="BW52" s="117">
        <v>0</v>
      </c>
      <c r="BX52" s="252">
        <v>0</v>
      </c>
      <c r="BY52" s="252">
        <v>0</v>
      </c>
      <c r="BZ52" s="97"/>
      <c r="CA52" s="255">
        <v>0</v>
      </c>
      <c r="CB52" s="255">
        <v>0</v>
      </c>
      <c r="CC52" s="255">
        <v>1</v>
      </c>
      <c r="CD52" s="255">
        <v>1</v>
      </c>
      <c r="CE52" s="255">
        <v>1</v>
      </c>
      <c r="CF52" s="255">
        <v>1</v>
      </c>
      <c r="CG52" s="255">
        <v>1</v>
      </c>
      <c r="CH52" s="255">
        <v>1</v>
      </c>
      <c r="CI52" s="255">
        <v>1</v>
      </c>
      <c r="CJ52" s="255">
        <v>1</v>
      </c>
      <c r="CK52" s="255">
        <v>1</v>
      </c>
      <c r="CL52" s="255">
        <v>1</v>
      </c>
      <c r="CM52" s="255">
        <v>1</v>
      </c>
      <c r="CN52" s="255">
        <v>1</v>
      </c>
      <c r="CO52" s="255">
        <v>1</v>
      </c>
      <c r="CP52" s="255">
        <v>0</v>
      </c>
      <c r="CQ52" s="255">
        <v>0</v>
      </c>
      <c r="CR52" s="255">
        <v>0</v>
      </c>
      <c r="CS52" s="255">
        <v>0</v>
      </c>
      <c r="CT52" s="255">
        <v>0</v>
      </c>
      <c r="CU52" s="255">
        <v>0</v>
      </c>
      <c r="CV52" s="255">
        <v>1</v>
      </c>
      <c r="CW52" s="255">
        <v>1</v>
      </c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</row>
    <row r="53" spans="1:115" ht="11.25" customHeight="1" x14ac:dyDescent="0.25">
      <c r="A53" s="97"/>
      <c r="B53" s="254"/>
      <c r="C53" s="253">
        <v>-1</v>
      </c>
      <c r="D53" s="253">
        <v>-1</v>
      </c>
      <c r="E53" s="253">
        <v>-1</v>
      </c>
      <c r="F53" s="253">
        <v>-1</v>
      </c>
      <c r="G53" s="253">
        <v>-1</v>
      </c>
      <c r="H53" s="253">
        <v>-1</v>
      </c>
      <c r="I53" s="253">
        <v>-1</v>
      </c>
      <c r="J53" s="253">
        <v>-1</v>
      </c>
      <c r="K53" s="253">
        <v>-1</v>
      </c>
      <c r="L53" s="253">
        <v>-1</v>
      </c>
      <c r="M53" s="253">
        <v>-1</v>
      </c>
      <c r="N53" s="253">
        <v>-1</v>
      </c>
      <c r="O53" s="253">
        <v>-1</v>
      </c>
      <c r="P53" s="253">
        <v>-1</v>
      </c>
      <c r="Q53" s="253">
        <v>-1</v>
      </c>
      <c r="R53" s="253">
        <v>0</v>
      </c>
      <c r="S53" s="253">
        <v>0</v>
      </c>
      <c r="T53" s="253">
        <v>0</v>
      </c>
      <c r="U53" s="253">
        <v>0</v>
      </c>
      <c r="V53" s="253">
        <v>0</v>
      </c>
      <c r="W53" s="253">
        <v>-1</v>
      </c>
      <c r="X53" s="253">
        <v>-1</v>
      </c>
      <c r="Y53" s="253">
        <v>-1</v>
      </c>
      <c r="Z53" s="245"/>
      <c r="AA53" s="245"/>
      <c r="AB53" s="245"/>
      <c r="AC53" s="245"/>
      <c r="AD53" s="258" t="s">
        <v>664</v>
      </c>
      <c r="AE53" s="258"/>
      <c r="AF53" s="262"/>
      <c r="AG53" s="258"/>
      <c r="AH53" s="258"/>
      <c r="AI53" s="258"/>
      <c r="AJ53" s="245"/>
      <c r="AK53" s="245"/>
      <c r="AL53" s="245"/>
      <c r="AM53" s="245"/>
      <c r="AN53" s="245"/>
      <c r="AO53" s="245"/>
      <c r="AP53" s="245"/>
      <c r="AQ53" s="245"/>
      <c r="AR53" s="245"/>
      <c r="AS53" s="257">
        <f>AS52</f>
        <v>3</v>
      </c>
      <c r="AT53" s="256" t="s">
        <v>663</v>
      </c>
      <c r="AV53" s="256"/>
      <c r="AW53" s="256"/>
      <c r="AX53" s="256"/>
      <c r="AY53" s="256"/>
      <c r="AZ53" s="245"/>
      <c r="BA53" s="245"/>
      <c r="BB53" s="245"/>
      <c r="BC53" s="245"/>
      <c r="BD53" s="245"/>
      <c r="BE53" s="245"/>
      <c r="BF53" s="51">
        <v>2</v>
      </c>
      <c r="BG53" s="117">
        <v>1</v>
      </c>
      <c r="BH53" s="117">
        <v>12</v>
      </c>
      <c r="BI53" s="117">
        <v>50.1</v>
      </c>
      <c r="BJ53" s="54" t="str">
        <f t="shared" si="26"/>
        <v>12,1</v>
      </c>
      <c r="BK53" s="97"/>
      <c r="BL53" s="109">
        <f t="shared" si="27"/>
        <v>49</v>
      </c>
      <c r="BM53" s="64">
        <f t="shared" si="28"/>
        <v>2</v>
      </c>
      <c r="BN53" s="64">
        <f t="shared" si="29"/>
        <v>13</v>
      </c>
      <c r="BO53" s="97"/>
      <c r="BP53" s="105">
        <v>48</v>
      </c>
      <c r="BQ53" s="252">
        <v>0</v>
      </c>
      <c r="BR53" s="117">
        <v>48</v>
      </c>
      <c r="BS53" s="117" t="s">
        <v>662</v>
      </c>
      <c r="BT53" s="117" t="s">
        <v>467</v>
      </c>
      <c r="BU53" s="117">
        <v>1</v>
      </c>
      <c r="BV53" s="252">
        <v>0</v>
      </c>
      <c r="BW53" s="117">
        <v>0</v>
      </c>
      <c r="BX53" s="252">
        <v>0</v>
      </c>
      <c r="BY53" s="252">
        <v>0</v>
      </c>
      <c r="BZ53" s="97"/>
      <c r="CA53" s="255">
        <v>0</v>
      </c>
      <c r="CB53" s="255">
        <v>0</v>
      </c>
      <c r="CC53" s="255">
        <v>1</v>
      </c>
      <c r="CD53" s="255">
        <v>1</v>
      </c>
      <c r="CE53" s="255">
        <v>1</v>
      </c>
      <c r="CF53" s="255">
        <v>1</v>
      </c>
      <c r="CG53" s="255">
        <v>1</v>
      </c>
      <c r="CH53" s="255">
        <v>1</v>
      </c>
      <c r="CI53" s="255">
        <v>1</v>
      </c>
      <c r="CJ53" s="255">
        <v>1</v>
      </c>
      <c r="CK53" s="255">
        <v>1</v>
      </c>
      <c r="CL53" s="255">
        <v>1</v>
      </c>
      <c r="CM53" s="255">
        <v>1</v>
      </c>
      <c r="CN53" s="255">
        <v>1</v>
      </c>
      <c r="CO53" s="255">
        <v>1</v>
      </c>
      <c r="CP53" s="255">
        <v>1</v>
      </c>
      <c r="CQ53" s="255">
        <v>0</v>
      </c>
      <c r="CR53" s="255">
        <v>0</v>
      </c>
      <c r="CS53" s="255">
        <v>0</v>
      </c>
      <c r="CT53" s="255">
        <v>0</v>
      </c>
      <c r="CU53" s="255">
        <v>0</v>
      </c>
      <c r="CV53" s="255">
        <v>1</v>
      </c>
      <c r="CW53" s="255">
        <v>1</v>
      </c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</row>
    <row r="54" spans="1:115" ht="11.25" customHeight="1" x14ac:dyDescent="0.25">
      <c r="A54" s="97"/>
      <c r="B54" s="254"/>
      <c r="C54" s="253">
        <v>-1</v>
      </c>
      <c r="D54" s="253">
        <v>-1</v>
      </c>
      <c r="E54" s="253">
        <v>-1</v>
      </c>
      <c r="F54" s="253">
        <v>-1</v>
      </c>
      <c r="G54" s="253">
        <v>-1</v>
      </c>
      <c r="H54" s="253">
        <v>-1</v>
      </c>
      <c r="I54" s="253">
        <v>-1</v>
      </c>
      <c r="J54" s="253">
        <v>-1</v>
      </c>
      <c r="K54" s="253">
        <v>-1</v>
      </c>
      <c r="L54" s="253">
        <v>-1</v>
      </c>
      <c r="M54" s="253">
        <v>-1</v>
      </c>
      <c r="N54" s="253">
        <v>-1</v>
      </c>
      <c r="O54" s="253">
        <v>-1</v>
      </c>
      <c r="P54" s="253">
        <v>-1</v>
      </c>
      <c r="Q54" s="253">
        <v>-1</v>
      </c>
      <c r="R54" s="253">
        <v>0</v>
      </c>
      <c r="S54" s="253">
        <v>0</v>
      </c>
      <c r="T54" s="253">
        <v>0</v>
      </c>
      <c r="U54" s="253">
        <v>0</v>
      </c>
      <c r="V54" s="253">
        <v>0</v>
      </c>
      <c r="W54" s="253">
        <v>0</v>
      </c>
      <c r="X54" s="253">
        <v>-1</v>
      </c>
      <c r="Y54" s="253">
        <v>-1</v>
      </c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57">
        <v>0</v>
      </c>
      <c r="AT54" s="256" t="s">
        <v>661</v>
      </c>
      <c r="AV54" s="256"/>
      <c r="AW54" s="256"/>
      <c r="AX54" s="256"/>
      <c r="AY54" s="256"/>
      <c r="AZ54" s="245"/>
      <c r="BA54" s="245"/>
      <c r="BB54" s="245"/>
      <c r="BC54" s="245"/>
      <c r="BD54" s="245"/>
      <c r="BE54" s="245"/>
      <c r="BF54" s="51">
        <v>2</v>
      </c>
      <c r="BG54" s="117">
        <v>1</v>
      </c>
      <c r="BH54" s="117">
        <v>13</v>
      </c>
      <c r="BI54" s="117">
        <v>50.15</v>
      </c>
      <c r="BJ54" s="54" t="str">
        <f t="shared" si="26"/>
        <v>13,1</v>
      </c>
      <c r="BK54" s="97"/>
      <c r="BL54" s="109">
        <f t="shared" si="27"/>
        <v>50</v>
      </c>
      <c r="BM54" s="64">
        <f t="shared" si="28"/>
        <v>2</v>
      </c>
      <c r="BN54" s="64">
        <f t="shared" si="29"/>
        <v>14</v>
      </c>
      <c r="BO54" s="97"/>
      <c r="BP54" s="105">
        <v>49</v>
      </c>
      <c r="BQ54" s="252">
        <v>0</v>
      </c>
      <c r="BR54" s="117">
        <v>49</v>
      </c>
      <c r="BS54" s="117" t="s">
        <v>660</v>
      </c>
      <c r="BT54" s="117" t="s">
        <v>467</v>
      </c>
      <c r="BU54" s="117">
        <v>1</v>
      </c>
      <c r="BV54" s="252">
        <v>0</v>
      </c>
      <c r="BW54" s="117">
        <v>0</v>
      </c>
      <c r="BX54" s="252">
        <v>0</v>
      </c>
      <c r="BY54" s="252">
        <v>0</v>
      </c>
      <c r="BZ54" s="97"/>
      <c r="CA54" s="255">
        <v>0</v>
      </c>
      <c r="CB54" s="255">
        <v>1</v>
      </c>
      <c r="CC54" s="255">
        <v>1</v>
      </c>
      <c r="CD54" s="255">
        <v>1</v>
      </c>
      <c r="CE54" s="255">
        <v>1</v>
      </c>
      <c r="CF54" s="255">
        <v>1</v>
      </c>
      <c r="CG54" s="255">
        <v>1</v>
      </c>
      <c r="CH54" s="255">
        <v>1</v>
      </c>
      <c r="CI54" s="255">
        <v>1</v>
      </c>
      <c r="CJ54" s="255">
        <v>1</v>
      </c>
      <c r="CK54" s="255">
        <v>1</v>
      </c>
      <c r="CL54" s="255">
        <v>1</v>
      </c>
      <c r="CM54" s="255">
        <v>1</v>
      </c>
      <c r="CN54" s="255">
        <v>1</v>
      </c>
      <c r="CO54" s="255">
        <v>1</v>
      </c>
      <c r="CP54" s="255">
        <v>1</v>
      </c>
      <c r="CQ54" s="255">
        <v>0</v>
      </c>
      <c r="CR54" s="255">
        <v>0</v>
      </c>
      <c r="CS54" s="255">
        <v>0</v>
      </c>
      <c r="CT54" s="255">
        <v>0</v>
      </c>
      <c r="CU54" s="255">
        <v>0</v>
      </c>
      <c r="CV54" s="255">
        <v>1</v>
      </c>
      <c r="CW54" s="255">
        <v>1</v>
      </c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</row>
    <row r="55" spans="1:115" ht="11.25" customHeight="1" x14ac:dyDescent="0.25">
      <c r="A55" s="97"/>
      <c r="B55" s="254"/>
      <c r="C55" s="253">
        <v>-1</v>
      </c>
      <c r="D55" s="253">
        <v>-1</v>
      </c>
      <c r="E55" s="253">
        <v>-1</v>
      </c>
      <c r="F55" s="253">
        <v>-1</v>
      </c>
      <c r="G55" s="253">
        <v>-1</v>
      </c>
      <c r="H55" s="253">
        <v>-1</v>
      </c>
      <c r="I55" s="253">
        <v>-1</v>
      </c>
      <c r="J55" s="253">
        <v>-1</v>
      </c>
      <c r="K55" s="253">
        <v>-1</v>
      </c>
      <c r="L55" s="253">
        <v>-1</v>
      </c>
      <c r="M55" s="253">
        <v>-1</v>
      </c>
      <c r="N55" s="253">
        <v>-1</v>
      </c>
      <c r="O55" s="253">
        <v>-1</v>
      </c>
      <c r="P55" s="253">
        <v>-1</v>
      </c>
      <c r="Q55" s="253">
        <v>-1</v>
      </c>
      <c r="R55" s="253">
        <v>0</v>
      </c>
      <c r="S55" s="253">
        <v>0</v>
      </c>
      <c r="T55" s="253">
        <v>0</v>
      </c>
      <c r="U55" s="253">
        <v>0</v>
      </c>
      <c r="V55" s="253">
        <v>0</v>
      </c>
      <c r="W55" s="253">
        <v>0</v>
      </c>
      <c r="X55" s="253">
        <v>-1</v>
      </c>
      <c r="Y55" s="253">
        <v>-1</v>
      </c>
      <c r="Z55" s="245"/>
      <c r="AA55" s="258" t="str">
        <f>AT55</f>
        <v>flow.mvr</v>
      </c>
      <c r="AB55" s="258"/>
      <c r="AC55" s="258"/>
      <c r="AD55" s="258"/>
      <c r="AE55" s="258"/>
      <c r="AF55" s="258"/>
      <c r="AG55" s="258"/>
      <c r="AH55" s="258"/>
      <c r="AI55" s="258"/>
      <c r="AJ55" s="245"/>
      <c r="AK55" s="245"/>
      <c r="AL55" s="245"/>
      <c r="AM55" s="245"/>
      <c r="AN55" s="245"/>
      <c r="AO55" s="245"/>
      <c r="AP55" s="245"/>
      <c r="AQ55" s="245"/>
      <c r="AR55" s="245"/>
      <c r="AS55" s="257">
        <v>1</v>
      </c>
      <c r="AT55" s="256" t="s">
        <v>659</v>
      </c>
      <c r="AV55" s="256"/>
      <c r="AW55" s="256"/>
      <c r="AX55" s="256"/>
      <c r="AY55" s="256"/>
      <c r="AZ55" s="245"/>
      <c r="BA55" s="245"/>
      <c r="BB55" s="245"/>
      <c r="BC55" s="245"/>
      <c r="BD55" s="245"/>
      <c r="BE55" s="245"/>
      <c r="BF55" s="51">
        <v>2</v>
      </c>
      <c r="BG55" s="117">
        <v>1</v>
      </c>
      <c r="BH55" s="117">
        <v>14</v>
      </c>
      <c r="BI55" s="117">
        <v>50.15</v>
      </c>
      <c r="BJ55" s="54" t="str">
        <f t="shared" si="26"/>
        <v>14,1</v>
      </c>
      <c r="BK55" s="97"/>
      <c r="BL55" s="109">
        <f t="shared" si="27"/>
        <v>51</v>
      </c>
      <c r="BM55" s="64">
        <f t="shared" si="28"/>
        <v>2</v>
      </c>
      <c r="BN55" s="64">
        <f t="shared" si="29"/>
        <v>15</v>
      </c>
      <c r="BO55" s="97"/>
      <c r="BP55" s="105">
        <v>50</v>
      </c>
      <c r="BQ55" s="252">
        <v>0</v>
      </c>
      <c r="BR55" s="117">
        <v>50</v>
      </c>
      <c r="BS55" s="117" t="s">
        <v>658</v>
      </c>
      <c r="BT55" s="117" t="s">
        <v>467</v>
      </c>
      <c r="BU55" s="117">
        <v>1</v>
      </c>
      <c r="BV55" s="252">
        <v>0</v>
      </c>
      <c r="BW55" s="117">
        <v>0</v>
      </c>
      <c r="BX55" s="252">
        <v>0</v>
      </c>
      <c r="BY55" s="252">
        <v>0</v>
      </c>
      <c r="BZ55" s="97"/>
      <c r="CA55" s="255">
        <v>0</v>
      </c>
      <c r="CB55" s="255">
        <v>1</v>
      </c>
      <c r="CC55" s="255">
        <v>1</v>
      </c>
      <c r="CD55" s="255">
        <v>1</v>
      </c>
      <c r="CE55" s="255">
        <v>1</v>
      </c>
      <c r="CF55" s="255">
        <v>1</v>
      </c>
      <c r="CG55" s="255">
        <v>1</v>
      </c>
      <c r="CH55" s="255">
        <v>1</v>
      </c>
      <c r="CI55" s="255">
        <v>1</v>
      </c>
      <c r="CJ55" s="255">
        <v>1</v>
      </c>
      <c r="CK55" s="255">
        <v>1</v>
      </c>
      <c r="CL55" s="255">
        <v>1</v>
      </c>
      <c r="CM55" s="255">
        <v>1</v>
      </c>
      <c r="CN55" s="255">
        <v>1</v>
      </c>
      <c r="CO55" s="255">
        <v>1</v>
      </c>
      <c r="CP55" s="255">
        <v>1</v>
      </c>
      <c r="CQ55" s="255">
        <v>0</v>
      </c>
      <c r="CR55" s="255">
        <v>0</v>
      </c>
      <c r="CS55" s="255">
        <v>0</v>
      </c>
      <c r="CT55" s="255">
        <v>0</v>
      </c>
      <c r="CU55" s="255">
        <v>1</v>
      </c>
      <c r="CV55" s="255">
        <v>1</v>
      </c>
      <c r="CW55" s="255">
        <v>1</v>
      </c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</row>
    <row r="56" spans="1:115" ht="11.25" customHeight="1" x14ac:dyDescent="0.25">
      <c r="A56" s="97"/>
      <c r="B56" s="254"/>
      <c r="C56" s="253">
        <v>-1</v>
      </c>
      <c r="D56" s="253">
        <v>-1</v>
      </c>
      <c r="E56" s="253">
        <v>-1</v>
      </c>
      <c r="F56" s="253">
        <v>-1</v>
      </c>
      <c r="G56" s="253">
        <v>-1</v>
      </c>
      <c r="H56" s="253">
        <v>-1</v>
      </c>
      <c r="I56" s="253">
        <v>-1</v>
      </c>
      <c r="J56" s="253">
        <v>-1</v>
      </c>
      <c r="K56" s="253">
        <v>-1</v>
      </c>
      <c r="L56" s="253">
        <v>-1</v>
      </c>
      <c r="M56" s="253">
        <v>-1</v>
      </c>
      <c r="N56" s="253">
        <v>-1</v>
      </c>
      <c r="O56" s="253">
        <v>-1</v>
      </c>
      <c r="P56" s="253">
        <v>-1</v>
      </c>
      <c r="Q56" s="253">
        <v>-1</v>
      </c>
      <c r="R56" s="253">
        <v>-1</v>
      </c>
      <c r="S56" s="253">
        <v>0</v>
      </c>
      <c r="T56" s="253">
        <v>0</v>
      </c>
      <c r="U56" s="253">
        <v>0</v>
      </c>
      <c r="V56" s="253">
        <v>0</v>
      </c>
      <c r="W56" s="253">
        <v>0</v>
      </c>
      <c r="X56" s="253">
        <v>-1</v>
      </c>
      <c r="Y56" s="253">
        <v>-1</v>
      </c>
      <c r="Z56" s="245"/>
      <c r="AA56" s="261" t="s">
        <v>657</v>
      </c>
      <c r="AB56" s="259"/>
      <c r="AC56" s="259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58" t="s">
        <v>653</v>
      </c>
      <c r="AO56" s="258"/>
      <c r="AP56" s="258">
        <v>6</v>
      </c>
      <c r="AQ56" s="245"/>
      <c r="AR56" s="245"/>
      <c r="AS56" s="257">
        <v>9</v>
      </c>
      <c r="AT56" s="256" t="s">
        <v>656</v>
      </c>
      <c r="AV56" s="256"/>
      <c r="AW56" s="256"/>
      <c r="AX56" s="256"/>
      <c r="AY56" s="256"/>
      <c r="AZ56" s="245"/>
      <c r="BA56" s="245"/>
      <c r="BB56" s="245"/>
      <c r="BC56" s="245"/>
      <c r="BD56" s="245"/>
      <c r="BE56" s="245"/>
      <c r="BF56" s="51">
        <v>2</v>
      </c>
      <c r="BG56" s="117">
        <v>1</v>
      </c>
      <c r="BH56" s="117">
        <v>15</v>
      </c>
      <c r="BI56" s="117">
        <v>50.1</v>
      </c>
      <c r="BJ56" s="54" t="str">
        <f t="shared" si="26"/>
        <v>15,1</v>
      </c>
      <c r="BK56" s="97"/>
      <c r="BL56" s="109">
        <f t="shared" si="27"/>
        <v>52</v>
      </c>
      <c r="BM56" s="64">
        <f t="shared" si="28"/>
        <v>2</v>
      </c>
      <c r="BN56" s="64">
        <f t="shared" si="29"/>
        <v>16</v>
      </c>
      <c r="BO56" s="97"/>
      <c r="BP56" s="105">
        <v>51</v>
      </c>
      <c r="BQ56" s="252">
        <v>0</v>
      </c>
      <c r="BR56" s="117">
        <v>51</v>
      </c>
      <c r="BS56" s="117" t="s">
        <v>655</v>
      </c>
      <c r="BT56" s="117" t="s">
        <v>465</v>
      </c>
      <c r="BU56" s="117">
        <v>1</v>
      </c>
      <c r="BV56" s="252">
        <v>29.7</v>
      </c>
      <c r="BW56" s="117">
        <v>100</v>
      </c>
      <c r="BX56" s="252">
        <v>202.83250000000001</v>
      </c>
      <c r="BY56" s="252">
        <v>403.716999999998</v>
      </c>
      <c r="BZ56" s="97"/>
      <c r="CA56" s="255">
        <v>0</v>
      </c>
      <c r="CB56" s="255">
        <v>1</v>
      </c>
      <c r="CC56" s="255">
        <v>1</v>
      </c>
      <c r="CD56" s="255">
        <v>1</v>
      </c>
      <c r="CE56" s="255">
        <v>1</v>
      </c>
      <c r="CF56" s="255">
        <v>1</v>
      </c>
      <c r="CG56" s="255">
        <v>1</v>
      </c>
      <c r="CH56" s="255">
        <v>1</v>
      </c>
      <c r="CI56" s="255">
        <v>1</v>
      </c>
      <c r="CJ56" s="255">
        <v>1</v>
      </c>
      <c r="CK56" s="255">
        <v>1</v>
      </c>
      <c r="CL56" s="255">
        <v>1</v>
      </c>
      <c r="CM56" s="255">
        <v>1</v>
      </c>
      <c r="CN56" s="255">
        <v>1</v>
      </c>
      <c r="CO56" s="255">
        <v>1</v>
      </c>
      <c r="CP56" s="255">
        <v>1</v>
      </c>
      <c r="CQ56" s="255">
        <v>0</v>
      </c>
      <c r="CR56" s="255">
        <v>0</v>
      </c>
      <c r="CS56" s="255">
        <v>0</v>
      </c>
      <c r="CT56" s="255">
        <v>0</v>
      </c>
      <c r="CU56" s="255">
        <v>1</v>
      </c>
      <c r="CV56" s="255">
        <v>1</v>
      </c>
      <c r="CW56" s="255">
        <v>1</v>
      </c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</row>
    <row r="57" spans="1:115" ht="11.25" customHeight="1" x14ac:dyDescent="0.25">
      <c r="A57" s="97"/>
      <c r="B57" s="254"/>
      <c r="C57" s="253">
        <v>-1</v>
      </c>
      <c r="D57" s="253">
        <v>-1</v>
      </c>
      <c r="E57" s="253">
        <v>-1</v>
      </c>
      <c r="F57" s="253">
        <v>-1</v>
      </c>
      <c r="G57" s="253">
        <v>-1</v>
      </c>
      <c r="H57" s="253">
        <v>-1</v>
      </c>
      <c r="I57" s="253">
        <v>-1</v>
      </c>
      <c r="J57" s="253">
        <v>-1</v>
      </c>
      <c r="K57" s="253">
        <v>-1</v>
      </c>
      <c r="L57" s="253">
        <v>-1</v>
      </c>
      <c r="M57" s="253">
        <v>-1</v>
      </c>
      <c r="N57" s="253">
        <v>-1</v>
      </c>
      <c r="O57" s="253">
        <v>-1</v>
      </c>
      <c r="P57" s="253">
        <v>-1</v>
      </c>
      <c r="Q57" s="253">
        <v>-1</v>
      </c>
      <c r="R57" s="253">
        <v>-1</v>
      </c>
      <c r="S57" s="253">
        <v>0</v>
      </c>
      <c r="T57" s="253">
        <v>0</v>
      </c>
      <c r="U57" s="253">
        <v>0</v>
      </c>
      <c r="V57" s="253">
        <v>0</v>
      </c>
      <c r="W57" s="253">
        <v>0</v>
      </c>
      <c r="X57" s="253">
        <v>-1</v>
      </c>
      <c r="Y57" s="253">
        <v>-1</v>
      </c>
      <c r="Z57" s="245"/>
      <c r="AA57" s="248" t="s">
        <v>654</v>
      </c>
      <c r="AB57" s="245"/>
      <c r="AC57" s="245"/>
      <c r="AD57" s="259"/>
      <c r="AE57" s="259"/>
      <c r="AF57" s="259"/>
      <c r="AG57" s="245"/>
      <c r="AH57" s="245"/>
      <c r="AI57" s="245"/>
      <c r="AJ57" s="245"/>
      <c r="AK57" s="245"/>
      <c r="AL57" s="245"/>
      <c r="AM57" s="245"/>
      <c r="AN57" s="258" t="s">
        <v>653</v>
      </c>
      <c r="AO57" s="258"/>
      <c r="AP57" s="258">
        <v>7</v>
      </c>
      <c r="AQ57" s="245"/>
      <c r="AR57" s="245"/>
      <c r="AS57" s="257">
        <v>0</v>
      </c>
      <c r="AT57" s="256" t="s">
        <v>652</v>
      </c>
      <c r="AV57" s="256"/>
      <c r="AW57" s="256"/>
      <c r="AX57" s="256"/>
      <c r="AY57" s="256"/>
      <c r="AZ57" s="245"/>
      <c r="BA57" s="245"/>
      <c r="BB57" s="245"/>
      <c r="BC57" s="245"/>
      <c r="BD57" s="245"/>
      <c r="BE57" s="245"/>
      <c r="BF57" s="51">
        <v>2</v>
      </c>
      <c r="BG57" s="117">
        <v>1</v>
      </c>
      <c r="BH57" s="117">
        <v>16</v>
      </c>
      <c r="BI57" s="117">
        <v>50</v>
      </c>
      <c r="BJ57" s="54" t="str">
        <f t="shared" si="26"/>
        <v>16,1</v>
      </c>
      <c r="BK57" s="97"/>
      <c r="BL57" s="109">
        <f t="shared" si="27"/>
        <v>53</v>
      </c>
      <c r="BM57" s="64">
        <f t="shared" si="28"/>
        <v>2</v>
      </c>
      <c r="BN57" s="64">
        <f t="shared" si="29"/>
        <v>17</v>
      </c>
      <c r="BO57" s="97"/>
      <c r="BP57" s="105">
        <v>52</v>
      </c>
      <c r="BQ57" s="252">
        <v>0</v>
      </c>
      <c r="BR57" s="117">
        <v>52</v>
      </c>
      <c r="BS57" s="117" t="s">
        <v>638</v>
      </c>
      <c r="BT57" s="117" t="s">
        <v>465</v>
      </c>
      <c r="BU57" s="117">
        <v>1</v>
      </c>
      <c r="BV57" s="252">
        <v>29.7</v>
      </c>
      <c r="BW57" s="117">
        <v>100</v>
      </c>
      <c r="BX57" s="252">
        <v>201.85849999999999</v>
      </c>
      <c r="BY57" s="252">
        <v>405.664999999999</v>
      </c>
      <c r="BZ57" s="97"/>
      <c r="CA57" s="255">
        <v>0</v>
      </c>
      <c r="CB57" s="255">
        <v>1</v>
      </c>
      <c r="CC57" s="255">
        <v>1</v>
      </c>
      <c r="CD57" s="255">
        <v>1</v>
      </c>
      <c r="CE57" s="255">
        <v>1</v>
      </c>
      <c r="CF57" s="255">
        <v>1</v>
      </c>
      <c r="CG57" s="255">
        <v>1</v>
      </c>
      <c r="CH57" s="255">
        <v>1</v>
      </c>
      <c r="CI57" s="255">
        <v>1</v>
      </c>
      <c r="CJ57" s="255">
        <v>1</v>
      </c>
      <c r="CK57" s="255">
        <v>1</v>
      </c>
      <c r="CL57" s="255">
        <v>1</v>
      </c>
      <c r="CM57" s="255">
        <v>1</v>
      </c>
      <c r="CN57" s="255">
        <v>1</v>
      </c>
      <c r="CO57" s="255">
        <v>1</v>
      </c>
      <c r="CP57" s="255">
        <v>1</v>
      </c>
      <c r="CQ57" s="255">
        <v>0</v>
      </c>
      <c r="CR57" s="255">
        <v>0</v>
      </c>
      <c r="CS57" s="255">
        <v>0</v>
      </c>
      <c r="CT57" s="255">
        <v>1</v>
      </c>
      <c r="CU57" s="255">
        <v>1</v>
      </c>
      <c r="CV57" s="255">
        <v>1</v>
      </c>
      <c r="CW57" s="255">
        <v>1</v>
      </c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</row>
    <row r="58" spans="1:115" ht="11.25" customHeight="1" x14ac:dyDescent="0.25">
      <c r="A58" s="97"/>
      <c r="B58" s="254"/>
      <c r="C58" s="253">
        <v>-1</v>
      </c>
      <c r="D58" s="253">
        <v>-1</v>
      </c>
      <c r="E58" s="253">
        <v>-1</v>
      </c>
      <c r="F58" s="253">
        <v>-1</v>
      </c>
      <c r="G58" s="253">
        <v>-1</v>
      </c>
      <c r="H58" s="253">
        <v>-1</v>
      </c>
      <c r="I58" s="253">
        <v>-1</v>
      </c>
      <c r="J58" s="253">
        <v>-1</v>
      </c>
      <c r="K58" s="253">
        <v>-1</v>
      </c>
      <c r="L58" s="253">
        <v>-1</v>
      </c>
      <c r="M58" s="253">
        <v>-1</v>
      </c>
      <c r="N58" s="253">
        <v>-1</v>
      </c>
      <c r="O58" s="253">
        <v>-1</v>
      </c>
      <c r="P58" s="253">
        <v>-1</v>
      </c>
      <c r="Q58" s="253">
        <v>-1</v>
      </c>
      <c r="R58" s="253">
        <v>-1</v>
      </c>
      <c r="S58" s="253">
        <v>0</v>
      </c>
      <c r="T58" s="253">
        <v>0</v>
      </c>
      <c r="U58" s="253">
        <v>0</v>
      </c>
      <c r="V58" s="253">
        <v>0</v>
      </c>
      <c r="W58" s="253">
        <v>-1</v>
      </c>
      <c r="X58" s="253">
        <v>-1</v>
      </c>
      <c r="Y58" s="253">
        <v>-1</v>
      </c>
      <c r="Z58" s="245"/>
      <c r="AA58" s="248"/>
      <c r="AB58" s="248"/>
      <c r="AC58" s="248"/>
      <c r="AD58" s="248"/>
      <c r="AE58" s="248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57">
        <v>1</v>
      </c>
      <c r="AT58" s="256" t="s">
        <v>651</v>
      </c>
      <c r="AV58" s="256"/>
      <c r="AW58" s="256"/>
      <c r="AX58" s="256"/>
      <c r="AY58" s="256"/>
      <c r="AZ58" s="245"/>
      <c r="BA58" s="245"/>
      <c r="BB58" s="245"/>
      <c r="BC58" s="245"/>
      <c r="BD58" s="245"/>
      <c r="BE58" s="245"/>
      <c r="BF58" s="51">
        <v>2</v>
      </c>
      <c r="BG58" s="117">
        <v>1</v>
      </c>
      <c r="BH58" s="117">
        <v>17</v>
      </c>
      <c r="BI58" s="117">
        <v>50</v>
      </c>
      <c r="BJ58" s="54" t="str">
        <f t="shared" si="26"/>
        <v>17,1</v>
      </c>
      <c r="BK58" s="97"/>
      <c r="BL58" s="109">
        <f t="shared" si="27"/>
        <v>54</v>
      </c>
      <c r="BM58" s="64">
        <f t="shared" si="28"/>
        <v>2</v>
      </c>
      <c r="BN58" s="64">
        <f t="shared" si="29"/>
        <v>18</v>
      </c>
      <c r="BO58" s="97"/>
      <c r="BP58" s="105">
        <v>53</v>
      </c>
      <c r="BQ58" s="252">
        <v>0</v>
      </c>
      <c r="BR58" s="117">
        <v>53</v>
      </c>
      <c r="BS58" s="117" t="s">
        <v>650</v>
      </c>
      <c r="BT58" s="117" t="s">
        <v>467</v>
      </c>
      <c r="BU58" s="117">
        <v>1</v>
      </c>
      <c r="BV58" s="252">
        <v>0</v>
      </c>
      <c r="BW58" s="117">
        <v>0</v>
      </c>
      <c r="BX58" s="252">
        <v>0</v>
      </c>
      <c r="BY58" s="252">
        <v>0</v>
      </c>
      <c r="BZ58" s="97"/>
      <c r="CA58" s="255">
        <v>0</v>
      </c>
      <c r="CB58" s="255">
        <v>1</v>
      </c>
      <c r="CC58" s="255">
        <v>1</v>
      </c>
      <c r="CD58" s="255">
        <v>1</v>
      </c>
      <c r="CE58" s="255">
        <v>1</v>
      </c>
      <c r="CF58" s="255">
        <v>1</v>
      </c>
      <c r="CG58" s="255">
        <v>1</v>
      </c>
      <c r="CH58" s="255">
        <v>1</v>
      </c>
      <c r="CI58" s="255">
        <v>1</v>
      </c>
      <c r="CJ58" s="255">
        <v>1</v>
      </c>
      <c r="CK58" s="255">
        <v>1</v>
      </c>
      <c r="CL58" s="255">
        <v>1</v>
      </c>
      <c r="CM58" s="255">
        <v>1</v>
      </c>
      <c r="CN58" s="255">
        <v>1</v>
      </c>
      <c r="CO58" s="255">
        <v>1</v>
      </c>
      <c r="CP58" s="255">
        <v>1</v>
      </c>
      <c r="CQ58" s="255">
        <v>1</v>
      </c>
      <c r="CR58" s="255">
        <v>0</v>
      </c>
      <c r="CS58" s="255">
        <v>1</v>
      </c>
      <c r="CT58" s="255">
        <v>1</v>
      </c>
      <c r="CU58" s="255">
        <v>1</v>
      </c>
      <c r="CV58" s="255">
        <v>1</v>
      </c>
      <c r="CW58" s="255">
        <v>1</v>
      </c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</row>
    <row r="59" spans="1:115" ht="11.25" customHeight="1" x14ac:dyDescent="0.25">
      <c r="A59" s="97"/>
      <c r="B59" s="254"/>
      <c r="C59" s="253">
        <v>-1</v>
      </c>
      <c r="D59" s="253">
        <v>-1</v>
      </c>
      <c r="E59" s="253">
        <v>-1</v>
      </c>
      <c r="F59" s="253">
        <v>-1</v>
      </c>
      <c r="G59" s="253">
        <v>-1</v>
      </c>
      <c r="H59" s="253">
        <v>-1</v>
      </c>
      <c r="I59" s="253">
        <v>-1</v>
      </c>
      <c r="J59" s="253">
        <v>-1</v>
      </c>
      <c r="K59" s="253">
        <v>-1</v>
      </c>
      <c r="L59" s="253">
        <v>-1</v>
      </c>
      <c r="M59" s="253">
        <v>-1</v>
      </c>
      <c r="N59" s="253">
        <v>-1</v>
      </c>
      <c r="O59" s="253">
        <v>-1</v>
      </c>
      <c r="P59" s="253">
        <v>-1</v>
      </c>
      <c r="Q59" s="253">
        <v>-1</v>
      </c>
      <c r="R59" s="253">
        <v>-1</v>
      </c>
      <c r="S59" s="253">
        <v>0</v>
      </c>
      <c r="T59" s="253">
        <v>0</v>
      </c>
      <c r="U59" s="253">
        <v>0</v>
      </c>
      <c r="V59" s="253">
        <v>0</v>
      </c>
      <c r="W59" s="253">
        <v>-1</v>
      </c>
      <c r="X59" s="253">
        <v>-1</v>
      </c>
      <c r="Y59" s="253">
        <v>-1</v>
      </c>
      <c r="Z59" s="245"/>
      <c r="AA59" s="258" t="s">
        <v>566</v>
      </c>
      <c r="AB59" s="258"/>
      <c r="AC59" s="258"/>
      <c r="AD59" s="258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57">
        <v>9</v>
      </c>
      <c r="AT59" s="256" t="s">
        <v>649</v>
      </c>
      <c r="AV59" s="256"/>
      <c r="AW59" s="256"/>
      <c r="AX59" s="256"/>
      <c r="AY59" s="256"/>
      <c r="AZ59" s="245"/>
      <c r="BA59" s="245"/>
      <c r="BB59" s="245"/>
      <c r="BC59" s="245"/>
      <c r="BD59" s="245"/>
      <c r="BE59" s="245"/>
      <c r="BF59" s="51">
        <v>2</v>
      </c>
      <c r="BG59" s="117">
        <v>1</v>
      </c>
      <c r="BH59" s="117">
        <v>18</v>
      </c>
      <c r="BI59" s="117">
        <v>50</v>
      </c>
      <c r="BJ59" s="54" t="str">
        <f t="shared" si="26"/>
        <v>18,1</v>
      </c>
      <c r="BK59" s="97"/>
      <c r="BL59" s="109">
        <f t="shared" si="27"/>
        <v>55</v>
      </c>
      <c r="BM59" s="64">
        <f t="shared" si="28"/>
        <v>2</v>
      </c>
      <c r="BN59" s="64">
        <f t="shared" si="29"/>
        <v>19</v>
      </c>
      <c r="BO59" s="97"/>
      <c r="BP59" s="105">
        <v>54</v>
      </c>
      <c r="BQ59" s="252">
        <v>0</v>
      </c>
      <c r="BR59" s="117">
        <v>54</v>
      </c>
      <c r="BS59" s="117" t="s">
        <v>648</v>
      </c>
      <c r="BT59" s="117" t="s">
        <v>465</v>
      </c>
      <c r="BU59" s="117">
        <v>1</v>
      </c>
      <c r="BV59" s="252">
        <v>29.7</v>
      </c>
      <c r="BW59" s="117">
        <v>100</v>
      </c>
      <c r="BX59" s="252">
        <v>202.83249999999899</v>
      </c>
      <c r="BY59" s="252">
        <v>403.71699999999998</v>
      </c>
      <c r="BZ59" s="97"/>
      <c r="CA59" s="255">
        <v>0</v>
      </c>
      <c r="CB59" s="255">
        <v>1</v>
      </c>
      <c r="CC59" s="255">
        <v>1</v>
      </c>
      <c r="CD59" s="255">
        <v>1</v>
      </c>
      <c r="CE59" s="255">
        <v>1</v>
      </c>
      <c r="CF59" s="255">
        <v>1</v>
      </c>
      <c r="CG59" s="255">
        <v>1</v>
      </c>
      <c r="CH59" s="255">
        <v>1</v>
      </c>
      <c r="CI59" s="255">
        <v>1</v>
      </c>
      <c r="CJ59" s="255">
        <v>1</v>
      </c>
      <c r="CK59" s="255">
        <v>1</v>
      </c>
      <c r="CL59" s="255">
        <v>1</v>
      </c>
      <c r="CM59" s="255">
        <v>1</v>
      </c>
      <c r="CN59" s="255">
        <v>1</v>
      </c>
      <c r="CO59" s="255">
        <v>1</v>
      </c>
      <c r="CP59" s="255">
        <v>1</v>
      </c>
      <c r="CQ59" s="255">
        <v>1</v>
      </c>
      <c r="CR59" s="255">
        <v>1</v>
      </c>
      <c r="CS59" s="255">
        <v>1</v>
      </c>
      <c r="CT59" s="255">
        <v>1</v>
      </c>
      <c r="CU59" s="255">
        <v>1</v>
      </c>
      <c r="CV59" s="255">
        <v>1</v>
      </c>
      <c r="CW59" s="255">
        <v>1</v>
      </c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</row>
    <row r="60" spans="1:115" ht="11.25" customHeight="1" x14ac:dyDescent="0.25">
      <c r="A60" s="97"/>
      <c r="B60" s="254"/>
      <c r="C60" s="253">
        <v>-1</v>
      </c>
      <c r="D60" s="253">
        <v>-1</v>
      </c>
      <c r="E60" s="253">
        <v>-1</v>
      </c>
      <c r="F60" s="253">
        <v>-1</v>
      </c>
      <c r="G60" s="253">
        <v>-1</v>
      </c>
      <c r="H60" s="253">
        <v>-1</v>
      </c>
      <c r="I60" s="253">
        <v>-1</v>
      </c>
      <c r="J60" s="253">
        <v>-1</v>
      </c>
      <c r="K60" s="253">
        <v>-1</v>
      </c>
      <c r="L60" s="253">
        <v>-1</v>
      </c>
      <c r="M60" s="253">
        <v>-1</v>
      </c>
      <c r="N60" s="253">
        <v>-1</v>
      </c>
      <c r="O60" s="253">
        <v>-1</v>
      </c>
      <c r="P60" s="253">
        <v>-1</v>
      </c>
      <c r="Q60" s="253">
        <v>-1</v>
      </c>
      <c r="R60" s="253">
        <v>-1</v>
      </c>
      <c r="S60" s="253">
        <v>0</v>
      </c>
      <c r="T60" s="253">
        <v>0</v>
      </c>
      <c r="U60" s="253">
        <v>0</v>
      </c>
      <c r="V60" s="253">
        <v>-1</v>
      </c>
      <c r="W60" s="253">
        <v>-1</v>
      </c>
      <c r="X60" s="253">
        <v>-1</v>
      </c>
      <c r="Y60" s="253">
        <v>-1</v>
      </c>
      <c r="Z60" s="245"/>
      <c r="AA60" s="260">
        <v>100</v>
      </c>
      <c r="AB60" s="259"/>
      <c r="AC60" s="259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5"/>
      <c r="AS60" s="257">
        <v>1</v>
      </c>
      <c r="AT60" s="256" t="s">
        <v>647</v>
      </c>
      <c r="AV60" s="256"/>
      <c r="AW60" s="256"/>
      <c r="AX60" s="256"/>
      <c r="AY60" s="256"/>
      <c r="AZ60" s="245"/>
      <c r="BA60" s="245"/>
      <c r="BB60" s="245"/>
      <c r="BC60" s="245"/>
      <c r="BD60" s="245"/>
      <c r="BE60" s="245"/>
      <c r="BF60" s="51">
        <v>2</v>
      </c>
      <c r="BG60" s="117">
        <v>1</v>
      </c>
      <c r="BH60" s="117">
        <v>19</v>
      </c>
      <c r="BI60" s="117">
        <v>50</v>
      </c>
      <c r="BJ60" s="54" t="str">
        <f t="shared" si="26"/>
        <v>19,1</v>
      </c>
      <c r="BK60" s="97"/>
      <c r="BL60" s="109">
        <f t="shared" si="27"/>
        <v>56</v>
      </c>
      <c r="BM60" s="64">
        <f t="shared" si="28"/>
        <v>2</v>
      </c>
      <c r="BN60" s="64">
        <f t="shared" si="29"/>
        <v>20</v>
      </c>
      <c r="BO60" s="97"/>
      <c r="BP60" s="105">
        <v>55</v>
      </c>
      <c r="BQ60" s="252">
        <v>0</v>
      </c>
      <c r="BR60" s="117">
        <v>55</v>
      </c>
      <c r="BS60" s="117" t="s">
        <v>646</v>
      </c>
      <c r="BT60" s="117" t="s">
        <v>467</v>
      </c>
      <c r="BU60" s="117">
        <v>1</v>
      </c>
      <c r="BV60" s="252">
        <v>0</v>
      </c>
      <c r="BW60" s="117">
        <v>0</v>
      </c>
      <c r="BX60" s="252">
        <v>0</v>
      </c>
      <c r="BY60" s="252">
        <v>0</v>
      </c>
      <c r="BZ60" s="97"/>
      <c r="CA60" s="255">
        <v>0</v>
      </c>
      <c r="CB60" s="255">
        <v>1</v>
      </c>
      <c r="CC60" s="255">
        <v>1</v>
      </c>
      <c r="CD60" s="255">
        <v>1</v>
      </c>
      <c r="CE60" s="255">
        <v>1</v>
      </c>
      <c r="CF60" s="255">
        <v>1</v>
      </c>
      <c r="CG60" s="255">
        <v>1</v>
      </c>
      <c r="CH60" s="255">
        <v>1</v>
      </c>
      <c r="CI60" s="255">
        <v>1</v>
      </c>
      <c r="CJ60" s="255">
        <v>1</v>
      </c>
      <c r="CK60" s="255">
        <v>1</v>
      </c>
      <c r="CL60" s="255">
        <v>1</v>
      </c>
      <c r="CM60" s="255">
        <v>1</v>
      </c>
      <c r="CN60" s="255">
        <v>1</v>
      </c>
      <c r="CO60" s="255">
        <v>1</v>
      </c>
      <c r="CP60" s="255">
        <v>1</v>
      </c>
      <c r="CQ60" s="255">
        <v>1</v>
      </c>
      <c r="CR60" s="255">
        <v>1</v>
      </c>
      <c r="CS60" s="255">
        <v>1</v>
      </c>
      <c r="CT60" s="255">
        <v>1</v>
      </c>
      <c r="CU60" s="255">
        <v>1</v>
      </c>
      <c r="CV60" s="255">
        <v>1</v>
      </c>
      <c r="CW60" s="255">
        <v>1</v>
      </c>
      <c r="CX60" s="97"/>
      <c r="CY60" s="97"/>
      <c r="CZ60" s="97"/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</row>
    <row r="61" spans="1:115" ht="11.25" customHeight="1" x14ac:dyDescent="0.25">
      <c r="A61" s="97"/>
      <c r="B61" s="254"/>
      <c r="C61" s="253">
        <v>-1</v>
      </c>
      <c r="D61" s="253">
        <v>-1</v>
      </c>
      <c r="E61" s="253">
        <v>-1</v>
      </c>
      <c r="F61" s="253">
        <v>-1</v>
      </c>
      <c r="G61" s="253">
        <v>-1</v>
      </c>
      <c r="H61" s="253">
        <v>-1</v>
      </c>
      <c r="I61" s="253">
        <v>-1</v>
      </c>
      <c r="J61" s="253">
        <v>-1</v>
      </c>
      <c r="K61" s="253">
        <v>-1</v>
      </c>
      <c r="L61" s="253">
        <v>-1</v>
      </c>
      <c r="M61" s="253">
        <v>-1</v>
      </c>
      <c r="N61" s="253">
        <v>-1</v>
      </c>
      <c r="O61" s="253">
        <v>-1</v>
      </c>
      <c r="P61" s="253">
        <v>-1</v>
      </c>
      <c r="Q61" s="253">
        <v>-1</v>
      </c>
      <c r="R61" s="253">
        <v>-1</v>
      </c>
      <c r="S61" s="253">
        <v>-1</v>
      </c>
      <c r="T61" s="253">
        <v>0</v>
      </c>
      <c r="U61" s="253">
        <v>-1</v>
      </c>
      <c r="V61" s="253">
        <v>-1</v>
      </c>
      <c r="W61" s="253">
        <v>-1</v>
      </c>
      <c r="X61" s="253">
        <v>-1</v>
      </c>
      <c r="Y61" s="253">
        <v>-1</v>
      </c>
      <c r="Z61" s="245"/>
      <c r="AA61" s="258" t="s">
        <v>645</v>
      </c>
      <c r="AB61" s="258"/>
      <c r="AC61" s="258"/>
      <c r="AD61" s="258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57">
        <v>2</v>
      </c>
      <c r="AT61" s="256" t="s">
        <v>644</v>
      </c>
      <c r="AV61" s="256"/>
      <c r="AW61" s="256"/>
      <c r="AX61" s="256"/>
      <c r="AY61" s="256"/>
      <c r="AZ61" s="245"/>
      <c r="BA61" s="245"/>
      <c r="BB61" s="245"/>
      <c r="BC61" s="245"/>
      <c r="BD61" s="245"/>
      <c r="BE61" s="245"/>
      <c r="BF61" s="51">
        <v>2</v>
      </c>
      <c r="BG61" s="117">
        <v>1</v>
      </c>
      <c r="BH61" s="117">
        <v>20</v>
      </c>
      <c r="BI61" s="117">
        <v>50</v>
      </c>
      <c r="BJ61" s="54" t="str">
        <f t="shared" si="26"/>
        <v>20,1</v>
      </c>
      <c r="BK61" s="97"/>
      <c r="BL61" s="109">
        <f t="shared" si="27"/>
        <v>57</v>
      </c>
      <c r="BM61" s="64">
        <f t="shared" si="28"/>
        <v>2</v>
      </c>
      <c r="BN61" s="64">
        <f t="shared" si="29"/>
        <v>21</v>
      </c>
      <c r="BO61" s="97"/>
      <c r="BP61" s="105">
        <v>56</v>
      </c>
      <c r="BQ61" s="252">
        <v>0</v>
      </c>
      <c r="BR61" s="117">
        <v>56</v>
      </c>
      <c r="BS61" s="117" t="s">
        <v>643</v>
      </c>
      <c r="BT61" s="117" t="s">
        <v>467</v>
      </c>
      <c r="BU61" s="117">
        <v>1</v>
      </c>
      <c r="BV61" s="252">
        <v>0</v>
      </c>
      <c r="BW61" s="117">
        <v>0</v>
      </c>
      <c r="BX61" s="252">
        <v>0</v>
      </c>
      <c r="BY61" s="252">
        <v>0</v>
      </c>
      <c r="BZ61" s="97"/>
      <c r="CA61" s="255">
        <v>0</v>
      </c>
      <c r="CB61" s="255">
        <v>0</v>
      </c>
      <c r="CC61" s="255">
        <v>1</v>
      </c>
      <c r="CD61" s="255">
        <v>1</v>
      </c>
      <c r="CE61" s="255">
        <v>1</v>
      </c>
      <c r="CF61" s="255">
        <v>1</v>
      </c>
      <c r="CG61" s="255">
        <v>1</v>
      </c>
      <c r="CH61" s="255">
        <v>1</v>
      </c>
      <c r="CI61" s="255">
        <v>1</v>
      </c>
      <c r="CJ61" s="255">
        <v>1</v>
      </c>
      <c r="CK61" s="255">
        <v>1</v>
      </c>
      <c r="CL61" s="255">
        <v>1</v>
      </c>
      <c r="CM61" s="255">
        <v>1</v>
      </c>
      <c r="CN61" s="255">
        <v>1</v>
      </c>
      <c r="CO61" s="255">
        <v>1</v>
      </c>
      <c r="CP61" s="255">
        <v>1</v>
      </c>
      <c r="CQ61" s="255">
        <v>1</v>
      </c>
      <c r="CR61" s="255">
        <v>1</v>
      </c>
      <c r="CS61" s="255">
        <v>1</v>
      </c>
      <c r="CT61" s="255">
        <v>1</v>
      </c>
      <c r="CU61" s="255">
        <v>1</v>
      </c>
      <c r="CV61" s="255">
        <v>1</v>
      </c>
      <c r="CW61" s="255">
        <v>1</v>
      </c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</row>
    <row r="62" spans="1:115" ht="11.25" customHeight="1" x14ac:dyDescent="0.25">
      <c r="A62" s="97"/>
      <c r="B62" s="254"/>
      <c r="C62" s="253">
        <v>-1</v>
      </c>
      <c r="D62" s="253">
        <v>-1</v>
      </c>
      <c r="E62" s="253">
        <v>-1</v>
      </c>
      <c r="F62" s="253">
        <v>-1</v>
      </c>
      <c r="G62" s="253">
        <v>-1</v>
      </c>
      <c r="H62" s="253">
        <v>-1</v>
      </c>
      <c r="I62" s="253">
        <v>-1</v>
      </c>
      <c r="J62" s="253">
        <v>-1</v>
      </c>
      <c r="K62" s="253">
        <v>-1</v>
      </c>
      <c r="L62" s="253">
        <v>-1</v>
      </c>
      <c r="M62" s="253">
        <v>-1</v>
      </c>
      <c r="N62" s="253">
        <v>-1</v>
      </c>
      <c r="O62" s="253">
        <v>-1</v>
      </c>
      <c r="P62" s="253">
        <v>-1</v>
      </c>
      <c r="Q62" s="253">
        <v>-1</v>
      </c>
      <c r="R62" s="253">
        <v>-1</v>
      </c>
      <c r="S62" s="253">
        <v>-1</v>
      </c>
      <c r="T62" s="253">
        <v>-1</v>
      </c>
      <c r="U62" s="253">
        <v>-1</v>
      </c>
      <c r="V62" s="253">
        <v>-1</v>
      </c>
      <c r="W62" s="253">
        <v>-1</v>
      </c>
      <c r="X62" s="253">
        <v>-1</v>
      </c>
      <c r="Y62" s="253">
        <v>-1</v>
      </c>
      <c r="Z62" s="245"/>
      <c r="AA62" s="248" t="s">
        <v>642</v>
      </c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57">
        <f>AS61</f>
        <v>2</v>
      </c>
      <c r="AT62" s="256" t="s">
        <v>641</v>
      </c>
      <c r="AV62" s="256"/>
      <c r="AW62" s="256"/>
      <c r="AX62" s="256"/>
      <c r="AY62" s="256"/>
      <c r="AZ62" s="245"/>
      <c r="BA62" s="245"/>
      <c r="BB62" s="245"/>
      <c r="BC62" s="245"/>
      <c r="BD62" s="245"/>
      <c r="BE62" s="245"/>
      <c r="BF62" s="51">
        <v>2</v>
      </c>
      <c r="BG62" s="117">
        <v>1</v>
      </c>
      <c r="BH62" s="117">
        <v>21</v>
      </c>
      <c r="BI62" s="117">
        <v>50</v>
      </c>
      <c r="BJ62" s="54" t="str">
        <f t="shared" si="26"/>
        <v>21,1</v>
      </c>
      <c r="BK62" s="97"/>
      <c r="BL62" s="109">
        <f t="shared" si="27"/>
        <v>58</v>
      </c>
      <c r="BM62" s="64">
        <f t="shared" si="28"/>
        <v>2</v>
      </c>
      <c r="BN62" s="64">
        <f t="shared" si="29"/>
        <v>22</v>
      </c>
      <c r="BO62" s="97"/>
      <c r="BP62" s="105">
        <v>57</v>
      </c>
      <c r="BQ62" s="252">
        <v>0</v>
      </c>
      <c r="BR62" s="117">
        <v>57</v>
      </c>
      <c r="BS62" s="117" t="s">
        <v>640</v>
      </c>
      <c r="BT62" s="117" t="s">
        <v>467</v>
      </c>
      <c r="BU62" s="117">
        <v>1</v>
      </c>
      <c r="BV62" s="252">
        <v>0</v>
      </c>
      <c r="BW62" s="117">
        <v>0</v>
      </c>
      <c r="BX62" s="252">
        <v>0</v>
      </c>
      <c r="BY62" s="252">
        <v>0</v>
      </c>
      <c r="BZ62" s="97"/>
      <c r="CA62" s="255">
        <v>0</v>
      </c>
      <c r="CB62" s="255">
        <v>0</v>
      </c>
      <c r="CC62" s="255">
        <v>1</v>
      </c>
      <c r="CD62" s="255">
        <v>1</v>
      </c>
      <c r="CE62" s="255">
        <v>1</v>
      </c>
      <c r="CF62" s="255">
        <v>1</v>
      </c>
      <c r="CG62" s="255">
        <v>1</v>
      </c>
      <c r="CH62" s="255">
        <v>1</v>
      </c>
      <c r="CI62" s="255">
        <v>1</v>
      </c>
      <c r="CJ62" s="255">
        <v>1</v>
      </c>
      <c r="CK62" s="255">
        <v>1</v>
      </c>
      <c r="CL62" s="255">
        <v>1</v>
      </c>
      <c r="CM62" s="255">
        <v>1</v>
      </c>
      <c r="CN62" s="255">
        <v>1</v>
      </c>
      <c r="CO62" s="255">
        <v>1</v>
      </c>
      <c r="CP62" s="255">
        <v>1</v>
      </c>
      <c r="CQ62" s="255">
        <v>1</v>
      </c>
      <c r="CR62" s="255">
        <v>1</v>
      </c>
      <c r="CS62" s="255">
        <v>1</v>
      </c>
      <c r="CT62" s="255">
        <v>1</v>
      </c>
      <c r="CU62" s="255">
        <v>1</v>
      </c>
      <c r="CV62" s="255">
        <v>1</v>
      </c>
      <c r="CW62" s="255">
        <v>1</v>
      </c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</row>
    <row r="63" spans="1:115" ht="11.25" customHeight="1" x14ac:dyDescent="0.25">
      <c r="A63" s="97"/>
      <c r="B63" s="254"/>
      <c r="C63" s="253">
        <v>-1</v>
      </c>
      <c r="D63" s="253">
        <v>-1</v>
      </c>
      <c r="E63" s="253">
        <v>-1</v>
      </c>
      <c r="F63" s="253">
        <v>-1</v>
      </c>
      <c r="G63" s="253">
        <v>-1</v>
      </c>
      <c r="H63" s="253">
        <v>-1</v>
      </c>
      <c r="I63" s="253">
        <v>-1</v>
      </c>
      <c r="J63" s="253">
        <v>-1</v>
      </c>
      <c r="K63" s="253">
        <v>-1</v>
      </c>
      <c r="L63" s="253">
        <v>-1</v>
      </c>
      <c r="M63" s="253">
        <v>-1</v>
      </c>
      <c r="N63" s="253">
        <v>-1</v>
      </c>
      <c r="O63" s="253">
        <v>-1</v>
      </c>
      <c r="P63" s="253">
        <v>-1</v>
      </c>
      <c r="Q63" s="253">
        <v>-1</v>
      </c>
      <c r="R63" s="253">
        <v>-1</v>
      </c>
      <c r="S63" s="253">
        <v>-1</v>
      </c>
      <c r="T63" s="253">
        <v>-1</v>
      </c>
      <c r="U63" s="253">
        <v>-1</v>
      </c>
      <c r="V63" s="253">
        <v>-1</v>
      </c>
      <c r="W63" s="253">
        <v>-1</v>
      </c>
      <c r="X63" s="253">
        <v>-1</v>
      </c>
      <c r="Y63" s="253">
        <v>-1</v>
      </c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57">
        <f>AS62</f>
        <v>2</v>
      </c>
      <c r="AT63" s="256" t="s">
        <v>639</v>
      </c>
      <c r="AV63" s="256"/>
      <c r="AW63" s="256"/>
      <c r="AX63" s="256"/>
      <c r="AY63" s="256"/>
      <c r="AZ63" s="245"/>
      <c r="BA63" s="245"/>
      <c r="BB63" s="245"/>
      <c r="BC63" s="245"/>
      <c r="BD63" s="245"/>
      <c r="BE63" s="245"/>
      <c r="BF63" s="51">
        <v>2</v>
      </c>
      <c r="BG63" s="117">
        <v>33</v>
      </c>
      <c r="BH63" s="117">
        <v>1</v>
      </c>
      <c r="BI63" s="117">
        <v>28</v>
      </c>
      <c r="BJ63" s="54" t="str">
        <f t="shared" si="26"/>
        <v>1,33</v>
      </c>
      <c r="BK63" s="97"/>
      <c r="BL63" s="109">
        <f t="shared" si="27"/>
        <v>59</v>
      </c>
      <c r="BM63" s="64">
        <f t="shared" si="28"/>
        <v>2</v>
      </c>
      <c r="BN63" s="64">
        <f t="shared" si="29"/>
        <v>23</v>
      </c>
      <c r="BO63" s="97"/>
      <c r="BP63" s="105">
        <v>58</v>
      </c>
      <c r="BQ63" s="252">
        <v>0</v>
      </c>
      <c r="BR63" s="117">
        <v>58</v>
      </c>
      <c r="BS63" s="117" t="s">
        <v>638</v>
      </c>
      <c r="BT63" s="117" t="s">
        <v>465</v>
      </c>
      <c r="BU63" s="117">
        <v>1</v>
      </c>
      <c r="BV63" s="252">
        <v>29.7</v>
      </c>
      <c r="BW63" s="117">
        <v>100</v>
      </c>
      <c r="BX63" s="252">
        <v>202.83249999999899</v>
      </c>
      <c r="BY63" s="252">
        <v>403.71699999999998</v>
      </c>
      <c r="BZ63" s="97"/>
      <c r="CA63" s="255">
        <v>0</v>
      </c>
      <c r="CB63" s="255">
        <v>0</v>
      </c>
      <c r="CC63" s="255">
        <v>1</v>
      </c>
      <c r="CD63" s="255">
        <v>1</v>
      </c>
      <c r="CE63" s="255">
        <v>1</v>
      </c>
      <c r="CF63" s="255">
        <v>1</v>
      </c>
      <c r="CG63" s="255">
        <v>1</v>
      </c>
      <c r="CH63" s="255">
        <v>1</v>
      </c>
      <c r="CI63" s="255">
        <v>1</v>
      </c>
      <c r="CJ63" s="255">
        <v>1</v>
      </c>
      <c r="CK63" s="255">
        <v>1</v>
      </c>
      <c r="CL63" s="255">
        <v>1</v>
      </c>
      <c r="CM63" s="255">
        <v>1</v>
      </c>
      <c r="CN63" s="255">
        <v>1</v>
      </c>
      <c r="CO63" s="255">
        <v>1</v>
      </c>
      <c r="CP63" s="255">
        <v>1</v>
      </c>
      <c r="CQ63" s="255">
        <v>1</v>
      </c>
      <c r="CR63" s="255">
        <v>1</v>
      </c>
      <c r="CS63" s="255">
        <v>1</v>
      </c>
      <c r="CT63" s="255">
        <v>1</v>
      </c>
      <c r="CU63" s="255">
        <v>1</v>
      </c>
      <c r="CV63" s="255">
        <v>1</v>
      </c>
      <c r="CW63" s="255">
        <v>1</v>
      </c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</row>
    <row r="64" spans="1:115" ht="11.25" customHeight="1" x14ac:dyDescent="0.25">
      <c r="A64" s="97"/>
      <c r="B64" s="254"/>
      <c r="C64" s="253">
        <v>-1</v>
      </c>
      <c r="D64" s="253">
        <v>1</v>
      </c>
      <c r="E64" s="253">
        <v>-1</v>
      </c>
      <c r="F64" s="253">
        <v>-1</v>
      </c>
      <c r="G64" s="253">
        <v>-1</v>
      </c>
      <c r="H64" s="253">
        <v>-1</v>
      </c>
      <c r="I64" s="253">
        <v>-1</v>
      </c>
      <c r="J64" s="253">
        <v>-1</v>
      </c>
      <c r="K64" s="253">
        <v>-1</v>
      </c>
      <c r="L64" s="253">
        <v>-1</v>
      </c>
      <c r="M64" s="253">
        <v>-1</v>
      </c>
      <c r="N64" s="253">
        <v>-1</v>
      </c>
      <c r="O64" s="253">
        <v>-1</v>
      </c>
      <c r="P64" s="253">
        <v>-1</v>
      </c>
      <c r="Q64" s="253">
        <v>-1</v>
      </c>
      <c r="R64" s="253">
        <v>-1</v>
      </c>
      <c r="S64" s="253">
        <v>-1</v>
      </c>
      <c r="T64" s="253">
        <v>-1</v>
      </c>
      <c r="U64" s="253">
        <v>-1</v>
      </c>
      <c r="V64" s="253">
        <v>-1</v>
      </c>
      <c r="W64" s="253">
        <v>-1</v>
      </c>
      <c r="X64" s="253">
        <v>-1</v>
      </c>
      <c r="Y64" s="253">
        <v>-1</v>
      </c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57">
        <f>AS63</f>
        <v>2</v>
      </c>
      <c r="AT64" s="256" t="s">
        <v>637</v>
      </c>
      <c r="AV64" s="256"/>
      <c r="AW64" s="256"/>
      <c r="AX64" s="256"/>
      <c r="AY64" s="256"/>
      <c r="AZ64" s="245"/>
      <c r="BA64" s="245"/>
      <c r="BB64" s="245"/>
      <c r="BC64" s="245"/>
      <c r="BD64" s="245"/>
      <c r="BE64" s="245"/>
      <c r="BF64" s="51">
        <v>2</v>
      </c>
      <c r="BG64" s="117">
        <v>33</v>
      </c>
      <c r="BH64" s="117">
        <v>2</v>
      </c>
      <c r="BI64" s="117">
        <v>28</v>
      </c>
      <c r="BJ64" s="54" t="str">
        <f t="shared" si="26"/>
        <v>2,33</v>
      </c>
      <c r="BK64" s="97"/>
      <c r="BL64" s="109">
        <f t="shared" si="27"/>
        <v>60</v>
      </c>
      <c r="BM64" s="64">
        <f t="shared" si="28"/>
        <v>2</v>
      </c>
      <c r="BN64" s="64">
        <f t="shared" si="29"/>
        <v>24</v>
      </c>
      <c r="BO64" s="97"/>
      <c r="BP64" s="105">
        <v>59</v>
      </c>
      <c r="BQ64" s="252">
        <v>0</v>
      </c>
      <c r="BR64" s="117">
        <v>59</v>
      </c>
      <c r="BS64" s="117" t="s">
        <v>636</v>
      </c>
      <c r="BT64" s="117" t="s">
        <v>467</v>
      </c>
      <c r="BU64" s="117">
        <v>1</v>
      </c>
      <c r="BV64" s="252">
        <v>0</v>
      </c>
      <c r="BW64" s="117">
        <v>0</v>
      </c>
      <c r="BX64" s="252">
        <v>0</v>
      </c>
      <c r="BY64" s="252">
        <v>0</v>
      </c>
      <c r="BZ64" s="97"/>
      <c r="CA64" s="255">
        <v>0</v>
      </c>
      <c r="CB64" s="255">
        <v>0</v>
      </c>
      <c r="CC64" s="255">
        <v>0</v>
      </c>
      <c r="CD64" s="255">
        <v>1</v>
      </c>
      <c r="CE64" s="255">
        <v>1</v>
      </c>
      <c r="CF64" s="255">
        <v>1</v>
      </c>
      <c r="CG64" s="255">
        <v>1</v>
      </c>
      <c r="CH64" s="255">
        <v>1</v>
      </c>
      <c r="CI64" s="255">
        <v>1</v>
      </c>
      <c r="CJ64" s="255">
        <v>1</v>
      </c>
      <c r="CK64" s="255">
        <v>1</v>
      </c>
      <c r="CL64" s="255">
        <v>1</v>
      </c>
      <c r="CM64" s="255">
        <v>1</v>
      </c>
      <c r="CN64" s="255">
        <v>1</v>
      </c>
      <c r="CO64" s="255">
        <v>1</v>
      </c>
      <c r="CP64" s="255">
        <v>1</v>
      </c>
      <c r="CQ64" s="255">
        <v>1</v>
      </c>
      <c r="CR64" s="255">
        <v>1</v>
      </c>
      <c r="CS64" s="255">
        <v>1</v>
      </c>
      <c r="CT64" s="255">
        <v>1</v>
      </c>
      <c r="CU64" s="255">
        <v>1</v>
      </c>
      <c r="CV64" s="255">
        <v>1</v>
      </c>
      <c r="CW64" s="255">
        <v>1</v>
      </c>
      <c r="CX64" s="97"/>
      <c r="CY64" s="97"/>
      <c r="CZ64" s="97"/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</row>
    <row r="65" spans="1:115" ht="11.25" customHeight="1" x14ac:dyDescent="0.25">
      <c r="A65" s="97"/>
      <c r="B65" s="254"/>
      <c r="C65" s="253">
        <v>-1</v>
      </c>
      <c r="D65" s="253">
        <v>1</v>
      </c>
      <c r="E65" s="253">
        <v>-1</v>
      </c>
      <c r="F65" s="253">
        <v>-1</v>
      </c>
      <c r="G65" s="253">
        <v>-1</v>
      </c>
      <c r="H65" s="253">
        <v>-1</v>
      </c>
      <c r="I65" s="253">
        <v>-1</v>
      </c>
      <c r="J65" s="253">
        <v>-1</v>
      </c>
      <c r="K65" s="253">
        <v>-1</v>
      </c>
      <c r="L65" s="253">
        <v>-1</v>
      </c>
      <c r="M65" s="253">
        <v>-1</v>
      </c>
      <c r="N65" s="253">
        <v>-1</v>
      </c>
      <c r="O65" s="253">
        <v>-1</v>
      </c>
      <c r="P65" s="253">
        <v>-1</v>
      </c>
      <c r="Q65" s="253">
        <v>-1</v>
      </c>
      <c r="R65" s="253">
        <v>-1</v>
      </c>
      <c r="S65" s="253">
        <v>-1</v>
      </c>
      <c r="T65" s="253">
        <v>-1</v>
      </c>
      <c r="U65" s="253">
        <v>-1</v>
      </c>
      <c r="V65" s="253">
        <v>-1</v>
      </c>
      <c r="W65" s="253">
        <v>-1</v>
      </c>
      <c r="X65" s="253">
        <v>-1</v>
      </c>
      <c r="Y65" s="253">
        <v>-1</v>
      </c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57">
        <f>AS64</f>
        <v>2</v>
      </c>
      <c r="AT65" s="256" t="s">
        <v>635</v>
      </c>
      <c r="AV65" s="256"/>
      <c r="AW65" s="256"/>
      <c r="AX65" s="256"/>
      <c r="AY65" s="256"/>
      <c r="AZ65" s="245"/>
      <c r="BA65" s="245"/>
      <c r="BB65" s="245"/>
      <c r="BC65" s="245"/>
      <c r="BD65" s="245"/>
      <c r="BE65" s="245"/>
      <c r="BF65" s="51">
        <v>2</v>
      </c>
      <c r="BG65" s="117">
        <v>33</v>
      </c>
      <c r="BH65" s="117">
        <v>3</v>
      </c>
      <c r="BI65" s="117">
        <v>28</v>
      </c>
      <c r="BJ65" s="54" t="str">
        <f t="shared" si="26"/>
        <v>3,33</v>
      </c>
      <c r="BK65" s="97"/>
      <c r="BL65" s="109">
        <f t="shared" si="27"/>
        <v>61</v>
      </c>
      <c r="BM65" s="64">
        <f t="shared" si="28"/>
        <v>2</v>
      </c>
      <c r="BN65" s="64">
        <f t="shared" si="29"/>
        <v>25</v>
      </c>
      <c r="BO65" s="97"/>
      <c r="BP65" s="105">
        <v>60</v>
      </c>
      <c r="BQ65" s="252">
        <v>0</v>
      </c>
      <c r="BR65" s="117">
        <v>60</v>
      </c>
      <c r="BS65" s="117" t="s">
        <v>634</v>
      </c>
      <c r="BT65" s="117" t="s">
        <v>465</v>
      </c>
      <c r="BU65" s="117">
        <v>1</v>
      </c>
      <c r="BV65" s="252">
        <v>29.7</v>
      </c>
      <c r="BW65" s="117">
        <v>100</v>
      </c>
      <c r="BX65" s="252">
        <v>202.83249999999899</v>
      </c>
      <c r="BY65" s="252">
        <v>403.71699999999998</v>
      </c>
      <c r="BZ65" s="97"/>
      <c r="CA65" s="255">
        <v>0</v>
      </c>
      <c r="CB65" s="255">
        <v>0</v>
      </c>
      <c r="CC65" s="255">
        <v>0</v>
      </c>
      <c r="CD65" s="255">
        <v>0</v>
      </c>
      <c r="CE65" s="255">
        <v>1</v>
      </c>
      <c r="CF65" s="255">
        <v>1</v>
      </c>
      <c r="CG65" s="255">
        <v>1</v>
      </c>
      <c r="CH65" s="255">
        <v>1</v>
      </c>
      <c r="CI65" s="255">
        <v>1</v>
      </c>
      <c r="CJ65" s="255">
        <v>1</v>
      </c>
      <c r="CK65" s="255">
        <v>1</v>
      </c>
      <c r="CL65" s="255">
        <v>1</v>
      </c>
      <c r="CM65" s="255">
        <v>1</v>
      </c>
      <c r="CN65" s="255">
        <v>1</v>
      </c>
      <c r="CO65" s="255">
        <v>1</v>
      </c>
      <c r="CP65" s="255">
        <v>1</v>
      </c>
      <c r="CQ65" s="255">
        <v>1</v>
      </c>
      <c r="CR65" s="255">
        <v>1</v>
      </c>
      <c r="CS65" s="255">
        <v>1</v>
      </c>
      <c r="CT65" s="255">
        <v>1</v>
      </c>
      <c r="CU65" s="255">
        <v>1</v>
      </c>
      <c r="CV65" s="255">
        <v>1</v>
      </c>
      <c r="CW65" s="255">
        <v>1</v>
      </c>
      <c r="CX65" s="97"/>
      <c r="CY65" s="97"/>
      <c r="CZ65" s="97"/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</row>
    <row r="66" spans="1:115" ht="11.25" customHeight="1" x14ac:dyDescent="0.25">
      <c r="A66" s="97"/>
      <c r="B66" s="254"/>
      <c r="C66" s="253">
        <v>-1</v>
      </c>
      <c r="D66" s="253">
        <v>1</v>
      </c>
      <c r="E66" s="253">
        <v>-1</v>
      </c>
      <c r="F66" s="253">
        <v>-1</v>
      </c>
      <c r="G66" s="253">
        <v>-1</v>
      </c>
      <c r="H66" s="253">
        <v>-1</v>
      </c>
      <c r="I66" s="253">
        <v>-1</v>
      </c>
      <c r="J66" s="253">
        <v>-1</v>
      </c>
      <c r="K66" s="253">
        <v>-1</v>
      </c>
      <c r="L66" s="253">
        <v>-1</v>
      </c>
      <c r="M66" s="253">
        <v>-1</v>
      </c>
      <c r="N66" s="253">
        <v>-1</v>
      </c>
      <c r="O66" s="253">
        <v>-1</v>
      </c>
      <c r="P66" s="253">
        <v>-1</v>
      </c>
      <c r="Q66" s="253">
        <v>-1</v>
      </c>
      <c r="R66" s="253">
        <v>-1</v>
      </c>
      <c r="S66" s="253">
        <v>-1</v>
      </c>
      <c r="T66" s="253">
        <v>-1</v>
      </c>
      <c r="U66" s="253">
        <v>-1</v>
      </c>
      <c r="V66" s="253">
        <v>-1</v>
      </c>
      <c r="W66" s="253">
        <v>-1</v>
      </c>
      <c r="X66" s="253">
        <v>-1</v>
      </c>
      <c r="Y66" s="253">
        <v>-1</v>
      </c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57">
        <v>7</v>
      </c>
      <c r="AT66" s="256" t="s">
        <v>633</v>
      </c>
      <c r="AV66" s="256"/>
      <c r="AW66" s="256"/>
      <c r="AX66" s="256"/>
      <c r="AY66" s="256"/>
      <c r="AZ66" s="245"/>
      <c r="BA66" s="245"/>
      <c r="BB66" s="245"/>
      <c r="BC66" s="245"/>
      <c r="BD66" s="245"/>
      <c r="BE66" s="245"/>
      <c r="BF66" s="51">
        <v>2</v>
      </c>
      <c r="BG66" s="117">
        <v>33</v>
      </c>
      <c r="BH66" s="117">
        <v>4</v>
      </c>
      <c r="BI66" s="117">
        <v>28</v>
      </c>
      <c r="BJ66" s="54" t="str">
        <f t="shared" si="26"/>
        <v>4,33</v>
      </c>
      <c r="BK66" s="97"/>
      <c r="BL66" s="109">
        <f t="shared" si="27"/>
        <v>62</v>
      </c>
      <c r="BM66" s="64">
        <f t="shared" si="28"/>
        <v>2</v>
      </c>
      <c r="BN66" s="64">
        <f t="shared" si="29"/>
        <v>26</v>
      </c>
      <c r="BO66" s="97"/>
      <c r="BP66" s="105">
        <v>61</v>
      </c>
      <c r="BQ66" s="252">
        <v>0</v>
      </c>
      <c r="BR66" s="117">
        <v>61</v>
      </c>
      <c r="BS66" s="117" t="s">
        <v>632</v>
      </c>
      <c r="BT66" s="117" t="s">
        <v>467</v>
      </c>
      <c r="BU66" s="117">
        <v>1</v>
      </c>
      <c r="BV66" s="252">
        <v>0</v>
      </c>
      <c r="BW66" s="117">
        <v>0</v>
      </c>
      <c r="BX66" s="252">
        <v>0</v>
      </c>
      <c r="BY66" s="252">
        <v>0</v>
      </c>
      <c r="BZ66" s="97"/>
      <c r="CA66" s="255">
        <v>0</v>
      </c>
      <c r="CB66" s="255">
        <v>0</v>
      </c>
      <c r="CC66" s="255">
        <v>0</v>
      </c>
      <c r="CD66" s="255">
        <v>0</v>
      </c>
      <c r="CE66" s="255">
        <v>1</v>
      </c>
      <c r="CF66" s="255">
        <v>1</v>
      </c>
      <c r="CG66" s="255">
        <v>1</v>
      </c>
      <c r="CH66" s="255">
        <v>1</v>
      </c>
      <c r="CI66" s="255">
        <v>1</v>
      </c>
      <c r="CJ66" s="255">
        <v>1</v>
      </c>
      <c r="CK66" s="255">
        <v>1</v>
      </c>
      <c r="CL66" s="255">
        <v>1</v>
      </c>
      <c r="CM66" s="255">
        <v>1</v>
      </c>
      <c r="CN66" s="255">
        <v>1</v>
      </c>
      <c r="CO66" s="255">
        <v>1</v>
      </c>
      <c r="CP66" s="255">
        <v>1</v>
      </c>
      <c r="CQ66" s="255">
        <v>1</v>
      </c>
      <c r="CR66" s="255">
        <v>1</v>
      </c>
      <c r="CS66" s="255">
        <v>1</v>
      </c>
      <c r="CT66" s="255">
        <v>1</v>
      </c>
      <c r="CU66" s="255">
        <v>1</v>
      </c>
      <c r="CV66" s="255">
        <v>1</v>
      </c>
      <c r="CW66" s="255">
        <v>1</v>
      </c>
      <c r="CX66" s="97"/>
      <c r="CY66" s="97"/>
      <c r="CZ66" s="97"/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</row>
    <row r="67" spans="1:115" ht="11.25" customHeight="1" x14ac:dyDescent="0.25">
      <c r="A67" s="97"/>
      <c r="B67" s="254"/>
      <c r="C67" s="253">
        <v>-1</v>
      </c>
      <c r="D67" s="253">
        <v>1</v>
      </c>
      <c r="E67" s="253">
        <v>1</v>
      </c>
      <c r="F67" s="253">
        <v>-1</v>
      </c>
      <c r="G67" s="253">
        <v>-1</v>
      </c>
      <c r="H67" s="253">
        <v>-1</v>
      </c>
      <c r="I67" s="253">
        <v>-1</v>
      </c>
      <c r="J67" s="253">
        <v>-1</v>
      </c>
      <c r="K67" s="253">
        <v>-1</v>
      </c>
      <c r="L67" s="253">
        <v>-1</v>
      </c>
      <c r="M67" s="253">
        <v>-1</v>
      </c>
      <c r="N67" s="253">
        <v>-1</v>
      </c>
      <c r="O67" s="253">
        <v>-1</v>
      </c>
      <c r="P67" s="253">
        <v>-1</v>
      </c>
      <c r="Q67" s="253">
        <v>-1</v>
      </c>
      <c r="R67" s="253">
        <v>-1</v>
      </c>
      <c r="S67" s="253">
        <v>-1</v>
      </c>
      <c r="T67" s="253">
        <v>-1</v>
      </c>
      <c r="U67" s="253">
        <v>-1</v>
      </c>
      <c r="V67" s="253">
        <v>-1</v>
      </c>
      <c r="W67" s="253">
        <v>-1</v>
      </c>
      <c r="X67" s="253">
        <v>-1</v>
      </c>
      <c r="Y67" s="253">
        <v>-1</v>
      </c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57">
        <v>8</v>
      </c>
      <c r="AT67" s="256" t="s">
        <v>631</v>
      </c>
      <c r="AV67" s="256"/>
      <c r="AW67" s="256"/>
      <c r="AX67" s="256"/>
      <c r="AY67" s="256"/>
      <c r="AZ67" s="245"/>
      <c r="BA67" s="245"/>
      <c r="BB67" s="245"/>
      <c r="BC67" s="245"/>
      <c r="BD67" s="245"/>
      <c r="BE67" s="245"/>
      <c r="BF67" s="51">
        <v>2</v>
      </c>
      <c r="BG67" s="117">
        <v>33</v>
      </c>
      <c r="BH67" s="117">
        <v>5</v>
      </c>
      <c r="BI67" s="117">
        <v>28</v>
      </c>
      <c r="BJ67" s="54" t="str">
        <f t="shared" si="26"/>
        <v>5,33</v>
      </c>
      <c r="BK67" s="97"/>
      <c r="BL67" s="109">
        <f t="shared" si="27"/>
        <v>63</v>
      </c>
      <c r="BM67" s="64">
        <f t="shared" si="28"/>
        <v>2</v>
      </c>
      <c r="BN67" s="64">
        <f t="shared" si="29"/>
        <v>27</v>
      </c>
      <c r="BO67" s="97"/>
      <c r="BP67" s="105">
        <v>62</v>
      </c>
      <c r="BQ67" s="252">
        <v>0</v>
      </c>
      <c r="BR67" s="117">
        <v>62</v>
      </c>
      <c r="BS67" s="117" t="s">
        <v>630</v>
      </c>
      <c r="BT67" s="117" t="s">
        <v>467</v>
      </c>
      <c r="BU67" s="117">
        <v>1</v>
      </c>
      <c r="BV67" s="252">
        <v>0</v>
      </c>
      <c r="BW67" s="117">
        <v>0</v>
      </c>
      <c r="BX67" s="252">
        <v>0</v>
      </c>
      <c r="BY67" s="252">
        <v>0</v>
      </c>
      <c r="BZ67" s="97"/>
      <c r="CA67" s="255">
        <v>0</v>
      </c>
      <c r="CB67" s="255">
        <v>0</v>
      </c>
      <c r="CC67" s="255">
        <v>1</v>
      </c>
      <c r="CD67" s="255">
        <v>1</v>
      </c>
      <c r="CE67" s="255">
        <v>1</v>
      </c>
      <c r="CF67" s="255">
        <v>1</v>
      </c>
      <c r="CG67" s="255">
        <v>1</v>
      </c>
      <c r="CH67" s="255">
        <v>1</v>
      </c>
      <c r="CI67" s="255">
        <v>1</v>
      </c>
      <c r="CJ67" s="255">
        <v>1</v>
      </c>
      <c r="CK67" s="255">
        <v>1</v>
      </c>
      <c r="CL67" s="255">
        <v>1</v>
      </c>
      <c r="CM67" s="255">
        <v>1</v>
      </c>
      <c r="CN67" s="255">
        <v>1</v>
      </c>
      <c r="CO67" s="255">
        <v>1</v>
      </c>
      <c r="CP67" s="255">
        <v>1</v>
      </c>
      <c r="CQ67" s="255">
        <v>1</v>
      </c>
      <c r="CR67" s="255">
        <v>1</v>
      </c>
      <c r="CS67" s="255">
        <v>1</v>
      </c>
      <c r="CT67" s="255">
        <v>1</v>
      </c>
      <c r="CU67" s="255">
        <v>1</v>
      </c>
      <c r="CV67" s="255">
        <v>1</v>
      </c>
      <c r="CW67" s="255">
        <v>1</v>
      </c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</row>
    <row r="68" spans="1:115" ht="11.25" customHeight="1" x14ac:dyDescent="0.25">
      <c r="A68" s="97"/>
      <c r="B68" s="254"/>
      <c r="C68" s="253">
        <v>1</v>
      </c>
      <c r="D68" s="253">
        <v>1</v>
      </c>
      <c r="E68" s="253">
        <v>1</v>
      </c>
      <c r="F68" s="253">
        <v>1</v>
      </c>
      <c r="G68" s="253">
        <v>-1</v>
      </c>
      <c r="H68" s="253">
        <v>-1</v>
      </c>
      <c r="I68" s="253">
        <v>-1</v>
      </c>
      <c r="J68" s="253">
        <v>-1</v>
      </c>
      <c r="K68" s="253">
        <v>-1</v>
      </c>
      <c r="L68" s="253">
        <v>-1</v>
      </c>
      <c r="M68" s="253">
        <v>-1</v>
      </c>
      <c r="N68" s="253">
        <v>-1</v>
      </c>
      <c r="O68" s="253">
        <v>-1</v>
      </c>
      <c r="P68" s="253">
        <v>-1</v>
      </c>
      <c r="Q68" s="253">
        <v>-1</v>
      </c>
      <c r="R68" s="253">
        <v>-1</v>
      </c>
      <c r="S68" s="253">
        <v>-1</v>
      </c>
      <c r="T68" s="253">
        <v>-1</v>
      </c>
      <c r="U68" s="253">
        <v>-1</v>
      </c>
      <c r="V68" s="253">
        <v>-1</v>
      </c>
      <c r="W68" s="253">
        <v>-1</v>
      </c>
      <c r="X68" s="253">
        <v>-1</v>
      </c>
      <c r="Y68" s="253">
        <v>-1</v>
      </c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5"/>
      <c r="AS68" s="257">
        <v>8</v>
      </c>
      <c r="AT68" s="256" t="s">
        <v>629</v>
      </c>
      <c r="AV68" s="256"/>
      <c r="AW68" s="256"/>
      <c r="AX68" s="256"/>
      <c r="AY68" s="256"/>
      <c r="AZ68" s="245"/>
      <c r="BA68" s="245"/>
      <c r="BB68" s="245"/>
      <c r="BC68" s="245"/>
      <c r="BD68" s="245"/>
      <c r="BE68" s="245"/>
      <c r="BF68" s="51">
        <v>2</v>
      </c>
      <c r="BG68" s="117">
        <v>33</v>
      </c>
      <c r="BH68" s="117">
        <v>6</v>
      </c>
      <c r="BI68" s="117">
        <v>28</v>
      </c>
      <c r="BJ68" s="54" t="str">
        <f t="shared" si="26"/>
        <v>6,33</v>
      </c>
      <c r="BK68" s="97"/>
      <c r="BL68" s="109">
        <f t="shared" si="27"/>
        <v>64</v>
      </c>
      <c r="BM68" s="64">
        <f t="shared" si="28"/>
        <v>2</v>
      </c>
      <c r="BN68" s="64">
        <f t="shared" si="29"/>
        <v>28</v>
      </c>
      <c r="BO68" s="97"/>
      <c r="BP68" s="105">
        <v>63</v>
      </c>
      <c r="BQ68" s="252">
        <v>0</v>
      </c>
      <c r="BR68" s="117">
        <v>63</v>
      </c>
      <c r="BS68" s="117" t="s">
        <v>628</v>
      </c>
      <c r="BT68" s="117" t="s">
        <v>467</v>
      </c>
      <c r="BU68" s="117">
        <v>1</v>
      </c>
      <c r="BV68" s="252">
        <v>0</v>
      </c>
      <c r="BW68" s="117">
        <v>0</v>
      </c>
      <c r="BX68" s="252">
        <v>0</v>
      </c>
      <c r="BY68" s="252">
        <v>0</v>
      </c>
      <c r="BZ68" s="97"/>
      <c r="CA68" s="255">
        <v>0</v>
      </c>
      <c r="CB68" s="255">
        <v>0</v>
      </c>
      <c r="CC68" s="255">
        <v>1</v>
      </c>
      <c r="CD68" s="255">
        <v>1</v>
      </c>
      <c r="CE68" s="255">
        <v>1</v>
      </c>
      <c r="CF68" s="255">
        <v>1</v>
      </c>
      <c r="CG68" s="255">
        <v>1</v>
      </c>
      <c r="CH68" s="255">
        <v>1</v>
      </c>
      <c r="CI68" s="255">
        <v>1</v>
      </c>
      <c r="CJ68" s="255">
        <v>1</v>
      </c>
      <c r="CK68" s="255">
        <v>1</v>
      </c>
      <c r="CL68" s="255">
        <v>1</v>
      </c>
      <c r="CM68" s="255">
        <v>1</v>
      </c>
      <c r="CN68" s="255">
        <v>1</v>
      </c>
      <c r="CO68" s="255">
        <v>1</v>
      </c>
      <c r="CP68" s="255">
        <v>1</v>
      </c>
      <c r="CQ68" s="255">
        <v>1</v>
      </c>
      <c r="CR68" s="255">
        <v>1</v>
      </c>
      <c r="CS68" s="255">
        <v>1</v>
      </c>
      <c r="CT68" s="255">
        <v>1</v>
      </c>
      <c r="CU68" s="255">
        <v>1</v>
      </c>
      <c r="CV68" s="255">
        <v>1</v>
      </c>
      <c r="CW68" s="255">
        <v>1</v>
      </c>
      <c r="CX68" s="97"/>
      <c r="CY68" s="97"/>
      <c r="CZ68" s="97"/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</row>
    <row r="69" spans="1:115" ht="11.25" customHeight="1" x14ac:dyDescent="0.25">
      <c r="A69" s="97"/>
      <c r="B69" s="254"/>
      <c r="C69" s="253">
        <v>1</v>
      </c>
      <c r="D69" s="253">
        <v>1</v>
      </c>
      <c r="E69" s="253">
        <v>1</v>
      </c>
      <c r="F69" s="253">
        <v>1</v>
      </c>
      <c r="G69" s="253">
        <v>-1</v>
      </c>
      <c r="H69" s="253">
        <v>-1</v>
      </c>
      <c r="I69" s="253">
        <v>-1</v>
      </c>
      <c r="J69" s="253">
        <v>-1</v>
      </c>
      <c r="K69" s="253">
        <v>-1</v>
      </c>
      <c r="L69" s="253">
        <v>-1</v>
      </c>
      <c r="M69" s="253">
        <v>-1</v>
      </c>
      <c r="N69" s="253">
        <v>-1</v>
      </c>
      <c r="O69" s="253">
        <v>-1</v>
      </c>
      <c r="P69" s="253">
        <v>-1</v>
      </c>
      <c r="Q69" s="253">
        <v>-1</v>
      </c>
      <c r="R69" s="253">
        <v>-1</v>
      </c>
      <c r="S69" s="253">
        <v>-1</v>
      </c>
      <c r="T69" s="253">
        <v>-1</v>
      </c>
      <c r="U69" s="253">
        <v>-1</v>
      </c>
      <c r="V69" s="253">
        <v>-1</v>
      </c>
      <c r="W69" s="253">
        <v>-1</v>
      </c>
      <c r="X69" s="253">
        <v>-1</v>
      </c>
      <c r="Y69" s="253">
        <v>-1</v>
      </c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  <c r="BE69" s="245"/>
      <c r="BF69" s="51">
        <v>2</v>
      </c>
      <c r="BG69" s="117">
        <v>33</v>
      </c>
      <c r="BH69" s="117">
        <v>7</v>
      </c>
      <c r="BI69" s="117">
        <v>28</v>
      </c>
      <c r="BJ69" s="54" t="str">
        <f t="shared" ref="BJ69:BJ132" si="30">_xlfn.CONCAT(BH69,",",BG69)</f>
        <v>7,33</v>
      </c>
      <c r="BK69" s="97"/>
      <c r="BL69" s="109">
        <f t="shared" ref="BL69:BL132" si="31">IF(ROW()&lt;=$BL$4,ROW()-ROW(BL$4),"")</f>
        <v>65</v>
      </c>
      <c r="BM69" s="64">
        <f t="shared" si="28"/>
        <v>2</v>
      </c>
      <c r="BN69" s="64">
        <f t="shared" si="29"/>
        <v>29</v>
      </c>
      <c r="BO69" s="97"/>
      <c r="BP69" s="105">
        <v>64</v>
      </c>
      <c r="BQ69" s="252">
        <v>0</v>
      </c>
      <c r="BR69" s="117">
        <v>64</v>
      </c>
      <c r="BS69" s="117" t="s">
        <v>627</v>
      </c>
      <c r="BT69" s="117" t="s">
        <v>465</v>
      </c>
      <c r="BU69" s="117">
        <v>1</v>
      </c>
      <c r="BV69" s="252">
        <v>29.7</v>
      </c>
      <c r="BW69" s="117">
        <v>100</v>
      </c>
      <c r="BX69" s="252">
        <v>202.83249999999899</v>
      </c>
      <c r="BY69" s="252">
        <v>403.71699999999998</v>
      </c>
      <c r="BZ69" s="97"/>
      <c r="CA69" s="255">
        <v>1</v>
      </c>
      <c r="CB69" s="255">
        <v>1</v>
      </c>
      <c r="CC69" s="255">
        <v>1</v>
      </c>
      <c r="CD69" s="255">
        <v>1</v>
      </c>
      <c r="CE69" s="255">
        <v>1</v>
      </c>
      <c r="CF69" s="255">
        <v>1</v>
      </c>
      <c r="CG69" s="255">
        <v>1</v>
      </c>
      <c r="CH69" s="255">
        <v>1</v>
      </c>
      <c r="CI69" s="255">
        <v>1</v>
      </c>
      <c r="CJ69" s="255">
        <v>1</v>
      </c>
      <c r="CK69" s="255">
        <v>1</v>
      </c>
      <c r="CL69" s="255">
        <v>1</v>
      </c>
      <c r="CM69" s="255">
        <v>1</v>
      </c>
      <c r="CN69" s="255">
        <v>1</v>
      </c>
      <c r="CO69" s="255">
        <v>1</v>
      </c>
      <c r="CP69" s="255">
        <v>1</v>
      </c>
      <c r="CQ69" s="255">
        <v>1</v>
      </c>
      <c r="CR69" s="255">
        <v>1</v>
      </c>
      <c r="CS69" s="255">
        <v>1</v>
      </c>
      <c r="CT69" s="255">
        <v>1</v>
      </c>
      <c r="CU69" s="255">
        <v>1</v>
      </c>
      <c r="CV69" s="255">
        <v>1</v>
      </c>
      <c r="CW69" s="255">
        <v>1</v>
      </c>
      <c r="CX69" s="97"/>
      <c r="CY69" s="97"/>
      <c r="CZ69" s="97"/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</row>
    <row r="70" spans="1:115" ht="11.25" customHeight="1" x14ac:dyDescent="0.25">
      <c r="A70" s="97"/>
      <c r="B70" s="254"/>
      <c r="C70" s="253">
        <v>1</v>
      </c>
      <c r="D70" s="253">
        <v>1</v>
      </c>
      <c r="E70" s="253">
        <v>-1</v>
      </c>
      <c r="F70" s="253">
        <v>-1</v>
      </c>
      <c r="G70" s="253">
        <v>-1</v>
      </c>
      <c r="H70" s="253">
        <v>-1</v>
      </c>
      <c r="I70" s="253">
        <v>-1</v>
      </c>
      <c r="J70" s="253">
        <v>-1</v>
      </c>
      <c r="K70" s="253">
        <v>-1</v>
      </c>
      <c r="L70" s="253">
        <v>-1</v>
      </c>
      <c r="M70" s="253">
        <v>-1</v>
      </c>
      <c r="N70" s="253">
        <v>-1</v>
      </c>
      <c r="O70" s="253">
        <v>-1</v>
      </c>
      <c r="P70" s="253">
        <v>-1</v>
      </c>
      <c r="Q70" s="253">
        <v>-1</v>
      </c>
      <c r="R70" s="253">
        <v>-1</v>
      </c>
      <c r="S70" s="253">
        <v>-1</v>
      </c>
      <c r="T70" s="253">
        <v>-1</v>
      </c>
      <c r="U70" s="253">
        <v>-1</v>
      </c>
      <c r="V70" s="253">
        <v>-1</v>
      </c>
      <c r="W70" s="253">
        <v>-1</v>
      </c>
      <c r="X70" s="253">
        <v>-1</v>
      </c>
      <c r="Y70" s="253">
        <v>-1</v>
      </c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51">
        <v>2</v>
      </c>
      <c r="BG70" s="117">
        <v>34</v>
      </c>
      <c r="BH70" s="117">
        <v>8</v>
      </c>
      <c r="BI70" s="117">
        <v>28</v>
      </c>
      <c r="BJ70" s="54" t="str">
        <f t="shared" si="30"/>
        <v>8,34</v>
      </c>
      <c r="BK70" s="97"/>
      <c r="BL70" s="109">
        <f t="shared" si="31"/>
        <v>66</v>
      </c>
      <c r="BM70" s="64">
        <f t="shared" ref="BM70:BM133" si="32">IF(ISNUMBER(BL70),INT(BL69/$BN$4)+1,"")</f>
        <v>2</v>
      </c>
      <c r="BN70" s="64">
        <f t="shared" ref="BN70:BN133" si="33">IF(ISNUMBER(BL70),IF(BM69&lt;&gt;BM70,1,BN69+1),"")</f>
        <v>30</v>
      </c>
      <c r="BO70" s="97"/>
      <c r="BP70" s="105">
        <v>65</v>
      </c>
      <c r="BQ70" s="252">
        <v>0</v>
      </c>
      <c r="BR70" s="117">
        <v>65</v>
      </c>
      <c r="BS70" s="117" t="s">
        <v>622</v>
      </c>
      <c r="BT70" s="117" t="s">
        <v>465</v>
      </c>
      <c r="BU70" s="117">
        <v>1</v>
      </c>
      <c r="BV70" s="252">
        <v>29.7</v>
      </c>
      <c r="BW70" s="117">
        <v>100</v>
      </c>
      <c r="BX70" s="252">
        <v>201.858499999999</v>
      </c>
      <c r="BY70" s="252">
        <v>405.664999999999</v>
      </c>
      <c r="BZ70" s="97"/>
      <c r="CA70" s="255">
        <v>1</v>
      </c>
      <c r="CB70" s="255">
        <v>1</v>
      </c>
      <c r="CC70" s="255">
        <v>1</v>
      </c>
      <c r="CD70" s="255">
        <v>1</v>
      </c>
      <c r="CE70" s="255">
        <v>1</v>
      </c>
      <c r="CF70" s="255">
        <v>1</v>
      </c>
      <c r="CG70" s="255">
        <v>1</v>
      </c>
      <c r="CH70" s="255">
        <v>1</v>
      </c>
      <c r="CI70" s="255">
        <v>1</v>
      </c>
      <c r="CJ70" s="255">
        <v>1</v>
      </c>
      <c r="CK70" s="255">
        <v>1</v>
      </c>
      <c r="CL70" s="255">
        <v>1</v>
      </c>
      <c r="CM70" s="255">
        <v>1</v>
      </c>
      <c r="CN70" s="255">
        <v>1</v>
      </c>
      <c r="CO70" s="255">
        <v>1</v>
      </c>
      <c r="CP70" s="255">
        <v>1</v>
      </c>
      <c r="CQ70" s="255">
        <v>1</v>
      </c>
      <c r="CR70" s="255">
        <v>1</v>
      </c>
      <c r="CS70" s="255">
        <v>1</v>
      </c>
      <c r="CT70" s="255">
        <v>1</v>
      </c>
      <c r="CU70" s="255">
        <v>1</v>
      </c>
      <c r="CV70" s="255">
        <v>1</v>
      </c>
      <c r="CW70" s="255">
        <v>1</v>
      </c>
      <c r="CX70" s="97"/>
      <c r="CY70" s="97"/>
      <c r="CZ70" s="97"/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</row>
    <row r="71" spans="1:115" ht="11.25" customHeight="1" x14ac:dyDescent="0.25">
      <c r="A71" s="97"/>
      <c r="B71" s="254"/>
      <c r="C71" s="253">
        <v>1</v>
      </c>
      <c r="D71" s="253">
        <v>1</v>
      </c>
      <c r="E71" s="253">
        <v>-1</v>
      </c>
      <c r="F71" s="253">
        <v>-1</v>
      </c>
      <c r="G71" s="253">
        <v>-1</v>
      </c>
      <c r="H71" s="253">
        <v>-1</v>
      </c>
      <c r="I71" s="253">
        <v>-1</v>
      </c>
      <c r="J71" s="253">
        <v>-1</v>
      </c>
      <c r="K71" s="253">
        <v>-1</v>
      </c>
      <c r="L71" s="253">
        <v>-1</v>
      </c>
      <c r="M71" s="253">
        <v>-1</v>
      </c>
      <c r="N71" s="253">
        <v>-1</v>
      </c>
      <c r="O71" s="253">
        <v>-1</v>
      </c>
      <c r="P71" s="253">
        <v>-1</v>
      </c>
      <c r="Q71" s="253">
        <v>-1</v>
      </c>
      <c r="R71" s="253">
        <v>-1</v>
      </c>
      <c r="S71" s="253">
        <v>-1</v>
      </c>
      <c r="T71" s="253">
        <v>-1</v>
      </c>
      <c r="U71" s="253">
        <v>-1</v>
      </c>
      <c r="V71" s="253">
        <v>-1</v>
      </c>
      <c r="W71" s="253">
        <v>-1</v>
      </c>
      <c r="X71" s="253">
        <v>-1</v>
      </c>
      <c r="Y71" s="253">
        <v>-1</v>
      </c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51">
        <v>2</v>
      </c>
      <c r="BG71" s="117">
        <v>34</v>
      </c>
      <c r="BH71" s="117">
        <v>9</v>
      </c>
      <c r="BI71" s="117">
        <v>28</v>
      </c>
      <c r="BJ71" s="54" t="str">
        <f t="shared" si="30"/>
        <v>9,34</v>
      </c>
      <c r="BK71" s="97"/>
      <c r="BL71" s="109">
        <f t="shared" si="31"/>
        <v>67</v>
      </c>
      <c r="BM71" s="64">
        <f t="shared" si="32"/>
        <v>2</v>
      </c>
      <c r="BN71" s="64">
        <f t="shared" si="33"/>
        <v>31</v>
      </c>
      <c r="BO71" s="97"/>
      <c r="BP71" s="105">
        <v>66</v>
      </c>
      <c r="BQ71" s="252">
        <v>0</v>
      </c>
      <c r="BR71" s="117">
        <v>66</v>
      </c>
      <c r="BS71" s="117" t="s">
        <v>626</v>
      </c>
      <c r="BT71" s="117" t="s">
        <v>467</v>
      </c>
      <c r="BU71" s="117">
        <v>1</v>
      </c>
      <c r="BV71" s="252">
        <v>0</v>
      </c>
      <c r="BW71" s="117">
        <v>0</v>
      </c>
      <c r="BX71" s="252">
        <v>0</v>
      </c>
      <c r="BY71" s="252">
        <v>0</v>
      </c>
      <c r="BZ71" s="97"/>
      <c r="CA71" s="255">
        <v>1</v>
      </c>
      <c r="CB71" s="255">
        <v>1</v>
      </c>
      <c r="CC71" s="255">
        <v>1</v>
      </c>
      <c r="CD71" s="255">
        <v>1</v>
      </c>
      <c r="CE71" s="255">
        <v>1</v>
      </c>
      <c r="CF71" s="255">
        <v>1</v>
      </c>
      <c r="CG71" s="255">
        <v>1</v>
      </c>
      <c r="CH71" s="255">
        <v>1</v>
      </c>
      <c r="CI71" s="255">
        <v>1</v>
      </c>
      <c r="CJ71" s="255">
        <v>1</v>
      </c>
      <c r="CK71" s="255">
        <v>1</v>
      </c>
      <c r="CL71" s="255">
        <v>1</v>
      </c>
      <c r="CM71" s="255">
        <v>1</v>
      </c>
      <c r="CN71" s="255">
        <v>1</v>
      </c>
      <c r="CO71" s="255">
        <v>1</v>
      </c>
      <c r="CP71" s="255">
        <v>1</v>
      </c>
      <c r="CQ71" s="255">
        <v>1</v>
      </c>
      <c r="CR71" s="255">
        <v>1</v>
      </c>
      <c r="CS71" s="255">
        <v>1</v>
      </c>
      <c r="CT71" s="255">
        <v>1</v>
      </c>
      <c r="CU71" s="255">
        <v>1</v>
      </c>
      <c r="CV71" s="255">
        <v>1</v>
      </c>
      <c r="CW71" s="255">
        <v>1</v>
      </c>
      <c r="CX71" s="97"/>
      <c r="CY71" s="97"/>
      <c r="CZ71" s="97"/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</row>
    <row r="72" spans="1:115" ht="11.25" customHeight="1" x14ac:dyDescent="0.25">
      <c r="A72" s="97"/>
      <c r="B72" s="254"/>
      <c r="C72" s="253">
        <v>-1</v>
      </c>
      <c r="D72" s="253">
        <v>-1</v>
      </c>
      <c r="E72" s="253">
        <v>-1</v>
      </c>
      <c r="F72" s="253">
        <v>-1</v>
      </c>
      <c r="G72" s="253">
        <v>-1</v>
      </c>
      <c r="H72" s="253">
        <v>-1</v>
      </c>
      <c r="I72" s="253">
        <v>-1</v>
      </c>
      <c r="J72" s="253">
        <v>-1</v>
      </c>
      <c r="K72" s="253">
        <v>-1</v>
      </c>
      <c r="L72" s="253">
        <v>-1</v>
      </c>
      <c r="M72" s="253">
        <v>-1</v>
      </c>
      <c r="N72" s="253">
        <v>-1</v>
      </c>
      <c r="O72" s="253">
        <v>-1</v>
      </c>
      <c r="P72" s="253">
        <v>-1</v>
      </c>
      <c r="Q72" s="253">
        <v>-1</v>
      </c>
      <c r="R72" s="253">
        <v>-1</v>
      </c>
      <c r="S72" s="253">
        <v>-1</v>
      </c>
      <c r="T72" s="253">
        <v>-1</v>
      </c>
      <c r="U72" s="253">
        <v>-1</v>
      </c>
      <c r="V72" s="253">
        <v>-1</v>
      </c>
      <c r="W72" s="253">
        <v>-1</v>
      </c>
      <c r="X72" s="253">
        <v>-1</v>
      </c>
      <c r="Y72" s="253">
        <v>-1</v>
      </c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51">
        <v>2</v>
      </c>
      <c r="BG72" s="117">
        <v>34</v>
      </c>
      <c r="BH72" s="117">
        <v>10</v>
      </c>
      <c r="BI72" s="117">
        <v>28</v>
      </c>
      <c r="BJ72" s="54" t="str">
        <f t="shared" si="30"/>
        <v>10,34</v>
      </c>
      <c r="BK72" s="97"/>
      <c r="BL72" s="109">
        <f t="shared" si="31"/>
        <v>68</v>
      </c>
      <c r="BM72" s="64">
        <f t="shared" si="32"/>
        <v>2</v>
      </c>
      <c r="BN72" s="64">
        <f t="shared" si="33"/>
        <v>32</v>
      </c>
      <c r="BO72" s="97"/>
      <c r="BP72" s="105">
        <v>67</v>
      </c>
      <c r="BQ72" s="252">
        <v>0</v>
      </c>
      <c r="BR72" s="117">
        <v>67</v>
      </c>
      <c r="BS72" s="117" t="s">
        <v>625</v>
      </c>
      <c r="BT72" s="117" t="s">
        <v>465</v>
      </c>
      <c r="BU72" s="117">
        <v>1</v>
      </c>
      <c r="BV72" s="252">
        <v>29.7</v>
      </c>
      <c r="BW72" s="117">
        <v>100</v>
      </c>
      <c r="BX72" s="252">
        <v>202.83249999999899</v>
      </c>
      <c r="BY72" s="252">
        <v>403.716999999998</v>
      </c>
      <c r="BZ72" s="97"/>
      <c r="CA72" s="255">
        <v>1</v>
      </c>
      <c r="CB72" s="255">
        <v>1</v>
      </c>
      <c r="CC72" s="255">
        <v>1</v>
      </c>
      <c r="CD72" s="255">
        <v>1</v>
      </c>
      <c r="CE72" s="255">
        <v>1</v>
      </c>
      <c r="CF72" s="255">
        <v>1</v>
      </c>
      <c r="CG72" s="255">
        <v>1</v>
      </c>
      <c r="CH72" s="255">
        <v>1</v>
      </c>
      <c r="CI72" s="255">
        <v>1</v>
      </c>
      <c r="CJ72" s="255">
        <v>1</v>
      </c>
      <c r="CK72" s="255">
        <v>1</v>
      </c>
      <c r="CL72" s="255">
        <v>1</v>
      </c>
      <c r="CM72" s="255">
        <v>1</v>
      </c>
      <c r="CN72" s="255">
        <v>1</v>
      </c>
      <c r="CO72" s="255">
        <v>1</v>
      </c>
      <c r="CP72" s="255">
        <v>1</v>
      </c>
      <c r="CQ72" s="255">
        <v>1</v>
      </c>
      <c r="CR72" s="255">
        <v>1</v>
      </c>
      <c r="CS72" s="255">
        <v>1</v>
      </c>
      <c r="CT72" s="255">
        <v>1</v>
      </c>
      <c r="CU72" s="255">
        <v>1</v>
      </c>
      <c r="CV72" s="255">
        <v>1</v>
      </c>
      <c r="CW72" s="255">
        <v>1</v>
      </c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</row>
    <row r="73" spans="1:115" ht="11.25" customHeight="1" x14ac:dyDescent="0.25">
      <c r="A73" s="97"/>
      <c r="B73" s="254"/>
      <c r="C73" s="253">
        <v>-1</v>
      </c>
      <c r="D73" s="253">
        <v>-1</v>
      </c>
      <c r="E73" s="253">
        <v>-1</v>
      </c>
      <c r="F73" s="253">
        <v>-1</v>
      </c>
      <c r="G73" s="253">
        <v>-1</v>
      </c>
      <c r="H73" s="253">
        <v>-1</v>
      </c>
      <c r="I73" s="253">
        <v>-1</v>
      </c>
      <c r="J73" s="253">
        <v>-1</v>
      </c>
      <c r="K73" s="253">
        <v>-1</v>
      </c>
      <c r="L73" s="253">
        <v>-1</v>
      </c>
      <c r="M73" s="253">
        <v>-1</v>
      </c>
      <c r="N73" s="253">
        <v>-1</v>
      </c>
      <c r="O73" s="253">
        <v>-1</v>
      </c>
      <c r="P73" s="253">
        <v>-1</v>
      </c>
      <c r="Q73" s="253">
        <v>-1</v>
      </c>
      <c r="R73" s="253">
        <v>-1</v>
      </c>
      <c r="S73" s="253">
        <v>-1</v>
      </c>
      <c r="T73" s="253">
        <v>-1</v>
      </c>
      <c r="U73" s="253">
        <v>-1</v>
      </c>
      <c r="V73" s="253">
        <v>-1</v>
      </c>
      <c r="W73" s="253">
        <v>-1</v>
      </c>
      <c r="X73" s="253">
        <v>-1</v>
      </c>
      <c r="Y73" s="253">
        <v>-1</v>
      </c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5"/>
      <c r="AV73" s="245"/>
      <c r="AW73" s="245"/>
      <c r="AX73" s="245"/>
      <c r="AY73" s="245"/>
      <c r="AZ73" s="245"/>
      <c r="BA73" s="245"/>
      <c r="BB73" s="245"/>
      <c r="BC73" s="245"/>
      <c r="BD73" s="245"/>
      <c r="BE73" s="245"/>
      <c r="BF73" s="51">
        <v>2</v>
      </c>
      <c r="BG73" s="117">
        <v>34</v>
      </c>
      <c r="BH73" s="117">
        <v>11</v>
      </c>
      <c r="BI73" s="117">
        <v>28</v>
      </c>
      <c r="BJ73" s="54" t="str">
        <f t="shared" si="30"/>
        <v>11,34</v>
      </c>
      <c r="BK73" s="97"/>
      <c r="BL73" s="109">
        <f t="shared" si="31"/>
        <v>69</v>
      </c>
      <c r="BM73" s="64">
        <f t="shared" si="32"/>
        <v>2</v>
      </c>
      <c r="BN73" s="64">
        <f t="shared" si="33"/>
        <v>33</v>
      </c>
      <c r="BO73" s="97"/>
      <c r="BP73" s="105">
        <v>68</v>
      </c>
      <c r="BQ73" s="252">
        <v>0</v>
      </c>
      <c r="BR73" s="117">
        <v>68</v>
      </c>
      <c r="BS73" s="117" t="s">
        <v>620</v>
      </c>
      <c r="BT73" s="117" t="s">
        <v>465</v>
      </c>
      <c r="BU73" s="117">
        <v>1</v>
      </c>
      <c r="BV73" s="252">
        <v>29.7</v>
      </c>
      <c r="BW73" s="117">
        <v>100</v>
      </c>
      <c r="BX73" s="252">
        <v>201.858499999999</v>
      </c>
      <c r="BY73" s="252">
        <v>405.664999999999</v>
      </c>
      <c r="BZ73" s="97"/>
      <c r="CA73" s="255">
        <v>1</v>
      </c>
      <c r="CB73" s="255">
        <v>1</v>
      </c>
      <c r="CC73" s="255">
        <v>1</v>
      </c>
      <c r="CD73" s="255">
        <v>1</v>
      </c>
      <c r="CE73" s="255">
        <v>1</v>
      </c>
      <c r="CF73" s="255">
        <v>1</v>
      </c>
      <c r="CG73" s="255">
        <v>1</v>
      </c>
      <c r="CH73" s="255">
        <v>1</v>
      </c>
      <c r="CI73" s="255">
        <v>1</v>
      </c>
      <c r="CJ73" s="255">
        <v>1</v>
      </c>
      <c r="CK73" s="255">
        <v>1</v>
      </c>
      <c r="CL73" s="255">
        <v>1</v>
      </c>
      <c r="CM73" s="255">
        <v>1</v>
      </c>
      <c r="CN73" s="255">
        <v>1</v>
      </c>
      <c r="CO73" s="255">
        <v>1</v>
      </c>
      <c r="CP73" s="255">
        <v>1</v>
      </c>
      <c r="CQ73" s="255">
        <v>1</v>
      </c>
      <c r="CR73" s="255">
        <v>1</v>
      </c>
      <c r="CS73" s="255">
        <v>1</v>
      </c>
      <c r="CT73" s="255">
        <v>1</v>
      </c>
      <c r="CU73" s="255">
        <v>1</v>
      </c>
      <c r="CV73" s="255">
        <v>1</v>
      </c>
      <c r="CW73" s="255">
        <v>1</v>
      </c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</row>
    <row r="74" spans="1:115" ht="11.25" customHeight="1" x14ac:dyDescent="0.25">
      <c r="A74" s="97"/>
      <c r="B74" s="254"/>
      <c r="C74" s="253">
        <v>-1</v>
      </c>
      <c r="D74" s="253">
        <v>-1</v>
      </c>
      <c r="E74" s="253">
        <v>-1</v>
      </c>
      <c r="F74" s="253">
        <v>-1</v>
      </c>
      <c r="G74" s="253">
        <v>-1</v>
      </c>
      <c r="H74" s="253">
        <v>-1</v>
      </c>
      <c r="I74" s="253">
        <v>-1</v>
      </c>
      <c r="J74" s="253">
        <v>-1</v>
      </c>
      <c r="K74" s="253">
        <v>-1</v>
      </c>
      <c r="L74" s="253">
        <v>-1</v>
      </c>
      <c r="M74" s="253">
        <v>-1</v>
      </c>
      <c r="N74" s="253">
        <v>-1</v>
      </c>
      <c r="O74" s="253">
        <v>-1</v>
      </c>
      <c r="P74" s="253">
        <v>-1</v>
      </c>
      <c r="Q74" s="253">
        <v>-1</v>
      </c>
      <c r="R74" s="253">
        <v>-1</v>
      </c>
      <c r="S74" s="253">
        <v>-1</v>
      </c>
      <c r="T74" s="253">
        <v>-1</v>
      </c>
      <c r="U74" s="253">
        <v>-1</v>
      </c>
      <c r="V74" s="253">
        <v>-1</v>
      </c>
      <c r="W74" s="253">
        <v>-1</v>
      </c>
      <c r="X74" s="253">
        <v>-1</v>
      </c>
      <c r="Y74" s="253">
        <v>-1</v>
      </c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51">
        <v>2</v>
      </c>
      <c r="BG74" s="117">
        <v>34</v>
      </c>
      <c r="BH74" s="117">
        <v>12</v>
      </c>
      <c r="BI74" s="117">
        <v>28</v>
      </c>
      <c r="BJ74" s="54" t="str">
        <f t="shared" si="30"/>
        <v>12,34</v>
      </c>
      <c r="BK74" s="97"/>
      <c r="BL74" s="109">
        <f t="shared" si="31"/>
        <v>70</v>
      </c>
      <c r="BM74" s="64">
        <f t="shared" si="32"/>
        <v>2</v>
      </c>
      <c r="BN74" s="64">
        <f t="shared" si="33"/>
        <v>34</v>
      </c>
      <c r="BO74" s="97"/>
      <c r="BP74" s="105">
        <v>69</v>
      </c>
      <c r="BQ74" s="252">
        <v>0</v>
      </c>
      <c r="BR74" s="117">
        <v>69</v>
      </c>
      <c r="BS74" s="117" t="s">
        <v>624</v>
      </c>
      <c r="BT74" s="117" t="s">
        <v>467</v>
      </c>
      <c r="BU74" s="117">
        <v>1</v>
      </c>
      <c r="BV74" s="252">
        <v>0</v>
      </c>
      <c r="BW74" s="117">
        <v>0</v>
      </c>
      <c r="BX74" s="252">
        <v>0</v>
      </c>
      <c r="BY74" s="252">
        <v>0</v>
      </c>
      <c r="BZ74" s="97"/>
      <c r="CA74" s="255">
        <v>1</v>
      </c>
      <c r="CB74" s="255">
        <v>1</v>
      </c>
      <c r="CC74" s="255">
        <v>1</v>
      </c>
      <c r="CD74" s="255">
        <v>1</v>
      </c>
      <c r="CE74" s="255">
        <v>1</v>
      </c>
      <c r="CF74" s="255">
        <v>1</v>
      </c>
      <c r="CG74" s="255">
        <v>1</v>
      </c>
      <c r="CH74" s="255">
        <v>1</v>
      </c>
      <c r="CI74" s="255">
        <v>1</v>
      </c>
      <c r="CJ74" s="255">
        <v>1</v>
      </c>
      <c r="CK74" s="255">
        <v>1</v>
      </c>
      <c r="CL74" s="255">
        <v>1</v>
      </c>
      <c r="CM74" s="255">
        <v>1</v>
      </c>
      <c r="CN74" s="255">
        <v>1</v>
      </c>
      <c r="CO74" s="255">
        <v>1</v>
      </c>
      <c r="CP74" s="255">
        <v>1</v>
      </c>
      <c r="CQ74" s="255">
        <v>1</v>
      </c>
      <c r="CR74" s="255">
        <v>1</v>
      </c>
      <c r="CS74" s="255">
        <v>1</v>
      </c>
      <c r="CT74" s="255">
        <v>1</v>
      </c>
      <c r="CU74" s="255">
        <v>1</v>
      </c>
      <c r="CV74" s="255">
        <v>1</v>
      </c>
      <c r="CW74" s="255">
        <v>1</v>
      </c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</row>
    <row r="75" spans="1:115" ht="11.25" customHeight="1" x14ac:dyDescent="0.25">
      <c r="A75" s="97"/>
      <c r="B75" s="254"/>
      <c r="C75" s="253">
        <v>-1</v>
      </c>
      <c r="D75" s="253">
        <v>-1</v>
      </c>
      <c r="E75" s="253">
        <v>-1</v>
      </c>
      <c r="F75" s="253">
        <v>-1</v>
      </c>
      <c r="G75" s="253">
        <v>-1</v>
      </c>
      <c r="H75" s="253">
        <v>-1</v>
      </c>
      <c r="I75" s="253">
        <v>-1</v>
      </c>
      <c r="J75" s="253">
        <v>-1</v>
      </c>
      <c r="K75" s="253">
        <v>-1</v>
      </c>
      <c r="L75" s="253">
        <v>-1</v>
      </c>
      <c r="M75" s="253">
        <v>-1</v>
      </c>
      <c r="N75" s="253">
        <v>-1</v>
      </c>
      <c r="O75" s="253">
        <v>-1</v>
      </c>
      <c r="P75" s="253">
        <v>-1</v>
      </c>
      <c r="Q75" s="253">
        <v>-1</v>
      </c>
      <c r="R75" s="253">
        <v>-1</v>
      </c>
      <c r="S75" s="253">
        <v>-1</v>
      </c>
      <c r="T75" s="253">
        <v>-1</v>
      </c>
      <c r="U75" s="253">
        <v>-1</v>
      </c>
      <c r="V75" s="253">
        <v>-1</v>
      </c>
      <c r="W75" s="253">
        <v>-1</v>
      </c>
      <c r="X75" s="253">
        <v>-1</v>
      </c>
      <c r="Y75" s="253">
        <v>-1</v>
      </c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  <c r="BD75" s="245"/>
      <c r="BE75" s="245"/>
      <c r="BF75" s="51">
        <v>2</v>
      </c>
      <c r="BG75" s="117">
        <v>34</v>
      </c>
      <c r="BH75" s="117">
        <v>13</v>
      </c>
      <c r="BI75" s="117">
        <v>28</v>
      </c>
      <c r="BJ75" s="54" t="str">
        <f t="shared" si="30"/>
        <v>13,34</v>
      </c>
      <c r="BK75" s="97"/>
      <c r="BL75" s="109">
        <f t="shared" si="31"/>
        <v>71</v>
      </c>
      <c r="BM75" s="64">
        <f t="shared" si="32"/>
        <v>2</v>
      </c>
      <c r="BN75" s="64">
        <f t="shared" si="33"/>
        <v>35</v>
      </c>
      <c r="BO75" s="97"/>
      <c r="BP75" s="105">
        <v>70</v>
      </c>
      <c r="BQ75" s="252">
        <v>0</v>
      </c>
      <c r="BR75" s="117">
        <v>70</v>
      </c>
      <c r="BS75" s="117" t="s">
        <v>623</v>
      </c>
      <c r="BT75" s="117" t="s">
        <v>467</v>
      </c>
      <c r="BU75" s="117">
        <v>1</v>
      </c>
      <c r="BV75" s="252">
        <v>0</v>
      </c>
      <c r="BW75" s="117">
        <v>0</v>
      </c>
      <c r="BX75" s="252">
        <v>0</v>
      </c>
      <c r="BY75" s="252">
        <v>0</v>
      </c>
      <c r="BZ75" s="97"/>
      <c r="CA75" s="255">
        <v>1</v>
      </c>
      <c r="CB75" s="255">
        <v>1</v>
      </c>
      <c r="CC75" s="255">
        <v>1</v>
      </c>
      <c r="CD75" s="255">
        <v>1</v>
      </c>
      <c r="CE75" s="255">
        <v>1</v>
      </c>
      <c r="CF75" s="255">
        <v>1</v>
      </c>
      <c r="CG75" s="255">
        <v>1</v>
      </c>
      <c r="CH75" s="255">
        <v>1</v>
      </c>
      <c r="CI75" s="255">
        <v>1</v>
      </c>
      <c r="CJ75" s="255">
        <v>1</v>
      </c>
      <c r="CK75" s="255">
        <v>1</v>
      </c>
      <c r="CL75" s="255">
        <v>1</v>
      </c>
      <c r="CM75" s="255">
        <v>1</v>
      </c>
      <c r="CN75" s="255">
        <v>1</v>
      </c>
      <c r="CO75" s="255">
        <v>1</v>
      </c>
      <c r="CP75" s="255">
        <v>1</v>
      </c>
      <c r="CQ75" s="255">
        <v>1</v>
      </c>
      <c r="CR75" s="255">
        <v>1</v>
      </c>
      <c r="CS75" s="255">
        <v>1</v>
      </c>
      <c r="CT75" s="255">
        <v>1</v>
      </c>
      <c r="CU75" s="255">
        <v>1</v>
      </c>
      <c r="CV75" s="255">
        <v>1</v>
      </c>
      <c r="CW75" s="255">
        <v>1</v>
      </c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</row>
    <row r="76" spans="1:115" ht="11.25" customHeight="1" x14ac:dyDescent="0.25">
      <c r="A76" s="97"/>
      <c r="B76" s="254"/>
      <c r="C76" s="253">
        <v>-1</v>
      </c>
      <c r="D76" s="253">
        <v>-1</v>
      </c>
      <c r="E76" s="253">
        <v>-1</v>
      </c>
      <c r="F76" s="253">
        <v>-1</v>
      </c>
      <c r="G76" s="253">
        <v>-1</v>
      </c>
      <c r="H76" s="253">
        <v>-1</v>
      </c>
      <c r="I76" s="253">
        <v>-1</v>
      </c>
      <c r="J76" s="253">
        <v>-1</v>
      </c>
      <c r="K76" s="253">
        <v>-1</v>
      </c>
      <c r="L76" s="253">
        <v>-1</v>
      </c>
      <c r="M76" s="253">
        <v>-1</v>
      </c>
      <c r="N76" s="253">
        <v>-1</v>
      </c>
      <c r="O76" s="253">
        <v>-1</v>
      </c>
      <c r="P76" s="253">
        <v>-1</v>
      </c>
      <c r="Q76" s="253">
        <v>-1</v>
      </c>
      <c r="R76" s="253">
        <v>-1</v>
      </c>
      <c r="S76" s="253">
        <v>-1</v>
      </c>
      <c r="T76" s="253">
        <v>-1</v>
      </c>
      <c r="U76" s="253">
        <v>-1</v>
      </c>
      <c r="V76" s="253">
        <v>-1</v>
      </c>
      <c r="W76" s="253">
        <v>-1</v>
      </c>
      <c r="X76" s="253">
        <v>-1</v>
      </c>
      <c r="Y76" s="253">
        <v>-1</v>
      </c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5"/>
      <c r="BD76" s="245"/>
      <c r="BE76" s="245"/>
      <c r="BF76" s="51">
        <v>2</v>
      </c>
      <c r="BG76" s="117">
        <v>35</v>
      </c>
      <c r="BH76" s="117">
        <v>14</v>
      </c>
      <c r="BI76" s="117">
        <v>28</v>
      </c>
      <c r="BJ76" s="54" t="str">
        <f t="shared" si="30"/>
        <v>14,35</v>
      </c>
      <c r="BK76" s="97"/>
      <c r="BL76" s="109">
        <f t="shared" si="31"/>
        <v>72</v>
      </c>
      <c r="BM76" s="64">
        <f t="shared" si="32"/>
        <v>2</v>
      </c>
      <c r="BN76" s="64">
        <f t="shared" si="33"/>
        <v>36</v>
      </c>
      <c r="BO76" s="97"/>
      <c r="BP76" s="105">
        <v>71</v>
      </c>
      <c r="BQ76" s="252">
        <v>0</v>
      </c>
      <c r="BR76" s="117">
        <v>71</v>
      </c>
      <c r="BS76" s="117" t="s">
        <v>622</v>
      </c>
      <c r="BT76" s="117" t="s">
        <v>465</v>
      </c>
      <c r="BU76" s="117">
        <v>1</v>
      </c>
      <c r="BV76" s="252">
        <v>29.7</v>
      </c>
      <c r="BW76" s="117">
        <v>100</v>
      </c>
      <c r="BX76" s="252">
        <v>202.83249999999899</v>
      </c>
      <c r="BY76" s="252">
        <v>403.716999999998</v>
      </c>
      <c r="BZ76" s="97"/>
      <c r="CA76" s="255">
        <v>0</v>
      </c>
      <c r="CB76" s="255">
        <v>0</v>
      </c>
      <c r="CC76" s="255">
        <v>0</v>
      </c>
      <c r="CD76" s="255">
        <v>0</v>
      </c>
      <c r="CE76" s="255">
        <v>0</v>
      </c>
      <c r="CF76" s="255">
        <v>0</v>
      </c>
      <c r="CG76" s="255">
        <v>0</v>
      </c>
      <c r="CH76" s="255">
        <v>1</v>
      </c>
      <c r="CI76" s="255">
        <v>1</v>
      </c>
      <c r="CJ76" s="255">
        <v>1</v>
      </c>
      <c r="CK76" s="255">
        <v>1</v>
      </c>
      <c r="CL76" s="255">
        <v>1</v>
      </c>
      <c r="CM76" s="255">
        <v>1</v>
      </c>
      <c r="CN76" s="255">
        <v>1</v>
      </c>
      <c r="CO76" s="255">
        <v>1</v>
      </c>
      <c r="CP76" s="255">
        <v>1</v>
      </c>
      <c r="CQ76" s="255">
        <v>1</v>
      </c>
      <c r="CR76" s="255">
        <v>1</v>
      </c>
      <c r="CS76" s="255">
        <v>1</v>
      </c>
      <c r="CT76" s="255">
        <v>1</v>
      </c>
      <c r="CU76" s="255">
        <v>1</v>
      </c>
      <c r="CV76" s="255">
        <v>1</v>
      </c>
      <c r="CW76" s="255">
        <v>1</v>
      </c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</row>
    <row r="77" spans="1:115" ht="11.25" customHeight="1" x14ac:dyDescent="0.25">
      <c r="A77" s="97"/>
      <c r="B77" s="254"/>
      <c r="C77" s="253">
        <v>-1</v>
      </c>
      <c r="D77" s="253">
        <v>-1</v>
      </c>
      <c r="E77" s="253">
        <v>-1</v>
      </c>
      <c r="F77" s="253">
        <v>-1</v>
      </c>
      <c r="G77" s="253">
        <v>-1</v>
      </c>
      <c r="H77" s="253">
        <v>-1</v>
      </c>
      <c r="I77" s="253">
        <v>-1</v>
      </c>
      <c r="J77" s="253">
        <v>-1</v>
      </c>
      <c r="K77" s="253">
        <v>-1</v>
      </c>
      <c r="L77" s="253">
        <v>-1</v>
      </c>
      <c r="M77" s="253">
        <v>-1</v>
      </c>
      <c r="N77" s="253">
        <v>-1</v>
      </c>
      <c r="O77" s="253">
        <v>-1</v>
      </c>
      <c r="P77" s="253">
        <v>-1</v>
      </c>
      <c r="Q77" s="253">
        <v>-1</v>
      </c>
      <c r="R77" s="253">
        <v>-1</v>
      </c>
      <c r="S77" s="253">
        <v>-1</v>
      </c>
      <c r="T77" s="253">
        <v>-1</v>
      </c>
      <c r="U77" s="253">
        <v>-1</v>
      </c>
      <c r="V77" s="253">
        <v>-1</v>
      </c>
      <c r="W77" s="253">
        <v>-1</v>
      </c>
      <c r="X77" s="253">
        <v>-1</v>
      </c>
      <c r="Y77" s="253">
        <v>-1</v>
      </c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  <c r="BD77" s="245"/>
      <c r="BE77" s="245"/>
      <c r="BF77" s="51">
        <v>2</v>
      </c>
      <c r="BG77" s="117">
        <v>35</v>
      </c>
      <c r="BH77" s="117">
        <v>16</v>
      </c>
      <c r="BI77" s="117">
        <v>28</v>
      </c>
      <c r="BJ77" s="54" t="str">
        <f t="shared" si="30"/>
        <v>16,35</v>
      </c>
      <c r="BK77" s="97"/>
      <c r="BL77" s="109">
        <f t="shared" si="31"/>
        <v>73</v>
      </c>
      <c r="BM77" s="64">
        <f t="shared" si="32"/>
        <v>3</v>
      </c>
      <c r="BN77" s="64">
        <f t="shared" si="33"/>
        <v>1</v>
      </c>
      <c r="BO77" s="97"/>
      <c r="BP77" s="105">
        <v>72</v>
      </c>
      <c r="BQ77" s="252">
        <v>0</v>
      </c>
      <c r="BR77" s="117">
        <v>72</v>
      </c>
      <c r="BS77" s="117" t="s">
        <v>619</v>
      </c>
      <c r="BT77" s="117" t="s">
        <v>465</v>
      </c>
      <c r="BU77" s="117">
        <v>1</v>
      </c>
      <c r="BV77" s="252">
        <v>29.7</v>
      </c>
      <c r="BW77" s="117">
        <v>100</v>
      </c>
      <c r="BX77" s="252">
        <v>201.858499999999</v>
      </c>
      <c r="BY77" s="252">
        <v>405.664999999999</v>
      </c>
      <c r="BZ77" s="97"/>
      <c r="CA77" s="255">
        <v>0</v>
      </c>
      <c r="CB77" s="255">
        <v>0</v>
      </c>
      <c r="CC77" s="255">
        <v>0</v>
      </c>
      <c r="CD77" s="255">
        <v>0</v>
      </c>
      <c r="CE77" s="255">
        <v>0</v>
      </c>
      <c r="CF77" s="255">
        <v>0</v>
      </c>
      <c r="CG77" s="255">
        <v>0</v>
      </c>
      <c r="CH77" s="255">
        <v>0</v>
      </c>
      <c r="CI77" s="255">
        <v>0</v>
      </c>
      <c r="CJ77" s="255">
        <v>0</v>
      </c>
      <c r="CK77" s="255">
        <v>0</v>
      </c>
      <c r="CL77" s="255">
        <v>0</v>
      </c>
      <c r="CM77" s="255">
        <v>0</v>
      </c>
      <c r="CN77" s="255">
        <v>1</v>
      </c>
      <c r="CO77" s="255">
        <v>1</v>
      </c>
      <c r="CP77" s="255">
        <v>1</v>
      </c>
      <c r="CQ77" s="255">
        <v>1</v>
      </c>
      <c r="CR77" s="255">
        <v>1</v>
      </c>
      <c r="CS77" s="255">
        <v>1</v>
      </c>
      <c r="CT77" s="255">
        <v>1</v>
      </c>
      <c r="CU77" s="255">
        <v>1</v>
      </c>
      <c r="CV77" s="255">
        <v>1</v>
      </c>
      <c r="CW77" s="255">
        <v>1</v>
      </c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</row>
    <row r="78" spans="1:115" ht="11.25" customHeight="1" x14ac:dyDescent="0.25">
      <c r="A78" s="97"/>
      <c r="B78" s="254"/>
      <c r="C78" s="253">
        <v>-1</v>
      </c>
      <c r="D78" s="253">
        <v>-1</v>
      </c>
      <c r="E78" s="253">
        <v>-1</v>
      </c>
      <c r="F78" s="253">
        <v>-1</v>
      </c>
      <c r="G78" s="253">
        <v>-1</v>
      </c>
      <c r="H78" s="253">
        <v>-1</v>
      </c>
      <c r="I78" s="253">
        <v>-1</v>
      </c>
      <c r="J78" s="253">
        <v>-1</v>
      </c>
      <c r="K78" s="253">
        <v>-1</v>
      </c>
      <c r="L78" s="253">
        <v>-1</v>
      </c>
      <c r="M78" s="253">
        <v>-1</v>
      </c>
      <c r="N78" s="253">
        <v>-1</v>
      </c>
      <c r="O78" s="253">
        <v>-1</v>
      </c>
      <c r="P78" s="253">
        <v>-1</v>
      </c>
      <c r="Q78" s="253">
        <v>-1</v>
      </c>
      <c r="R78" s="253">
        <v>-1</v>
      </c>
      <c r="S78" s="253">
        <v>-1</v>
      </c>
      <c r="T78" s="253">
        <v>-1</v>
      </c>
      <c r="U78" s="253">
        <v>-1</v>
      </c>
      <c r="V78" s="253">
        <v>-1</v>
      </c>
      <c r="W78" s="253">
        <v>-1</v>
      </c>
      <c r="X78" s="253">
        <v>-1</v>
      </c>
      <c r="Y78" s="253">
        <v>-1</v>
      </c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/>
      <c r="AV78" s="245"/>
      <c r="AW78" s="245"/>
      <c r="AX78" s="245"/>
      <c r="AY78" s="245"/>
      <c r="AZ78" s="245"/>
      <c r="BA78" s="245"/>
      <c r="BB78" s="245"/>
      <c r="BC78" s="245"/>
      <c r="BD78" s="245"/>
      <c r="BE78" s="245"/>
      <c r="BF78" s="51">
        <v>2</v>
      </c>
      <c r="BG78" s="117">
        <v>35</v>
      </c>
      <c r="BH78" s="117">
        <v>17</v>
      </c>
      <c r="BI78" s="117">
        <v>28</v>
      </c>
      <c r="BJ78" s="54" t="str">
        <f t="shared" si="30"/>
        <v>17,35</v>
      </c>
      <c r="BK78" s="97"/>
      <c r="BL78" s="109">
        <f t="shared" si="31"/>
        <v>74</v>
      </c>
      <c r="BM78" s="64">
        <f t="shared" si="32"/>
        <v>3</v>
      </c>
      <c r="BN78" s="64">
        <f t="shared" si="33"/>
        <v>2</v>
      </c>
      <c r="BO78" s="97"/>
      <c r="BP78" s="105">
        <v>73</v>
      </c>
      <c r="BQ78" s="252">
        <v>0</v>
      </c>
      <c r="BR78" s="117">
        <v>73</v>
      </c>
      <c r="BS78" s="117" t="s">
        <v>621</v>
      </c>
      <c r="BT78" s="117" t="s">
        <v>467</v>
      </c>
      <c r="BU78" s="117">
        <v>1</v>
      </c>
      <c r="BV78" s="252">
        <v>0</v>
      </c>
      <c r="BW78" s="117">
        <v>0</v>
      </c>
      <c r="BX78" s="252">
        <v>0</v>
      </c>
      <c r="BY78" s="252">
        <v>0</v>
      </c>
      <c r="BZ78" s="97"/>
      <c r="CA78" s="255">
        <v>0</v>
      </c>
      <c r="CB78" s="255">
        <v>0</v>
      </c>
      <c r="CC78" s="255">
        <v>0</v>
      </c>
      <c r="CD78" s="255">
        <v>0</v>
      </c>
      <c r="CE78" s="255">
        <v>0</v>
      </c>
      <c r="CF78" s="255">
        <v>0</v>
      </c>
      <c r="CG78" s="255">
        <v>0</v>
      </c>
      <c r="CH78" s="255">
        <v>0</v>
      </c>
      <c r="CI78" s="255">
        <v>0</v>
      </c>
      <c r="CJ78" s="255">
        <v>0</v>
      </c>
      <c r="CK78" s="255">
        <v>0</v>
      </c>
      <c r="CL78" s="255">
        <v>0</v>
      </c>
      <c r="CM78" s="255">
        <v>0</v>
      </c>
      <c r="CN78" s="255">
        <v>0</v>
      </c>
      <c r="CO78" s="255">
        <v>0</v>
      </c>
      <c r="CP78" s="255">
        <v>0</v>
      </c>
      <c r="CQ78" s="255">
        <v>0</v>
      </c>
      <c r="CR78" s="255">
        <v>0</v>
      </c>
      <c r="CS78" s="255">
        <v>0</v>
      </c>
      <c r="CT78" s="255">
        <v>0</v>
      </c>
      <c r="CU78" s="255">
        <v>1</v>
      </c>
      <c r="CV78" s="255">
        <v>1</v>
      </c>
      <c r="CW78" s="255">
        <v>1</v>
      </c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</row>
    <row r="79" spans="1:115" ht="11.25" customHeight="1" x14ac:dyDescent="0.25">
      <c r="A79" s="97"/>
      <c r="B79" s="254"/>
      <c r="C79" s="253">
        <v>-1</v>
      </c>
      <c r="D79" s="253">
        <v>-1</v>
      </c>
      <c r="E79" s="253">
        <v>-1</v>
      </c>
      <c r="F79" s="253">
        <v>-1</v>
      </c>
      <c r="G79" s="253">
        <v>-1</v>
      </c>
      <c r="H79" s="253">
        <v>-1</v>
      </c>
      <c r="I79" s="253">
        <v>-1</v>
      </c>
      <c r="J79" s="253">
        <v>-1</v>
      </c>
      <c r="K79" s="253">
        <v>-1</v>
      </c>
      <c r="L79" s="253">
        <v>-1</v>
      </c>
      <c r="M79" s="253">
        <v>-1</v>
      </c>
      <c r="N79" s="253">
        <v>-1</v>
      </c>
      <c r="O79" s="253">
        <v>-1</v>
      </c>
      <c r="P79" s="253">
        <v>-1</v>
      </c>
      <c r="Q79" s="253">
        <v>-1</v>
      </c>
      <c r="R79" s="253">
        <v>-1</v>
      </c>
      <c r="S79" s="253">
        <v>-1</v>
      </c>
      <c r="T79" s="253">
        <v>-1</v>
      </c>
      <c r="U79" s="253">
        <v>-1</v>
      </c>
      <c r="V79" s="253">
        <v>-1</v>
      </c>
      <c r="W79" s="253">
        <v>-1</v>
      </c>
      <c r="X79" s="253">
        <v>-1</v>
      </c>
      <c r="Y79" s="253">
        <v>-1</v>
      </c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245"/>
      <c r="AW79" s="245"/>
      <c r="AX79" s="245"/>
      <c r="AY79" s="245"/>
      <c r="AZ79" s="245"/>
      <c r="BA79" s="245"/>
      <c r="BB79" s="245"/>
      <c r="BC79" s="245"/>
      <c r="BD79" s="245"/>
      <c r="BE79" s="245"/>
      <c r="BF79" s="51">
        <v>2</v>
      </c>
      <c r="BG79" s="117">
        <v>35</v>
      </c>
      <c r="BH79" s="117">
        <v>18</v>
      </c>
      <c r="BI79" s="117">
        <v>28</v>
      </c>
      <c r="BJ79" s="54" t="str">
        <f t="shared" si="30"/>
        <v>18,35</v>
      </c>
      <c r="BK79" s="97"/>
      <c r="BL79" s="109">
        <f t="shared" si="31"/>
        <v>75</v>
      </c>
      <c r="BM79" s="64">
        <f t="shared" si="32"/>
        <v>3</v>
      </c>
      <c r="BN79" s="64">
        <f t="shared" si="33"/>
        <v>3</v>
      </c>
      <c r="BO79" s="97"/>
      <c r="BP79" s="105">
        <v>74</v>
      </c>
      <c r="BQ79" s="252">
        <v>0</v>
      </c>
      <c r="BR79" s="117">
        <v>74</v>
      </c>
      <c r="BS79" s="117" t="s">
        <v>620</v>
      </c>
      <c r="BT79" s="117" t="s">
        <v>465</v>
      </c>
      <c r="BU79" s="117">
        <v>1</v>
      </c>
      <c r="BV79" s="252">
        <v>29.7</v>
      </c>
      <c r="BW79" s="117">
        <v>100</v>
      </c>
      <c r="BX79" s="252">
        <v>202.83249999999899</v>
      </c>
      <c r="BY79" s="252">
        <v>403.71699999999902</v>
      </c>
      <c r="BZ79" s="97"/>
      <c r="CA79" s="97"/>
      <c r="CB79" s="97"/>
      <c r="CC79" s="97"/>
      <c r="CD79" s="97"/>
      <c r="CE79" s="97"/>
      <c r="CF79" s="97"/>
      <c r="CG79" s="97"/>
      <c r="CH79" s="97"/>
      <c r="CI79" s="97"/>
      <c r="CJ79" s="97"/>
      <c r="CK79" s="97"/>
      <c r="CL79" s="97"/>
      <c r="CM79" s="97"/>
      <c r="CN79" s="97"/>
      <c r="CO79" s="97"/>
      <c r="CP79" s="97"/>
      <c r="CQ79" s="97"/>
      <c r="CR79" s="97"/>
      <c r="CS79" s="97"/>
      <c r="CT79" s="97"/>
      <c r="CU79" s="97"/>
      <c r="CV79" s="97"/>
      <c r="CW79" s="97"/>
      <c r="CX79" s="97"/>
      <c r="CY79" s="97"/>
      <c r="CZ79" s="97"/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</row>
    <row r="80" spans="1:115" ht="11.25" customHeight="1" x14ac:dyDescent="0.25">
      <c r="A80" s="97"/>
      <c r="B80" s="254"/>
      <c r="C80" s="253">
        <v>-1</v>
      </c>
      <c r="D80" s="253">
        <v>-1</v>
      </c>
      <c r="E80" s="253">
        <v>-1</v>
      </c>
      <c r="F80" s="253">
        <v>-1</v>
      </c>
      <c r="G80" s="253">
        <v>-1</v>
      </c>
      <c r="H80" s="253">
        <v>-1</v>
      </c>
      <c r="I80" s="253">
        <v>-1</v>
      </c>
      <c r="J80" s="253">
        <v>-1</v>
      </c>
      <c r="K80" s="253">
        <v>-1</v>
      </c>
      <c r="L80" s="253">
        <v>-1</v>
      </c>
      <c r="M80" s="253">
        <v>-1</v>
      </c>
      <c r="N80" s="253">
        <v>-1</v>
      </c>
      <c r="O80" s="253">
        <v>-1</v>
      </c>
      <c r="P80" s="253">
        <v>-1</v>
      </c>
      <c r="Q80" s="253">
        <v>-1</v>
      </c>
      <c r="R80" s="253">
        <v>-1</v>
      </c>
      <c r="S80" s="253">
        <v>-1</v>
      </c>
      <c r="T80" s="253">
        <v>-1</v>
      </c>
      <c r="U80" s="253">
        <v>-1</v>
      </c>
      <c r="V80" s="253">
        <v>-1</v>
      </c>
      <c r="W80" s="253">
        <v>-1</v>
      </c>
      <c r="X80" s="253">
        <v>-1</v>
      </c>
      <c r="Y80" s="253">
        <v>-1</v>
      </c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245"/>
      <c r="AW80" s="245"/>
      <c r="AX80" s="245"/>
      <c r="AY80" s="245"/>
      <c r="AZ80" s="245"/>
      <c r="BA80" s="245"/>
      <c r="BB80" s="245"/>
      <c r="BC80" s="245"/>
      <c r="BD80" s="245"/>
      <c r="BE80" s="245"/>
      <c r="BF80" s="51">
        <v>2</v>
      </c>
      <c r="BG80" s="117">
        <v>35</v>
      </c>
      <c r="BH80" s="117">
        <v>19</v>
      </c>
      <c r="BI80" s="117">
        <v>28</v>
      </c>
      <c r="BJ80" s="54" t="str">
        <f t="shared" si="30"/>
        <v>19,35</v>
      </c>
      <c r="BK80" s="97"/>
      <c r="BL80" s="109">
        <f t="shared" si="31"/>
        <v>76</v>
      </c>
      <c r="BM80" s="64">
        <f t="shared" si="32"/>
        <v>3</v>
      </c>
      <c r="BN80" s="64">
        <f t="shared" si="33"/>
        <v>4</v>
      </c>
      <c r="BO80" s="97"/>
      <c r="BP80" s="105">
        <v>75</v>
      </c>
      <c r="BQ80" s="252">
        <v>0</v>
      </c>
      <c r="BR80" s="117">
        <v>75</v>
      </c>
      <c r="BS80" s="117" t="s">
        <v>619</v>
      </c>
      <c r="BT80" s="117" t="s">
        <v>465</v>
      </c>
      <c r="BU80" s="117">
        <v>1</v>
      </c>
      <c r="BV80" s="252">
        <v>29.7</v>
      </c>
      <c r="BW80" s="117">
        <v>100</v>
      </c>
      <c r="BX80" s="252">
        <v>202.83249999999899</v>
      </c>
      <c r="BY80" s="252">
        <v>403.71699999999902</v>
      </c>
      <c r="BZ80" s="97"/>
      <c r="CA80" s="97"/>
      <c r="CB80" s="97"/>
      <c r="CC80" s="97"/>
      <c r="CD80" s="97"/>
      <c r="CE80" s="97"/>
      <c r="CF80" s="97"/>
      <c r="CG80" s="97"/>
      <c r="CH80" s="97"/>
      <c r="CI80" s="97"/>
      <c r="CJ80" s="97"/>
      <c r="CK80" s="97"/>
      <c r="CL80" s="97"/>
      <c r="CM80" s="97"/>
      <c r="CN80" s="97"/>
      <c r="CO80" s="97"/>
      <c r="CP80" s="97"/>
      <c r="CQ80" s="97"/>
      <c r="CR80" s="97"/>
      <c r="CS80" s="97"/>
      <c r="CT80" s="97"/>
      <c r="CU80" s="97"/>
      <c r="CV80" s="97"/>
      <c r="CW80" s="97"/>
      <c r="CX80" s="97"/>
      <c r="CY80" s="97"/>
      <c r="CZ80" s="97"/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</row>
    <row r="81" spans="1:115" ht="11.25" customHeight="1" x14ac:dyDescent="0.25">
      <c r="A81" s="97"/>
      <c r="B81" s="254"/>
      <c r="C81" s="253">
        <v>-1</v>
      </c>
      <c r="D81" s="253">
        <v>-1</v>
      </c>
      <c r="E81" s="253">
        <v>-1</v>
      </c>
      <c r="F81" s="253">
        <v>-1</v>
      </c>
      <c r="G81" s="253">
        <v>-1</v>
      </c>
      <c r="H81" s="253">
        <v>-1</v>
      </c>
      <c r="I81" s="253">
        <v>-1</v>
      </c>
      <c r="J81" s="253">
        <v>-1</v>
      </c>
      <c r="K81" s="253">
        <v>-1</v>
      </c>
      <c r="L81" s="253">
        <v>-1</v>
      </c>
      <c r="M81" s="253">
        <v>-1</v>
      </c>
      <c r="N81" s="253">
        <v>-1</v>
      </c>
      <c r="O81" s="253">
        <v>-1</v>
      </c>
      <c r="P81" s="253">
        <v>-1</v>
      </c>
      <c r="Q81" s="253">
        <v>-1</v>
      </c>
      <c r="R81" s="253">
        <v>-1</v>
      </c>
      <c r="S81" s="253">
        <v>-1</v>
      </c>
      <c r="T81" s="253">
        <v>-1</v>
      </c>
      <c r="U81" s="253">
        <v>-1</v>
      </c>
      <c r="V81" s="253">
        <v>-1</v>
      </c>
      <c r="W81" s="253">
        <v>-1</v>
      </c>
      <c r="X81" s="253">
        <v>-1</v>
      </c>
      <c r="Y81" s="253">
        <v>-1</v>
      </c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51">
        <v>2</v>
      </c>
      <c r="BG81" s="117">
        <v>35</v>
      </c>
      <c r="BH81" s="117">
        <v>20</v>
      </c>
      <c r="BI81" s="117">
        <v>28</v>
      </c>
      <c r="BJ81" s="54" t="str">
        <f t="shared" si="30"/>
        <v>20,35</v>
      </c>
      <c r="BK81" s="97"/>
      <c r="BL81" s="109">
        <f t="shared" si="31"/>
        <v>77</v>
      </c>
      <c r="BM81" s="64">
        <f t="shared" si="32"/>
        <v>3</v>
      </c>
      <c r="BN81" s="64">
        <f t="shared" si="33"/>
        <v>5</v>
      </c>
      <c r="BO81" s="97"/>
      <c r="BP81" s="105">
        <v>76</v>
      </c>
      <c r="BQ81" s="252">
        <v>0</v>
      </c>
      <c r="BR81" s="117">
        <v>76</v>
      </c>
      <c r="BS81" s="117" t="s">
        <v>618</v>
      </c>
      <c r="BT81" s="117" t="s">
        <v>465</v>
      </c>
      <c r="BU81" s="117">
        <v>1</v>
      </c>
      <c r="BV81" s="252">
        <v>29.565470000000001</v>
      </c>
      <c r="BW81" s="117">
        <v>100</v>
      </c>
      <c r="BX81" s="252">
        <v>201.858499999999</v>
      </c>
      <c r="BY81" s="252">
        <v>405.664999999999</v>
      </c>
      <c r="BZ81" s="97"/>
      <c r="CA81" s="97"/>
      <c r="CB81" s="97"/>
      <c r="CC81" s="97"/>
      <c r="CD81" s="97"/>
      <c r="CE81" s="97"/>
      <c r="CF81" s="97"/>
      <c r="CG81" s="97"/>
      <c r="CH81" s="97"/>
      <c r="CI81" s="97"/>
      <c r="CJ81" s="97"/>
      <c r="CK81" s="97"/>
      <c r="CL81" s="97"/>
      <c r="CM81" s="97"/>
      <c r="CN81" s="97"/>
      <c r="CO81" s="97"/>
      <c r="CP81" s="97"/>
      <c r="CQ81" s="97"/>
      <c r="CR81" s="97"/>
      <c r="CS81" s="97"/>
      <c r="CT81" s="97"/>
      <c r="CU81" s="97"/>
      <c r="CV81" s="97"/>
      <c r="CW81" s="97"/>
      <c r="CX81" s="97"/>
      <c r="CY81" s="97"/>
      <c r="CZ81" s="97"/>
      <c r="DA81" s="97"/>
      <c r="DB81" s="97"/>
      <c r="DC81" s="97"/>
      <c r="DD81" s="97"/>
      <c r="DE81" s="97"/>
      <c r="DF81" s="97"/>
      <c r="DG81" s="97"/>
      <c r="DH81" s="97"/>
      <c r="DI81" s="97"/>
      <c r="DJ81" s="97"/>
      <c r="DK81" s="97"/>
    </row>
    <row r="82" spans="1:115" ht="11.25" customHeight="1" x14ac:dyDescent="0.25">
      <c r="A82" s="97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  <c r="BE82" s="245"/>
      <c r="BF82" s="51">
        <v>2</v>
      </c>
      <c r="BG82" s="117">
        <v>36</v>
      </c>
      <c r="BH82" s="117">
        <v>21</v>
      </c>
      <c r="BI82" s="117">
        <v>28</v>
      </c>
      <c r="BJ82" s="54" t="str">
        <f t="shared" si="30"/>
        <v>21,36</v>
      </c>
      <c r="BK82" s="97"/>
      <c r="BL82" s="109">
        <f t="shared" si="31"/>
        <v>78</v>
      </c>
      <c r="BM82" s="64">
        <f t="shared" si="32"/>
        <v>3</v>
      </c>
      <c r="BN82" s="64">
        <f t="shared" si="33"/>
        <v>6</v>
      </c>
      <c r="BO82" s="97"/>
      <c r="BP82" s="105">
        <v>77</v>
      </c>
      <c r="BQ82" s="252">
        <v>0</v>
      </c>
      <c r="BR82" s="117">
        <v>77</v>
      </c>
      <c r="BS82" s="117" t="s">
        <v>617</v>
      </c>
      <c r="BT82" s="117" t="s">
        <v>467</v>
      </c>
      <c r="BU82" s="117">
        <v>1</v>
      </c>
      <c r="BV82" s="252">
        <v>0</v>
      </c>
      <c r="BW82" s="117">
        <v>0</v>
      </c>
      <c r="BX82" s="252">
        <v>0</v>
      </c>
      <c r="BY82" s="252">
        <v>0</v>
      </c>
      <c r="BZ82" s="97"/>
      <c r="CA82" s="97"/>
      <c r="CB82" s="97"/>
      <c r="CC82" s="97"/>
      <c r="CD82" s="97"/>
      <c r="CE82" s="97"/>
      <c r="CF82" s="97"/>
      <c r="CG82" s="97"/>
      <c r="CH82" s="97"/>
      <c r="CI82" s="97"/>
      <c r="CJ82" s="97"/>
      <c r="CK82" s="97"/>
      <c r="CL82" s="97"/>
      <c r="CM82" s="97"/>
      <c r="CN82" s="97"/>
      <c r="CO82" s="97"/>
      <c r="CP82" s="97"/>
      <c r="CQ82" s="97"/>
      <c r="CR82" s="97"/>
      <c r="CS82" s="97"/>
      <c r="CT82" s="97"/>
      <c r="CU82" s="97"/>
      <c r="CV82" s="97"/>
      <c r="CW82" s="97"/>
      <c r="CX82" s="97"/>
      <c r="CY82" s="97"/>
      <c r="CZ82" s="97"/>
      <c r="DA82" s="97"/>
      <c r="DB82" s="97"/>
      <c r="DC82" s="97"/>
      <c r="DD82" s="97"/>
      <c r="DE82" s="97"/>
      <c r="DF82" s="97"/>
      <c r="DG82" s="97"/>
      <c r="DH82" s="97"/>
      <c r="DI82" s="97"/>
      <c r="DJ82" s="97"/>
      <c r="DK82" s="97"/>
    </row>
    <row r="83" spans="1:115" ht="11.25" customHeight="1" x14ac:dyDescent="0.25">
      <c r="A83" s="97"/>
      <c r="B83" s="29">
        <f>COUNT('51'!#REF!)</f>
        <v>0</v>
      </c>
      <c r="C83" s="29">
        <f t="shared" ref="C83:Y83" si="34">IF(ISNUMBER(C84),B83+1,"")</f>
        <v>1</v>
      </c>
      <c r="D83" s="29">
        <f t="shared" si="34"/>
        <v>2</v>
      </c>
      <c r="E83" s="29">
        <f t="shared" si="34"/>
        <v>3</v>
      </c>
      <c r="F83" s="29">
        <f t="shared" si="34"/>
        <v>4</v>
      </c>
      <c r="G83" s="29">
        <f t="shared" si="34"/>
        <v>5</v>
      </c>
      <c r="H83" s="29">
        <f t="shared" si="34"/>
        <v>6</v>
      </c>
      <c r="I83" s="29">
        <f t="shared" si="34"/>
        <v>7</v>
      </c>
      <c r="J83" s="29">
        <f t="shared" si="34"/>
        <v>8</v>
      </c>
      <c r="K83" s="29">
        <f t="shared" si="34"/>
        <v>9</v>
      </c>
      <c r="L83" s="29">
        <f t="shared" si="34"/>
        <v>10</v>
      </c>
      <c r="M83" s="29">
        <f t="shared" si="34"/>
        <v>11</v>
      </c>
      <c r="N83" s="29">
        <f t="shared" si="34"/>
        <v>12</v>
      </c>
      <c r="O83" s="29">
        <f t="shared" si="34"/>
        <v>13</v>
      </c>
      <c r="P83" s="29">
        <f t="shared" si="34"/>
        <v>14</v>
      </c>
      <c r="Q83" s="29">
        <f t="shared" si="34"/>
        <v>15</v>
      </c>
      <c r="R83" s="29">
        <f t="shared" si="34"/>
        <v>16</v>
      </c>
      <c r="S83" s="29">
        <f t="shared" si="34"/>
        <v>17</v>
      </c>
      <c r="T83" s="29">
        <f t="shared" si="34"/>
        <v>18</v>
      </c>
      <c r="U83" s="29">
        <f t="shared" si="34"/>
        <v>19</v>
      </c>
      <c r="V83" s="29">
        <f t="shared" si="34"/>
        <v>20</v>
      </c>
      <c r="W83" s="29">
        <f t="shared" si="34"/>
        <v>21</v>
      </c>
      <c r="X83" s="29">
        <f t="shared" si="34"/>
        <v>22</v>
      </c>
      <c r="Y83" s="29">
        <f t="shared" si="34"/>
        <v>23</v>
      </c>
      <c r="Z83" s="97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51">
        <v>2</v>
      </c>
      <c r="BG83" s="117">
        <v>36</v>
      </c>
      <c r="BH83" s="117">
        <v>22</v>
      </c>
      <c r="BI83" s="117">
        <v>28</v>
      </c>
      <c r="BJ83" s="54" t="str">
        <f t="shared" si="30"/>
        <v>22,36</v>
      </c>
      <c r="BK83" s="97"/>
      <c r="BL83" s="109">
        <f t="shared" si="31"/>
        <v>79</v>
      </c>
      <c r="BM83" s="64">
        <f t="shared" si="32"/>
        <v>3</v>
      </c>
      <c r="BN83" s="64">
        <f t="shared" si="33"/>
        <v>7</v>
      </c>
      <c r="BO83" s="97"/>
      <c r="BP83" s="105">
        <v>78</v>
      </c>
      <c r="BQ83" s="252">
        <v>1</v>
      </c>
      <c r="BR83" s="117">
        <v>0</v>
      </c>
      <c r="BS83" s="117" t="s">
        <v>616</v>
      </c>
      <c r="BT83" s="117" t="s">
        <v>465</v>
      </c>
      <c r="BU83" s="117">
        <v>1</v>
      </c>
      <c r="BV83" s="252">
        <v>20.2</v>
      </c>
      <c r="BW83" s="117">
        <v>100</v>
      </c>
      <c r="BX83" s="252">
        <v>201.858499999999</v>
      </c>
      <c r="BY83" s="252">
        <v>405.66500000000002</v>
      </c>
      <c r="BZ83" s="97"/>
      <c r="CA83" s="97"/>
      <c r="CB83" s="97"/>
      <c r="CC83" s="97"/>
      <c r="CD83" s="97"/>
      <c r="CE83" s="97"/>
      <c r="CF83" s="97"/>
      <c r="CG83" s="97"/>
      <c r="CH83" s="97"/>
      <c r="CI83" s="97"/>
      <c r="CJ83" s="97"/>
      <c r="CK83" s="97"/>
      <c r="CL83" s="97"/>
      <c r="CM83" s="97"/>
      <c r="CN83" s="97"/>
      <c r="CO83" s="97"/>
      <c r="CP83" s="97"/>
      <c r="CQ83" s="97"/>
      <c r="CR83" s="97"/>
      <c r="CS83" s="97"/>
      <c r="CT83" s="97"/>
      <c r="CU83" s="97"/>
      <c r="CV83" s="97"/>
      <c r="CW83" s="97"/>
      <c r="CX83" s="97"/>
      <c r="CY83" s="97"/>
      <c r="CZ83" s="97"/>
      <c r="DA83" s="97"/>
      <c r="DB83" s="97"/>
      <c r="DC83" s="97"/>
      <c r="DD83" s="97"/>
      <c r="DE83" s="97"/>
      <c r="DF83" s="97"/>
      <c r="DG83" s="97"/>
      <c r="DH83" s="97"/>
      <c r="DI83" s="97"/>
      <c r="DJ83" s="97"/>
      <c r="DK83" s="97"/>
    </row>
    <row r="84" spans="1:115" ht="11.25" customHeight="1" x14ac:dyDescent="0.25">
      <c r="A84" s="97"/>
      <c r="B84" s="29">
        <f>COUNT('51'!#REF!)</f>
        <v>0</v>
      </c>
      <c r="C84" s="29">
        <f>ROW()</f>
        <v>84</v>
      </c>
      <c r="D84" s="29">
        <f>ROW()</f>
        <v>84</v>
      </c>
      <c r="E84" s="29">
        <f>ROW()</f>
        <v>84</v>
      </c>
      <c r="F84" s="29">
        <f>ROW()</f>
        <v>84</v>
      </c>
      <c r="G84" s="29">
        <f>ROW()</f>
        <v>84</v>
      </c>
      <c r="H84" s="29">
        <f>ROW()</f>
        <v>84</v>
      </c>
      <c r="I84" s="29">
        <f>ROW()</f>
        <v>84</v>
      </c>
      <c r="J84" s="29">
        <f>ROW()</f>
        <v>84</v>
      </c>
      <c r="K84" s="29">
        <f>ROW()</f>
        <v>84</v>
      </c>
      <c r="L84" s="29">
        <f>ROW()</f>
        <v>84</v>
      </c>
      <c r="M84" s="29">
        <f>ROW()</f>
        <v>84</v>
      </c>
      <c r="N84" s="29">
        <f>ROW()</f>
        <v>84</v>
      </c>
      <c r="O84" s="29">
        <f>ROW()</f>
        <v>84</v>
      </c>
      <c r="P84" s="29">
        <f>ROW()</f>
        <v>84</v>
      </c>
      <c r="Q84" s="29">
        <f>ROW()</f>
        <v>84</v>
      </c>
      <c r="R84" s="29">
        <f>ROW()</f>
        <v>84</v>
      </c>
      <c r="S84" s="29">
        <f>ROW()</f>
        <v>84</v>
      </c>
      <c r="T84" s="29">
        <f>ROW()</f>
        <v>84</v>
      </c>
      <c r="U84" s="29">
        <f>ROW()</f>
        <v>84</v>
      </c>
      <c r="V84" s="29">
        <f>ROW()</f>
        <v>84</v>
      </c>
      <c r="W84" s="29">
        <f>ROW()</f>
        <v>84</v>
      </c>
      <c r="X84" s="29">
        <f>ROW()</f>
        <v>84</v>
      </c>
      <c r="Y84" s="29">
        <f>ROW()</f>
        <v>84</v>
      </c>
      <c r="Z84" s="97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  <c r="BE84" s="245"/>
      <c r="BF84" s="51">
        <v>2</v>
      </c>
      <c r="BG84" s="117">
        <v>36</v>
      </c>
      <c r="BH84" s="117">
        <v>23</v>
      </c>
      <c r="BI84" s="117">
        <v>28</v>
      </c>
      <c r="BJ84" s="54" t="str">
        <f t="shared" si="30"/>
        <v>23,36</v>
      </c>
      <c r="BK84" s="97"/>
      <c r="BL84" s="109">
        <f t="shared" si="31"/>
        <v>80</v>
      </c>
      <c r="BM84" s="64">
        <f t="shared" si="32"/>
        <v>3</v>
      </c>
      <c r="BN84" s="64">
        <f t="shared" si="33"/>
        <v>8</v>
      </c>
      <c r="BO84" s="97"/>
      <c r="BP84" s="105">
        <v>79</v>
      </c>
      <c r="BQ84" s="252">
        <v>1</v>
      </c>
      <c r="BR84" s="117">
        <v>1</v>
      </c>
      <c r="BS84" s="117" t="s">
        <v>615</v>
      </c>
      <c r="BT84" s="117" t="s">
        <v>465</v>
      </c>
      <c r="BU84" s="117">
        <v>1</v>
      </c>
      <c r="BV84" s="252">
        <v>20.2</v>
      </c>
      <c r="BW84" s="117">
        <v>100</v>
      </c>
      <c r="BX84" s="252">
        <v>202.83250000000001</v>
      </c>
      <c r="BY84" s="252">
        <v>403.71699999999902</v>
      </c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  <c r="CL84" s="97"/>
      <c r="CM84" s="97"/>
      <c r="CN84" s="97"/>
      <c r="CO84" s="97"/>
      <c r="CP84" s="97"/>
      <c r="CQ84" s="97"/>
      <c r="CR84" s="97"/>
      <c r="CS84" s="97"/>
      <c r="CT84" s="97"/>
      <c r="CU84" s="97"/>
      <c r="CV84" s="97"/>
      <c r="CW84" s="97"/>
      <c r="CX84" s="97"/>
      <c r="CY84" s="97"/>
      <c r="CZ84" s="97"/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</row>
    <row r="85" spans="1:115" ht="11.25" customHeight="1" x14ac:dyDescent="0.25">
      <c r="A85" s="97"/>
      <c r="B85" s="29">
        <f>COLUMN()</f>
        <v>2</v>
      </c>
      <c r="C85" s="149" t="str">
        <f t="shared" ref="C85:L94" si="35">_xlfn.CONCAT(COLUMN()-$B85,",",ROW()-C$84)</f>
        <v>1,1</v>
      </c>
      <c r="D85" s="149" t="str">
        <f t="shared" si="35"/>
        <v>2,1</v>
      </c>
      <c r="E85" s="149" t="str">
        <f t="shared" si="35"/>
        <v>3,1</v>
      </c>
      <c r="F85" s="149" t="str">
        <f t="shared" si="35"/>
        <v>4,1</v>
      </c>
      <c r="G85" s="149" t="str">
        <f t="shared" si="35"/>
        <v>5,1</v>
      </c>
      <c r="H85" s="149" t="str">
        <f t="shared" si="35"/>
        <v>6,1</v>
      </c>
      <c r="I85" s="149" t="str">
        <f t="shared" si="35"/>
        <v>7,1</v>
      </c>
      <c r="J85" s="149" t="str">
        <f t="shared" si="35"/>
        <v>8,1</v>
      </c>
      <c r="K85" s="149" t="str">
        <f t="shared" si="35"/>
        <v>9,1</v>
      </c>
      <c r="L85" s="149" t="str">
        <f t="shared" si="35"/>
        <v>10,1</v>
      </c>
      <c r="M85" s="149" t="str">
        <f t="shared" ref="M85:Y94" si="36">_xlfn.CONCAT(COLUMN()-$B85,",",ROW()-M$84)</f>
        <v>11,1</v>
      </c>
      <c r="N85" s="149" t="str">
        <f t="shared" si="36"/>
        <v>12,1</v>
      </c>
      <c r="O85" s="149" t="str">
        <f t="shared" si="36"/>
        <v>13,1</v>
      </c>
      <c r="P85" s="149" t="str">
        <f t="shared" si="36"/>
        <v>14,1</v>
      </c>
      <c r="Q85" s="149" t="str">
        <f t="shared" si="36"/>
        <v>15,1</v>
      </c>
      <c r="R85" s="149" t="str">
        <f t="shared" si="36"/>
        <v>16,1</v>
      </c>
      <c r="S85" s="149" t="str">
        <f t="shared" si="36"/>
        <v>17,1</v>
      </c>
      <c r="T85" s="149" t="str">
        <f t="shared" si="36"/>
        <v>18,1</v>
      </c>
      <c r="U85" s="149" t="str">
        <f t="shared" si="36"/>
        <v>19,1</v>
      </c>
      <c r="V85" s="149" t="str">
        <f t="shared" si="36"/>
        <v>20,1</v>
      </c>
      <c r="W85" s="149" t="str">
        <f t="shared" si="36"/>
        <v>21,1</v>
      </c>
      <c r="X85" s="149" t="str">
        <f t="shared" si="36"/>
        <v>22,1</v>
      </c>
      <c r="Y85" s="149" t="str">
        <f t="shared" si="36"/>
        <v>23,1</v>
      </c>
      <c r="Z85" s="97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51">
        <v>3</v>
      </c>
      <c r="BG85" s="117">
        <v>1</v>
      </c>
      <c r="BH85" s="117">
        <v>4</v>
      </c>
      <c r="BI85" s="117">
        <v>50</v>
      </c>
      <c r="BJ85" s="54" t="str">
        <f t="shared" si="30"/>
        <v>4,1</v>
      </c>
      <c r="BK85" s="97"/>
      <c r="BL85" s="109">
        <f t="shared" si="31"/>
        <v>81</v>
      </c>
      <c r="BM85" s="64">
        <f t="shared" si="32"/>
        <v>3</v>
      </c>
      <c r="BN85" s="64">
        <f t="shared" si="33"/>
        <v>9</v>
      </c>
      <c r="BO85" s="97"/>
      <c r="BP85" s="105">
        <v>80</v>
      </c>
      <c r="BQ85" s="252">
        <v>1</v>
      </c>
      <c r="BR85" s="117">
        <v>2</v>
      </c>
      <c r="BS85" s="117" t="s">
        <v>614</v>
      </c>
      <c r="BT85" s="117" t="s">
        <v>467</v>
      </c>
      <c r="BU85" s="117">
        <v>1</v>
      </c>
      <c r="BV85" s="252">
        <v>0</v>
      </c>
      <c r="BW85" s="117">
        <v>0</v>
      </c>
      <c r="BX85" s="252">
        <v>0</v>
      </c>
      <c r="BY85" s="252">
        <v>0</v>
      </c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N85" s="97"/>
      <c r="CO85" s="97"/>
      <c r="CP85" s="97"/>
      <c r="CQ85" s="97"/>
      <c r="CR85" s="97"/>
      <c r="CS85" s="97"/>
      <c r="CT85" s="97"/>
      <c r="CU85" s="97"/>
      <c r="CV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</row>
    <row r="86" spans="1:115" ht="11.25" customHeight="1" x14ac:dyDescent="0.25">
      <c r="A86" s="97"/>
      <c r="B86" s="29">
        <f>COLUMN()</f>
        <v>2</v>
      </c>
      <c r="C86" s="149" t="str">
        <f t="shared" si="35"/>
        <v>1,2</v>
      </c>
      <c r="D86" s="149" t="str">
        <f t="shared" si="35"/>
        <v>2,2</v>
      </c>
      <c r="E86" s="149" t="str">
        <f t="shared" si="35"/>
        <v>3,2</v>
      </c>
      <c r="F86" s="149" t="str">
        <f t="shared" si="35"/>
        <v>4,2</v>
      </c>
      <c r="G86" s="149" t="str">
        <f t="shared" si="35"/>
        <v>5,2</v>
      </c>
      <c r="H86" s="149" t="str">
        <f t="shared" si="35"/>
        <v>6,2</v>
      </c>
      <c r="I86" s="149" t="str">
        <f t="shared" si="35"/>
        <v>7,2</v>
      </c>
      <c r="J86" s="149" t="str">
        <f t="shared" si="35"/>
        <v>8,2</v>
      </c>
      <c r="K86" s="149" t="str">
        <f t="shared" si="35"/>
        <v>9,2</v>
      </c>
      <c r="L86" s="149" t="str">
        <f t="shared" si="35"/>
        <v>10,2</v>
      </c>
      <c r="M86" s="149" t="str">
        <f t="shared" si="36"/>
        <v>11,2</v>
      </c>
      <c r="N86" s="149" t="str">
        <f t="shared" si="36"/>
        <v>12,2</v>
      </c>
      <c r="O86" s="149" t="str">
        <f t="shared" si="36"/>
        <v>13,2</v>
      </c>
      <c r="P86" s="149" t="str">
        <f t="shared" si="36"/>
        <v>14,2</v>
      </c>
      <c r="Q86" s="149" t="str">
        <f t="shared" si="36"/>
        <v>15,2</v>
      </c>
      <c r="R86" s="149" t="str">
        <f t="shared" si="36"/>
        <v>16,2</v>
      </c>
      <c r="S86" s="149" t="str">
        <f t="shared" si="36"/>
        <v>17,2</v>
      </c>
      <c r="T86" s="149" t="str">
        <f t="shared" si="36"/>
        <v>18,2</v>
      </c>
      <c r="U86" s="149" t="str">
        <f t="shared" si="36"/>
        <v>19,2</v>
      </c>
      <c r="V86" s="149" t="str">
        <f t="shared" si="36"/>
        <v>20,2</v>
      </c>
      <c r="W86" s="149" t="str">
        <f t="shared" si="36"/>
        <v>21,2</v>
      </c>
      <c r="X86" s="149" t="str">
        <f t="shared" si="36"/>
        <v>22,2</v>
      </c>
      <c r="Y86" s="149" t="str">
        <f t="shared" si="36"/>
        <v>23,2</v>
      </c>
      <c r="Z86" s="97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  <c r="BE86" s="245"/>
      <c r="BF86" s="51">
        <v>3</v>
      </c>
      <c r="BG86" s="117">
        <v>1</v>
      </c>
      <c r="BH86" s="117">
        <v>5</v>
      </c>
      <c r="BI86" s="117">
        <v>50</v>
      </c>
      <c r="BJ86" s="54" t="str">
        <f t="shared" si="30"/>
        <v>5,1</v>
      </c>
      <c r="BK86" s="97"/>
      <c r="BL86" s="109">
        <f t="shared" si="31"/>
        <v>82</v>
      </c>
      <c r="BM86" s="64">
        <f t="shared" si="32"/>
        <v>3</v>
      </c>
      <c r="BN86" s="64">
        <f t="shared" si="33"/>
        <v>10</v>
      </c>
      <c r="BO86" s="97"/>
      <c r="BP86" s="105">
        <v>81</v>
      </c>
      <c r="BQ86" s="252">
        <v>1</v>
      </c>
      <c r="BR86" s="117">
        <v>3</v>
      </c>
      <c r="BS86" s="117" t="s">
        <v>613</v>
      </c>
      <c r="BT86" s="117" t="s">
        <v>465</v>
      </c>
      <c r="BU86" s="117">
        <v>1</v>
      </c>
      <c r="BV86" s="252">
        <v>20.2</v>
      </c>
      <c r="BW86" s="117">
        <v>100</v>
      </c>
      <c r="BX86" s="252">
        <v>202.83250000000001</v>
      </c>
      <c r="BY86" s="252">
        <v>403.71699999999902</v>
      </c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  <c r="CL86" s="97"/>
      <c r="CM86" s="97"/>
      <c r="CN86" s="97"/>
      <c r="CO86" s="97"/>
      <c r="CP86" s="97"/>
      <c r="CQ86" s="97"/>
      <c r="CR86" s="97"/>
      <c r="CS86" s="97"/>
      <c r="CT86" s="97"/>
      <c r="CU86" s="97"/>
      <c r="CV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</row>
    <row r="87" spans="1:115" ht="11.25" customHeight="1" x14ac:dyDescent="0.25">
      <c r="A87" s="97"/>
      <c r="B87" s="29">
        <f>COLUMN()</f>
        <v>2</v>
      </c>
      <c r="C87" s="149" t="str">
        <f t="shared" si="35"/>
        <v>1,3</v>
      </c>
      <c r="D87" s="149" t="str">
        <f t="shared" si="35"/>
        <v>2,3</v>
      </c>
      <c r="E87" s="149" t="str">
        <f t="shared" si="35"/>
        <v>3,3</v>
      </c>
      <c r="F87" s="149" t="str">
        <f t="shared" si="35"/>
        <v>4,3</v>
      </c>
      <c r="G87" s="149" t="str">
        <f t="shared" si="35"/>
        <v>5,3</v>
      </c>
      <c r="H87" s="149" t="str">
        <f t="shared" si="35"/>
        <v>6,3</v>
      </c>
      <c r="I87" s="149" t="str">
        <f t="shared" si="35"/>
        <v>7,3</v>
      </c>
      <c r="J87" s="149" t="str">
        <f t="shared" si="35"/>
        <v>8,3</v>
      </c>
      <c r="K87" s="149" t="str">
        <f t="shared" si="35"/>
        <v>9,3</v>
      </c>
      <c r="L87" s="149" t="str">
        <f t="shared" si="35"/>
        <v>10,3</v>
      </c>
      <c r="M87" s="149" t="str">
        <f t="shared" si="36"/>
        <v>11,3</v>
      </c>
      <c r="N87" s="149" t="str">
        <f t="shared" si="36"/>
        <v>12,3</v>
      </c>
      <c r="O87" s="149" t="str">
        <f t="shared" si="36"/>
        <v>13,3</v>
      </c>
      <c r="P87" s="149" t="str">
        <f t="shared" si="36"/>
        <v>14,3</v>
      </c>
      <c r="Q87" s="149" t="str">
        <f t="shared" si="36"/>
        <v>15,3</v>
      </c>
      <c r="R87" s="149" t="str">
        <f t="shared" si="36"/>
        <v>16,3</v>
      </c>
      <c r="S87" s="149" t="str">
        <f t="shared" si="36"/>
        <v>17,3</v>
      </c>
      <c r="T87" s="149" t="str">
        <f t="shared" si="36"/>
        <v>18,3</v>
      </c>
      <c r="U87" s="149" t="str">
        <f t="shared" si="36"/>
        <v>19,3</v>
      </c>
      <c r="V87" s="149" t="str">
        <f t="shared" si="36"/>
        <v>20,3</v>
      </c>
      <c r="W87" s="149" t="str">
        <f t="shared" si="36"/>
        <v>21,3</v>
      </c>
      <c r="X87" s="149" t="str">
        <f t="shared" si="36"/>
        <v>22,3</v>
      </c>
      <c r="Y87" s="149" t="str">
        <f t="shared" si="36"/>
        <v>23,3</v>
      </c>
      <c r="Z87" s="97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  <c r="BD87" s="245"/>
      <c r="BE87" s="245"/>
      <c r="BF87" s="51">
        <v>3</v>
      </c>
      <c r="BG87" s="117">
        <v>1</v>
      </c>
      <c r="BH87" s="117">
        <v>6</v>
      </c>
      <c r="BI87" s="117">
        <v>50</v>
      </c>
      <c r="BJ87" s="54" t="str">
        <f t="shared" si="30"/>
        <v>6,1</v>
      </c>
      <c r="BK87" s="97"/>
      <c r="BL87" s="109">
        <f t="shared" si="31"/>
        <v>83</v>
      </c>
      <c r="BM87" s="64">
        <f t="shared" si="32"/>
        <v>3</v>
      </c>
      <c r="BN87" s="64">
        <f t="shared" si="33"/>
        <v>11</v>
      </c>
      <c r="BO87" s="97"/>
      <c r="BP87" s="105">
        <v>82</v>
      </c>
      <c r="BQ87" s="252">
        <v>1</v>
      </c>
      <c r="BR87" s="117">
        <v>4</v>
      </c>
      <c r="BS87" s="117" t="s">
        <v>612</v>
      </c>
      <c r="BT87" s="117" t="s">
        <v>467</v>
      </c>
      <c r="BU87" s="117">
        <v>1</v>
      </c>
      <c r="BV87" s="252">
        <v>0</v>
      </c>
      <c r="BW87" s="117">
        <v>0</v>
      </c>
      <c r="BX87" s="252">
        <v>0</v>
      </c>
      <c r="BY87" s="252">
        <v>0</v>
      </c>
      <c r="BZ87" s="97"/>
      <c r="CA87" s="97"/>
      <c r="CB87" s="97"/>
      <c r="CC87" s="97"/>
      <c r="CD87" s="97"/>
      <c r="CE87" s="97"/>
      <c r="CF87" s="97"/>
      <c r="CG87" s="97"/>
      <c r="CH87" s="97"/>
      <c r="CI87" s="97"/>
      <c r="CJ87" s="97"/>
      <c r="CK87" s="97"/>
      <c r="CL87" s="97"/>
      <c r="CM87" s="97"/>
      <c r="CN87" s="97"/>
      <c r="CO87" s="97"/>
      <c r="CP87" s="97"/>
      <c r="CQ87" s="97"/>
      <c r="CR87" s="97"/>
      <c r="CS87" s="97"/>
      <c r="CT87" s="97"/>
      <c r="CU87" s="97"/>
      <c r="CV87" s="97"/>
      <c r="CW87" s="97"/>
      <c r="CX87" s="97"/>
      <c r="CY87" s="97"/>
      <c r="CZ87" s="97"/>
      <c r="DA87" s="97"/>
      <c r="DB87" s="97"/>
      <c r="DC87" s="97"/>
      <c r="DD87" s="97"/>
      <c r="DE87" s="97"/>
      <c r="DF87" s="97"/>
      <c r="DG87" s="97"/>
      <c r="DH87" s="97"/>
      <c r="DI87" s="97"/>
      <c r="DJ87" s="97"/>
      <c r="DK87" s="97"/>
    </row>
    <row r="88" spans="1:115" ht="11.25" customHeight="1" x14ac:dyDescent="0.25">
      <c r="A88" s="97"/>
      <c r="B88" s="29">
        <f>COLUMN()</f>
        <v>2</v>
      </c>
      <c r="C88" s="149" t="str">
        <f t="shared" si="35"/>
        <v>1,4</v>
      </c>
      <c r="D88" s="149" t="str">
        <f t="shared" si="35"/>
        <v>2,4</v>
      </c>
      <c r="E88" s="149" t="str">
        <f t="shared" si="35"/>
        <v>3,4</v>
      </c>
      <c r="F88" s="149" t="str">
        <f t="shared" si="35"/>
        <v>4,4</v>
      </c>
      <c r="G88" s="149" t="str">
        <f t="shared" si="35"/>
        <v>5,4</v>
      </c>
      <c r="H88" s="149" t="str">
        <f t="shared" si="35"/>
        <v>6,4</v>
      </c>
      <c r="I88" s="149" t="str">
        <f t="shared" si="35"/>
        <v>7,4</v>
      </c>
      <c r="J88" s="149" t="str">
        <f t="shared" si="35"/>
        <v>8,4</v>
      </c>
      <c r="K88" s="149" t="str">
        <f t="shared" si="35"/>
        <v>9,4</v>
      </c>
      <c r="L88" s="149" t="str">
        <f t="shared" si="35"/>
        <v>10,4</v>
      </c>
      <c r="M88" s="149" t="str">
        <f t="shared" si="36"/>
        <v>11,4</v>
      </c>
      <c r="N88" s="149" t="str">
        <f t="shared" si="36"/>
        <v>12,4</v>
      </c>
      <c r="O88" s="149" t="str">
        <f t="shared" si="36"/>
        <v>13,4</v>
      </c>
      <c r="P88" s="149" t="str">
        <f t="shared" si="36"/>
        <v>14,4</v>
      </c>
      <c r="Q88" s="149" t="str">
        <f t="shared" si="36"/>
        <v>15,4</v>
      </c>
      <c r="R88" s="149" t="str">
        <f t="shared" si="36"/>
        <v>16,4</v>
      </c>
      <c r="S88" s="149" t="str">
        <f t="shared" si="36"/>
        <v>17,4</v>
      </c>
      <c r="T88" s="149" t="str">
        <f t="shared" si="36"/>
        <v>18,4</v>
      </c>
      <c r="U88" s="149" t="str">
        <f t="shared" si="36"/>
        <v>19,4</v>
      </c>
      <c r="V88" s="149" t="str">
        <f t="shared" si="36"/>
        <v>20,4</v>
      </c>
      <c r="W88" s="149" t="str">
        <f t="shared" si="36"/>
        <v>21,4</v>
      </c>
      <c r="X88" s="149" t="str">
        <f t="shared" si="36"/>
        <v>22,4</v>
      </c>
      <c r="Y88" s="149" t="str">
        <f t="shared" si="36"/>
        <v>23,4</v>
      </c>
      <c r="Z88" s="97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  <c r="BD88" s="245"/>
      <c r="BE88" s="245"/>
      <c r="BF88" s="51">
        <v>3</v>
      </c>
      <c r="BG88" s="117">
        <v>1</v>
      </c>
      <c r="BH88" s="117">
        <v>7</v>
      </c>
      <c r="BI88" s="117">
        <v>50</v>
      </c>
      <c r="BJ88" s="54" t="str">
        <f t="shared" si="30"/>
        <v>7,1</v>
      </c>
      <c r="BK88" s="97"/>
      <c r="BL88" s="109">
        <f t="shared" si="31"/>
        <v>84</v>
      </c>
      <c r="BM88" s="64">
        <f t="shared" si="32"/>
        <v>3</v>
      </c>
      <c r="BN88" s="64">
        <f t="shared" si="33"/>
        <v>12</v>
      </c>
      <c r="BO88" s="97"/>
      <c r="BP88" s="105">
        <v>83</v>
      </c>
      <c r="BQ88" s="252">
        <v>1</v>
      </c>
      <c r="BR88" s="117">
        <v>5</v>
      </c>
      <c r="BS88" s="117" t="s">
        <v>609</v>
      </c>
      <c r="BT88" s="117" t="s">
        <v>465</v>
      </c>
      <c r="BU88" s="117">
        <v>1</v>
      </c>
      <c r="BV88" s="252">
        <v>20.2</v>
      </c>
      <c r="BW88" s="117">
        <v>100</v>
      </c>
      <c r="BX88" s="252">
        <v>202.83250000000001</v>
      </c>
      <c r="BY88" s="252">
        <v>403.71699999999902</v>
      </c>
      <c r="BZ88" s="97"/>
      <c r="CA88" s="97"/>
      <c r="CB88" s="97"/>
      <c r="CC88" s="97"/>
      <c r="CD88" s="97"/>
      <c r="CE88" s="97"/>
      <c r="CF88" s="97"/>
      <c r="CG88" s="97"/>
      <c r="CH88" s="97"/>
      <c r="CI88" s="97"/>
      <c r="CJ88" s="97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</row>
    <row r="89" spans="1:115" ht="11.25" customHeight="1" x14ac:dyDescent="0.25">
      <c r="A89" s="97"/>
      <c r="B89" s="29">
        <f>COLUMN()</f>
        <v>2</v>
      </c>
      <c r="C89" s="149" t="str">
        <f t="shared" si="35"/>
        <v>1,5</v>
      </c>
      <c r="D89" s="149" t="str">
        <f t="shared" si="35"/>
        <v>2,5</v>
      </c>
      <c r="E89" s="149" t="str">
        <f t="shared" si="35"/>
        <v>3,5</v>
      </c>
      <c r="F89" s="149" t="str">
        <f t="shared" si="35"/>
        <v>4,5</v>
      </c>
      <c r="G89" s="149" t="str">
        <f t="shared" si="35"/>
        <v>5,5</v>
      </c>
      <c r="H89" s="149" t="str">
        <f t="shared" si="35"/>
        <v>6,5</v>
      </c>
      <c r="I89" s="149" t="str">
        <f t="shared" si="35"/>
        <v>7,5</v>
      </c>
      <c r="J89" s="149" t="str">
        <f t="shared" si="35"/>
        <v>8,5</v>
      </c>
      <c r="K89" s="149" t="str">
        <f t="shared" si="35"/>
        <v>9,5</v>
      </c>
      <c r="L89" s="149" t="str">
        <f t="shared" si="35"/>
        <v>10,5</v>
      </c>
      <c r="M89" s="149" t="str">
        <f t="shared" si="36"/>
        <v>11,5</v>
      </c>
      <c r="N89" s="149" t="str">
        <f t="shared" si="36"/>
        <v>12,5</v>
      </c>
      <c r="O89" s="149" t="str">
        <f t="shared" si="36"/>
        <v>13,5</v>
      </c>
      <c r="P89" s="149" t="str">
        <f t="shared" si="36"/>
        <v>14,5</v>
      </c>
      <c r="Q89" s="149" t="str">
        <f t="shared" si="36"/>
        <v>15,5</v>
      </c>
      <c r="R89" s="149" t="str">
        <f t="shared" si="36"/>
        <v>16,5</v>
      </c>
      <c r="S89" s="149" t="str">
        <f t="shared" si="36"/>
        <v>17,5</v>
      </c>
      <c r="T89" s="149" t="str">
        <f t="shared" si="36"/>
        <v>18,5</v>
      </c>
      <c r="U89" s="149" t="str">
        <f t="shared" si="36"/>
        <v>19,5</v>
      </c>
      <c r="V89" s="149" t="str">
        <f t="shared" si="36"/>
        <v>20,5</v>
      </c>
      <c r="W89" s="149" t="str">
        <f t="shared" si="36"/>
        <v>21,5</v>
      </c>
      <c r="X89" s="149" t="str">
        <f t="shared" si="36"/>
        <v>22,5</v>
      </c>
      <c r="Y89" s="149" t="str">
        <f t="shared" si="36"/>
        <v>23,5</v>
      </c>
      <c r="Z89" s="97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  <c r="BD89" s="245"/>
      <c r="BE89" s="245"/>
      <c r="BF89" s="51">
        <v>3</v>
      </c>
      <c r="BG89" s="117">
        <v>1</v>
      </c>
      <c r="BH89" s="117">
        <v>8</v>
      </c>
      <c r="BI89" s="117">
        <v>50</v>
      </c>
      <c r="BJ89" s="54" t="str">
        <f t="shared" si="30"/>
        <v>8,1</v>
      </c>
      <c r="BK89" s="97"/>
      <c r="BL89" s="109">
        <f t="shared" si="31"/>
        <v>85</v>
      </c>
      <c r="BM89" s="64">
        <f t="shared" si="32"/>
        <v>3</v>
      </c>
      <c r="BN89" s="64">
        <f t="shared" si="33"/>
        <v>13</v>
      </c>
      <c r="BO89" s="97"/>
      <c r="BP89" s="105">
        <v>84</v>
      </c>
      <c r="BQ89" s="252">
        <v>1</v>
      </c>
      <c r="BR89" s="117">
        <v>6</v>
      </c>
      <c r="BS89" s="117" t="s">
        <v>611</v>
      </c>
      <c r="BT89" s="117" t="s">
        <v>467</v>
      </c>
      <c r="BU89" s="117">
        <v>1</v>
      </c>
      <c r="BV89" s="252">
        <v>0</v>
      </c>
      <c r="BW89" s="117">
        <v>0</v>
      </c>
      <c r="BX89" s="252">
        <v>0</v>
      </c>
      <c r="BY89" s="252">
        <v>0</v>
      </c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7"/>
      <c r="CL89" s="97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</row>
    <row r="90" spans="1:115" ht="11.25" customHeight="1" x14ac:dyDescent="0.25">
      <c r="A90" s="97"/>
      <c r="B90" s="29">
        <f>COLUMN()</f>
        <v>2</v>
      </c>
      <c r="C90" s="149" t="str">
        <f t="shared" si="35"/>
        <v>1,6</v>
      </c>
      <c r="D90" s="149" t="str">
        <f t="shared" si="35"/>
        <v>2,6</v>
      </c>
      <c r="E90" s="149" t="str">
        <f t="shared" si="35"/>
        <v>3,6</v>
      </c>
      <c r="F90" s="149" t="str">
        <f t="shared" si="35"/>
        <v>4,6</v>
      </c>
      <c r="G90" s="149" t="str">
        <f t="shared" si="35"/>
        <v>5,6</v>
      </c>
      <c r="H90" s="149" t="str">
        <f t="shared" si="35"/>
        <v>6,6</v>
      </c>
      <c r="I90" s="149" t="str">
        <f t="shared" si="35"/>
        <v>7,6</v>
      </c>
      <c r="J90" s="149" t="str">
        <f t="shared" si="35"/>
        <v>8,6</v>
      </c>
      <c r="K90" s="149" t="str">
        <f t="shared" si="35"/>
        <v>9,6</v>
      </c>
      <c r="L90" s="149" t="str">
        <f t="shared" si="35"/>
        <v>10,6</v>
      </c>
      <c r="M90" s="149" t="str">
        <f t="shared" si="36"/>
        <v>11,6</v>
      </c>
      <c r="N90" s="149" t="str">
        <f t="shared" si="36"/>
        <v>12,6</v>
      </c>
      <c r="O90" s="149" t="str">
        <f t="shared" si="36"/>
        <v>13,6</v>
      </c>
      <c r="P90" s="149" t="str">
        <f t="shared" si="36"/>
        <v>14,6</v>
      </c>
      <c r="Q90" s="149" t="str">
        <f t="shared" si="36"/>
        <v>15,6</v>
      </c>
      <c r="R90" s="149" t="str">
        <f t="shared" si="36"/>
        <v>16,6</v>
      </c>
      <c r="S90" s="149" t="str">
        <f t="shared" si="36"/>
        <v>17,6</v>
      </c>
      <c r="T90" s="149" t="str">
        <f t="shared" si="36"/>
        <v>18,6</v>
      </c>
      <c r="U90" s="149" t="str">
        <f t="shared" si="36"/>
        <v>19,6</v>
      </c>
      <c r="V90" s="149" t="str">
        <f t="shared" si="36"/>
        <v>20,6</v>
      </c>
      <c r="W90" s="149" t="str">
        <f t="shared" si="36"/>
        <v>21,6</v>
      </c>
      <c r="X90" s="149" t="str">
        <f t="shared" si="36"/>
        <v>22,6</v>
      </c>
      <c r="Y90" s="149" t="str">
        <f t="shared" si="36"/>
        <v>23,6</v>
      </c>
      <c r="Z90" s="97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/>
      <c r="BF90" s="51">
        <v>3</v>
      </c>
      <c r="BG90" s="117">
        <v>1</v>
      </c>
      <c r="BH90" s="117">
        <v>9</v>
      </c>
      <c r="BI90" s="117">
        <v>50</v>
      </c>
      <c r="BJ90" s="54" t="str">
        <f t="shared" si="30"/>
        <v>9,1</v>
      </c>
      <c r="BK90" s="97"/>
      <c r="BL90" s="109">
        <f t="shared" si="31"/>
        <v>86</v>
      </c>
      <c r="BM90" s="64">
        <f t="shared" si="32"/>
        <v>3</v>
      </c>
      <c r="BN90" s="64">
        <f t="shared" si="33"/>
        <v>14</v>
      </c>
      <c r="BO90" s="97"/>
      <c r="BP90" s="105">
        <v>85</v>
      </c>
      <c r="BQ90" s="252">
        <v>1</v>
      </c>
      <c r="BR90" s="117">
        <v>7</v>
      </c>
      <c r="BS90" s="117" t="s">
        <v>610</v>
      </c>
      <c r="BT90" s="117" t="s">
        <v>467</v>
      </c>
      <c r="BU90" s="117">
        <v>1</v>
      </c>
      <c r="BV90" s="252">
        <v>0</v>
      </c>
      <c r="BW90" s="117">
        <v>0</v>
      </c>
      <c r="BX90" s="252">
        <v>0</v>
      </c>
      <c r="BY90" s="252">
        <v>0</v>
      </c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</row>
    <row r="91" spans="1:115" ht="11.25" customHeight="1" x14ac:dyDescent="0.25">
      <c r="A91" s="97"/>
      <c r="B91" s="29">
        <f>COLUMN()</f>
        <v>2</v>
      </c>
      <c r="C91" s="149" t="str">
        <f t="shared" si="35"/>
        <v>1,7</v>
      </c>
      <c r="D91" s="149" t="str">
        <f t="shared" si="35"/>
        <v>2,7</v>
      </c>
      <c r="E91" s="149" t="str">
        <f t="shared" si="35"/>
        <v>3,7</v>
      </c>
      <c r="F91" s="149" t="str">
        <f t="shared" si="35"/>
        <v>4,7</v>
      </c>
      <c r="G91" s="149" t="str">
        <f t="shared" si="35"/>
        <v>5,7</v>
      </c>
      <c r="H91" s="149" t="str">
        <f t="shared" si="35"/>
        <v>6,7</v>
      </c>
      <c r="I91" s="149" t="str">
        <f t="shared" si="35"/>
        <v>7,7</v>
      </c>
      <c r="J91" s="149" t="str">
        <f t="shared" si="35"/>
        <v>8,7</v>
      </c>
      <c r="K91" s="149" t="str">
        <f t="shared" si="35"/>
        <v>9,7</v>
      </c>
      <c r="L91" s="149" t="str">
        <f t="shared" si="35"/>
        <v>10,7</v>
      </c>
      <c r="M91" s="149" t="str">
        <f t="shared" si="36"/>
        <v>11,7</v>
      </c>
      <c r="N91" s="149" t="str">
        <f t="shared" si="36"/>
        <v>12,7</v>
      </c>
      <c r="O91" s="149" t="str">
        <f t="shared" si="36"/>
        <v>13,7</v>
      </c>
      <c r="P91" s="149" t="str">
        <f t="shared" si="36"/>
        <v>14,7</v>
      </c>
      <c r="Q91" s="149" t="str">
        <f t="shared" si="36"/>
        <v>15,7</v>
      </c>
      <c r="R91" s="149" t="str">
        <f t="shared" si="36"/>
        <v>16,7</v>
      </c>
      <c r="S91" s="149" t="str">
        <f t="shared" si="36"/>
        <v>17,7</v>
      </c>
      <c r="T91" s="149" t="str">
        <f t="shared" si="36"/>
        <v>18,7</v>
      </c>
      <c r="U91" s="149" t="str">
        <f t="shared" si="36"/>
        <v>19,7</v>
      </c>
      <c r="V91" s="149" t="str">
        <f t="shared" si="36"/>
        <v>20,7</v>
      </c>
      <c r="W91" s="149" t="str">
        <f t="shared" si="36"/>
        <v>21,7</v>
      </c>
      <c r="X91" s="149" t="str">
        <f t="shared" si="36"/>
        <v>22,7</v>
      </c>
      <c r="Y91" s="149" t="str">
        <f t="shared" si="36"/>
        <v>23,7</v>
      </c>
      <c r="Z91" s="97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  <c r="BD91" s="245"/>
      <c r="BE91" s="245"/>
      <c r="BF91" s="51">
        <v>3</v>
      </c>
      <c r="BG91" s="117">
        <v>1</v>
      </c>
      <c r="BH91" s="117">
        <v>10</v>
      </c>
      <c r="BI91" s="117">
        <v>50</v>
      </c>
      <c r="BJ91" s="54" t="str">
        <f t="shared" si="30"/>
        <v>10,1</v>
      </c>
      <c r="BK91" s="97"/>
      <c r="BL91" s="109">
        <f t="shared" si="31"/>
        <v>87</v>
      </c>
      <c r="BM91" s="64">
        <f t="shared" si="32"/>
        <v>3</v>
      </c>
      <c r="BN91" s="64">
        <f t="shared" si="33"/>
        <v>15</v>
      </c>
      <c r="BO91" s="97"/>
      <c r="BP91" s="105">
        <v>86</v>
      </c>
      <c r="BQ91" s="252">
        <v>1</v>
      </c>
      <c r="BR91" s="117">
        <v>8</v>
      </c>
      <c r="BS91" s="117" t="s">
        <v>609</v>
      </c>
      <c r="BT91" s="117" t="s">
        <v>465</v>
      </c>
      <c r="BU91" s="117">
        <v>1</v>
      </c>
      <c r="BV91" s="252">
        <v>20.2</v>
      </c>
      <c r="BW91" s="117">
        <v>100</v>
      </c>
      <c r="BX91" s="252">
        <v>201.858499999999</v>
      </c>
      <c r="BY91" s="252">
        <v>405.66500000000002</v>
      </c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</row>
    <row r="92" spans="1:115" ht="11.25" customHeight="1" x14ac:dyDescent="0.25">
      <c r="A92" s="97"/>
      <c r="B92" s="29">
        <f>COLUMN()</f>
        <v>2</v>
      </c>
      <c r="C92" s="149" t="str">
        <f t="shared" si="35"/>
        <v>1,8</v>
      </c>
      <c r="D92" s="149" t="str">
        <f t="shared" si="35"/>
        <v>2,8</v>
      </c>
      <c r="E92" s="149" t="str">
        <f t="shared" si="35"/>
        <v>3,8</v>
      </c>
      <c r="F92" s="149" t="str">
        <f t="shared" si="35"/>
        <v>4,8</v>
      </c>
      <c r="G92" s="149" t="str">
        <f t="shared" si="35"/>
        <v>5,8</v>
      </c>
      <c r="H92" s="149" t="str">
        <f t="shared" si="35"/>
        <v>6,8</v>
      </c>
      <c r="I92" s="149" t="str">
        <f t="shared" si="35"/>
        <v>7,8</v>
      </c>
      <c r="J92" s="149" t="str">
        <f t="shared" si="35"/>
        <v>8,8</v>
      </c>
      <c r="K92" s="149" t="str">
        <f t="shared" si="35"/>
        <v>9,8</v>
      </c>
      <c r="L92" s="149" t="str">
        <f t="shared" si="35"/>
        <v>10,8</v>
      </c>
      <c r="M92" s="149" t="str">
        <f t="shared" si="36"/>
        <v>11,8</v>
      </c>
      <c r="N92" s="149" t="str">
        <f t="shared" si="36"/>
        <v>12,8</v>
      </c>
      <c r="O92" s="149" t="str">
        <f t="shared" si="36"/>
        <v>13,8</v>
      </c>
      <c r="P92" s="149" t="str">
        <f t="shared" si="36"/>
        <v>14,8</v>
      </c>
      <c r="Q92" s="149" t="str">
        <f t="shared" si="36"/>
        <v>15,8</v>
      </c>
      <c r="R92" s="149" t="str">
        <f t="shared" si="36"/>
        <v>16,8</v>
      </c>
      <c r="S92" s="149" t="str">
        <f t="shared" si="36"/>
        <v>17,8</v>
      </c>
      <c r="T92" s="149" t="str">
        <f t="shared" si="36"/>
        <v>18,8</v>
      </c>
      <c r="U92" s="149" t="str">
        <f t="shared" si="36"/>
        <v>19,8</v>
      </c>
      <c r="V92" s="149" t="str">
        <f t="shared" si="36"/>
        <v>20,8</v>
      </c>
      <c r="W92" s="149" t="str">
        <f t="shared" si="36"/>
        <v>21,8</v>
      </c>
      <c r="X92" s="149" t="str">
        <f t="shared" si="36"/>
        <v>22,8</v>
      </c>
      <c r="Y92" s="149" t="str">
        <f t="shared" si="36"/>
        <v>23,8</v>
      </c>
      <c r="Z92" s="97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  <c r="BD92" s="245"/>
      <c r="BE92" s="245"/>
      <c r="BF92" s="51">
        <v>3</v>
      </c>
      <c r="BG92" s="117">
        <v>1</v>
      </c>
      <c r="BH92" s="117">
        <v>11</v>
      </c>
      <c r="BI92" s="117">
        <v>50</v>
      </c>
      <c r="BJ92" s="54" t="str">
        <f t="shared" si="30"/>
        <v>11,1</v>
      </c>
      <c r="BK92" s="97"/>
      <c r="BL92" s="109">
        <f t="shared" si="31"/>
        <v>88</v>
      </c>
      <c r="BM92" s="64">
        <f t="shared" si="32"/>
        <v>3</v>
      </c>
      <c r="BN92" s="64">
        <f t="shared" si="33"/>
        <v>16</v>
      </c>
      <c r="BO92" s="97"/>
      <c r="BP92" s="105">
        <v>87</v>
      </c>
      <c r="BQ92" s="252">
        <v>1</v>
      </c>
      <c r="BR92" s="117">
        <v>9</v>
      </c>
      <c r="BS92" s="117" t="s">
        <v>604</v>
      </c>
      <c r="BT92" s="117" t="s">
        <v>465</v>
      </c>
      <c r="BU92" s="117">
        <v>1</v>
      </c>
      <c r="BV92" s="252">
        <v>20.2</v>
      </c>
      <c r="BW92" s="117">
        <v>100</v>
      </c>
      <c r="BX92" s="252">
        <v>202.83249999999899</v>
      </c>
      <c r="BY92" s="252">
        <v>403.71699999999998</v>
      </c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</row>
    <row r="93" spans="1:115" ht="11.25" customHeight="1" x14ac:dyDescent="0.25">
      <c r="A93" s="97"/>
      <c r="B93" s="29">
        <f>COLUMN()</f>
        <v>2</v>
      </c>
      <c r="C93" s="149" t="str">
        <f t="shared" si="35"/>
        <v>1,9</v>
      </c>
      <c r="D93" s="149" t="str">
        <f t="shared" si="35"/>
        <v>2,9</v>
      </c>
      <c r="E93" s="149" t="str">
        <f t="shared" si="35"/>
        <v>3,9</v>
      </c>
      <c r="F93" s="149" t="str">
        <f t="shared" si="35"/>
        <v>4,9</v>
      </c>
      <c r="G93" s="149" t="str">
        <f t="shared" si="35"/>
        <v>5,9</v>
      </c>
      <c r="H93" s="149" t="str">
        <f t="shared" si="35"/>
        <v>6,9</v>
      </c>
      <c r="I93" s="149" t="str">
        <f t="shared" si="35"/>
        <v>7,9</v>
      </c>
      <c r="J93" s="149" t="str">
        <f t="shared" si="35"/>
        <v>8,9</v>
      </c>
      <c r="K93" s="149" t="str">
        <f t="shared" si="35"/>
        <v>9,9</v>
      </c>
      <c r="L93" s="149" t="str">
        <f t="shared" si="35"/>
        <v>10,9</v>
      </c>
      <c r="M93" s="149" t="str">
        <f t="shared" si="36"/>
        <v>11,9</v>
      </c>
      <c r="N93" s="149" t="str">
        <f t="shared" si="36"/>
        <v>12,9</v>
      </c>
      <c r="O93" s="149" t="str">
        <f t="shared" si="36"/>
        <v>13,9</v>
      </c>
      <c r="P93" s="149" t="str">
        <f t="shared" si="36"/>
        <v>14,9</v>
      </c>
      <c r="Q93" s="149" t="str">
        <f t="shared" si="36"/>
        <v>15,9</v>
      </c>
      <c r="R93" s="149" t="str">
        <f t="shared" si="36"/>
        <v>16,9</v>
      </c>
      <c r="S93" s="149" t="str">
        <f t="shared" si="36"/>
        <v>17,9</v>
      </c>
      <c r="T93" s="149" t="str">
        <f t="shared" si="36"/>
        <v>18,9</v>
      </c>
      <c r="U93" s="149" t="str">
        <f t="shared" si="36"/>
        <v>19,9</v>
      </c>
      <c r="V93" s="149" t="str">
        <f t="shared" si="36"/>
        <v>20,9</v>
      </c>
      <c r="W93" s="149" t="str">
        <f t="shared" si="36"/>
        <v>21,9</v>
      </c>
      <c r="X93" s="149" t="str">
        <f t="shared" si="36"/>
        <v>22,9</v>
      </c>
      <c r="Y93" s="149" t="str">
        <f t="shared" si="36"/>
        <v>23,9</v>
      </c>
      <c r="Z93" s="97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/>
      <c r="BD93" s="245"/>
      <c r="BE93" s="245"/>
      <c r="BF93" s="51">
        <v>3</v>
      </c>
      <c r="BG93" s="117">
        <v>1</v>
      </c>
      <c r="BH93" s="117">
        <v>16</v>
      </c>
      <c r="BI93" s="117">
        <v>50</v>
      </c>
      <c r="BJ93" s="54" t="str">
        <f t="shared" si="30"/>
        <v>16,1</v>
      </c>
      <c r="BK93" s="97"/>
      <c r="BL93" s="109">
        <f t="shared" si="31"/>
        <v>89</v>
      </c>
      <c r="BM93" s="64">
        <f t="shared" si="32"/>
        <v>3</v>
      </c>
      <c r="BN93" s="64">
        <f t="shared" si="33"/>
        <v>17</v>
      </c>
      <c r="BO93" s="97"/>
      <c r="BP93" s="105">
        <v>88</v>
      </c>
      <c r="BQ93" s="252">
        <v>1</v>
      </c>
      <c r="BR93" s="117">
        <v>10</v>
      </c>
      <c r="BS93" s="117" t="s">
        <v>608</v>
      </c>
      <c r="BT93" s="117" t="s">
        <v>467</v>
      </c>
      <c r="BU93" s="117">
        <v>1</v>
      </c>
      <c r="BV93" s="252">
        <v>0</v>
      </c>
      <c r="BW93" s="117">
        <v>0</v>
      </c>
      <c r="BX93" s="252">
        <v>0</v>
      </c>
      <c r="BY93" s="252">
        <v>0</v>
      </c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</row>
    <row r="94" spans="1:115" ht="11.25" customHeight="1" x14ac:dyDescent="0.25">
      <c r="A94" s="97"/>
      <c r="B94" s="29">
        <f>COLUMN()</f>
        <v>2</v>
      </c>
      <c r="C94" s="149" t="str">
        <f t="shared" si="35"/>
        <v>1,10</v>
      </c>
      <c r="D94" s="149" t="str">
        <f t="shared" si="35"/>
        <v>2,10</v>
      </c>
      <c r="E94" s="149" t="str">
        <f t="shared" si="35"/>
        <v>3,10</v>
      </c>
      <c r="F94" s="149" t="str">
        <f t="shared" si="35"/>
        <v>4,10</v>
      </c>
      <c r="G94" s="149" t="str">
        <f t="shared" si="35"/>
        <v>5,10</v>
      </c>
      <c r="H94" s="149" t="str">
        <f t="shared" si="35"/>
        <v>6,10</v>
      </c>
      <c r="I94" s="149" t="str">
        <f t="shared" si="35"/>
        <v>7,10</v>
      </c>
      <c r="J94" s="149" t="str">
        <f t="shared" si="35"/>
        <v>8,10</v>
      </c>
      <c r="K94" s="149" t="str">
        <f t="shared" si="35"/>
        <v>9,10</v>
      </c>
      <c r="L94" s="149" t="str">
        <f t="shared" si="35"/>
        <v>10,10</v>
      </c>
      <c r="M94" s="149" t="str">
        <f t="shared" si="36"/>
        <v>11,10</v>
      </c>
      <c r="N94" s="149" t="str">
        <f t="shared" si="36"/>
        <v>12,10</v>
      </c>
      <c r="O94" s="149" t="str">
        <f t="shared" si="36"/>
        <v>13,10</v>
      </c>
      <c r="P94" s="149" t="str">
        <f t="shared" si="36"/>
        <v>14,10</v>
      </c>
      <c r="Q94" s="149" t="str">
        <f t="shared" si="36"/>
        <v>15,10</v>
      </c>
      <c r="R94" s="149" t="str">
        <f t="shared" si="36"/>
        <v>16,10</v>
      </c>
      <c r="S94" s="149" t="str">
        <f t="shared" si="36"/>
        <v>17,10</v>
      </c>
      <c r="T94" s="149" t="str">
        <f t="shared" si="36"/>
        <v>18,10</v>
      </c>
      <c r="U94" s="149" t="str">
        <f t="shared" si="36"/>
        <v>19,10</v>
      </c>
      <c r="V94" s="149" t="str">
        <f t="shared" si="36"/>
        <v>20,10</v>
      </c>
      <c r="W94" s="149" t="str">
        <f t="shared" si="36"/>
        <v>21,10</v>
      </c>
      <c r="X94" s="149" t="str">
        <f t="shared" si="36"/>
        <v>22,10</v>
      </c>
      <c r="Y94" s="149" t="str">
        <f t="shared" si="36"/>
        <v>23,10</v>
      </c>
      <c r="Z94" s="97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  <c r="BD94" s="245"/>
      <c r="BE94" s="245"/>
      <c r="BF94" s="51">
        <v>3</v>
      </c>
      <c r="BG94" s="117">
        <v>1</v>
      </c>
      <c r="BH94" s="117">
        <v>17</v>
      </c>
      <c r="BI94" s="117">
        <v>50</v>
      </c>
      <c r="BJ94" s="54" t="str">
        <f t="shared" si="30"/>
        <v>17,1</v>
      </c>
      <c r="BK94" s="97"/>
      <c r="BL94" s="109">
        <f t="shared" si="31"/>
        <v>90</v>
      </c>
      <c r="BM94" s="64">
        <f t="shared" si="32"/>
        <v>3</v>
      </c>
      <c r="BN94" s="64">
        <f t="shared" si="33"/>
        <v>18</v>
      </c>
      <c r="BO94" s="97"/>
      <c r="BP94" s="105">
        <v>89</v>
      </c>
      <c r="BQ94" s="252">
        <v>1</v>
      </c>
      <c r="BR94" s="117">
        <v>11</v>
      </c>
      <c r="BS94" s="117" t="s">
        <v>607</v>
      </c>
      <c r="BT94" s="117" t="s">
        <v>467</v>
      </c>
      <c r="BU94" s="117">
        <v>1</v>
      </c>
      <c r="BV94" s="252">
        <v>0</v>
      </c>
      <c r="BW94" s="117">
        <v>0</v>
      </c>
      <c r="BX94" s="252">
        <v>0</v>
      </c>
      <c r="BY94" s="252">
        <v>0</v>
      </c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</row>
    <row r="95" spans="1:115" ht="11.25" customHeight="1" x14ac:dyDescent="0.25">
      <c r="A95" s="97"/>
      <c r="B95" s="29">
        <f>COLUMN()</f>
        <v>2</v>
      </c>
      <c r="C95" s="149" t="str">
        <f t="shared" ref="C95:L104" si="37">_xlfn.CONCAT(COLUMN()-$B95,",",ROW()-C$84)</f>
        <v>1,11</v>
      </c>
      <c r="D95" s="149" t="str">
        <f t="shared" si="37"/>
        <v>2,11</v>
      </c>
      <c r="E95" s="149" t="str">
        <f t="shared" si="37"/>
        <v>3,11</v>
      </c>
      <c r="F95" s="149" t="str">
        <f t="shared" si="37"/>
        <v>4,11</v>
      </c>
      <c r="G95" s="149" t="str">
        <f t="shared" si="37"/>
        <v>5,11</v>
      </c>
      <c r="H95" s="149" t="str">
        <f t="shared" si="37"/>
        <v>6,11</v>
      </c>
      <c r="I95" s="149" t="str">
        <f t="shared" si="37"/>
        <v>7,11</v>
      </c>
      <c r="J95" s="149" t="str">
        <f t="shared" si="37"/>
        <v>8,11</v>
      </c>
      <c r="K95" s="149" t="str">
        <f t="shared" si="37"/>
        <v>9,11</v>
      </c>
      <c r="L95" s="149" t="str">
        <f t="shared" si="37"/>
        <v>10,11</v>
      </c>
      <c r="M95" s="149" t="str">
        <f t="shared" ref="M95:Y104" si="38">_xlfn.CONCAT(COLUMN()-$B95,",",ROW()-M$84)</f>
        <v>11,11</v>
      </c>
      <c r="N95" s="149" t="str">
        <f t="shared" si="38"/>
        <v>12,11</v>
      </c>
      <c r="O95" s="149" t="str">
        <f t="shared" si="38"/>
        <v>13,11</v>
      </c>
      <c r="P95" s="149" t="str">
        <f t="shared" si="38"/>
        <v>14,11</v>
      </c>
      <c r="Q95" s="149" t="str">
        <f t="shared" si="38"/>
        <v>15,11</v>
      </c>
      <c r="R95" s="149" t="str">
        <f t="shared" si="38"/>
        <v>16,11</v>
      </c>
      <c r="S95" s="149" t="str">
        <f t="shared" si="38"/>
        <v>17,11</v>
      </c>
      <c r="T95" s="149" t="str">
        <f t="shared" si="38"/>
        <v>18,11</v>
      </c>
      <c r="U95" s="149" t="str">
        <f t="shared" si="38"/>
        <v>19,11</v>
      </c>
      <c r="V95" s="149" t="str">
        <f t="shared" si="38"/>
        <v>20,11</v>
      </c>
      <c r="W95" s="149" t="str">
        <f t="shared" si="38"/>
        <v>21,11</v>
      </c>
      <c r="X95" s="149" t="str">
        <f t="shared" si="38"/>
        <v>22,11</v>
      </c>
      <c r="Y95" s="149" t="str">
        <f t="shared" si="38"/>
        <v>23,11</v>
      </c>
      <c r="Z95" s="97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  <c r="BD95" s="245"/>
      <c r="BE95" s="245"/>
      <c r="BF95" s="51">
        <v>3</v>
      </c>
      <c r="BG95" s="117">
        <v>1</v>
      </c>
      <c r="BH95" s="117">
        <v>18</v>
      </c>
      <c r="BI95" s="117">
        <v>50</v>
      </c>
      <c r="BJ95" s="54" t="str">
        <f t="shared" si="30"/>
        <v>18,1</v>
      </c>
      <c r="BK95" s="97"/>
      <c r="BL95" s="109">
        <f t="shared" si="31"/>
        <v>91</v>
      </c>
      <c r="BM95" s="64">
        <f t="shared" si="32"/>
        <v>3</v>
      </c>
      <c r="BN95" s="64">
        <f t="shared" si="33"/>
        <v>19</v>
      </c>
      <c r="BO95" s="97"/>
      <c r="BP95" s="105">
        <v>90</v>
      </c>
      <c r="BQ95" s="252">
        <v>1</v>
      </c>
      <c r="BR95" s="117">
        <v>12</v>
      </c>
      <c r="BS95" s="117" t="s">
        <v>606</v>
      </c>
      <c r="BT95" s="117" t="s">
        <v>467</v>
      </c>
      <c r="BU95" s="117">
        <v>1</v>
      </c>
      <c r="BV95" s="252">
        <v>0</v>
      </c>
      <c r="BW95" s="117">
        <v>0</v>
      </c>
      <c r="BX95" s="252">
        <v>0</v>
      </c>
      <c r="BY95" s="252">
        <v>0</v>
      </c>
      <c r="BZ95" s="97"/>
      <c r="CA95" s="97"/>
      <c r="CB95" s="97"/>
      <c r="CC95" s="97"/>
      <c r="CD95" s="97"/>
      <c r="CE95" s="97"/>
      <c r="CF95" s="97"/>
      <c r="CG95" s="97"/>
      <c r="CH95" s="97"/>
      <c r="CI95" s="97"/>
      <c r="CJ95" s="97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7"/>
      <c r="CZ95" s="97"/>
      <c r="DA95" s="97"/>
      <c r="DB95" s="97"/>
      <c r="DC95" s="97"/>
      <c r="DD95" s="97"/>
      <c r="DE95" s="97"/>
      <c r="DF95" s="97"/>
      <c r="DG95" s="97"/>
      <c r="DH95" s="97"/>
      <c r="DI95" s="97"/>
      <c r="DJ95" s="97"/>
      <c r="DK95" s="97"/>
    </row>
    <row r="96" spans="1:115" ht="11.25" customHeight="1" x14ac:dyDescent="0.25">
      <c r="A96" s="97"/>
      <c r="B96" s="29">
        <f>COLUMN()</f>
        <v>2</v>
      </c>
      <c r="C96" s="149" t="str">
        <f t="shared" si="37"/>
        <v>1,12</v>
      </c>
      <c r="D96" s="149" t="str">
        <f t="shared" si="37"/>
        <v>2,12</v>
      </c>
      <c r="E96" s="149" t="str">
        <f t="shared" si="37"/>
        <v>3,12</v>
      </c>
      <c r="F96" s="149" t="str">
        <f t="shared" si="37"/>
        <v>4,12</v>
      </c>
      <c r="G96" s="149" t="str">
        <f t="shared" si="37"/>
        <v>5,12</v>
      </c>
      <c r="H96" s="149" t="str">
        <f t="shared" si="37"/>
        <v>6,12</v>
      </c>
      <c r="I96" s="149" t="str">
        <f t="shared" si="37"/>
        <v>7,12</v>
      </c>
      <c r="J96" s="149" t="str">
        <f t="shared" si="37"/>
        <v>8,12</v>
      </c>
      <c r="K96" s="149" t="str">
        <f t="shared" si="37"/>
        <v>9,12</v>
      </c>
      <c r="L96" s="149" t="str">
        <f t="shared" si="37"/>
        <v>10,12</v>
      </c>
      <c r="M96" s="149" t="str">
        <f t="shared" si="38"/>
        <v>11,12</v>
      </c>
      <c r="N96" s="149" t="str">
        <f t="shared" si="38"/>
        <v>12,12</v>
      </c>
      <c r="O96" s="149" t="str">
        <f t="shared" si="38"/>
        <v>13,12</v>
      </c>
      <c r="P96" s="149" t="str">
        <f t="shared" si="38"/>
        <v>14,12</v>
      </c>
      <c r="Q96" s="149" t="str">
        <f t="shared" si="38"/>
        <v>15,12</v>
      </c>
      <c r="R96" s="149" t="str">
        <f t="shared" si="38"/>
        <v>16,12</v>
      </c>
      <c r="S96" s="149" t="str">
        <f t="shared" si="38"/>
        <v>17,12</v>
      </c>
      <c r="T96" s="149" t="str">
        <f t="shared" si="38"/>
        <v>18,12</v>
      </c>
      <c r="U96" s="149" t="str">
        <f t="shared" si="38"/>
        <v>19,12</v>
      </c>
      <c r="V96" s="149" t="str">
        <f t="shared" si="38"/>
        <v>20,12</v>
      </c>
      <c r="W96" s="149" t="str">
        <f t="shared" si="38"/>
        <v>21,12</v>
      </c>
      <c r="X96" s="149" t="str">
        <f t="shared" si="38"/>
        <v>22,12</v>
      </c>
      <c r="Y96" s="149" t="str">
        <f t="shared" si="38"/>
        <v>23,12</v>
      </c>
      <c r="Z96" s="97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  <c r="BE96" s="245"/>
      <c r="BF96" s="51">
        <v>3</v>
      </c>
      <c r="BG96" s="117">
        <v>1</v>
      </c>
      <c r="BH96" s="117">
        <v>19</v>
      </c>
      <c r="BI96" s="117">
        <v>50</v>
      </c>
      <c r="BJ96" s="54" t="str">
        <f t="shared" si="30"/>
        <v>19,1</v>
      </c>
      <c r="BK96" s="97"/>
      <c r="BL96" s="109">
        <f t="shared" si="31"/>
        <v>92</v>
      </c>
      <c r="BM96" s="64">
        <f t="shared" si="32"/>
        <v>3</v>
      </c>
      <c r="BN96" s="64">
        <f t="shared" si="33"/>
        <v>20</v>
      </c>
      <c r="BO96" s="97"/>
      <c r="BP96" s="105">
        <v>91</v>
      </c>
      <c r="BQ96" s="252">
        <v>1</v>
      </c>
      <c r="BR96" s="117">
        <v>13</v>
      </c>
      <c r="BS96" s="117" t="s">
        <v>605</v>
      </c>
      <c r="BT96" s="117" t="s">
        <v>467</v>
      </c>
      <c r="BU96" s="117">
        <v>1</v>
      </c>
      <c r="BV96" s="252">
        <v>0</v>
      </c>
      <c r="BW96" s="117">
        <v>0</v>
      </c>
      <c r="BX96" s="252">
        <v>0</v>
      </c>
      <c r="BY96" s="252">
        <v>0</v>
      </c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</row>
    <row r="97" spans="1:115" ht="11.25" customHeight="1" x14ac:dyDescent="0.25">
      <c r="A97" s="97"/>
      <c r="B97" s="29">
        <f>COLUMN()</f>
        <v>2</v>
      </c>
      <c r="C97" s="149" t="str">
        <f t="shared" si="37"/>
        <v>1,13</v>
      </c>
      <c r="D97" s="149" t="str">
        <f t="shared" si="37"/>
        <v>2,13</v>
      </c>
      <c r="E97" s="149" t="str">
        <f t="shared" si="37"/>
        <v>3,13</v>
      </c>
      <c r="F97" s="149" t="str">
        <f t="shared" si="37"/>
        <v>4,13</v>
      </c>
      <c r="G97" s="149" t="str">
        <f t="shared" si="37"/>
        <v>5,13</v>
      </c>
      <c r="H97" s="149" t="str">
        <f t="shared" si="37"/>
        <v>6,13</v>
      </c>
      <c r="I97" s="149" t="str">
        <f t="shared" si="37"/>
        <v>7,13</v>
      </c>
      <c r="J97" s="149" t="str">
        <f t="shared" si="37"/>
        <v>8,13</v>
      </c>
      <c r="K97" s="149" t="str">
        <f t="shared" si="37"/>
        <v>9,13</v>
      </c>
      <c r="L97" s="149" t="str">
        <f t="shared" si="37"/>
        <v>10,13</v>
      </c>
      <c r="M97" s="149" t="str">
        <f t="shared" si="38"/>
        <v>11,13</v>
      </c>
      <c r="N97" s="149" t="str">
        <f t="shared" si="38"/>
        <v>12,13</v>
      </c>
      <c r="O97" s="149" t="str">
        <f t="shared" si="38"/>
        <v>13,13</v>
      </c>
      <c r="P97" s="149" t="str">
        <f t="shared" si="38"/>
        <v>14,13</v>
      </c>
      <c r="Q97" s="149" t="str">
        <f t="shared" si="38"/>
        <v>15,13</v>
      </c>
      <c r="R97" s="149" t="str">
        <f t="shared" si="38"/>
        <v>16,13</v>
      </c>
      <c r="S97" s="149" t="str">
        <f t="shared" si="38"/>
        <v>17,13</v>
      </c>
      <c r="T97" s="149" t="str">
        <f t="shared" si="38"/>
        <v>18,13</v>
      </c>
      <c r="U97" s="149" t="str">
        <f t="shared" si="38"/>
        <v>19,13</v>
      </c>
      <c r="V97" s="149" t="str">
        <f t="shared" si="38"/>
        <v>20,13</v>
      </c>
      <c r="W97" s="149" t="str">
        <f t="shared" si="38"/>
        <v>21,13</v>
      </c>
      <c r="X97" s="149" t="str">
        <f t="shared" si="38"/>
        <v>22,13</v>
      </c>
      <c r="Y97" s="149" t="str">
        <f t="shared" si="38"/>
        <v>23,13</v>
      </c>
      <c r="Z97" s="97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  <c r="BD97" s="245"/>
      <c r="BE97" s="245"/>
      <c r="BF97" s="51">
        <v>3</v>
      </c>
      <c r="BG97" s="117">
        <v>1</v>
      </c>
      <c r="BH97" s="117">
        <v>20</v>
      </c>
      <c r="BI97" s="117">
        <v>50</v>
      </c>
      <c r="BJ97" s="54" t="str">
        <f t="shared" si="30"/>
        <v>20,1</v>
      </c>
      <c r="BK97" s="97"/>
      <c r="BL97" s="109">
        <f t="shared" si="31"/>
        <v>93</v>
      </c>
      <c r="BM97" s="64">
        <f t="shared" si="32"/>
        <v>3</v>
      </c>
      <c r="BN97" s="64">
        <f t="shared" si="33"/>
        <v>21</v>
      </c>
      <c r="BO97" s="97"/>
      <c r="BP97" s="105">
        <v>92</v>
      </c>
      <c r="BQ97" s="252">
        <v>1</v>
      </c>
      <c r="BR97" s="117">
        <v>14</v>
      </c>
      <c r="BS97" s="117" t="s">
        <v>604</v>
      </c>
      <c r="BT97" s="117" t="s">
        <v>465</v>
      </c>
      <c r="BU97" s="117">
        <v>1</v>
      </c>
      <c r="BV97" s="252">
        <v>20.2</v>
      </c>
      <c r="BW97" s="117">
        <v>100</v>
      </c>
      <c r="BX97" s="252">
        <v>201.85849999999999</v>
      </c>
      <c r="BY97" s="252">
        <v>405.664999999999</v>
      </c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</row>
    <row r="98" spans="1:115" ht="11.25" customHeight="1" x14ac:dyDescent="0.25">
      <c r="A98" s="97"/>
      <c r="B98" s="29">
        <f>COLUMN()</f>
        <v>2</v>
      </c>
      <c r="C98" s="149" t="str">
        <f t="shared" si="37"/>
        <v>1,14</v>
      </c>
      <c r="D98" s="149" t="str">
        <f t="shared" si="37"/>
        <v>2,14</v>
      </c>
      <c r="E98" s="149" t="str">
        <f t="shared" si="37"/>
        <v>3,14</v>
      </c>
      <c r="F98" s="149" t="str">
        <f t="shared" si="37"/>
        <v>4,14</v>
      </c>
      <c r="G98" s="149" t="str">
        <f t="shared" si="37"/>
        <v>5,14</v>
      </c>
      <c r="H98" s="149" t="str">
        <f t="shared" si="37"/>
        <v>6,14</v>
      </c>
      <c r="I98" s="149" t="str">
        <f t="shared" si="37"/>
        <v>7,14</v>
      </c>
      <c r="J98" s="149" t="str">
        <f t="shared" si="37"/>
        <v>8,14</v>
      </c>
      <c r="K98" s="149" t="str">
        <f t="shared" si="37"/>
        <v>9,14</v>
      </c>
      <c r="L98" s="149" t="str">
        <f t="shared" si="37"/>
        <v>10,14</v>
      </c>
      <c r="M98" s="149" t="str">
        <f t="shared" si="38"/>
        <v>11,14</v>
      </c>
      <c r="N98" s="149" t="str">
        <f t="shared" si="38"/>
        <v>12,14</v>
      </c>
      <c r="O98" s="149" t="str">
        <f t="shared" si="38"/>
        <v>13,14</v>
      </c>
      <c r="P98" s="149" t="str">
        <f t="shared" si="38"/>
        <v>14,14</v>
      </c>
      <c r="Q98" s="149" t="str">
        <f t="shared" si="38"/>
        <v>15,14</v>
      </c>
      <c r="R98" s="149" t="str">
        <f t="shared" si="38"/>
        <v>16,14</v>
      </c>
      <c r="S98" s="149" t="str">
        <f t="shared" si="38"/>
        <v>17,14</v>
      </c>
      <c r="T98" s="149" t="str">
        <f t="shared" si="38"/>
        <v>18,14</v>
      </c>
      <c r="U98" s="149" t="str">
        <f t="shared" si="38"/>
        <v>19,14</v>
      </c>
      <c r="V98" s="149" t="str">
        <f t="shared" si="38"/>
        <v>20,14</v>
      </c>
      <c r="W98" s="149" t="str">
        <f t="shared" si="38"/>
        <v>21,14</v>
      </c>
      <c r="X98" s="149" t="str">
        <f t="shared" si="38"/>
        <v>22,14</v>
      </c>
      <c r="Y98" s="149" t="str">
        <f t="shared" si="38"/>
        <v>23,14</v>
      </c>
      <c r="Z98" s="97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  <c r="BE98" s="245"/>
      <c r="BF98" s="51">
        <v>3</v>
      </c>
      <c r="BG98" s="117">
        <v>1</v>
      </c>
      <c r="BH98" s="117">
        <v>21</v>
      </c>
      <c r="BI98" s="117">
        <v>50</v>
      </c>
      <c r="BJ98" s="54" t="str">
        <f t="shared" si="30"/>
        <v>21,1</v>
      </c>
      <c r="BK98" s="97"/>
      <c r="BL98" s="109">
        <f t="shared" si="31"/>
        <v>94</v>
      </c>
      <c r="BM98" s="64">
        <f t="shared" si="32"/>
        <v>3</v>
      </c>
      <c r="BN98" s="64">
        <f t="shared" si="33"/>
        <v>22</v>
      </c>
      <c r="BO98" s="97"/>
      <c r="BP98" s="105">
        <v>93</v>
      </c>
      <c r="BQ98" s="252">
        <v>1</v>
      </c>
      <c r="BR98" s="117">
        <v>15</v>
      </c>
      <c r="BS98" s="117" t="s">
        <v>603</v>
      </c>
      <c r="BT98" s="117" t="s">
        <v>465</v>
      </c>
      <c r="BU98" s="117">
        <v>1</v>
      </c>
      <c r="BV98" s="252">
        <v>20.2</v>
      </c>
      <c r="BW98" s="117">
        <v>100</v>
      </c>
      <c r="BX98" s="252">
        <v>202.83249999999899</v>
      </c>
      <c r="BY98" s="252">
        <v>403.71699999999998</v>
      </c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</row>
    <row r="99" spans="1:115" ht="11.25" customHeight="1" x14ac:dyDescent="0.25">
      <c r="A99" s="97"/>
      <c r="B99" s="29">
        <f>COLUMN()</f>
        <v>2</v>
      </c>
      <c r="C99" s="149" t="str">
        <f t="shared" si="37"/>
        <v>1,15</v>
      </c>
      <c r="D99" s="149" t="str">
        <f t="shared" si="37"/>
        <v>2,15</v>
      </c>
      <c r="E99" s="149" t="str">
        <f t="shared" si="37"/>
        <v>3,15</v>
      </c>
      <c r="F99" s="149" t="str">
        <f t="shared" si="37"/>
        <v>4,15</v>
      </c>
      <c r="G99" s="149" t="str">
        <f t="shared" si="37"/>
        <v>5,15</v>
      </c>
      <c r="H99" s="149" t="str">
        <f t="shared" si="37"/>
        <v>6,15</v>
      </c>
      <c r="I99" s="149" t="str">
        <f t="shared" si="37"/>
        <v>7,15</v>
      </c>
      <c r="J99" s="149" t="str">
        <f t="shared" si="37"/>
        <v>8,15</v>
      </c>
      <c r="K99" s="149" t="str">
        <f t="shared" si="37"/>
        <v>9,15</v>
      </c>
      <c r="L99" s="149" t="str">
        <f t="shared" si="37"/>
        <v>10,15</v>
      </c>
      <c r="M99" s="149" t="str">
        <f t="shared" si="38"/>
        <v>11,15</v>
      </c>
      <c r="N99" s="149" t="str">
        <f t="shared" si="38"/>
        <v>12,15</v>
      </c>
      <c r="O99" s="149" t="str">
        <f t="shared" si="38"/>
        <v>13,15</v>
      </c>
      <c r="P99" s="149" t="str">
        <f t="shared" si="38"/>
        <v>14,15</v>
      </c>
      <c r="Q99" s="149" t="str">
        <f t="shared" si="38"/>
        <v>15,15</v>
      </c>
      <c r="R99" s="149" t="str">
        <f t="shared" si="38"/>
        <v>16,15</v>
      </c>
      <c r="S99" s="149" t="str">
        <f t="shared" si="38"/>
        <v>17,15</v>
      </c>
      <c r="T99" s="149" t="str">
        <f t="shared" si="38"/>
        <v>18,15</v>
      </c>
      <c r="U99" s="149" t="str">
        <f t="shared" si="38"/>
        <v>19,15</v>
      </c>
      <c r="V99" s="149" t="str">
        <f t="shared" si="38"/>
        <v>20,15</v>
      </c>
      <c r="W99" s="149" t="str">
        <f t="shared" si="38"/>
        <v>21,15</v>
      </c>
      <c r="X99" s="149" t="str">
        <f t="shared" si="38"/>
        <v>22,15</v>
      </c>
      <c r="Y99" s="149" t="str">
        <f t="shared" si="38"/>
        <v>23,15</v>
      </c>
      <c r="Z99" s="97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  <c r="BD99" s="245"/>
      <c r="BE99" s="245"/>
      <c r="BF99" s="51">
        <v>3</v>
      </c>
      <c r="BG99" s="117">
        <v>33</v>
      </c>
      <c r="BH99" s="117">
        <v>1</v>
      </c>
      <c r="BI99" s="117">
        <v>28</v>
      </c>
      <c r="BJ99" s="54" t="str">
        <f t="shared" si="30"/>
        <v>1,33</v>
      </c>
      <c r="BK99" s="97"/>
      <c r="BL99" s="109">
        <f t="shared" si="31"/>
        <v>95</v>
      </c>
      <c r="BM99" s="64">
        <f t="shared" si="32"/>
        <v>3</v>
      </c>
      <c r="BN99" s="64">
        <f t="shared" si="33"/>
        <v>23</v>
      </c>
      <c r="BO99" s="97"/>
      <c r="BP99" s="105">
        <v>94</v>
      </c>
      <c r="BQ99" s="252">
        <v>1</v>
      </c>
      <c r="BR99" s="117">
        <v>16</v>
      </c>
      <c r="BS99" s="117" t="s">
        <v>602</v>
      </c>
      <c r="BT99" s="117" t="s">
        <v>467</v>
      </c>
      <c r="BU99" s="117">
        <v>1</v>
      </c>
      <c r="BV99" s="252">
        <v>0</v>
      </c>
      <c r="BW99" s="117">
        <v>0</v>
      </c>
      <c r="BX99" s="252">
        <v>0</v>
      </c>
      <c r="BY99" s="252">
        <v>0</v>
      </c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</row>
    <row r="100" spans="1:115" ht="11.25" customHeight="1" x14ac:dyDescent="0.25">
      <c r="A100" s="97"/>
      <c r="B100" s="29">
        <f>COLUMN()</f>
        <v>2</v>
      </c>
      <c r="C100" s="149" t="str">
        <f t="shared" si="37"/>
        <v>1,16</v>
      </c>
      <c r="D100" s="149" t="str">
        <f t="shared" si="37"/>
        <v>2,16</v>
      </c>
      <c r="E100" s="149" t="str">
        <f t="shared" si="37"/>
        <v>3,16</v>
      </c>
      <c r="F100" s="149" t="str">
        <f t="shared" si="37"/>
        <v>4,16</v>
      </c>
      <c r="G100" s="149" t="str">
        <f t="shared" si="37"/>
        <v>5,16</v>
      </c>
      <c r="H100" s="149" t="str">
        <f t="shared" si="37"/>
        <v>6,16</v>
      </c>
      <c r="I100" s="149" t="str">
        <f t="shared" si="37"/>
        <v>7,16</v>
      </c>
      <c r="J100" s="149" t="str">
        <f t="shared" si="37"/>
        <v>8,16</v>
      </c>
      <c r="K100" s="149" t="str">
        <f t="shared" si="37"/>
        <v>9,16</v>
      </c>
      <c r="L100" s="149" t="str">
        <f t="shared" si="37"/>
        <v>10,16</v>
      </c>
      <c r="M100" s="149" t="str">
        <f t="shared" si="38"/>
        <v>11,16</v>
      </c>
      <c r="N100" s="149" t="str">
        <f t="shared" si="38"/>
        <v>12,16</v>
      </c>
      <c r="O100" s="149" t="str">
        <f t="shared" si="38"/>
        <v>13,16</v>
      </c>
      <c r="P100" s="149" t="str">
        <f t="shared" si="38"/>
        <v>14,16</v>
      </c>
      <c r="Q100" s="149" t="str">
        <f t="shared" si="38"/>
        <v>15,16</v>
      </c>
      <c r="R100" s="149" t="str">
        <f t="shared" si="38"/>
        <v>16,16</v>
      </c>
      <c r="S100" s="149" t="str">
        <f t="shared" si="38"/>
        <v>17,16</v>
      </c>
      <c r="T100" s="149" t="str">
        <f t="shared" si="38"/>
        <v>18,16</v>
      </c>
      <c r="U100" s="149" t="str">
        <f t="shared" si="38"/>
        <v>19,16</v>
      </c>
      <c r="V100" s="149" t="str">
        <f t="shared" si="38"/>
        <v>20,16</v>
      </c>
      <c r="W100" s="149" t="str">
        <f t="shared" si="38"/>
        <v>21,16</v>
      </c>
      <c r="X100" s="149" t="str">
        <f t="shared" si="38"/>
        <v>22,16</v>
      </c>
      <c r="Y100" s="149" t="str">
        <f t="shared" si="38"/>
        <v>23,16</v>
      </c>
      <c r="Z100" s="97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  <c r="BE100" s="245"/>
      <c r="BF100" s="51">
        <v>3</v>
      </c>
      <c r="BG100" s="117">
        <v>33</v>
      </c>
      <c r="BH100" s="117">
        <v>2</v>
      </c>
      <c r="BI100" s="117">
        <v>28</v>
      </c>
      <c r="BJ100" s="54" t="str">
        <f t="shared" si="30"/>
        <v>2,33</v>
      </c>
      <c r="BK100" s="97"/>
      <c r="BL100" s="109">
        <f t="shared" si="31"/>
        <v>96</v>
      </c>
      <c r="BM100" s="64">
        <f t="shared" si="32"/>
        <v>3</v>
      </c>
      <c r="BN100" s="64">
        <f t="shared" si="33"/>
        <v>24</v>
      </c>
      <c r="BO100" s="97"/>
      <c r="BP100" s="105">
        <v>95</v>
      </c>
      <c r="BQ100" s="252">
        <v>1</v>
      </c>
      <c r="BR100" s="117">
        <v>17</v>
      </c>
      <c r="BS100" s="117" t="s">
        <v>601</v>
      </c>
      <c r="BT100" s="117" t="s">
        <v>467</v>
      </c>
      <c r="BU100" s="117">
        <v>1</v>
      </c>
      <c r="BV100" s="252">
        <v>0</v>
      </c>
      <c r="BW100" s="117">
        <v>0</v>
      </c>
      <c r="BX100" s="252">
        <v>0</v>
      </c>
      <c r="BY100" s="252">
        <v>0</v>
      </c>
      <c r="BZ100" s="97"/>
      <c r="CA100" s="97"/>
      <c r="CB100" s="97"/>
      <c r="CC100" s="97"/>
      <c r="CD100" s="97"/>
      <c r="CE100" s="97"/>
      <c r="CF100" s="97"/>
      <c r="CG100" s="97"/>
      <c r="CH100" s="97"/>
      <c r="CI100" s="97"/>
      <c r="CJ100" s="97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</row>
    <row r="101" spans="1:115" ht="11.25" customHeight="1" x14ac:dyDescent="0.25">
      <c r="A101" s="97"/>
      <c r="B101" s="29">
        <f>COLUMN()</f>
        <v>2</v>
      </c>
      <c r="C101" s="149" t="str">
        <f t="shared" si="37"/>
        <v>1,17</v>
      </c>
      <c r="D101" s="149" t="str">
        <f t="shared" si="37"/>
        <v>2,17</v>
      </c>
      <c r="E101" s="149" t="str">
        <f t="shared" si="37"/>
        <v>3,17</v>
      </c>
      <c r="F101" s="149" t="str">
        <f t="shared" si="37"/>
        <v>4,17</v>
      </c>
      <c r="G101" s="149" t="str">
        <f t="shared" si="37"/>
        <v>5,17</v>
      </c>
      <c r="H101" s="149" t="str">
        <f t="shared" si="37"/>
        <v>6,17</v>
      </c>
      <c r="I101" s="149" t="str">
        <f t="shared" si="37"/>
        <v>7,17</v>
      </c>
      <c r="J101" s="149" t="str">
        <f t="shared" si="37"/>
        <v>8,17</v>
      </c>
      <c r="K101" s="149" t="str">
        <f t="shared" si="37"/>
        <v>9,17</v>
      </c>
      <c r="L101" s="149" t="str">
        <f t="shared" si="37"/>
        <v>10,17</v>
      </c>
      <c r="M101" s="149" t="str">
        <f t="shared" si="38"/>
        <v>11,17</v>
      </c>
      <c r="N101" s="149" t="str">
        <f t="shared" si="38"/>
        <v>12,17</v>
      </c>
      <c r="O101" s="149" t="str">
        <f t="shared" si="38"/>
        <v>13,17</v>
      </c>
      <c r="P101" s="149" t="str">
        <f t="shared" si="38"/>
        <v>14,17</v>
      </c>
      <c r="Q101" s="149" t="str">
        <f t="shared" si="38"/>
        <v>15,17</v>
      </c>
      <c r="R101" s="149" t="str">
        <f t="shared" si="38"/>
        <v>16,17</v>
      </c>
      <c r="S101" s="149" t="str">
        <f t="shared" si="38"/>
        <v>17,17</v>
      </c>
      <c r="T101" s="149" t="str">
        <f t="shared" si="38"/>
        <v>18,17</v>
      </c>
      <c r="U101" s="149" t="str">
        <f t="shared" si="38"/>
        <v>19,17</v>
      </c>
      <c r="V101" s="149" t="str">
        <f t="shared" si="38"/>
        <v>20,17</v>
      </c>
      <c r="W101" s="149" t="str">
        <f t="shared" si="38"/>
        <v>21,17</v>
      </c>
      <c r="X101" s="149" t="str">
        <f t="shared" si="38"/>
        <v>22,17</v>
      </c>
      <c r="Y101" s="149" t="str">
        <f t="shared" si="38"/>
        <v>23,17</v>
      </c>
      <c r="Z101" s="97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  <c r="BD101" s="245"/>
      <c r="BE101" s="245"/>
      <c r="BF101" s="51">
        <v>3</v>
      </c>
      <c r="BG101" s="117">
        <v>33</v>
      </c>
      <c r="BH101" s="117">
        <v>3</v>
      </c>
      <c r="BI101" s="117">
        <v>28</v>
      </c>
      <c r="BJ101" s="54" t="str">
        <f t="shared" si="30"/>
        <v>3,33</v>
      </c>
      <c r="BK101" s="97"/>
      <c r="BL101" s="109">
        <f t="shared" si="31"/>
        <v>97</v>
      </c>
      <c r="BM101" s="64">
        <f t="shared" si="32"/>
        <v>3</v>
      </c>
      <c r="BN101" s="64">
        <f t="shared" si="33"/>
        <v>25</v>
      </c>
      <c r="BO101" s="97"/>
      <c r="BP101" s="105">
        <v>96</v>
      </c>
      <c r="BQ101" s="252">
        <v>1</v>
      </c>
      <c r="BR101" s="117">
        <v>18</v>
      </c>
      <c r="BS101" s="117" t="s">
        <v>600</v>
      </c>
      <c r="BT101" s="117" t="s">
        <v>467</v>
      </c>
      <c r="BU101" s="117">
        <v>1</v>
      </c>
      <c r="BV101" s="252">
        <v>0</v>
      </c>
      <c r="BW101" s="117">
        <v>0</v>
      </c>
      <c r="BX101" s="252">
        <v>0</v>
      </c>
      <c r="BY101" s="252">
        <v>0</v>
      </c>
      <c r="BZ101" s="97"/>
      <c r="CA101" s="97"/>
      <c r="CB101" s="97"/>
      <c r="CC101" s="97"/>
      <c r="CD101" s="97"/>
      <c r="CE101" s="97"/>
      <c r="CF101" s="97"/>
      <c r="CG101" s="97"/>
      <c r="CH101" s="97"/>
      <c r="CI101" s="97"/>
      <c r="CJ101" s="97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</row>
    <row r="102" spans="1:115" ht="11.25" customHeight="1" x14ac:dyDescent="0.25">
      <c r="A102" s="97"/>
      <c r="B102" s="29">
        <f>COLUMN()</f>
        <v>2</v>
      </c>
      <c r="C102" s="149" t="str">
        <f t="shared" si="37"/>
        <v>1,18</v>
      </c>
      <c r="D102" s="149" t="str">
        <f t="shared" si="37"/>
        <v>2,18</v>
      </c>
      <c r="E102" s="149" t="str">
        <f t="shared" si="37"/>
        <v>3,18</v>
      </c>
      <c r="F102" s="149" t="str">
        <f t="shared" si="37"/>
        <v>4,18</v>
      </c>
      <c r="G102" s="149" t="str">
        <f t="shared" si="37"/>
        <v>5,18</v>
      </c>
      <c r="H102" s="149" t="str">
        <f t="shared" si="37"/>
        <v>6,18</v>
      </c>
      <c r="I102" s="149" t="str">
        <f t="shared" si="37"/>
        <v>7,18</v>
      </c>
      <c r="J102" s="149" t="str">
        <f t="shared" si="37"/>
        <v>8,18</v>
      </c>
      <c r="K102" s="149" t="str">
        <f t="shared" si="37"/>
        <v>9,18</v>
      </c>
      <c r="L102" s="149" t="str">
        <f t="shared" si="37"/>
        <v>10,18</v>
      </c>
      <c r="M102" s="149" t="str">
        <f t="shared" si="38"/>
        <v>11,18</v>
      </c>
      <c r="N102" s="149" t="str">
        <f t="shared" si="38"/>
        <v>12,18</v>
      </c>
      <c r="O102" s="149" t="str">
        <f t="shared" si="38"/>
        <v>13,18</v>
      </c>
      <c r="P102" s="149" t="str">
        <f t="shared" si="38"/>
        <v>14,18</v>
      </c>
      <c r="Q102" s="149" t="str">
        <f t="shared" si="38"/>
        <v>15,18</v>
      </c>
      <c r="R102" s="149" t="str">
        <f t="shared" si="38"/>
        <v>16,18</v>
      </c>
      <c r="S102" s="149" t="str">
        <f t="shared" si="38"/>
        <v>17,18</v>
      </c>
      <c r="T102" s="149" t="str">
        <f t="shared" si="38"/>
        <v>18,18</v>
      </c>
      <c r="U102" s="149" t="str">
        <f t="shared" si="38"/>
        <v>19,18</v>
      </c>
      <c r="V102" s="149" t="str">
        <f t="shared" si="38"/>
        <v>20,18</v>
      </c>
      <c r="W102" s="149" t="str">
        <f t="shared" si="38"/>
        <v>21,18</v>
      </c>
      <c r="X102" s="149" t="str">
        <f t="shared" si="38"/>
        <v>22,18</v>
      </c>
      <c r="Y102" s="149" t="str">
        <f t="shared" si="38"/>
        <v>23,18</v>
      </c>
      <c r="Z102" s="97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  <c r="BE102" s="245"/>
      <c r="BF102" s="51">
        <v>3</v>
      </c>
      <c r="BG102" s="117">
        <v>33</v>
      </c>
      <c r="BH102" s="117">
        <v>4</v>
      </c>
      <c r="BI102" s="117">
        <v>28</v>
      </c>
      <c r="BJ102" s="54" t="str">
        <f t="shared" si="30"/>
        <v>4,33</v>
      </c>
      <c r="BK102" s="97"/>
      <c r="BL102" s="109">
        <f t="shared" si="31"/>
        <v>98</v>
      </c>
      <c r="BM102" s="64">
        <f t="shared" si="32"/>
        <v>3</v>
      </c>
      <c r="BN102" s="64">
        <f t="shared" si="33"/>
        <v>26</v>
      </c>
      <c r="BO102" s="97"/>
      <c r="BP102" s="105">
        <v>97</v>
      </c>
      <c r="BQ102" s="252">
        <v>1</v>
      </c>
      <c r="BR102" s="117">
        <v>19</v>
      </c>
      <c r="BS102" s="117" t="s">
        <v>594</v>
      </c>
      <c r="BT102" s="117" t="s">
        <v>465</v>
      </c>
      <c r="BU102" s="117">
        <v>1</v>
      </c>
      <c r="BV102" s="252">
        <v>20.2</v>
      </c>
      <c r="BW102" s="117">
        <v>100</v>
      </c>
      <c r="BX102" s="252">
        <v>201.85849999999999</v>
      </c>
      <c r="BY102" s="252">
        <v>405.66500000000002</v>
      </c>
      <c r="BZ102" s="97"/>
      <c r="CA102" s="97"/>
      <c r="CB102" s="97"/>
      <c r="CC102" s="97"/>
      <c r="CD102" s="97"/>
      <c r="CE102" s="97"/>
      <c r="CF102" s="97"/>
      <c r="CG102" s="97"/>
      <c r="CH102" s="97"/>
      <c r="CI102" s="97"/>
      <c r="CJ102" s="97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7"/>
      <c r="CZ102" s="97"/>
      <c r="DA102" s="97"/>
      <c r="DB102" s="97"/>
      <c r="DC102" s="97"/>
      <c r="DD102" s="97"/>
      <c r="DE102" s="97"/>
      <c r="DF102" s="97"/>
      <c r="DG102" s="97"/>
      <c r="DH102" s="97"/>
      <c r="DI102" s="97"/>
      <c r="DJ102" s="97"/>
      <c r="DK102" s="97"/>
    </row>
    <row r="103" spans="1:115" ht="11.25" customHeight="1" x14ac:dyDescent="0.25">
      <c r="A103" s="97"/>
      <c r="B103" s="29">
        <f>COLUMN()</f>
        <v>2</v>
      </c>
      <c r="C103" s="149" t="str">
        <f t="shared" si="37"/>
        <v>1,19</v>
      </c>
      <c r="D103" s="149" t="str">
        <f t="shared" si="37"/>
        <v>2,19</v>
      </c>
      <c r="E103" s="149" t="str">
        <f t="shared" si="37"/>
        <v>3,19</v>
      </c>
      <c r="F103" s="149" t="str">
        <f t="shared" si="37"/>
        <v>4,19</v>
      </c>
      <c r="G103" s="149" t="str">
        <f t="shared" si="37"/>
        <v>5,19</v>
      </c>
      <c r="H103" s="149" t="str">
        <f t="shared" si="37"/>
        <v>6,19</v>
      </c>
      <c r="I103" s="149" t="str">
        <f t="shared" si="37"/>
        <v>7,19</v>
      </c>
      <c r="J103" s="149" t="str">
        <f t="shared" si="37"/>
        <v>8,19</v>
      </c>
      <c r="K103" s="149" t="str">
        <f t="shared" si="37"/>
        <v>9,19</v>
      </c>
      <c r="L103" s="149" t="str">
        <f t="shared" si="37"/>
        <v>10,19</v>
      </c>
      <c r="M103" s="149" t="str">
        <f t="shared" si="38"/>
        <v>11,19</v>
      </c>
      <c r="N103" s="149" t="str">
        <f t="shared" si="38"/>
        <v>12,19</v>
      </c>
      <c r="O103" s="149" t="str">
        <f t="shared" si="38"/>
        <v>13,19</v>
      </c>
      <c r="P103" s="149" t="str">
        <f t="shared" si="38"/>
        <v>14,19</v>
      </c>
      <c r="Q103" s="149" t="str">
        <f t="shared" si="38"/>
        <v>15,19</v>
      </c>
      <c r="R103" s="149" t="str">
        <f t="shared" si="38"/>
        <v>16,19</v>
      </c>
      <c r="S103" s="149" t="str">
        <f t="shared" si="38"/>
        <v>17,19</v>
      </c>
      <c r="T103" s="149" t="str">
        <f t="shared" si="38"/>
        <v>18,19</v>
      </c>
      <c r="U103" s="149" t="str">
        <f t="shared" si="38"/>
        <v>19,19</v>
      </c>
      <c r="V103" s="149" t="str">
        <f t="shared" si="38"/>
        <v>20,19</v>
      </c>
      <c r="W103" s="149" t="str">
        <f t="shared" si="38"/>
        <v>21,19</v>
      </c>
      <c r="X103" s="149" t="str">
        <f t="shared" si="38"/>
        <v>22,19</v>
      </c>
      <c r="Y103" s="149" t="str">
        <f t="shared" si="38"/>
        <v>23,19</v>
      </c>
      <c r="Z103" s="97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51">
        <v>3</v>
      </c>
      <c r="BG103" s="117">
        <v>33</v>
      </c>
      <c r="BH103" s="117">
        <v>5</v>
      </c>
      <c r="BI103" s="117">
        <v>28</v>
      </c>
      <c r="BJ103" s="54" t="str">
        <f t="shared" si="30"/>
        <v>5,33</v>
      </c>
      <c r="BK103" s="97"/>
      <c r="BL103" s="109">
        <f t="shared" si="31"/>
        <v>99</v>
      </c>
      <c r="BM103" s="64">
        <f t="shared" si="32"/>
        <v>3</v>
      </c>
      <c r="BN103" s="64">
        <f t="shared" si="33"/>
        <v>27</v>
      </c>
      <c r="BO103" s="97"/>
      <c r="BP103" s="105">
        <v>98</v>
      </c>
      <c r="BQ103" s="252">
        <v>1</v>
      </c>
      <c r="BR103" s="117">
        <v>20</v>
      </c>
      <c r="BS103" s="117" t="s">
        <v>599</v>
      </c>
      <c r="BT103" s="117" t="s">
        <v>467</v>
      </c>
      <c r="BU103" s="117">
        <v>1</v>
      </c>
      <c r="BV103" s="252">
        <v>0</v>
      </c>
      <c r="BW103" s="117">
        <v>0</v>
      </c>
      <c r="BX103" s="252">
        <v>0</v>
      </c>
      <c r="BY103" s="252">
        <v>0</v>
      </c>
      <c r="BZ103" s="97"/>
      <c r="CA103" s="97"/>
      <c r="CB103" s="97"/>
      <c r="CC103" s="97"/>
      <c r="CD103" s="97"/>
      <c r="CE103" s="97"/>
      <c r="CF103" s="97"/>
      <c r="CG103" s="97"/>
      <c r="CH103" s="97"/>
      <c r="CI103" s="97"/>
      <c r="CJ103" s="97"/>
      <c r="CK103" s="97"/>
      <c r="CL103" s="97"/>
      <c r="CM103" s="97"/>
      <c r="CN103" s="97"/>
      <c r="CO103" s="97"/>
      <c r="CP103" s="97"/>
      <c r="CQ103" s="97"/>
      <c r="CR103" s="97"/>
      <c r="CS103" s="97"/>
      <c r="CT103" s="97"/>
      <c r="CU103" s="97"/>
      <c r="CV103" s="97"/>
      <c r="CW103" s="97"/>
      <c r="CX103" s="97"/>
      <c r="CY103" s="97"/>
      <c r="CZ103" s="97"/>
      <c r="DA103" s="97"/>
      <c r="DB103" s="97"/>
      <c r="DC103" s="97"/>
      <c r="DD103" s="97"/>
      <c r="DE103" s="97"/>
      <c r="DF103" s="97"/>
      <c r="DG103" s="97"/>
      <c r="DH103" s="97"/>
      <c r="DI103" s="97"/>
      <c r="DJ103" s="97"/>
      <c r="DK103" s="97"/>
    </row>
    <row r="104" spans="1:115" ht="11.25" customHeight="1" x14ac:dyDescent="0.25">
      <c r="A104" s="97"/>
      <c r="B104" s="29">
        <f>COLUMN()</f>
        <v>2</v>
      </c>
      <c r="C104" s="149" t="str">
        <f t="shared" si="37"/>
        <v>1,20</v>
      </c>
      <c r="D104" s="149" t="str">
        <f t="shared" si="37"/>
        <v>2,20</v>
      </c>
      <c r="E104" s="149" t="str">
        <f t="shared" si="37"/>
        <v>3,20</v>
      </c>
      <c r="F104" s="149" t="str">
        <f t="shared" si="37"/>
        <v>4,20</v>
      </c>
      <c r="G104" s="149" t="str">
        <f t="shared" si="37"/>
        <v>5,20</v>
      </c>
      <c r="H104" s="149" t="str">
        <f t="shared" si="37"/>
        <v>6,20</v>
      </c>
      <c r="I104" s="149" t="str">
        <f t="shared" si="37"/>
        <v>7,20</v>
      </c>
      <c r="J104" s="149" t="str">
        <f t="shared" si="37"/>
        <v>8,20</v>
      </c>
      <c r="K104" s="149" t="str">
        <f t="shared" si="37"/>
        <v>9,20</v>
      </c>
      <c r="L104" s="149" t="str">
        <f t="shared" si="37"/>
        <v>10,20</v>
      </c>
      <c r="M104" s="149" t="str">
        <f t="shared" si="38"/>
        <v>11,20</v>
      </c>
      <c r="N104" s="149" t="str">
        <f t="shared" si="38"/>
        <v>12,20</v>
      </c>
      <c r="O104" s="149" t="str">
        <f t="shared" si="38"/>
        <v>13,20</v>
      </c>
      <c r="P104" s="149" t="str">
        <f t="shared" si="38"/>
        <v>14,20</v>
      </c>
      <c r="Q104" s="149" t="str">
        <f t="shared" si="38"/>
        <v>15,20</v>
      </c>
      <c r="R104" s="149" t="str">
        <f t="shared" si="38"/>
        <v>16,20</v>
      </c>
      <c r="S104" s="149" t="str">
        <f t="shared" si="38"/>
        <v>17,20</v>
      </c>
      <c r="T104" s="149" t="str">
        <f t="shared" si="38"/>
        <v>18,20</v>
      </c>
      <c r="U104" s="149" t="str">
        <f t="shared" si="38"/>
        <v>19,20</v>
      </c>
      <c r="V104" s="149" t="str">
        <f t="shared" si="38"/>
        <v>20,20</v>
      </c>
      <c r="W104" s="149" t="str">
        <f t="shared" si="38"/>
        <v>21,20</v>
      </c>
      <c r="X104" s="149" t="str">
        <f t="shared" si="38"/>
        <v>22,20</v>
      </c>
      <c r="Y104" s="149" t="str">
        <f t="shared" si="38"/>
        <v>23,20</v>
      </c>
      <c r="Z104" s="97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51">
        <v>3</v>
      </c>
      <c r="BG104" s="117">
        <v>33</v>
      </c>
      <c r="BH104" s="117">
        <v>6</v>
      </c>
      <c r="BI104" s="117">
        <v>28</v>
      </c>
      <c r="BJ104" s="54" t="str">
        <f t="shared" si="30"/>
        <v>6,33</v>
      </c>
      <c r="BK104" s="97"/>
      <c r="BL104" s="109">
        <f t="shared" si="31"/>
        <v>100</v>
      </c>
      <c r="BM104" s="64">
        <f t="shared" si="32"/>
        <v>3</v>
      </c>
      <c r="BN104" s="64">
        <f t="shared" si="33"/>
        <v>28</v>
      </c>
      <c r="BO104" s="97"/>
      <c r="BP104" s="105">
        <v>99</v>
      </c>
      <c r="BQ104" s="252">
        <v>1</v>
      </c>
      <c r="BR104" s="117">
        <v>21</v>
      </c>
      <c r="BS104" s="117" t="s">
        <v>598</v>
      </c>
      <c r="BT104" s="117" t="s">
        <v>465</v>
      </c>
      <c r="BU104" s="117">
        <v>1</v>
      </c>
      <c r="BV104" s="252">
        <v>20.2</v>
      </c>
      <c r="BW104" s="117">
        <v>100</v>
      </c>
      <c r="BX104" s="252">
        <v>202.83249999999899</v>
      </c>
      <c r="BY104" s="252">
        <v>403.71699999999998</v>
      </c>
      <c r="BZ104" s="97"/>
      <c r="CA104" s="97"/>
      <c r="CB104" s="97"/>
      <c r="CC104" s="97"/>
      <c r="CD104" s="97"/>
      <c r="CE104" s="97"/>
      <c r="CF104" s="97"/>
      <c r="CG104" s="97"/>
      <c r="CH104" s="97"/>
      <c r="CI104" s="97"/>
      <c r="CJ104" s="97"/>
      <c r="CK104" s="97"/>
      <c r="CL104" s="97"/>
      <c r="CM104" s="97"/>
      <c r="CN104" s="97"/>
      <c r="CO104" s="97"/>
      <c r="CP104" s="97"/>
      <c r="CQ104" s="97"/>
      <c r="CR104" s="97"/>
      <c r="CS104" s="97"/>
      <c r="CT104" s="97"/>
      <c r="CU104" s="97"/>
      <c r="CV104" s="97"/>
      <c r="CW104" s="97"/>
      <c r="CX104" s="97"/>
      <c r="CY104" s="97"/>
      <c r="CZ104" s="97"/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</row>
    <row r="105" spans="1:115" ht="11.25" customHeight="1" x14ac:dyDescent="0.25">
      <c r="A105" s="97"/>
      <c r="B105" s="29">
        <f>COLUMN()</f>
        <v>2</v>
      </c>
      <c r="C105" s="149" t="str">
        <f t="shared" ref="C105:L114" si="39">_xlfn.CONCAT(COLUMN()-$B105,",",ROW()-C$84)</f>
        <v>1,21</v>
      </c>
      <c r="D105" s="149" t="str">
        <f t="shared" si="39"/>
        <v>2,21</v>
      </c>
      <c r="E105" s="149" t="str">
        <f t="shared" si="39"/>
        <v>3,21</v>
      </c>
      <c r="F105" s="149" t="str">
        <f t="shared" si="39"/>
        <v>4,21</v>
      </c>
      <c r="G105" s="149" t="str">
        <f t="shared" si="39"/>
        <v>5,21</v>
      </c>
      <c r="H105" s="149" t="str">
        <f t="shared" si="39"/>
        <v>6,21</v>
      </c>
      <c r="I105" s="149" t="str">
        <f t="shared" si="39"/>
        <v>7,21</v>
      </c>
      <c r="J105" s="149" t="str">
        <f t="shared" si="39"/>
        <v>8,21</v>
      </c>
      <c r="K105" s="149" t="str">
        <f t="shared" si="39"/>
        <v>9,21</v>
      </c>
      <c r="L105" s="149" t="str">
        <f t="shared" si="39"/>
        <v>10,21</v>
      </c>
      <c r="M105" s="149" t="str">
        <f t="shared" ref="M105:Y114" si="40">_xlfn.CONCAT(COLUMN()-$B105,",",ROW()-M$84)</f>
        <v>11,21</v>
      </c>
      <c r="N105" s="149" t="str">
        <f t="shared" si="40"/>
        <v>12,21</v>
      </c>
      <c r="O105" s="149" t="str">
        <f t="shared" si="40"/>
        <v>13,21</v>
      </c>
      <c r="P105" s="149" t="str">
        <f t="shared" si="40"/>
        <v>14,21</v>
      </c>
      <c r="Q105" s="149" t="str">
        <f t="shared" si="40"/>
        <v>15,21</v>
      </c>
      <c r="R105" s="149" t="str">
        <f t="shared" si="40"/>
        <v>16,21</v>
      </c>
      <c r="S105" s="149" t="str">
        <f t="shared" si="40"/>
        <v>17,21</v>
      </c>
      <c r="T105" s="149" t="str">
        <f t="shared" si="40"/>
        <v>18,21</v>
      </c>
      <c r="U105" s="149" t="str">
        <f t="shared" si="40"/>
        <v>19,21</v>
      </c>
      <c r="V105" s="149" t="str">
        <f t="shared" si="40"/>
        <v>20,21</v>
      </c>
      <c r="W105" s="149" t="str">
        <f t="shared" si="40"/>
        <v>21,21</v>
      </c>
      <c r="X105" s="149" t="str">
        <f t="shared" si="40"/>
        <v>22,21</v>
      </c>
      <c r="Y105" s="149" t="str">
        <f t="shared" si="40"/>
        <v>23,21</v>
      </c>
      <c r="Z105" s="97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51">
        <v>3</v>
      </c>
      <c r="BG105" s="117">
        <v>33</v>
      </c>
      <c r="BH105" s="117">
        <v>7</v>
      </c>
      <c r="BI105" s="117">
        <v>28</v>
      </c>
      <c r="BJ105" s="54" t="str">
        <f t="shared" si="30"/>
        <v>7,33</v>
      </c>
      <c r="BK105" s="97"/>
      <c r="BL105" s="109">
        <f t="shared" si="31"/>
        <v>101</v>
      </c>
      <c r="BM105" s="64">
        <f t="shared" si="32"/>
        <v>3</v>
      </c>
      <c r="BN105" s="64">
        <f t="shared" si="33"/>
        <v>29</v>
      </c>
      <c r="BO105" s="97"/>
      <c r="BP105" s="105">
        <v>100</v>
      </c>
      <c r="BQ105" s="252">
        <v>1</v>
      </c>
      <c r="BR105" s="117">
        <v>22</v>
      </c>
      <c r="BS105" s="117" t="s">
        <v>597</v>
      </c>
      <c r="BT105" s="117" t="s">
        <v>465</v>
      </c>
      <c r="BU105" s="117">
        <v>1</v>
      </c>
      <c r="BV105" s="252">
        <v>20.2</v>
      </c>
      <c r="BW105" s="117">
        <v>100</v>
      </c>
      <c r="BX105" s="252">
        <v>201.85849999999999</v>
      </c>
      <c r="BY105" s="252">
        <v>405.664999999999</v>
      </c>
      <c r="BZ105" s="97"/>
      <c r="CA105" s="97"/>
      <c r="CB105" s="97"/>
      <c r="CC105" s="97"/>
      <c r="CD105" s="97"/>
      <c r="CE105" s="97"/>
      <c r="CF105" s="97"/>
      <c r="CG105" s="97"/>
      <c r="CH105" s="97"/>
      <c r="CI105" s="97"/>
      <c r="CJ105" s="97"/>
      <c r="CK105" s="97"/>
      <c r="CL105" s="97"/>
      <c r="CM105" s="97"/>
      <c r="CN105" s="97"/>
      <c r="CO105" s="97"/>
      <c r="CP105" s="97"/>
      <c r="CQ105" s="97"/>
      <c r="CR105" s="97"/>
      <c r="CS105" s="97"/>
      <c r="CT105" s="97"/>
      <c r="CU105" s="97"/>
      <c r="CV105" s="97"/>
      <c r="CW105" s="97"/>
      <c r="CX105" s="97"/>
      <c r="CY105" s="97"/>
      <c r="CZ105" s="97"/>
      <c r="DA105" s="97"/>
      <c r="DB105" s="97"/>
      <c r="DC105" s="97"/>
      <c r="DD105" s="97"/>
      <c r="DE105" s="97"/>
      <c r="DF105" s="97"/>
      <c r="DG105" s="97"/>
      <c r="DH105" s="97"/>
      <c r="DI105" s="97"/>
      <c r="DJ105" s="97"/>
      <c r="DK105" s="97"/>
    </row>
    <row r="106" spans="1:115" ht="11.25" customHeight="1" x14ac:dyDescent="0.25">
      <c r="A106" s="97"/>
      <c r="B106" s="29">
        <f>COLUMN()</f>
        <v>2</v>
      </c>
      <c r="C106" s="149" t="str">
        <f t="shared" si="39"/>
        <v>1,22</v>
      </c>
      <c r="D106" s="149" t="str">
        <f t="shared" si="39"/>
        <v>2,22</v>
      </c>
      <c r="E106" s="149" t="str">
        <f t="shared" si="39"/>
        <v>3,22</v>
      </c>
      <c r="F106" s="149" t="str">
        <f t="shared" si="39"/>
        <v>4,22</v>
      </c>
      <c r="G106" s="149" t="str">
        <f t="shared" si="39"/>
        <v>5,22</v>
      </c>
      <c r="H106" s="149" t="str">
        <f t="shared" si="39"/>
        <v>6,22</v>
      </c>
      <c r="I106" s="149" t="str">
        <f t="shared" si="39"/>
        <v>7,22</v>
      </c>
      <c r="J106" s="149" t="str">
        <f t="shared" si="39"/>
        <v>8,22</v>
      </c>
      <c r="K106" s="149" t="str">
        <f t="shared" si="39"/>
        <v>9,22</v>
      </c>
      <c r="L106" s="149" t="str">
        <f t="shared" si="39"/>
        <v>10,22</v>
      </c>
      <c r="M106" s="149" t="str">
        <f t="shared" si="40"/>
        <v>11,22</v>
      </c>
      <c r="N106" s="149" t="str">
        <f t="shared" si="40"/>
        <v>12,22</v>
      </c>
      <c r="O106" s="149" t="str">
        <f t="shared" si="40"/>
        <v>13,22</v>
      </c>
      <c r="P106" s="149" t="str">
        <f t="shared" si="40"/>
        <v>14,22</v>
      </c>
      <c r="Q106" s="149" t="str">
        <f t="shared" si="40"/>
        <v>15,22</v>
      </c>
      <c r="R106" s="149" t="str">
        <f t="shared" si="40"/>
        <v>16,22</v>
      </c>
      <c r="S106" s="149" t="str">
        <f t="shared" si="40"/>
        <v>17,22</v>
      </c>
      <c r="T106" s="149" t="str">
        <f t="shared" si="40"/>
        <v>18,22</v>
      </c>
      <c r="U106" s="149" t="str">
        <f t="shared" si="40"/>
        <v>19,22</v>
      </c>
      <c r="V106" s="149" t="str">
        <f t="shared" si="40"/>
        <v>20,22</v>
      </c>
      <c r="W106" s="149" t="str">
        <f t="shared" si="40"/>
        <v>21,22</v>
      </c>
      <c r="X106" s="149" t="str">
        <f t="shared" si="40"/>
        <v>22,22</v>
      </c>
      <c r="Y106" s="149" t="str">
        <f t="shared" si="40"/>
        <v>23,22</v>
      </c>
      <c r="Z106" s="97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51">
        <v>3</v>
      </c>
      <c r="BG106" s="117">
        <v>34</v>
      </c>
      <c r="BH106" s="117">
        <v>8</v>
      </c>
      <c r="BI106" s="117">
        <v>28</v>
      </c>
      <c r="BJ106" s="54" t="str">
        <f t="shared" si="30"/>
        <v>8,34</v>
      </c>
      <c r="BK106" s="97"/>
      <c r="BL106" s="109">
        <f t="shared" si="31"/>
        <v>102</v>
      </c>
      <c r="BM106" s="64">
        <f t="shared" si="32"/>
        <v>3</v>
      </c>
      <c r="BN106" s="64">
        <f t="shared" si="33"/>
        <v>30</v>
      </c>
      <c r="BO106" s="97"/>
      <c r="BP106" s="105">
        <v>101</v>
      </c>
      <c r="BQ106" s="252">
        <v>1</v>
      </c>
      <c r="BR106" s="117">
        <v>23</v>
      </c>
      <c r="BS106" s="117" t="s">
        <v>596</v>
      </c>
      <c r="BT106" s="117" t="s">
        <v>467</v>
      </c>
      <c r="BU106" s="117">
        <v>1</v>
      </c>
      <c r="BV106" s="252">
        <v>0</v>
      </c>
      <c r="BW106" s="117">
        <v>0</v>
      </c>
      <c r="BX106" s="252">
        <v>0</v>
      </c>
      <c r="BY106" s="252">
        <v>0</v>
      </c>
      <c r="BZ106" s="97"/>
      <c r="CA106" s="97"/>
      <c r="CB106" s="97"/>
      <c r="CC106" s="97"/>
      <c r="CD106" s="97"/>
      <c r="CE106" s="97"/>
      <c r="CF106" s="97"/>
      <c r="CG106" s="97"/>
      <c r="CH106" s="97"/>
      <c r="CI106" s="97"/>
      <c r="CJ106" s="97"/>
      <c r="CK106" s="97"/>
      <c r="CL106" s="97"/>
      <c r="CM106" s="97"/>
      <c r="CN106" s="97"/>
      <c r="CO106" s="97"/>
      <c r="CP106" s="97"/>
      <c r="CQ106" s="97"/>
      <c r="CR106" s="97"/>
      <c r="CS106" s="97"/>
      <c r="CT106" s="97"/>
      <c r="CU106" s="97"/>
      <c r="CV106" s="97"/>
      <c r="CW106" s="97"/>
      <c r="CX106" s="97"/>
      <c r="CY106" s="97"/>
      <c r="CZ106" s="97"/>
      <c r="DA106" s="97"/>
      <c r="DB106" s="97"/>
      <c r="DC106" s="97"/>
      <c r="DD106" s="97"/>
      <c r="DE106" s="97"/>
      <c r="DF106" s="97"/>
      <c r="DG106" s="97"/>
      <c r="DH106" s="97"/>
      <c r="DI106" s="97"/>
      <c r="DJ106" s="97"/>
      <c r="DK106" s="97"/>
    </row>
    <row r="107" spans="1:115" ht="11.25" customHeight="1" x14ac:dyDescent="0.25">
      <c r="A107" s="97"/>
      <c r="B107" s="29">
        <f>COLUMN()</f>
        <v>2</v>
      </c>
      <c r="C107" s="149" t="str">
        <f t="shared" si="39"/>
        <v>1,23</v>
      </c>
      <c r="D107" s="149" t="str">
        <f t="shared" si="39"/>
        <v>2,23</v>
      </c>
      <c r="E107" s="149" t="str">
        <f t="shared" si="39"/>
        <v>3,23</v>
      </c>
      <c r="F107" s="149" t="str">
        <f t="shared" si="39"/>
        <v>4,23</v>
      </c>
      <c r="G107" s="149" t="str">
        <f t="shared" si="39"/>
        <v>5,23</v>
      </c>
      <c r="H107" s="149" t="str">
        <f t="shared" si="39"/>
        <v>6,23</v>
      </c>
      <c r="I107" s="149" t="str">
        <f t="shared" si="39"/>
        <v>7,23</v>
      </c>
      <c r="J107" s="149" t="str">
        <f t="shared" si="39"/>
        <v>8,23</v>
      </c>
      <c r="K107" s="149" t="str">
        <f t="shared" si="39"/>
        <v>9,23</v>
      </c>
      <c r="L107" s="149" t="str">
        <f t="shared" si="39"/>
        <v>10,23</v>
      </c>
      <c r="M107" s="149" t="str">
        <f t="shared" si="40"/>
        <v>11,23</v>
      </c>
      <c r="N107" s="149" t="str">
        <f t="shared" si="40"/>
        <v>12,23</v>
      </c>
      <c r="O107" s="149" t="str">
        <f t="shared" si="40"/>
        <v>13,23</v>
      </c>
      <c r="P107" s="149" t="str">
        <f t="shared" si="40"/>
        <v>14,23</v>
      </c>
      <c r="Q107" s="149" t="str">
        <f t="shared" si="40"/>
        <v>15,23</v>
      </c>
      <c r="R107" s="149" t="str">
        <f t="shared" si="40"/>
        <v>16,23</v>
      </c>
      <c r="S107" s="149" t="str">
        <f t="shared" si="40"/>
        <v>17,23</v>
      </c>
      <c r="T107" s="149" t="str">
        <f t="shared" si="40"/>
        <v>18,23</v>
      </c>
      <c r="U107" s="149" t="str">
        <f t="shared" si="40"/>
        <v>19,23</v>
      </c>
      <c r="V107" s="149" t="str">
        <f t="shared" si="40"/>
        <v>20,23</v>
      </c>
      <c r="W107" s="149" t="str">
        <f t="shared" si="40"/>
        <v>21,23</v>
      </c>
      <c r="X107" s="149" t="str">
        <f t="shared" si="40"/>
        <v>22,23</v>
      </c>
      <c r="Y107" s="149" t="str">
        <f t="shared" si="40"/>
        <v>23,23</v>
      </c>
      <c r="Z107" s="97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45"/>
      <c r="BD107" s="245"/>
      <c r="BE107" s="245"/>
      <c r="BF107" s="51">
        <v>3</v>
      </c>
      <c r="BG107" s="117">
        <v>34</v>
      </c>
      <c r="BH107" s="117">
        <v>9</v>
      </c>
      <c r="BI107" s="117">
        <v>28</v>
      </c>
      <c r="BJ107" s="54" t="str">
        <f t="shared" si="30"/>
        <v>9,34</v>
      </c>
      <c r="BK107" s="97"/>
      <c r="BL107" s="109">
        <f t="shared" si="31"/>
        <v>103</v>
      </c>
      <c r="BM107" s="64">
        <f t="shared" si="32"/>
        <v>3</v>
      </c>
      <c r="BN107" s="64">
        <f t="shared" si="33"/>
        <v>31</v>
      </c>
      <c r="BO107" s="97"/>
      <c r="BP107" s="105">
        <v>102</v>
      </c>
      <c r="BQ107" s="252">
        <v>1</v>
      </c>
      <c r="BR107" s="117">
        <v>24</v>
      </c>
      <c r="BS107" s="117" t="s">
        <v>595</v>
      </c>
      <c r="BT107" s="117" t="s">
        <v>467</v>
      </c>
      <c r="BU107" s="117">
        <v>1</v>
      </c>
      <c r="BV107" s="252">
        <v>0</v>
      </c>
      <c r="BW107" s="117">
        <v>0</v>
      </c>
      <c r="BX107" s="252">
        <v>0</v>
      </c>
      <c r="BY107" s="252">
        <v>0</v>
      </c>
      <c r="BZ107" s="97"/>
      <c r="CA107" s="97"/>
      <c r="CB107" s="97"/>
      <c r="CC107" s="97"/>
      <c r="CD107" s="97"/>
      <c r="CE107" s="97"/>
      <c r="CF107" s="97"/>
      <c r="CG107" s="97"/>
      <c r="CH107" s="97"/>
      <c r="CI107" s="97"/>
      <c r="CJ107" s="97"/>
      <c r="CK107" s="97"/>
      <c r="CL107" s="97"/>
      <c r="CM107" s="97"/>
      <c r="CN107" s="97"/>
      <c r="CO107" s="97"/>
      <c r="CP107" s="97"/>
      <c r="CQ107" s="97"/>
      <c r="CR107" s="97"/>
      <c r="CS107" s="97"/>
      <c r="CT107" s="97"/>
      <c r="CU107" s="97"/>
      <c r="CV107" s="97"/>
      <c r="CW107" s="97"/>
      <c r="CX107" s="97"/>
      <c r="CY107" s="97"/>
      <c r="CZ107" s="97"/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</row>
    <row r="108" spans="1:115" ht="11.25" customHeight="1" x14ac:dyDescent="0.25">
      <c r="A108" s="97"/>
      <c r="B108" s="29">
        <f>COLUMN()</f>
        <v>2</v>
      </c>
      <c r="C108" s="149" t="str">
        <f t="shared" si="39"/>
        <v>1,24</v>
      </c>
      <c r="D108" s="149" t="str">
        <f t="shared" si="39"/>
        <v>2,24</v>
      </c>
      <c r="E108" s="149" t="str">
        <f t="shared" si="39"/>
        <v>3,24</v>
      </c>
      <c r="F108" s="149" t="str">
        <f t="shared" si="39"/>
        <v>4,24</v>
      </c>
      <c r="G108" s="149" t="str">
        <f t="shared" si="39"/>
        <v>5,24</v>
      </c>
      <c r="H108" s="149" t="str">
        <f t="shared" si="39"/>
        <v>6,24</v>
      </c>
      <c r="I108" s="149" t="str">
        <f t="shared" si="39"/>
        <v>7,24</v>
      </c>
      <c r="J108" s="149" t="str">
        <f t="shared" si="39"/>
        <v>8,24</v>
      </c>
      <c r="K108" s="149" t="str">
        <f t="shared" si="39"/>
        <v>9,24</v>
      </c>
      <c r="L108" s="149" t="str">
        <f t="shared" si="39"/>
        <v>10,24</v>
      </c>
      <c r="M108" s="149" t="str">
        <f t="shared" si="40"/>
        <v>11,24</v>
      </c>
      <c r="N108" s="149" t="str">
        <f t="shared" si="40"/>
        <v>12,24</v>
      </c>
      <c r="O108" s="149" t="str">
        <f t="shared" si="40"/>
        <v>13,24</v>
      </c>
      <c r="P108" s="149" t="str">
        <f t="shared" si="40"/>
        <v>14,24</v>
      </c>
      <c r="Q108" s="149" t="str">
        <f t="shared" si="40"/>
        <v>15,24</v>
      </c>
      <c r="R108" s="149" t="str">
        <f t="shared" si="40"/>
        <v>16,24</v>
      </c>
      <c r="S108" s="149" t="str">
        <f t="shared" si="40"/>
        <v>17,24</v>
      </c>
      <c r="T108" s="149" t="str">
        <f t="shared" si="40"/>
        <v>18,24</v>
      </c>
      <c r="U108" s="149" t="str">
        <f t="shared" si="40"/>
        <v>19,24</v>
      </c>
      <c r="V108" s="149" t="str">
        <f t="shared" si="40"/>
        <v>20,24</v>
      </c>
      <c r="W108" s="149" t="str">
        <f t="shared" si="40"/>
        <v>21,24</v>
      </c>
      <c r="X108" s="149" t="str">
        <f t="shared" si="40"/>
        <v>22,24</v>
      </c>
      <c r="Y108" s="149" t="str">
        <f t="shared" si="40"/>
        <v>23,24</v>
      </c>
      <c r="Z108" s="97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  <c r="BD108" s="245"/>
      <c r="BE108" s="245"/>
      <c r="BF108" s="51">
        <v>3</v>
      </c>
      <c r="BG108" s="117">
        <v>34</v>
      </c>
      <c r="BH108" s="117">
        <v>10</v>
      </c>
      <c r="BI108" s="117">
        <v>28</v>
      </c>
      <c r="BJ108" s="54" t="str">
        <f t="shared" si="30"/>
        <v>10,34</v>
      </c>
      <c r="BK108" s="97"/>
      <c r="BL108" s="109">
        <f t="shared" si="31"/>
        <v>104</v>
      </c>
      <c r="BM108" s="64">
        <f t="shared" si="32"/>
        <v>3</v>
      </c>
      <c r="BN108" s="64">
        <f t="shared" si="33"/>
        <v>32</v>
      </c>
      <c r="BO108" s="97"/>
      <c r="BP108" s="105">
        <v>103</v>
      </c>
      <c r="BQ108" s="252">
        <v>1</v>
      </c>
      <c r="BR108" s="117">
        <v>25</v>
      </c>
      <c r="BS108" s="117" t="s">
        <v>594</v>
      </c>
      <c r="BT108" s="117" t="s">
        <v>465</v>
      </c>
      <c r="BU108" s="117">
        <v>1</v>
      </c>
      <c r="BV108" s="252">
        <v>20.2</v>
      </c>
      <c r="BW108" s="117">
        <v>100</v>
      </c>
      <c r="BX108" s="252">
        <v>202.83250000000001</v>
      </c>
      <c r="BY108" s="252">
        <v>403.71699999999998</v>
      </c>
      <c r="BZ108" s="97"/>
      <c r="CA108" s="97"/>
      <c r="CB108" s="97"/>
      <c r="CC108" s="97"/>
      <c r="CD108" s="97"/>
      <c r="CE108" s="97"/>
      <c r="CF108" s="97"/>
      <c r="CG108" s="97"/>
      <c r="CH108" s="97"/>
      <c r="CI108" s="97"/>
      <c r="CJ108" s="97"/>
      <c r="CK108" s="97"/>
      <c r="CL108" s="97"/>
      <c r="CM108" s="97"/>
      <c r="CN108" s="97"/>
      <c r="CO108" s="97"/>
      <c r="CP108" s="97"/>
      <c r="CQ108" s="97"/>
      <c r="CR108" s="97"/>
      <c r="CS108" s="97"/>
      <c r="CT108" s="97"/>
      <c r="CU108" s="97"/>
      <c r="CV108" s="97"/>
      <c r="CW108" s="97"/>
      <c r="CX108" s="97"/>
      <c r="CY108" s="97"/>
      <c r="CZ108" s="97"/>
      <c r="DA108" s="97"/>
      <c r="DB108" s="97"/>
      <c r="DC108" s="97"/>
      <c r="DD108" s="97"/>
      <c r="DE108" s="97"/>
      <c r="DF108" s="97"/>
      <c r="DG108" s="97"/>
      <c r="DH108" s="97"/>
      <c r="DI108" s="97"/>
      <c r="DJ108" s="97"/>
      <c r="DK108" s="97"/>
    </row>
    <row r="109" spans="1:115" ht="11.25" customHeight="1" x14ac:dyDescent="0.25">
      <c r="A109" s="97"/>
      <c r="B109" s="29">
        <f>COLUMN()</f>
        <v>2</v>
      </c>
      <c r="C109" s="149" t="str">
        <f t="shared" si="39"/>
        <v>1,25</v>
      </c>
      <c r="D109" s="149" t="str">
        <f t="shared" si="39"/>
        <v>2,25</v>
      </c>
      <c r="E109" s="149" t="str">
        <f t="shared" si="39"/>
        <v>3,25</v>
      </c>
      <c r="F109" s="149" t="str">
        <f t="shared" si="39"/>
        <v>4,25</v>
      </c>
      <c r="G109" s="149" t="str">
        <f t="shared" si="39"/>
        <v>5,25</v>
      </c>
      <c r="H109" s="149" t="str">
        <f t="shared" si="39"/>
        <v>6,25</v>
      </c>
      <c r="I109" s="149" t="str">
        <f t="shared" si="39"/>
        <v>7,25</v>
      </c>
      <c r="J109" s="149" t="str">
        <f t="shared" si="39"/>
        <v>8,25</v>
      </c>
      <c r="K109" s="149" t="str">
        <f t="shared" si="39"/>
        <v>9,25</v>
      </c>
      <c r="L109" s="149" t="str">
        <f t="shared" si="39"/>
        <v>10,25</v>
      </c>
      <c r="M109" s="149" t="str">
        <f t="shared" si="40"/>
        <v>11,25</v>
      </c>
      <c r="N109" s="149" t="str">
        <f t="shared" si="40"/>
        <v>12,25</v>
      </c>
      <c r="O109" s="149" t="str">
        <f t="shared" si="40"/>
        <v>13,25</v>
      </c>
      <c r="P109" s="149" t="str">
        <f t="shared" si="40"/>
        <v>14,25</v>
      </c>
      <c r="Q109" s="149" t="str">
        <f t="shared" si="40"/>
        <v>15,25</v>
      </c>
      <c r="R109" s="149" t="str">
        <f t="shared" si="40"/>
        <v>16,25</v>
      </c>
      <c r="S109" s="149" t="str">
        <f t="shared" si="40"/>
        <v>17,25</v>
      </c>
      <c r="T109" s="149" t="str">
        <f t="shared" si="40"/>
        <v>18,25</v>
      </c>
      <c r="U109" s="149" t="str">
        <f t="shared" si="40"/>
        <v>19,25</v>
      </c>
      <c r="V109" s="149" t="str">
        <f t="shared" si="40"/>
        <v>20,25</v>
      </c>
      <c r="W109" s="149" t="str">
        <f t="shared" si="40"/>
        <v>21,25</v>
      </c>
      <c r="X109" s="149" t="str">
        <f t="shared" si="40"/>
        <v>22,25</v>
      </c>
      <c r="Y109" s="149" t="str">
        <f t="shared" si="40"/>
        <v>23,25</v>
      </c>
      <c r="Z109" s="97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5"/>
      <c r="AZ109" s="245"/>
      <c r="BA109" s="245"/>
      <c r="BB109" s="245"/>
      <c r="BC109" s="245"/>
      <c r="BD109" s="245"/>
      <c r="BE109" s="245"/>
      <c r="BF109" s="51">
        <v>3</v>
      </c>
      <c r="BG109" s="117">
        <v>34</v>
      </c>
      <c r="BH109" s="117">
        <v>11</v>
      </c>
      <c r="BI109" s="117">
        <v>28</v>
      </c>
      <c r="BJ109" s="54" t="str">
        <f t="shared" si="30"/>
        <v>11,34</v>
      </c>
      <c r="BK109" s="97"/>
      <c r="BL109" s="109">
        <f t="shared" si="31"/>
        <v>105</v>
      </c>
      <c r="BM109" s="64">
        <f t="shared" si="32"/>
        <v>3</v>
      </c>
      <c r="BN109" s="64">
        <f t="shared" si="33"/>
        <v>33</v>
      </c>
      <c r="BO109" s="97"/>
      <c r="BP109" s="105">
        <v>104</v>
      </c>
      <c r="BQ109" s="252">
        <v>1</v>
      </c>
      <c r="BR109" s="117">
        <v>26</v>
      </c>
      <c r="BS109" s="117" t="s">
        <v>593</v>
      </c>
      <c r="BT109" s="117" t="s">
        <v>467</v>
      </c>
      <c r="BU109" s="117">
        <v>1</v>
      </c>
      <c r="BV109" s="252">
        <v>0</v>
      </c>
      <c r="BW109" s="117">
        <v>0</v>
      </c>
      <c r="BX109" s="252">
        <v>0</v>
      </c>
      <c r="BY109" s="252">
        <v>0</v>
      </c>
      <c r="BZ109" s="97"/>
      <c r="CA109" s="97"/>
      <c r="CB109" s="97"/>
      <c r="CC109" s="97"/>
      <c r="CD109" s="97"/>
      <c r="CE109" s="97"/>
      <c r="CF109" s="97"/>
      <c r="CG109" s="97"/>
      <c r="CH109" s="97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7"/>
      <c r="CY109" s="97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</row>
    <row r="110" spans="1:115" ht="11.25" customHeight="1" x14ac:dyDescent="0.25">
      <c r="A110" s="97"/>
      <c r="B110" s="29">
        <f>COLUMN()</f>
        <v>2</v>
      </c>
      <c r="C110" s="149" t="str">
        <f t="shared" si="39"/>
        <v>1,26</v>
      </c>
      <c r="D110" s="149" t="str">
        <f t="shared" si="39"/>
        <v>2,26</v>
      </c>
      <c r="E110" s="149" t="str">
        <f t="shared" si="39"/>
        <v>3,26</v>
      </c>
      <c r="F110" s="149" t="str">
        <f t="shared" si="39"/>
        <v>4,26</v>
      </c>
      <c r="G110" s="149" t="str">
        <f t="shared" si="39"/>
        <v>5,26</v>
      </c>
      <c r="H110" s="149" t="str">
        <f t="shared" si="39"/>
        <v>6,26</v>
      </c>
      <c r="I110" s="149" t="str">
        <f t="shared" si="39"/>
        <v>7,26</v>
      </c>
      <c r="J110" s="149" t="str">
        <f t="shared" si="39"/>
        <v>8,26</v>
      </c>
      <c r="K110" s="149" t="str">
        <f t="shared" si="39"/>
        <v>9,26</v>
      </c>
      <c r="L110" s="149" t="str">
        <f t="shared" si="39"/>
        <v>10,26</v>
      </c>
      <c r="M110" s="149" t="str">
        <f t="shared" si="40"/>
        <v>11,26</v>
      </c>
      <c r="N110" s="149" t="str">
        <f t="shared" si="40"/>
        <v>12,26</v>
      </c>
      <c r="O110" s="149" t="str">
        <f t="shared" si="40"/>
        <v>13,26</v>
      </c>
      <c r="P110" s="149" t="str">
        <f t="shared" si="40"/>
        <v>14,26</v>
      </c>
      <c r="Q110" s="149" t="str">
        <f t="shared" si="40"/>
        <v>15,26</v>
      </c>
      <c r="R110" s="149" t="str">
        <f t="shared" si="40"/>
        <v>16,26</v>
      </c>
      <c r="S110" s="149" t="str">
        <f t="shared" si="40"/>
        <v>17,26</v>
      </c>
      <c r="T110" s="149" t="str">
        <f t="shared" si="40"/>
        <v>18,26</v>
      </c>
      <c r="U110" s="149" t="str">
        <f t="shared" si="40"/>
        <v>19,26</v>
      </c>
      <c r="V110" s="149" t="str">
        <f t="shared" si="40"/>
        <v>20,26</v>
      </c>
      <c r="W110" s="149" t="str">
        <f t="shared" si="40"/>
        <v>21,26</v>
      </c>
      <c r="X110" s="149" t="str">
        <f t="shared" si="40"/>
        <v>22,26</v>
      </c>
      <c r="Y110" s="149" t="str">
        <f t="shared" si="40"/>
        <v>23,26</v>
      </c>
      <c r="Z110" s="97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  <c r="BE110" s="245"/>
      <c r="BF110" s="51">
        <v>3</v>
      </c>
      <c r="BG110" s="117">
        <v>34</v>
      </c>
      <c r="BH110" s="117">
        <v>12</v>
      </c>
      <c r="BI110" s="117">
        <v>28</v>
      </c>
      <c r="BJ110" s="54" t="str">
        <f t="shared" si="30"/>
        <v>12,34</v>
      </c>
      <c r="BK110" s="97"/>
      <c r="BL110" s="109">
        <f t="shared" si="31"/>
        <v>106</v>
      </c>
      <c r="BM110" s="64">
        <f t="shared" si="32"/>
        <v>3</v>
      </c>
      <c r="BN110" s="64">
        <f t="shared" si="33"/>
        <v>34</v>
      </c>
      <c r="BO110" s="97"/>
      <c r="BP110" s="105">
        <v>105</v>
      </c>
      <c r="BQ110" s="252">
        <v>1</v>
      </c>
      <c r="BR110" s="117">
        <v>27</v>
      </c>
      <c r="BS110" s="117" t="s">
        <v>592</v>
      </c>
      <c r="BT110" s="117" t="s">
        <v>465</v>
      </c>
      <c r="BU110" s="117">
        <v>1</v>
      </c>
      <c r="BV110" s="252">
        <v>20.2</v>
      </c>
      <c r="BW110" s="117">
        <v>100</v>
      </c>
      <c r="BX110" s="252">
        <v>201.85849999999999</v>
      </c>
      <c r="BY110" s="252">
        <v>405.66500000000002</v>
      </c>
      <c r="BZ110" s="97"/>
      <c r="CA110" s="97"/>
      <c r="CB110" s="97"/>
      <c r="CC110" s="97"/>
      <c r="CD110" s="97"/>
      <c r="CE110" s="97"/>
      <c r="CF110" s="97"/>
      <c r="CG110" s="97"/>
      <c r="CH110" s="97"/>
      <c r="CI110" s="97"/>
      <c r="CJ110" s="97"/>
      <c r="CK110" s="97"/>
      <c r="CL110" s="97"/>
      <c r="CM110" s="97"/>
      <c r="CN110" s="97"/>
      <c r="CO110" s="97"/>
      <c r="CP110" s="97"/>
      <c r="CQ110" s="97"/>
      <c r="CR110" s="97"/>
      <c r="CS110" s="97"/>
      <c r="CT110" s="97"/>
      <c r="CU110" s="97"/>
      <c r="CV110" s="97"/>
      <c r="CW110" s="97"/>
      <c r="CX110" s="97"/>
      <c r="CY110" s="97"/>
      <c r="CZ110" s="97"/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</row>
    <row r="111" spans="1:115" ht="11.25" customHeight="1" x14ac:dyDescent="0.25">
      <c r="A111" s="97"/>
      <c r="B111" s="29">
        <f>COLUMN()</f>
        <v>2</v>
      </c>
      <c r="C111" s="149" t="str">
        <f t="shared" si="39"/>
        <v>1,27</v>
      </c>
      <c r="D111" s="149" t="str">
        <f t="shared" si="39"/>
        <v>2,27</v>
      </c>
      <c r="E111" s="149" t="str">
        <f t="shared" si="39"/>
        <v>3,27</v>
      </c>
      <c r="F111" s="149" t="str">
        <f t="shared" si="39"/>
        <v>4,27</v>
      </c>
      <c r="G111" s="149" t="str">
        <f t="shared" si="39"/>
        <v>5,27</v>
      </c>
      <c r="H111" s="149" t="str">
        <f t="shared" si="39"/>
        <v>6,27</v>
      </c>
      <c r="I111" s="149" t="str">
        <f t="shared" si="39"/>
        <v>7,27</v>
      </c>
      <c r="J111" s="149" t="str">
        <f t="shared" si="39"/>
        <v>8,27</v>
      </c>
      <c r="K111" s="149" t="str">
        <f t="shared" si="39"/>
        <v>9,27</v>
      </c>
      <c r="L111" s="149" t="str">
        <f t="shared" si="39"/>
        <v>10,27</v>
      </c>
      <c r="M111" s="149" t="str">
        <f t="shared" si="40"/>
        <v>11,27</v>
      </c>
      <c r="N111" s="149" t="str">
        <f t="shared" si="40"/>
        <v>12,27</v>
      </c>
      <c r="O111" s="149" t="str">
        <f t="shared" si="40"/>
        <v>13,27</v>
      </c>
      <c r="P111" s="149" t="str">
        <f t="shared" si="40"/>
        <v>14,27</v>
      </c>
      <c r="Q111" s="149" t="str">
        <f t="shared" si="40"/>
        <v>15,27</v>
      </c>
      <c r="R111" s="149" t="str">
        <f t="shared" si="40"/>
        <v>16,27</v>
      </c>
      <c r="S111" s="149" t="str">
        <f t="shared" si="40"/>
        <v>17,27</v>
      </c>
      <c r="T111" s="149" t="str">
        <f t="shared" si="40"/>
        <v>18,27</v>
      </c>
      <c r="U111" s="149" t="str">
        <f t="shared" si="40"/>
        <v>19,27</v>
      </c>
      <c r="V111" s="149" t="str">
        <f t="shared" si="40"/>
        <v>20,27</v>
      </c>
      <c r="W111" s="149" t="str">
        <f t="shared" si="40"/>
        <v>21,27</v>
      </c>
      <c r="X111" s="149" t="str">
        <f t="shared" si="40"/>
        <v>22,27</v>
      </c>
      <c r="Y111" s="149" t="str">
        <f t="shared" si="40"/>
        <v>23,27</v>
      </c>
      <c r="Z111" s="97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45"/>
      <c r="BD111" s="245"/>
      <c r="BE111" s="245"/>
      <c r="BF111" s="51">
        <v>3</v>
      </c>
      <c r="BG111" s="117">
        <v>34</v>
      </c>
      <c r="BH111" s="117">
        <v>13</v>
      </c>
      <c r="BI111" s="117">
        <v>28</v>
      </c>
      <c r="BJ111" s="54" t="str">
        <f t="shared" si="30"/>
        <v>13,34</v>
      </c>
      <c r="BK111" s="97"/>
      <c r="BL111" s="109">
        <f t="shared" si="31"/>
        <v>107</v>
      </c>
      <c r="BM111" s="64">
        <f t="shared" si="32"/>
        <v>3</v>
      </c>
      <c r="BN111" s="64">
        <f t="shared" si="33"/>
        <v>35</v>
      </c>
      <c r="BO111" s="97"/>
      <c r="BP111" s="105">
        <v>106</v>
      </c>
      <c r="BQ111" s="252">
        <v>1</v>
      </c>
      <c r="BR111" s="117">
        <v>28</v>
      </c>
      <c r="BS111" s="117" t="s">
        <v>591</v>
      </c>
      <c r="BT111" s="117" t="s">
        <v>467</v>
      </c>
      <c r="BU111" s="117">
        <v>1</v>
      </c>
      <c r="BV111" s="252">
        <v>0</v>
      </c>
      <c r="BW111" s="117">
        <v>0</v>
      </c>
      <c r="BX111" s="252">
        <v>0</v>
      </c>
      <c r="BY111" s="252">
        <v>0</v>
      </c>
      <c r="BZ111" s="97"/>
      <c r="CA111" s="97"/>
      <c r="CB111" s="97"/>
      <c r="CC111" s="97"/>
      <c r="CD111" s="97"/>
      <c r="CE111" s="97"/>
      <c r="CF111" s="97"/>
      <c r="CG111" s="97"/>
      <c r="CH111" s="97"/>
      <c r="CI111" s="97"/>
      <c r="CJ111" s="97"/>
      <c r="CK111" s="97"/>
      <c r="CL111" s="97"/>
      <c r="CM111" s="97"/>
      <c r="CN111" s="97"/>
      <c r="CO111" s="97"/>
      <c r="CP111" s="97"/>
      <c r="CQ111" s="97"/>
      <c r="CR111" s="97"/>
      <c r="CS111" s="97"/>
      <c r="CT111" s="97"/>
      <c r="CU111" s="97"/>
      <c r="CV111" s="97"/>
      <c r="CW111" s="97"/>
      <c r="CX111" s="97"/>
      <c r="CY111" s="97"/>
      <c r="CZ111" s="97"/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</row>
    <row r="112" spans="1:115" ht="11.25" customHeight="1" x14ac:dyDescent="0.25">
      <c r="A112" s="97"/>
      <c r="B112" s="29">
        <f>COLUMN()</f>
        <v>2</v>
      </c>
      <c r="C112" s="149" t="str">
        <f t="shared" si="39"/>
        <v>1,28</v>
      </c>
      <c r="D112" s="149" t="str">
        <f t="shared" si="39"/>
        <v>2,28</v>
      </c>
      <c r="E112" s="149" t="str">
        <f t="shared" si="39"/>
        <v>3,28</v>
      </c>
      <c r="F112" s="149" t="str">
        <f t="shared" si="39"/>
        <v>4,28</v>
      </c>
      <c r="G112" s="149" t="str">
        <f t="shared" si="39"/>
        <v>5,28</v>
      </c>
      <c r="H112" s="149" t="str">
        <f t="shared" si="39"/>
        <v>6,28</v>
      </c>
      <c r="I112" s="149" t="str">
        <f t="shared" si="39"/>
        <v>7,28</v>
      </c>
      <c r="J112" s="149" t="str">
        <f t="shared" si="39"/>
        <v>8,28</v>
      </c>
      <c r="K112" s="149" t="str">
        <f t="shared" si="39"/>
        <v>9,28</v>
      </c>
      <c r="L112" s="149" t="str">
        <f t="shared" si="39"/>
        <v>10,28</v>
      </c>
      <c r="M112" s="149" t="str">
        <f t="shared" si="40"/>
        <v>11,28</v>
      </c>
      <c r="N112" s="149" t="str">
        <f t="shared" si="40"/>
        <v>12,28</v>
      </c>
      <c r="O112" s="149" t="str">
        <f t="shared" si="40"/>
        <v>13,28</v>
      </c>
      <c r="P112" s="149" t="str">
        <f t="shared" si="40"/>
        <v>14,28</v>
      </c>
      <c r="Q112" s="149" t="str">
        <f t="shared" si="40"/>
        <v>15,28</v>
      </c>
      <c r="R112" s="149" t="str">
        <f t="shared" si="40"/>
        <v>16,28</v>
      </c>
      <c r="S112" s="149" t="str">
        <f t="shared" si="40"/>
        <v>17,28</v>
      </c>
      <c r="T112" s="149" t="str">
        <f t="shared" si="40"/>
        <v>18,28</v>
      </c>
      <c r="U112" s="149" t="str">
        <f t="shared" si="40"/>
        <v>19,28</v>
      </c>
      <c r="V112" s="149" t="str">
        <f t="shared" si="40"/>
        <v>20,28</v>
      </c>
      <c r="W112" s="149" t="str">
        <f t="shared" si="40"/>
        <v>21,28</v>
      </c>
      <c r="X112" s="149" t="str">
        <f t="shared" si="40"/>
        <v>22,28</v>
      </c>
      <c r="Y112" s="149" t="str">
        <f t="shared" si="40"/>
        <v>23,28</v>
      </c>
      <c r="Z112" s="97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245"/>
      <c r="AZ112" s="245"/>
      <c r="BA112" s="245"/>
      <c r="BB112" s="245"/>
      <c r="BC112" s="245"/>
      <c r="BD112" s="245"/>
      <c r="BE112" s="245"/>
      <c r="BF112" s="51">
        <v>3</v>
      </c>
      <c r="BG112" s="117">
        <v>35</v>
      </c>
      <c r="BH112" s="117">
        <v>14</v>
      </c>
      <c r="BI112" s="117">
        <v>28</v>
      </c>
      <c r="BJ112" s="54" t="str">
        <f t="shared" si="30"/>
        <v>14,35</v>
      </c>
      <c r="BK112" s="97"/>
      <c r="BL112" s="109">
        <f t="shared" si="31"/>
        <v>108</v>
      </c>
      <c r="BM112" s="64">
        <f t="shared" si="32"/>
        <v>3</v>
      </c>
      <c r="BN112" s="64">
        <f t="shared" si="33"/>
        <v>36</v>
      </c>
      <c r="BO112" s="97"/>
      <c r="BP112" s="105">
        <v>107</v>
      </c>
      <c r="BQ112" s="252">
        <v>1</v>
      </c>
      <c r="BR112" s="117">
        <v>29</v>
      </c>
      <c r="BS112" s="117" t="s">
        <v>590</v>
      </c>
      <c r="BT112" s="117" t="s">
        <v>465</v>
      </c>
      <c r="BU112" s="117">
        <v>1</v>
      </c>
      <c r="BV112" s="252">
        <v>20.2</v>
      </c>
      <c r="BW112" s="117">
        <v>100</v>
      </c>
      <c r="BX112" s="252">
        <v>202.83250000000001</v>
      </c>
      <c r="BY112" s="252">
        <v>403.71699999999998</v>
      </c>
      <c r="BZ112" s="97"/>
      <c r="CA112" s="97"/>
      <c r="CB112" s="97"/>
      <c r="CC112" s="97"/>
      <c r="CD112" s="97"/>
      <c r="CE112" s="97"/>
      <c r="CF112" s="97"/>
      <c r="CG112" s="97"/>
      <c r="CH112" s="97"/>
      <c r="CI112" s="97"/>
      <c r="CJ112" s="97"/>
      <c r="CK112" s="97"/>
      <c r="CL112" s="97"/>
      <c r="CM112" s="97"/>
      <c r="CN112" s="97"/>
      <c r="CO112" s="97"/>
      <c r="CP112" s="97"/>
      <c r="CQ112" s="97"/>
      <c r="CR112" s="97"/>
      <c r="CS112" s="97"/>
      <c r="CT112" s="97"/>
      <c r="CU112" s="97"/>
      <c r="CV112" s="97"/>
      <c r="CW112" s="97"/>
      <c r="CX112" s="97"/>
      <c r="CY112" s="97"/>
      <c r="CZ112" s="97"/>
      <c r="DA112" s="97"/>
      <c r="DB112" s="97"/>
      <c r="DC112" s="97"/>
      <c r="DD112" s="97"/>
      <c r="DE112" s="97"/>
      <c r="DF112" s="97"/>
      <c r="DG112" s="97"/>
      <c r="DH112" s="97"/>
      <c r="DI112" s="97"/>
      <c r="DJ112" s="97"/>
      <c r="DK112" s="97"/>
    </row>
    <row r="113" spans="1:115" ht="11.25" customHeight="1" x14ac:dyDescent="0.25">
      <c r="A113" s="97"/>
      <c r="B113" s="29">
        <f>COLUMN()</f>
        <v>2</v>
      </c>
      <c r="C113" s="149" t="str">
        <f t="shared" si="39"/>
        <v>1,29</v>
      </c>
      <c r="D113" s="149" t="str">
        <f t="shared" si="39"/>
        <v>2,29</v>
      </c>
      <c r="E113" s="149" t="str">
        <f t="shared" si="39"/>
        <v>3,29</v>
      </c>
      <c r="F113" s="149" t="str">
        <f t="shared" si="39"/>
        <v>4,29</v>
      </c>
      <c r="G113" s="149" t="str">
        <f t="shared" si="39"/>
        <v>5,29</v>
      </c>
      <c r="H113" s="149" t="str">
        <f t="shared" si="39"/>
        <v>6,29</v>
      </c>
      <c r="I113" s="149" t="str">
        <f t="shared" si="39"/>
        <v>7,29</v>
      </c>
      <c r="J113" s="149" t="str">
        <f t="shared" si="39"/>
        <v>8,29</v>
      </c>
      <c r="K113" s="149" t="str">
        <f t="shared" si="39"/>
        <v>9,29</v>
      </c>
      <c r="L113" s="149" t="str">
        <f t="shared" si="39"/>
        <v>10,29</v>
      </c>
      <c r="M113" s="149" t="str">
        <f t="shared" si="40"/>
        <v>11,29</v>
      </c>
      <c r="N113" s="149" t="str">
        <f t="shared" si="40"/>
        <v>12,29</v>
      </c>
      <c r="O113" s="149" t="str">
        <f t="shared" si="40"/>
        <v>13,29</v>
      </c>
      <c r="P113" s="149" t="str">
        <f t="shared" si="40"/>
        <v>14,29</v>
      </c>
      <c r="Q113" s="149" t="str">
        <f t="shared" si="40"/>
        <v>15,29</v>
      </c>
      <c r="R113" s="149" t="str">
        <f t="shared" si="40"/>
        <v>16,29</v>
      </c>
      <c r="S113" s="149" t="str">
        <f t="shared" si="40"/>
        <v>17,29</v>
      </c>
      <c r="T113" s="149" t="str">
        <f t="shared" si="40"/>
        <v>18,29</v>
      </c>
      <c r="U113" s="149" t="str">
        <f t="shared" si="40"/>
        <v>19,29</v>
      </c>
      <c r="V113" s="149" t="str">
        <f t="shared" si="40"/>
        <v>20,29</v>
      </c>
      <c r="W113" s="149" t="str">
        <f t="shared" si="40"/>
        <v>21,29</v>
      </c>
      <c r="X113" s="149" t="str">
        <f t="shared" si="40"/>
        <v>22,29</v>
      </c>
      <c r="Y113" s="149" t="str">
        <f t="shared" si="40"/>
        <v>23,29</v>
      </c>
      <c r="Z113" s="97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/>
      <c r="AV113" s="245"/>
      <c r="AW113" s="245"/>
      <c r="AX113" s="245"/>
      <c r="AY113" s="245"/>
      <c r="AZ113" s="245"/>
      <c r="BA113" s="245"/>
      <c r="BB113" s="245"/>
      <c r="BC113" s="245"/>
      <c r="BD113" s="245"/>
      <c r="BE113" s="245"/>
      <c r="BF113" s="51">
        <v>3</v>
      </c>
      <c r="BG113" s="117">
        <v>35</v>
      </c>
      <c r="BH113" s="117">
        <v>15</v>
      </c>
      <c r="BI113" s="117">
        <v>28</v>
      </c>
      <c r="BJ113" s="54" t="str">
        <f t="shared" si="30"/>
        <v>15,35</v>
      </c>
      <c r="BK113" s="97"/>
      <c r="BL113" s="109">
        <f t="shared" si="31"/>
        <v>109</v>
      </c>
      <c r="BM113" s="64">
        <f t="shared" si="32"/>
        <v>4</v>
      </c>
      <c r="BN113" s="64">
        <f t="shared" si="33"/>
        <v>1</v>
      </c>
      <c r="BO113" s="97"/>
      <c r="BP113" s="105">
        <v>108</v>
      </c>
      <c r="BQ113" s="252">
        <v>1</v>
      </c>
      <c r="BR113" s="117">
        <v>30</v>
      </c>
      <c r="BS113" s="117" t="s">
        <v>589</v>
      </c>
      <c r="BT113" s="117" t="s">
        <v>465</v>
      </c>
      <c r="BU113" s="117">
        <v>1</v>
      </c>
      <c r="BV113" s="252">
        <v>20.2</v>
      </c>
      <c r="BW113" s="117">
        <v>100</v>
      </c>
      <c r="BX113" s="252">
        <v>201.85849999999999</v>
      </c>
      <c r="BY113" s="252">
        <v>405.66500000000002</v>
      </c>
      <c r="BZ113" s="97"/>
      <c r="CA113" s="97"/>
      <c r="CB113" s="97"/>
      <c r="CC113" s="97"/>
      <c r="CD113" s="97"/>
      <c r="CE113" s="97"/>
      <c r="CF113" s="97"/>
      <c r="CG113" s="97"/>
      <c r="CH113" s="97"/>
      <c r="CI113" s="97"/>
      <c r="CJ113" s="97"/>
      <c r="CK113" s="97"/>
      <c r="CL113" s="97"/>
      <c r="CM113" s="97"/>
      <c r="CN113" s="97"/>
      <c r="CO113" s="97"/>
      <c r="CP113" s="97"/>
      <c r="CQ113" s="97"/>
      <c r="CR113" s="97"/>
      <c r="CS113" s="97"/>
      <c r="CT113" s="97"/>
      <c r="CU113" s="97"/>
      <c r="CV113" s="97"/>
      <c r="CW113" s="97"/>
      <c r="CX113" s="97"/>
      <c r="CY113" s="97"/>
      <c r="CZ113" s="97"/>
      <c r="DA113" s="97"/>
      <c r="DB113" s="97"/>
      <c r="DC113" s="97"/>
      <c r="DD113" s="97"/>
      <c r="DE113" s="97"/>
      <c r="DF113" s="97"/>
      <c r="DG113" s="97"/>
      <c r="DH113" s="97"/>
      <c r="DI113" s="97"/>
      <c r="DJ113" s="97"/>
      <c r="DK113" s="97"/>
    </row>
    <row r="114" spans="1:115" ht="11.25" customHeight="1" x14ac:dyDescent="0.25">
      <c r="A114" s="97"/>
      <c r="B114" s="29">
        <f>COLUMN()</f>
        <v>2</v>
      </c>
      <c r="C114" s="149" t="str">
        <f t="shared" si="39"/>
        <v>1,30</v>
      </c>
      <c r="D114" s="149" t="str">
        <f t="shared" si="39"/>
        <v>2,30</v>
      </c>
      <c r="E114" s="149" t="str">
        <f t="shared" si="39"/>
        <v>3,30</v>
      </c>
      <c r="F114" s="149" t="str">
        <f t="shared" si="39"/>
        <v>4,30</v>
      </c>
      <c r="G114" s="149" t="str">
        <f t="shared" si="39"/>
        <v>5,30</v>
      </c>
      <c r="H114" s="149" t="str">
        <f t="shared" si="39"/>
        <v>6,30</v>
      </c>
      <c r="I114" s="149" t="str">
        <f t="shared" si="39"/>
        <v>7,30</v>
      </c>
      <c r="J114" s="149" t="str">
        <f t="shared" si="39"/>
        <v>8,30</v>
      </c>
      <c r="K114" s="149" t="str">
        <f t="shared" si="39"/>
        <v>9,30</v>
      </c>
      <c r="L114" s="149" t="str">
        <f t="shared" si="39"/>
        <v>10,30</v>
      </c>
      <c r="M114" s="149" t="str">
        <f t="shared" si="40"/>
        <v>11,30</v>
      </c>
      <c r="N114" s="149" t="str">
        <f t="shared" si="40"/>
        <v>12,30</v>
      </c>
      <c r="O114" s="149" t="str">
        <f t="shared" si="40"/>
        <v>13,30</v>
      </c>
      <c r="P114" s="149" t="str">
        <f t="shared" si="40"/>
        <v>14,30</v>
      </c>
      <c r="Q114" s="149" t="str">
        <f t="shared" si="40"/>
        <v>15,30</v>
      </c>
      <c r="R114" s="149" t="str">
        <f t="shared" si="40"/>
        <v>16,30</v>
      </c>
      <c r="S114" s="149" t="str">
        <f t="shared" si="40"/>
        <v>17,30</v>
      </c>
      <c r="T114" s="149" t="str">
        <f t="shared" si="40"/>
        <v>18,30</v>
      </c>
      <c r="U114" s="149" t="str">
        <f t="shared" si="40"/>
        <v>19,30</v>
      </c>
      <c r="V114" s="149" t="str">
        <f t="shared" si="40"/>
        <v>20,30</v>
      </c>
      <c r="W114" s="149" t="str">
        <f t="shared" si="40"/>
        <v>21,30</v>
      </c>
      <c r="X114" s="149" t="str">
        <f t="shared" si="40"/>
        <v>22,30</v>
      </c>
      <c r="Y114" s="149" t="str">
        <f t="shared" si="40"/>
        <v>23,30</v>
      </c>
      <c r="Z114" s="97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/>
      <c r="AV114" s="245"/>
      <c r="AW114" s="245"/>
      <c r="AX114" s="245"/>
      <c r="AY114" s="245"/>
      <c r="AZ114" s="245"/>
      <c r="BA114" s="245"/>
      <c r="BB114" s="245"/>
      <c r="BC114" s="245"/>
      <c r="BD114" s="245"/>
      <c r="BE114" s="245"/>
      <c r="BF114" s="51">
        <v>3</v>
      </c>
      <c r="BG114" s="117">
        <v>35</v>
      </c>
      <c r="BH114" s="117">
        <v>16</v>
      </c>
      <c r="BI114" s="117">
        <v>28</v>
      </c>
      <c r="BJ114" s="54" t="str">
        <f t="shared" si="30"/>
        <v>16,35</v>
      </c>
      <c r="BK114" s="97"/>
      <c r="BL114" s="109">
        <f t="shared" si="31"/>
        <v>110</v>
      </c>
      <c r="BM114" s="64">
        <f t="shared" si="32"/>
        <v>4</v>
      </c>
      <c r="BN114" s="64">
        <f t="shared" si="33"/>
        <v>2</v>
      </c>
      <c r="BO114" s="97"/>
      <c r="BP114" s="105">
        <v>109</v>
      </c>
      <c r="BQ114" s="252">
        <v>1</v>
      </c>
      <c r="BR114" s="117">
        <v>31</v>
      </c>
      <c r="BS114" s="117" t="s">
        <v>588</v>
      </c>
      <c r="BT114" s="117" t="s">
        <v>467</v>
      </c>
      <c r="BU114" s="117">
        <v>1</v>
      </c>
      <c r="BV114" s="252">
        <v>0</v>
      </c>
      <c r="BW114" s="117">
        <v>0</v>
      </c>
      <c r="BX114" s="252">
        <v>0</v>
      </c>
      <c r="BY114" s="252">
        <v>0</v>
      </c>
      <c r="BZ114" s="97"/>
      <c r="CA114" s="97"/>
      <c r="CB114" s="97"/>
      <c r="CC114" s="97"/>
      <c r="CD114" s="97"/>
      <c r="CE114" s="97"/>
      <c r="CF114" s="97"/>
      <c r="CG114" s="97"/>
      <c r="CH114" s="97"/>
      <c r="CI114" s="97"/>
      <c r="CJ114" s="97"/>
      <c r="CK114" s="97"/>
      <c r="CL114" s="97"/>
      <c r="CM114" s="97"/>
      <c r="CN114" s="97"/>
      <c r="CO114" s="97"/>
      <c r="CP114" s="97"/>
      <c r="CQ114" s="97"/>
      <c r="CR114" s="97"/>
      <c r="CS114" s="97"/>
      <c r="CT114" s="97"/>
      <c r="CU114" s="97"/>
      <c r="CV114" s="97"/>
      <c r="CW114" s="97"/>
      <c r="CX114" s="97"/>
      <c r="CY114" s="97"/>
      <c r="CZ114" s="97"/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</row>
    <row r="115" spans="1:115" ht="11.25" customHeight="1" x14ac:dyDescent="0.25">
      <c r="A115" s="97"/>
      <c r="B115" s="29">
        <f>COLUMN()</f>
        <v>2</v>
      </c>
      <c r="C115" s="149" t="str">
        <f t="shared" ref="C115:L120" si="41">_xlfn.CONCAT(COLUMN()-$B115,",",ROW()-C$84)</f>
        <v>1,31</v>
      </c>
      <c r="D115" s="149" t="str">
        <f t="shared" si="41"/>
        <v>2,31</v>
      </c>
      <c r="E115" s="149" t="str">
        <f t="shared" si="41"/>
        <v>3,31</v>
      </c>
      <c r="F115" s="149" t="str">
        <f t="shared" si="41"/>
        <v>4,31</v>
      </c>
      <c r="G115" s="149" t="str">
        <f t="shared" si="41"/>
        <v>5,31</v>
      </c>
      <c r="H115" s="149" t="str">
        <f t="shared" si="41"/>
        <v>6,31</v>
      </c>
      <c r="I115" s="149" t="str">
        <f t="shared" si="41"/>
        <v>7,31</v>
      </c>
      <c r="J115" s="149" t="str">
        <f t="shared" si="41"/>
        <v>8,31</v>
      </c>
      <c r="K115" s="149" t="str">
        <f t="shared" si="41"/>
        <v>9,31</v>
      </c>
      <c r="L115" s="149" t="str">
        <f t="shared" si="41"/>
        <v>10,31</v>
      </c>
      <c r="M115" s="149" t="str">
        <f t="shared" ref="M115:Y120" si="42">_xlfn.CONCAT(COLUMN()-$B115,",",ROW()-M$84)</f>
        <v>11,31</v>
      </c>
      <c r="N115" s="149" t="str">
        <f t="shared" si="42"/>
        <v>12,31</v>
      </c>
      <c r="O115" s="149" t="str">
        <f t="shared" si="42"/>
        <v>13,31</v>
      </c>
      <c r="P115" s="149" t="str">
        <f t="shared" si="42"/>
        <v>14,31</v>
      </c>
      <c r="Q115" s="149" t="str">
        <f t="shared" si="42"/>
        <v>15,31</v>
      </c>
      <c r="R115" s="149" t="str">
        <f t="shared" si="42"/>
        <v>16,31</v>
      </c>
      <c r="S115" s="149" t="str">
        <f t="shared" si="42"/>
        <v>17,31</v>
      </c>
      <c r="T115" s="149" t="str">
        <f t="shared" si="42"/>
        <v>18,31</v>
      </c>
      <c r="U115" s="149" t="str">
        <f t="shared" si="42"/>
        <v>19,31</v>
      </c>
      <c r="V115" s="149" t="str">
        <f t="shared" si="42"/>
        <v>20,31</v>
      </c>
      <c r="W115" s="149" t="str">
        <f t="shared" si="42"/>
        <v>21,31</v>
      </c>
      <c r="X115" s="149" t="str">
        <f t="shared" si="42"/>
        <v>22,31</v>
      </c>
      <c r="Y115" s="149" t="str">
        <f t="shared" si="42"/>
        <v>23,31</v>
      </c>
      <c r="Z115" s="97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5"/>
      <c r="AV115" s="245"/>
      <c r="AW115" s="245"/>
      <c r="AX115" s="245"/>
      <c r="AY115" s="245"/>
      <c r="AZ115" s="245"/>
      <c r="BA115" s="245"/>
      <c r="BB115" s="245"/>
      <c r="BC115" s="245"/>
      <c r="BD115" s="245"/>
      <c r="BE115" s="245"/>
      <c r="BF115" s="51">
        <v>3</v>
      </c>
      <c r="BG115" s="117">
        <v>35</v>
      </c>
      <c r="BH115" s="117">
        <v>17</v>
      </c>
      <c r="BI115" s="117">
        <v>28</v>
      </c>
      <c r="BJ115" s="54" t="str">
        <f t="shared" si="30"/>
        <v>17,35</v>
      </c>
      <c r="BK115" s="97"/>
      <c r="BL115" s="109">
        <f t="shared" si="31"/>
        <v>111</v>
      </c>
      <c r="BM115" s="64">
        <f t="shared" si="32"/>
        <v>4</v>
      </c>
      <c r="BN115" s="64">
        <f t="shared" si="33"/>
        <v>3</v>
      </c>
      <c r="BO115" s="97"/>
      <c r="BP115" s="245"/>
      <c r="BQ115" s="245"/>
      <c r="BR115" s="245"/>
      <c r="BS115" s="245"/>
      <c r="BT115" s="245"/>
      <c r="BU115" s="245"/>
      <c r="BV115" s="246"/>
      <c r="BW115" s="245"/>
      <c r="BX115" s="246"/>
      <c r="BY115" s="246"/>
      <c r="BZ115" s="97"/>
      <c r="CA115" s="97"/>
      <c r="CB115" s="97"/>
      <c r="CC115" s="97"/>
      <c r="CD115" s="97"/>
      <c r="CE115" s="97"/>
      <c r="CF115" s="97"/>
      <c r="CG115" s="97"/>
      <c r="CH115" s="97"/>
      <c r="CI115" s="97"/>
      <c r="CJ115" s="97"/>
      <c r="CK115" s="97"/>
      <c r="CL115" s="97"/>
      <c r="CM115" s="97"/>
      <c r="CN115" s="97"/>
      <c r="CO115" s="97"/>
      <c r="CP115" s="97"/>
      <c r="CQ115" s="97"/>
      <c r="CR115" s="97"/>
      <c r="CS115" s="97"/>
      <c r="CT115" s="97"/>
      <c r="CU115" s="97"/>
      <c r="CV115" s="97"/>
      <c r="CW115" s="97"/>
      <c r="CX115" s="97"/>
      <c r="CY115" s="97"/>
      <c r="CZ115" s="97"/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</row>
    <row r="116" spans="1:115" ht="11.25" customHeight="1" x14ac:dyDescent="0.25">
      <c r="A116" s="97"/>
      <c r="B116" s="29">
        <f>COLUMN()</f>
        <v>2</v>
      </c>
      <c r="C116" s="149" t="str">
        <f t="shared" si="41"/>
        <v>1,32</v>
      </c>
      <c r="D116" s="149" t="str">
        <f t="shared" si="41"/>
        <v>2,32</v>
      </c>
      <c r="E116" s="149" t="str">
        <f t="shared" si="41"/>
        <v>3,32</v>
      </c>
      <c r="F116" s="149" t="str">
        <f t="shared" si="41"/>
        <v>4,32</v>
      </c>
      <c r="G116" s="149" t="str">
        <f t="shared" si="41"/>
        <v>5,32</v>
      </c>
      <c r="H116" s="149" t="str">
        <f t="shared" si="41"/>
        <v>6,32</v>
      </c>
      <c r="I116" s="149" t="str">
        <f t="shared" si="41"/>
        <v>7,32</v>
      </c>
      <c r="J116" s="149" t="str">
        <f t="shared" si="41"/>
        <v>8,32</v>
      </c>
      <c r="K116" s="149" t="str">
        <f t="shared" si="41"/>
        <v>9,32</v>
      </c>
      <c r="L116" s="149" t="str">
        <f t="shared" si="41"/>
        <v>10,32</v>
      </c>
      <c r="M116" s="149" t="str">
        <f t="shared" si="42"/>
        <v>11,32</v>
      </c>
      <c r="N116" s="149" t="str">
        <f t="shared" si="42"/>
        <v>12,32</v>
      </c>
      <c r="O116" s="149" t="str">
        <f t="shared" si="42"/>
        <v>13,32</v>
      </c>
      <c r="P116" s="149" t="str">
        <f t="shared" si="42"/>
        <v>14,32</v>
      </c>
      <c r="Q116" s="149" t="str">
        <f t="shared" si="42"/>
        <v>15,32</v>
      </c>
      <c r="R116" s="149" t="str">
        <f t="shared" si="42"/>
        <v>16,32</v>
      </c>
      <c r="S116" s="149" t="str">
        <f t="shared" si="42"/>
        <v>17,32</v>
      </c>
      <c r="T116" s="149" t="str">
        <f t="shared" si="42"/>
        <v>18,32</v>
      </c>
      <c r="U116" s="149" t="str">
        <f t="shared" si="42"/>
        <v>19,32</v>
      </c>
      <c r="V116" s="149" t="str">
        <f t="shared" si="42"/>
        <v>20,32</v>
      </c>
      <c r="W116" s="149" t="str">
        <f t="shared" si="42"/>
        <v>21,32</v>
      </c>
      <c r="X116" s="149" t="str">
        <f t="shared" si="42"/>
        <v>22,32</v>
      </c>
      <c r="Y116" s="149" t="str">
        <f t="shared" si="42"/>
        <v>23,32</v>
      </c>
      <c r="Z116" s="97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45"/>
      <c r="BD116" s="245"/>
      <c r="BE116" s="245"/>
      <c r="BF116" s="51">
        <v>3</v>
      </c>
      <c r="BG116" s="117">
        <v>35</v>
      </c>
      <c r="BH116" s="117">
        <v>18</v>
      </c>
      <c r="BI116" s="117">
        <v>28</v>
      </c>
      <c r="BJ116" s="54" t="str">
        <f t="shared" si="30"/>
        <v>18,35</v>
      </c>
      <c r="BK116" s="97"/>
      <c r="BL116" s="109">
        <f t="shared" si="31"/>
        <v>112</v>
      </c>
      <c r="BM116" s="64">
        <f t="shared" si="32"/>
        <v>4</v>
      </c>
      <c r="BN116" s="64">
        <f t="shared" si="33"/>
        <v>4</v>
      </c>
      <c r="BO116" s="97"/>
      <c r="BP116" s="245"/>
      <c r="BQ116" s="245"/>
      <c r="BR116" s="245"/>
      <c r="BS116" s="245"/>
      <c r="BT116" s="245"/>
      <c r="BU116" s="245"/>
      <c r="BV116" s="246"/>
      <c r="BW116" s="245"/>
      <c r="BX116" s="246"/>
      <c r="BY116" s="246"/>
      <c r="BZ116" s="97"/>
      <c r="CA116" s="97"/>
      <c r="CB116" s="97"/>
      <c r="CC116" s="97"/>
      <c r="CD116" s="97"/>
      <c r="CE116" s="97"/>
      <c r="CF116" s="97"/>
      <c r="CG116" s="97"/>
      <c r="CH116" s="97"/>
      <c r="CI116" s="97"/>
      <c r="CJ116" s="97"/>
      <c r="CK116" s="97"/>
      <c r="CL116" s="97"/>
      <c r="CM116" s="97"/>
      <c r="CN116" s="97"/>
      <c r="CO116" s="97"/>
      <c r="CP116" s="97"/>
      <c r="CQ116" s="97"/>
      <c r="CR116" s="97"/>
      <c r="CS116" s="97"/>
      <c r="CT116" s="97"/>
      <c r="CU116" s="97"/>
      <c r="CV116" s="97"/>
      <c r="CW116" s="97"/>
      <c r="CX116" s="97"/>
      <c r="CY116" s="97"/>
      <c r="CZ116" s="97"/>
      <c r="DA116" s="97"/>
      <c r="DB116" s="97"/>
      <c r="DC116" s="97"/>
      <c r="DD116" s="97"/>
      <c r="DE116" s="97"/>
      <c r="DF116" s="97"/>
      <c r="DG116" s="97"/>
      <c r="DH116" s="97"/>
      <c r="DI116" s="97"/>
      <c r="DJ116" s="97"/>
      <c r="DK116" s="97"/>
    </row>
    <row r="117" spans="1:115" ht="11.25" customHeight="1" x14ac:dyDescent="0.25">
      <c r="A117" s="97"/>
      <c r="B117" s="29">
        <f>COLUMN()</f>
        <v>2</v>
      </c>
      <c r="C117" s="149" t="str">
        <f t="shared" si="41"/>
        <v>1,33</v>
      </c>
      <c r="D117" s="149" t="str">
        <f t="shared" si="41"/>
        <v>2,33</v>
      </c>
      <c r="E117" s="149" t="str">
        <f t="shared" si="41"/>
        <v>3,33</v>
      </c>
      <c r="F117" s="149" t="str">
        <f t="shared" si="41"/>
        <v>4,33</v>
      </c>
      <c r="G117" s="149" t="str">
        <f t="shared" si="41"/>
        <v>5,33</v>
      </c>
      <c r="H117" s="149" t="str">
        <f t="shared" si="41"/>
        <v>6,33</v>
      </c>
      <c r="I117" s="149" t="str">
        <f t="shared" si="41"/>
        <v>7,33</v>
      </c>
      <c r="J117" s="149" t="str">
        <f t="shared" si="41"/>
        <v>8,33</v>
      </c>
      <c r="K117" s="149" t="str">
        <f t="shared" si="41"/>
        <v>9,33</v>
      </c>
      <c r="L117" s="149" t="str">
        <f t="shared" si="41"/>
        <v>10,33</v>
      </c>
      <c r="M117" s="149" t="str">
        <f t="shared" si="42"/>
        <v>11,33</v>
      </c>
      <c r="N117" s="149" t="str">
        <f t="shared" si="42"/>
        <v>12,33</v>
      </c>
      <c r="O117" s="149" t="str">
        <f t="shared" si="42"/>
        <v>13,33</v>
      </c>
      <c r="P117" s="149" t="str">
        <f t="shared" si="42"/>
        <v>14,33</v>
      </c>
      <c r="Q117" s="149" t="str">
        <f t="shared" si="42"/>
        <v>15,33</v>
      </c>
      <c r="R117" s="149" t="str">
        <f t="shared" si="42"/>
        <v>16,33</v>
      </c>
      <c r="S117" s="149" t="str">
        <f t="shared" si="42"/>
        <v>17,33</v>
      </c>
      <c r="T117" s="149" t="str">
        <f t="shared" si="42"/>
        <v>18,33</v>
      </c>
      <c r="U117" s="149" t="str">
        <f t="shared" si="42"/>
        <v>19,33</v>
      </c>
      <c r="V117" s="149" t="str">
        <f t="shared" si="42"/>
        <v>20,33</v>
      </c>
      <c r="W117" s="149" t="str">
        <f t="shared" si="42"/>
        <v>21,33</v>
      </c>
      <c r="X117" s="149" t="str">
        <f t="shared" si="42"/>
        <v>22,33</v>
      </c>
      <c r="Y117" s="149" t="str">
        <f t="shared" si="42"/>
        <v>23,33</v>
      </c>
      <c r="Z117" s="97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/>
      <c r="AV117" s="245"/>
      <c r="AW117" s="245"/>
      <c r="AX117" s="245"/>
      <c r="AY117" s="245"/>
      <c r="AZ117" s="245"/>
      <c r="BA117" s="245"/>
      <c r="BB117" s="245"/>
      <c r="BC117" s="245"/>
      <c r="BD117" s="245"/>
      <c r="BE117" s="245"/>
      <c r="BF117" s="51">
        <v>3</v>
      </c>
      <c r="BG117" s="117">
        <v>35</v>
      </c>
      <c r="BH117" s="117">
        <v>19</v>
      </c>
      <c r="BI117" s="117">
        <v>28</v>
      </c>
      <c r="BJ117" s="54" t="str">
        <f t="shared" si="30"/>
        <v>19,35</v>
      </c>
      <c r="BK117" s="97"/>
      <c r="BL117" s="109">
        <f t="shared" si="31"/>
        <v>113</v>
      </c>
      <c r="BM117" s="64">
        <f t="shared" si="32"/>
        <v>4</v>
      </c>
      <c r="BN117" s="64">
        <f t="shared" si="33"/>
        <v>5</v>
      </c>
      <c r="BO117" s="97"/>
      <c r="BP117" s="245"/>
      <c r="BQ117" s="245"/>
      <c r="BR117" s="245"/>
      <c r="BS117" s="245"/>
      <c r="BT117" s="245"/>
      <c r="BU117" s="245"/>
      <c r="BV117" s="246"/>
      <c r="BW117" s="245"/>
      <c r="BX117" s="246"/>
      <c r="BY117" s="246"/>
      <c r="BZ117" s="97"/>
      <c r="CA117" s="97"/>
      <c r="CB117" s="97"/>
      <c r="CC117" s="97"/>
      <c r="CD117" s="97"/>
      <c r="CE117" s="97"/>
      <c r="CF117" s="97"/>
      <c r="CG117" s="97"/>
      <c r="CH117" s="97"/>
      <c r="CI117" s="97"/>
      <c r="CJ117" s="97"/>
      <c r="CK117" s="97"/>
      <c r="CL117" s="97"/>
      <c r="CM117" s="97"/>
      <c r="CN117" s="97"/>
      <c r="CO117" s="97"/>
      <c r="CP117" s="97"/>
      <c r="CQ117" s="97"/>
      <c r="CR117" s="97"/>
      <c r="CS117" s="97"/>
      <c r="CT117" s="97"/>
      <c r="CU117" s="97"/>
      <c r="CV117" s="97"/>
      <c r="CW117" s="97"/>
      <c r="CX117" s="97"/>
      <c r="CY117" s="97"/>
      <c r="CZ117" s="97"/>
      <c r="DA117" s="97"/>
      <c r="DB117" s="97"/>
      <c r="DC117" s="97"/>
      <c r="DD117" s="97"/>
      <c r="DE117" s="97"/>
      <c r="DF117" s="97"/>
      <c r="DG117" s="97"/>
      <c r="DH117" s="97"/>
      <c r="DI117" s="97"/>
      <c r="DJ117" s="97"/>
      <c r="DK117" s="97"/>
    </row>
    <row r="118" spans="1:115" ht="11.25" customHeight="1" x14ac:dyDescent="0.25">
      <c r="A118" s="97"/>
      <c r="B118" s="29">
        <f>COLUMN()</f>
        <v>2</v>
      </c>
      <c r="C118" s="149" t="str">
        <f t="shared" si="41"/>
        <v>1,34</v>
      </c>
      <c r="D118" s="149" t="str">
        <f t="shared" si="41"/>
        <v>2,34</v>
      </c>
      <c r="E118" s="149" t="str">
        <f t="shared" si="41"/>
        <v>3,34</v>
      </c>
      <c r="F118" s="149" t="str">
        <f t="shared" si="41"/>
        <v>4,34</v>
      </c>
      <c r="G118" s="149" t="str">
        <f t="shared" si="41"/>
        <v>5,34</v>
      </c>
      <c r="H118" s="149" t="str">
        <f t="shared" si="41"/>
        <v>6,34</v>
      </c>
      <c r="I118" s="149" t="str">
        <f t="shared" si="41"/>
        <v>7,34</v>
      </c>
      <c r="J118" s="149" t="str">
        <f t="shared" si="41"/>
        <v>8,34</v>
      </c>
      <c r="K118" s="149" t="str">
        <f t="shared" si="41"/>
        <v>9,34</v>
      </c>
      <c r="L118" s="149" t="str">
        <f t="shared" si="41"/>
        <v>10,34</v>
      </c>
      <c r="M118" s="149" t="str">
        <f t="shared" si="42"/>
        <v>11,34</v>
      </c>
      <c r="N118" s="149" t="str">
        <f t="shared" si="42"/>
        <v>12,34</v>
      </c>
      <c r="O118" s="149" t="str">
        <f t="shared" si="42"/>
        <v>13,34</v>
      </c>
      <c r="P118" s="149" t="str">
        <f t="shared" si="42"/>
        <v>14,34</v>
      </c>
      <c r="Q118" s="149" t="str">
        <f t="shared" si="42"/>
        <v>15,34</v>
      </c>
      <c r="R118" s="149" t="str">
        <f t="shared" si="42"/>
        <v>16,34</v>
      </c>
      <c r="S118" s="149" t="str">
        <f t="shared" si="42"/>
        <v>17,34</v>
      </c>
      <c r="T118" s="149" t="str">
        <f t="shared" si="42"/>
        <v>18,34</v>
      </c>
      <c r="U118" s="149" t="str">
        <f t="shared" si="42"/>
        <v>19,34</v>
      </c>
      <c r="V118" s="149" t="str">
        <f t="shared" si="42"/>
        <v>20,34</v>
      </c>
      <c r="W118" s="149" t="str">
        <f t="shared" si="42"/>
        <v>21,34</v>
      </c>
      <c r="X118" s="149" t="str">
        <f t="shared" si="42"/>
        <v>22,34</v>
      </c>
      <c r="Y118" s="149" t="str">
        <f t="shared" si="42"/>
        <v>23,34</v>
      </c>
      <c r="Z118" s="97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5"/>
      <c r="AU118" s="245"/>
      <c r="AV118" s="245"/>
      <c r="AW118" s="245"/>
      <c r="AX118" s="245"/>
      <c r="AY118" s="245"/>
      <c r="AZ118" s="245"/>
      <c r="BA118" s="245"/>
      <c r="BB118" s="245"/>
      <c r="BC118" s="245"/>
      <c r="BD118" s="245"/>
      <c r="BE118" s="245"/>
      <c r="BF118" s="51">
        <v>3</v>
      </c>
      <c r="BG118" s="117">
        <v>35</v>
      </c>
      <c r="BH118" s="117">
        <v>20</v>
      </c>
      <c r="BI118" s="117">
        <v>28</v>
      </c>
      <c r="BJ118" s="54" t="str">
        <f t="shared" si="30"/>
        <v>20,35</v>
      </c>
      <c r="BK118" s="97"/>
      <c r="BL118" s="109">
        <f t="shared" si="31"/>
        <v>114</v>
      </c>
      <c r="BM118" s="64">
        <f t="shared" si="32"/>
        <v>4</v>
      </c>
      <c r="BN118" s="64">
        <f t="shared" si="33"/>
        <v>6</v>
      </c>
      <c r="BO118" s="97"/>
      <c r="BP118" s="245"/>
      <c r="BQ118" s="245"/>
      <c r="BR118" s="245"/>
      <c r="BS118" s="245"/>
      <c r="BT118" s="245"/>
      <c r="BU118" s="245"/>
      <c r="BV118" s="246"/>
      <c r="BW118" s="245"/>
      <c r="BX118" s="246"/>
      <c r="BY118" s="246"/>
      <c r="BZ118" s="97"/>
      <c r="CA118" s="97"/>
      <c r="CB118" s="97"/>
      <c r="CC118" s="97"/>
      <c r="CD118" s="97"/>
      <c r="CE118" s="97"/>
      <c r="CF118" s="97"/>
      <c r="CG118" s="97"/>
      <c r="CH118" s="97"/>
      <c r="CI118" s="97"/>
      <c r="CJ118" s="97"/>
      <c r="CK118" s="97"/>
      <c r="CL118" s="97"/>
      <c r="CM118" s="97"/>
      <c r="CN118" s="97"/>
      <c r="CO118" s="97"/>
      <c r="CP118" s="97"/>
      <c r="CQ118" s="97"/>
      <c r="CR118" s="97"/>
      <c r="CS118" s="97"/>
      <c r="CT118" s="97"/>
      <c r="CU118" s="97"/>
      <c r="CV118" s="97"/>
      <c r="CW118" s="97"/>
      <c r="CX118" s="97"/>
      <c r="CY118" s="97"/>
      <c r="CZ118" s="97"/>
      <c r="DA118" s="97"/>
      <c r="DB118" s="97"/>
      <c r="DC118" s="97"/>
      <c r="DD118" s="97"/>
      <c r="DE118" s="97"/>
      <c r="DF118" s="97"/>
      <c r="DG118" s="97"/>
      <c r="DH118" s="97"/>
      <c r="DI118" s="97"/>
      <c r="DJ118" s="97"/>
      <c r="DK118" s="97"/>
    </row>
    <row r="119" spans="1:115" ht="11.25" customHeight="1" x14ac:dyDescent="0.25">
      <c r="A119" s="97"/>
      <c r="B119" s="29">
        <f>COLUMN()</f>
        <v>2</v>
      </c>
      <c r="C119" s="149" t="str">
        <f t="shared" si="41"/>
        <v>1,35</v>
      </c>
      <c r="D119" s="149" t="str">
        <f t="shared" si="41"/>
        <v>2,35</v>
      </c>
      <c r="E119" s="149" t="str">
        <f t="shared" si="41"/>
        <v>3,35</v>
      </c>
      <c r="F119" s="149" t="str">
        <f t="shared" si="41"/>
        <v>4,35</v>
      </c>
      <c r="G119" s="149" t="str">
        <f t="shared" si="41"/>
        <v>5,35</v>
      </c>
      <c r="H119" s="149" t="str">
        <f t="shared" si="41"/>
        <v>6,35</v>
      </c>
      <c r="I119" s="149" t="str">
        <f t="shared" si="41"/>
        <v>7,35</v>
      </c>
      <c r="J119" s="149" t="str">
        <f t="shared" si="41"/>
        <v>8,35</v>
      </c>
      <c r="K119" s="149" t="str">
        <f t="shared" si="41"/>
        <v>9,35</v>
      </c>
      <c r="L119" s="149" t="str">
        <f t="shared" si="41"/>
        <v>10,35</v>
      </c>
      <c r="M119" s="149" t="str">
        <f t="shared" si="42"/>
        <v>11,35</v>
      </c>
      <c r="N119" s="149" t="str">
        <f t="shared" si="42"/>
        <v>12,35</v>
      </c>
      <c r="O119" s="149" t="str">
        <f t="shared" si="42"/>
        <v>13,35</v>
      </c>
      <c r="P119" s="149" t="str">
        <f t="shared" si="42"/>
        <v>14,35</v>
      </c>
      <c r="Q119" s="149" t="str">
        <f t="shared" si="42"/>
        <v>15,35</v>
      </c>
      <c r="R119" s="149" t="str">
        <f t="shared" si="42"/>
        <v>16,35</v>
      </c>
      <c r="S119" s="149" t="str">
        <f t="shared" si="42"/>
        <v>17,35</v>
      </c>
      <c r="T119" s="149" t="str">
        <f t="shared" si="42"/>
        <v>18,35</v>
      </c>
      <c r="U119" s="149" t="str">
        <f t="shared" si="42"/>
        <v>19,35</v>
      </c>
      <c r="V119" s="149" t="str">
        <f t="shared" si="42"/>
        <v>20,35</v>
      </c>
      <c r="W119" s="149" t="str">
        <f t="shared" si="42"/>
        <v>21,35</v>
      </c>
      <c r="X119" s="149" t="str">
        <f t="shared" si="42"/>
        <v>22,35</v>
      </c>
      <c r="Y119" s="149" t="str">
        <f t="shared" si="42"/>
        <v>23,35</v>
      </c>
      <c r="Z119" s="97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/>
      <c r="AV119" s="245"/>
      <c r="AW119" s="245"/>
      <c r="AX119" s="245"/>
      <c r="AY119" s="245"/>
      <c r="AZ119" s="245"/>
      <c r="BA119" s="245"/>
      <c r="BB119" s="245"/>
      <c r="BC119" s="245"/>
      <c r="BD119" s="245"/>
      <c r="BE119" s="245"/>
      <c r="BF119" s="51">
        <v>3</v>
      </c>
      <c r="BG119" s="117">
        <v>36</v>
      </c>
      <c r="BH119" s="117">
        <v>21</v>
      </c>
      <c r="BI119" s="117">
        <v>28</v>
      </c>
      <c r="BJ119" s="54" t="str">
        <f t="shared" si="30"/>
        <v>21,36</v>
      </c>
      <c r="BK119" s="97"/>
      <c r="BL119" s="109">
        <f t="shared" si="31"/>
        <v>115</v>
      </c>
      <c r="BM119" s="64">
        <f t="shared" si="32"/>
        <v>4</v>
      </c>
      <c r="BN119" s="64">
        <f t="shared" si="33"/>
        <v>7</v>
      </c>
      <c r="BO119" s="97"/>
      <c r="BP119" s="245"/>
      <c r="BQ119" s="245"/>
      <c r="BR119" s="245"/>
      <c r="BS119" s="245"/>
      <c r="BT119" s="245"/>
      <c r="BU119" s="245"/>
      <c r="BV119" s="246"/>
      <c r="BW119" s="245"/>
      <c r="BX119" s="246"/>
      <c r="BY119" s="246"/>
      <c r="BZ119" s="97"/>
      <c r="CA119" s="97"/>
      <c r="CB119" s="97"/>
      <c r="CC119" s="97"/>
      <c r="CD119" s="97"/>
      <c r="CE119" s="97"/>
      <c r="CF119" s="97"/>
      <c r="CG119" s="97"/>
      <c r="CH119" s="97"/>
      <c r="CI119" s="97"/>
      <c r="CJ119" s="97"/>
      <c r="CK119" s="97"/>
      <c r="CL119" s="97"/>
      <c r="CM119" s="97"/>
      <c r="CN119" s="97"/>
      <c r="CO119" s="97"/>
      <c r="CP119" s="97"/>
      <c r="CQ119" s="97"/>
      <c r="CR119" s="97"/>
      <c r="CS119" s="97"/>
      <c r="CT119" s="97"/>
      <c r="CU119" s="97"/>
      <c r="CV119" s="97"/>
      <c r="CW119" s="97"/>
      <c r="CX119" s="97"/>
      <c r="CY119" s="97"/>
      <c r="CZ119" s="97"/>
      <c r="DA119" s="97"/>
      <c r="DB119" s="97"/>
      <c r="DC119" s="97"/>
      <c r="DD119" s="97"/>
      <c r="DE119" s="97"/>
      <c r="DF119" s="97"/>
      <c r="DG119" s="97"/>
      <c r="DH119" s="97"/>
      <c r="DI119" s="97"/>
      <c r="DJ119" s="97"/>
      <c r="DK119" s="97"/>
    </row>
    <row r="120" spans="1:115" ht="11.25" customHeight="1" x14ac:dyDescent="0.25">
      <c r="A120" s="97"/>
      <c r="B120" s="29">
        <f>COLUMN()</f>
        <v>2</v>
      </c>
      <c r="C120" s="149" t="str">
        <f t="shared" si="41"/>
        <v>1,36</v>
      </c>
      <c r="D120" s="149" t="str">
        <f t="shared" si="41"/>
        <v>2,36</v>
      </c>
      <c r="E120" s="149" t="str">
        <f t="shared" si="41"/>
        <v>3,36</v>
      </c>
      <c r="F120" s="149" t="str">
        <f t="shared" si="41"/>
        <v>4,36</v>
      </c>
      <c r="G120" s="149" t="str">
        <f t="shared" si="41"/>
        <v>5,36</v>
      </c>
      <c r="H120" s="149" t="str">
        <f t="shared" si="41"/>
        <v>6,36</v>
      </c>
      <c r="I120" s="149" t="str">
        <f t="shared" si="41"/>
        <v>7,36</v>
      </c>
      <c r="J120" s="149" t="str">
        <f t="shared" si="41"/>
        <v>8,36</v>
      </c>
      <c r="K120" s="149" t="str">
        <f t="shared" si="41"/>
        <v>9,36</v>
      </c>
      <c r="L120" s="149" t="str">
        <f t="shared" si="41"/>
        <v>10,36</v>
      </c>
      <c r="M120" s="149" t="str">
        <f t="shared" si="42"/>
        <v>11,36</v>
      </c>
      <c r="N120" s="149" t="str">
        <f t="shared" si="42"/>
        <v>12,36</v>
      </c>
      <c r="O120" s="149" t="str">
        <f t="shared" si="42"/>
        <v>13,36</v>
      </c>
      <c r="P120" s="149" t="str">
        <f t="shared" si="42"/>
        <v>14,36</v>
      </c>
      <c r="Q120" s="149" t="str">
        <f t="shared" si="42"/>
        <v>15,36</v>
      </c>
      <c r="R120" s="149" t="str">
        <f t="shared" si="42"/>
        <v>16,36</v>
      </c>
      <c r="S120" s="149" t="str">
        <f t="shared" si="42"/>
        <v>17,36</v>
      </c>
      <c r="T120" s="149" t="str">
        <f t="shared" si="42"/>
        <v>18,36</v>
      </c>
      <c r="U120" s="149" t="str">
        <f t="shared" si="42"/>
        <v>19,36</v>
      </c>
      <c r="V120" s="149" t="str">
        <f t="shared" si="42"/>
        <v>20,36</v>
      </c>
      <c r="W120" s="149" t="str">
        <f t="shared" si="42"/>
        <v>21,36</v>
      </c>
      <c r="X120" s="149" t="str">
        <f t="shared" si="42"/>
        <v>22,36</v>
      </c>
      <c r="Y120" s="149" t="str">
        <f t="shared" si="42"/>
        <v>23,36</v>
      </c>
      <c r="Z120" s="97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5"/>
      <c r="AU120" s="245"/>
      <c r="AV120" s="245"/>
      <c r="AW120" s="245"/>
      <c r="AX120" s="245"/>
      <c r="AY120" s="245"/>
      <c r="AZ120" s="245"/>
      <c r="BA120" s="245"/>
      <c r="BB120" s="245"/>
      <c r="BC120" s="245"/>
      <c r="BD120" s="245"/>
      <c r="BE120" s="245"/>
      <c r="BF120" s="51">
        <v>3</v>
      </c>
      <c r="BG120" s="117">
        <v>36</v>
      </c>
      <c r="BH120" s="117">
        <v>22</v>
      </c>
      <c r="BI120" s="117">
        <v>28</v>
      </c>
      <c r="BJ120" s="54" t="str">
        <f t="shared" si="30"/>
        <v>22,36</v>
      </c>
      <c r="BK120" s="97"/>
      <c r="BL120" s="109">
        <f t="shared" si="31"/>
        <v>116</v>
      </c>
      <c r="BM120" s="64">
        <f t="shared" si="32"/>
        <v>4</v>
      </c>
      <c r="BN120" s="64">
        <f t="shared" si="33"/>
        <v>8</v>
      </c>
      <c r="BO120" s="97"/>
      <c r="BP120" s="245"/>
      <c r="BQ120" s="245"/>
      <c r="BR120" s="245"/>
      <c r="BS120" s="245"/>
      <c r="BT120" s="245"/>
      <c r="BU120" s="245"/>
      <c r="BV120" s="246"/>
      <c r="BW120" s="245"/>
      <c r="BX120" s="246"/>
      <c r="BY120" s="246"/>
      <c r="BZ120" s="97"/>
      <c r="CA120" s="97"/>
      <c r="CB120" s="97"/>
      <c r="CC120" s="97"/>
      <c r="CD120" s="97"/>
      <c r="CE120" s="97"/>
      <c r="CF120" s="97"/>
      <c r="CG120" s="97"/>
      <c r="CH120" s="97"/>
      <c r="CI120" s="97"/>
      <c r="CJ120" s="97"/>
      <c r="CK120" s="97"/>
      <c r="CL120" s="97"/>
      <c r="CM120" s="97"/>
      <c r="CN120" s="97"/>
      <c r="CO120" s="97"/>
      <c r="CP120" s="97"/>
      <c r="CQ120" s="97"/>
      <c r="CR120" s="97"/>
      <c r="CS120" s="97"/>
      <c r="CT120" s="97"/>
      <c r="CU120" s="97"/>
      <c r="CV120" s="97"/>
      <c r="CW120" s="97"/>
      <c r="CX120" s="97"/>
      <c r="CY120" s="97"/>
      <c r="CZ120" s="97"/>
      <c r="DA120" s="97"/>
      <c r="DB120" s="97"/>
      <c r="DC120" s="97"/>
      <c r="DD120" s="97"/>
      <c r="DE120" s="97"/>
      <c r="DF120" s="97"/>
      <c r="DG120" s="97"/>
      <c r="DH120" s="97"/>
      <c r="DI120" s="97"/>
      <c r="DJ120" s="97"/>
      <c r="DK120" s="97"/>
    </row>
    <row r="121" spans="1:115" ht="11.25" customHeight="1" x14ac:dyDescent="0.2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245"/>
      <c r="AZ121" s="245"/>
      <c r="BA121" s="245"/>
      <c r="BB121" s="245"/>
      <c r="BC121" s="245"/>
      <c r="BD121" s="245"/>
      <c r="BE121" s="245"/>
      <c r="BF121" s="51">
        <v>3</v>
      </c>
      <c r="BG121" s="117">
        <v>36</v>
      </c>
      <c r="BH121" s="117">
        <v>23</v>
      </c>
      <c r="BI121" s="117">
        <v>28</v>
      </c>
      <c r="BJ121" s="54" t="str">
        <f t="shared" si="30"/>
        <v>23,36</v>
      </c>
      <c r="BK121" s="97"/>
      <c r="BL121" s="109">
        <f t="shared" si="31"/>
        <v>117</v>
      </c>
      <c r="BM121" s="64">
        <f t="shared" si="32"/>
        <v>4</v>
      </c>
      <c r="BN121" s="64">
        <f t="shared" si="33"/>
        <v>9</v>
      </c>
      <c r="BO121" s="97"/>
      <c r="BP121" s="245"/>
      <c r="BQ121" s="245"/>
      <c r="BR121" s="245"/>
      <c r="BS121" s="245"/>
      <c r="BT121" s="245"/>
      <c r="BU121" s="245"/>
      <c r="BV121" s="246"/>
      <c r="BW121" s="245"/>
      <c r="BX121" s="246"/>
      <c r="BY121" s="246"/>
      <c r="BZ121" s="97"/>
      <c r="CA121" s="97"/>
      <c r="CB121" s="97"/>
      <c r="CC121" s="97"/>
      <c r="CD121" s="97"/>
      <c r="CE121" s="97"/>
      <c r="CF121" s="97"/>
      <c r="CG121" s="97"/>
      <c r="CH121" s="97"/>
      <c r="CI121" s="97"/>
      <c r="CJ121" s="97"/>
      <c r="CK121" s="97"/>
      <c r="CL121" s="97"/>
      <c r="CM121" s="97"/>
      <c r="CN121" s="97"/>
      <c r="CO121" s="97"/>
      <c r="CP121" s="97"/>
      <c r="CQ121" s="97"/>
      <c r="CR121" s="97"/>
      <c r="CS121" s="97"/>
      <c r="CT121" s="97"/>
      <c r="CU121" s="97"/>
      <c r="CV121" s="97"/>
      <c r="CW121" s="97"/>
      <c r="CX121" s="97"/>
      <c r="CY121" s="97"/>
      <c r="CZ121" s="97"/>
      <c r="DA121" s="97"/>
      <c r="DB121" s="97"/>
      <c r="DC121" s="97"/>
      <c r="DD121" s="97"/>
      <c r="DE121" s="97"/>
      <c r="DF121" s="97"/>
      <c r="DG121" s="97"/>
      <c r="DH121" s="97"/>
      <c r="DI121" s="97"/>
      <c r="DJ121" s="97"/>
      <c r="DK121" s="97"/>
    </row>
    <row r="122" spans="1:115" ht="11.25" customHeight="1" x14ac:dyDescent="0.2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5"/>
      <c r="AU122" s="245"/>
      <c r="AV122" s="245"/>
      <c r="AW122" s="245"/>
      <c r="AX122" s="245"/>
      <c r="AY122" s="245"/>
      <c r="AZ122" s="245"/>
      <c r="BA122" s="245"/>
      <c r="BB122" s="245"/>
      <c r="BC122" s="245"/>
      <c r="BD122" s="245"/>
      <c r="BE122" s="245"/>
      <c r="BF122" s="51">
        <v>4</v>
      </c>
      <c r="BG122" s="117">
        <v>1</v>
      </c>
      <c r="BH122" s="117">
        <v>4</v>
      </c>
      <c r="BI122" s="117">
        <v>50</v>
      </c>
      <c r="BJ122" s="54" t="str">
        <f t="shared" si="30"/>
        <v>4,1</v>
      </c>
      <c r="BK122" s="97"/>
      <c r="BL122" s="109">
        <f t="shared" si="31"/>
        <v>118</v>
      </c>
      <c r="BM122" s="64">
        <f t="shared" si="32"/>
        <v>4</v>
      </c>
      <c r="BN122" s="64">
        <f t="shared" si="33"/>
        <v>10</v>
      </c>
      <c r="BO122" s="97"/>
      <c r="BP122" s="245"/>
      <c r="BQ122" s="245"/>
      <c r="BR122" s="245"/>
      <c r="BS122" s="245"/>
      <c r="BT122" s="245"/>
      <c r="BU122" s="245"/>
      <c r="BV122" s="246"/>
      <c r="BW122" s="245"/>
      <c r="BX122" s="246"/>
      <c r="BY122" s="246"/>
      <c r="BZ122" s="97"/>
      <c r="CA122" s="97"/>
      <c r="CB122" s="97"/>
      <c r="CC122" s="97"/>
      <c r="CD122" s="97"/>
      <c r="CE122" s="97"/>
      <c r="CF122" s="97"/>
      <c r="CG122" s="97"/>
      <c r="CH122" s="97"/>
      <c r="CI122" s="97"/>
      <c r="CJ122" s="97"/>
      <c r="CK122" s="97"/>
      <c r="CL122" s="97"/>
      <c r="CM122" s="97"/>
      <c r="CN122" s="97"/>
      <c r="CO122" s="97"/>
      <c r="CP122" s="97"/>
      <c r="CQ122" s="97"/>
      <c r="CR122" s="97"/>
      <c r="CS122" s="97"/>
      <c r="CT122" s="97"/>
      <c r="CU122" s="97"/>
      <c r="CV122" s="97"/>
      <c r="CW122" s="97"/>
      <c r="CX122" s="97"/>
      <c r="CY122" s="97"/>
      <c r="CZ122" s="97"/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</row>
    <row r="123" spans="1:115" ht="11.25" customHeight="1" x14ac:dyDescent="0.2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/>
      <c r="AV123" s="245"/>
      <c r="AW123" s="245"/>
      <c r="AX123" s="245"/>
      <c r="AY123" s="245"/>
      <c r="AZ123" s="245"/>
      <c r="BA123" s="245"/>
      <c r="BB123" s="245"/>
      <c r="BC123" s="245"/>
      <c r="BD123" s="245"/>
      <c r="BE123" s="245"/>
      <c r="BF123" s="51">
        <v>4</v>
      </c>
      <c r="BG123" s="117">
        <v>1</v>
      </c>
      <c r="BH123" s="117">
        <v>5</v>
      </c>
      <c r="BI123" s="117">
        <v>50</v>
      </c>
      <c r="BJ123" s="54" t="str">
        <f t="shared" si="30"/>
        <v>5,1</v>
      </c>
      <c r="BK123" s="97"/>
      <c r="BL123" s="109">
        <f t="shared" si="31"/>
        <v>119</v>
      </c>
      <c r="BM123" s="64">
        <f t="shared" si="32"/>
        <v>4</v>
      </c>
      <c r="BN123" s="64">
        <f t="shared" si="33"/>
        <v>11</v>
      </c>
      <c r="BO123" s="97"/>
      <c r="BP123" s="245"/>
      <c r="BQ123" s="245"/>
      <c r="BR123" s="245"/>
      <c r="BS123" s="245"/>
      <c r="BT123" s="245"/>
      <c r="BU123" s="245"/>
      <c r="BV123" s="246"/>
      <c r="BW123" s="245"/>
      <c r="BX123" s="246"/>
      <c r="BY123" s="246"/>
      <c r="BZ123" s="97"/>
      <c r="CA123" s="97"/>
      <c r="CB123" s="97"/>
      <c r="CC123" s="97"/>
      <c r="CD123" s="97"/>
      <c r="CE123" s="97"/>
      <c r="CF123" s="97"/>
      <c r="CG123" s="97"/>
      <c r="CH123" s="97"/>
      <c r="CI123" s="97"/>
      <c r="CJ123" s="97"/>
      <c r="CK123" s="97"/>
      <c r="CL123" s="97"/>
      <c r="CM123" s="97"/>
      <c r="CN123" s="97"/>
      <c r="CO123" s="97"/>
      <c r="CP123" s="97"/>
      <c r="CQ123" s="97"/>
      <c r="CR123" s="97"/>
      <c r="CS123" s="97"/>
      <c r="CT123" s="97"/>
      <c r="CU123" s="97"/>
      <c r="CV123" s="97"/>
      <c r="CW123" s="97"/>
      <c r="CX123" s="97"/>
      <c r="CY123" s="97"/>
      <c r="CZ123" s="97"/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</row>
    <row r="124" spans="1:115" ht="11.25" customHeight="1" x14ac:dyDescent="0.2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5"/>
      <c r="BF124" s="51">
        <v>4</v>
      </c>
      <c r="BG124" s="117">
        <v>1</v>
      </c>
      <c r="BH124" s="117">
        <v>6</v>
      </c>
      <c r="BI124" s="117">
        <v>50</v>
      </c>
      <c r="BJ124" s="54" t="str">
        <f t="shared" si="30"/>
        <v>6,1</v>
      </c>
      <c r="BK124" s="97"/>
      <c r="BL124" s="109">
        <f t="shared" si="31"/>
        <v>120</v>
      </c>
      <c r="BM124" s="64">
        <f t="shared" si="32"/>
        <v>4</v>
      </c>
      <c r="BN124" s="64">
        <f t="shared" si="33"/>
        <v>12</v>
      </c>
      <c r="BO124" s="97"/>
      <c r="BP124" s="245"/>
      <c r="BQ124" s="245"/>
      <c r="BR124" s="245"/>
      <c r="BS124" s="245"/>
      <c r="BT124" s="245"/>
      <c r="BU124" s="245"/>
      <c r="BV124" s="246"/>
      <c r="BW124" s="245"/>
      <c r="BX124" s="246"/>
      <c r="BY124" s="246"/>
      <c r="BZ124" s="97"/>
      <c r="CA124" s="97"/>
      <c r="CB124" s="97"/>
      <c r="CC124" s="97"/>
      <c r="CD124" s="97"/>
      <c r="CE124" s="97"/>
      <c r="CF124" s="97"/>
      <c r="CG124" s="97"/>
      <c r="CH124" s="97"/>
      <c r="CI124" s="97"/>
      <c r="CJ124" s="97"/>
      <c r="CK124" s="97"/>
      <c r="CL124" s="97"/>
      <c r="CM124" s="97"/>
      <c r="CN124" s="97"/>
      <c r="CO124" s="97"/>
      <c r="CP124" s="97"/>
      <c r="CQ124" s="97"/>
      <c r="CR124" s="97"/>
      <c r="CS124" s="97"/>
      <c r="CT124" s="97"/>
      <c r="CU124" s="97"/>
      <c r="CV124" s="97"/>
      <c r="CW124" s="97"/>
      <c r="CX124" s="97"/>
      <c r="CY124" s="97"/>
      <c r="CZ124" s="97"/>
      <c r="DA124" s="97"/>
      <c r="DB124" s="97"/>
      <c r="DC124" s="97"/>
      <c r="DD124" s="97"/>
      <c r="DE124" s="97"/>
      <c r="DF124" s="97"/>
      <c r="DG124" s="97"/>
      <c r="DH124" s="97"/>
      <c r="DI124" s="97"/>
      <c r="DJ124" s="97"/>
      <c r="DK124" s="97"/>
    </row>
    <row r="125" spans="1:115" ht="11.25" customHeight="1" x14ac:dyDescent="0.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245"/>
      <c r="AW125" s="245"/>
      <c r="AX125" s="245"/>
      <c r="AY125" s="245"/>
      <c r="AZ125" s="245"/>
      <c r="BA125" s="245"/>
      <c r="BB125" s="245"/>
      <c r="BC125" s="245"/>
      <c r="BD125" s="245"/>
      <c r="BE125" s="245"/>
      <c r="BF125" s="51">
        <v>4</v>
      </c>
      <c r="BG125" s="117">
        <v>1</v>
      </c>
      <c r="BH125" s="117">
        <v>7</v>
      </c>
      <c r="BI125" s="117">
        <v>50</v>
      </c>
      <c r="BJ125" s="54" t="str">
        <f t="shared" si="30"/>
        <v>7,1</v>
      </c>
      <c r="BK125" s="97"/>
      <c r="BL125" s="109">
        <f t="shared" si="31"/>
        <v>121</v>
      </c>
      <c r="BM125" s="64">
        <f t="shared" si="32"/>
        <v>4</v>
      </c>
      <c r="BN125" s="64">
        <f t="shared" si="33"/>
        <v>13</v>
      </c>
      <c r="BO125" s="97"/>
      <c r="BP125" s="245"/>
      <c r="BQ125" s="245"/>
      <c r="BR125" s="245"/>
      <c r="BS125" s="245"/>
      <c r="BT125" s="245"/>
      <c r="BU125" s="245"/>
      <c r="BV125" s="246"/>
      <c r="BW125" s="245"/>
      <c r="BX125" s="246"/>
      <c r="BY125" s="246"/>
      <c r="BZ125" s="97"/>
      <c r="CA125" s="97"/>
      <c r="CB125" s="97"/>
      <c r="CC125" s="97"/>
      <c r="CD125" s="97"/>
      <c r="CE125" s="97"/>
      <c r="CF125" s="97"/>
      <c r="CG125" s="97"/>
      <c r="CH125" s="97"/>
      <c r="CI125" s="97"/>
      <c r="CJ125" s="97"/>
      <c r="CK125" s="97"/>
      <c r="CL125" s="97"/>
      <c r="CM125" s="97"/>
      <c r="CN125" s="97"/>
      <c r="CO125" s="97"/>
      <c r="CP125" s="97"/>
      <c r="CQ125" s="97"/>
      <c r="CR125" s="97"/>
      <c r="CS125" s="97"/>
      <c r="CT125" s="97"/>
      <c r="CU125" s="97"/>
      <c r="CV125" s="97"/>
      <c r="CW125" s="97"/>
      <c r="CX125" s="97"/>
      <c r="CY125" s="97"/>
      <c r="CZ125" s="97"/>
      <c r="DA125" s="97"/>
      <c r="DB125" s="97"/>
      <c r="DC125" s="97"/>
      <c r="DD125" s="97"/>
      <c r="DE125" s="97"/>
      <c r="DF125" s="97"/>
      <c r="DG125" s="97"/>
      <c r="DH125" s="97"/>
      <c r="DI125" s="97"/>
      <c r="DJ125" s="97"/>
      <c r="DK125" s="97"/>
    </row>
    <row r="126" spans="1:115" ht="11.25" customHeight="1" x14ac:dyDescent="0.2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/>
      <c r="AV126" s="245"/>
      <c r="AW126" s="245"/>
      <c r="AX126" s="245"/>
      <c r="AY126" s="245"/>
      <c r="AZ126" s="245"/>
      <c r="BA126" s="245"/>
      <c r="BB126" s="245"/>
      <c r="BC126" s="245"/>
      <c r="BD126" s="245"/>
      <c r="BE126" s="245"/>
      <c r="BF126" s="51">
        <v>4</v>
      </c>
      <c r="BG126" s="117">
        <v>1</v>
      </c>
      <c r="BH126" s="117">
        <v>8</v>
      </c>
      <c r="BI126" s="117">
        <v>50</v>
      </c>
      <c r="BJ126" s="54" t="str">
        <f t="shared" si="30"/>
        <v>8,1</v>
      </c>
      <c r="BK126" s="97"/>
      <c r="BL126" s="109">
        <f t="shared" si="31"/>
        <v>122</v>
      </c>
      <c r="BM126" s="64">
        <f t="shared" si="32"/>
        <v>4</v>
      </c>
      <c r="BN126" s="64">
        <f t="shared" si="33"/>
        <v>14</v>
      </c>
      <c r="BO126" s="97"/>
      <c r="BP126" s="245"/>
      <c r="BQ126" s="245"/>
      <c r="BR126" s="245"/>
      <c r="BS126" s="245"/>
      <c r="BT126" s="245"/>
      <c r="BU126" s="245"/>
      <c r="BV126" s="246"/>
      <c r="BW126" s="245"/>
      <c r="BX126" s="246"/>
      <c r="BY126" s="246"/>
      <c r="BZ126" s="97"/>
      <c r="CA126" s="97"/>
      <c r="CB126" s="97"/>
      <c r="CC126" s="97"/>
      <c r="CD126" s="97"/>
      <c r="CE126" s="97"/>
      <c r="CF126" s="97"/>
      <c r="CG126" s="97"/>
      <c r="CH126" s="97"/>
      <c r="CI126" s="97"/>
      <c r="CJ126" s="97"/>
      <c r="CK126" s="97"/>
      <c r="CL126" s="97"/>
      <c r="CM126" s="97"/>
      <c r="CN126" s="97"/>
      <c r="CO126" s="97"/>
      <c r="CP126" s="97"/>
      <c r="CQ126" s="97"/>
      <c r="CR126" s="97"/>
      <c r="CS126" s="97"/>
      <c r="CT126" s="97"/>
      <c r="CU126" s="97"/>
      <c r="CV126" s="97"/>
      <c r="CW126" s="97"/>
      <c r="CX126" s="97"/>
      <c r="CY126" s="97"/>
      <c r="CZ126" s="97"/>
      <c r="DA126" s="97"/>
      <c r="DB126" s="97"/>
      <c r="DC126" s="97"/>
      <c r="DD126" s="97"/>
      <c r="DE126" s="97"/>
      <c r="DF126" s="97"/>
      <c r="DG126" s="97"/>
      <c r="DH126" s="97"/>
      <c r="DI126" s="97"/>
      <c r="DJ126" s="97"/>
      <c r="DK126" s="97"/>
    </row>
    <row r="127" spans="1:115" ht="11.25" customHeight="1" x14ac:dyDescent="0.2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245"/>
      <c r="AW127" s="245"/>
      <c r="AX127" s="245"/>
      <c r="AY127" s="245"/>
      <c r="AZ127" s="245"/>
      <c r="BA127" s="245"/>
      <c r="BB127" s="245"/>
      <c r="BC127" s="245"/>
      <c r="BD127" s="245"/>
      <c r="BE127" s="245"/>
      <c r="BF127" s="51">
        <v>4</v>
      </c>
      <c r="BG127" s="117">
        <v>1</v>
      </c>
      <c r="BH127" s="117">
        <v>9</v>
      </c>
      <c r="BI127" s="117">
        <v>50</v>
      </c>
      <c r="BJ127" s="54" t="str">
        <f t="shared" si="30"/>
        <v>9,1</v>
      </c>
      <c r="BK127" s="97"/>
      <c r="BL127" s="109">
        <f t="shared" si="31"/>
        <v>123</v>
      </c>
      <c r="BM127" s="64">
        <f t="shared" si="32"/>
        <v>4</v>
      </c>
      <c r="BN127" s="64">
        <f t="shared" si="33"/>
        <v>15</v>
      </c>
      <c r="BO127" s="97"/>
      <c r="BP127" s="245"/>
      <c r="BQ127" s="245"/>
      <c r="BR127" s="245"/>
      <c r="BS127" s="245"/>
      <c r="BT127" s="245"/>
      <c r="BU127" s="245"/>
      <c r="BV127" s="246"/>
      <c r="BW127" s="245"/>
      <c r="BX127" s="246"/>
      <c r="BY127" s="246"/>
      <c r="BZ127" s="97"/>
      <c r="CA127" s="97"/>
      <c r="CB127" s="97"/>
      <c r="CC127" s="97"/>
      <c r="CD127" s="97"/>
      <c r="CE127" s="97"/>
      <c r="CF127" s="97"/>
      <c r="CG127" s="97"/>
      <c r="CH127" s="97"/>
      <c r="CI127" s="97"/>
      <c r="CJ127" s="97"/>
      <c r="CK127" s="97"/>
      <c r="CL127" s="97"/>
      <c r="CM127" s="97"/>
      <c r="CN127" s="97"/>
      <c r="CO127" s="97"/>
      <c r="CP127" s="97"/>
      <c r="CQ127" s="97"/>
      <c r="CR127" s="97"/>
      <c r="CS127" s="97"/>
      <c r="CT127" s="97"/>
      <c r="CU127" s="97"/>
      <c r="CV127" s="97"/>
      <c r="CW127" s="97"/>
      <c r="CX127" s="97"/>
      <c r="CY127" s="97"/>
      <c r="CZ127" s="97"/>
      <c r="DA127" s="97"/>
      <c r="DB127" s="97"/>
      <c r="DC127" s="97"/>
      <c r="DD127" s="97"/>
      <c r="DE127" s="97"/>
      <c r="DF127" s="97"/>
      <c r="DG127" s="97"/>
      <c r="DH127" s="97"/>
      <c r="DI127" s="97"/>
      <c r="DJ127" s="97"/>
      <c r="DK127" s="97"/>
    </row>
    <row r="128" spans="1:115" ht="11.25" customHeight="1" x14ac:dyDescent="0.2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5"/>
      <c r="AU128" s="245"/>
      <c r="AV128" s="245"/>
      <c r="AW128" s="245"/>
      <c r="AX128" s="245"/>
      <c r="AY128" s="245"/>
      <c r="AZ128" s="245"/>
      <c r="BA128" s="245"/>
      <c r="BB128" s="245"/>
      <c r="BC128" s="245"/>
      <c r="BD128" s="245"/>
      <c r="BE128" s="245"/>
      <c r="BF128" s="51">
        <v>4</v>
      </c>
      <c r="BG128" s="117">
        <v>1</v>
      </c>
      <c r="BH128" s="117">
        <v>10</v>
      </c>
      <c r="BI128" s="117">
        <v>50</v>
      </c>
      <c r="BJ128" s="54" t="str">
        <f t="shared" si="30"/>
        <v>10,1</v>
      </c>
      <c r="BK128" s="97"/>
      <c r="BL128" s="109">
        <f t="shared" si="31"/>
        <v>124</v>
      </c>
      <c r="BM128" s="64">
        <f t="shared" si="32"/>
        <v>4</v>
      </c>
      <c r="BN128" s="64">
        <f t="shared" si="33"/>
        <v>16</v>
      </c>
      <c r="BO128" s="97"/>
      <c r="BP128" s="245"/>
      <c r="BQ128" s="245"/>
      <c r="BR128" s="245"/>
      <c r="BS128" s="245"/>
      <c r="BT128" s="245"/>
      <c r="BU128" s="245"/>
      <c r="BV128" s="246"/>
      <c r="BW128" s="245"/>
      <c r="BX128" s="246"/>
      <c r="BY128" s="246"/>
      <c r="BZ128" s="97"/>
      <c r="CA128" s="97"/>
      <c r="CB128" s="97"/>
      <c r="CC128" s="97"/>
      <c r="CD128" s="97"/>
      <c r="CE128" s="97"/>
      <c r="CF128" s="97"/>
      <c r="CG128" s="97"/>
      <c r="CH128" s="97"/>
      <c r="CI128" s="97"/>
      <c r="CJ128" s="97"/>
      <c r="CK128" s="97"/>
      <c r="CL128" s="97"/>
      <c r="CM128" s="97"/>
      <c r="CN128" s="97"/>
      <c r="CO128" s="97"/>
      <c r="CP128" s="97"/>
      <c r="CQ128" s="97"/>
      <c r="CR128" s="97"/>
      <c r="CS128" s="97"/>
      <c r="CT128" s="97"/>
      <c r="CU128" s="97"/>
      <c r="CV128" s="97"/>
      <c r="CW128" s="97"/>
      <c r="CX128" s="97"/>
      <c r="CY128" s="97"/>
      <c r="CZ128" s="97"/>
      <c r="DA128" s="97"/>
      <c r="DB128" s="97"/>
      <c r="DC128" s="97"/>
      <c r="DD128" s="97"/>
      <c r="DE128" s="97"/>
      <c r="DF128" s="97"/>
      <c r="DG128" s="97"/>
      <c r="DH128" s="97"/>
      <c r="DI128" s="97"/>
      <c r="DJ128" s="97"/>
      <c r="DK128" s="97"/>
    </row>
    <row r="129" spans="1:115" ht="11.25" customHeight="1" x14ac:dyDescent="0.2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/>
      <c r="AV129" s="245"/>
      <c r="AW129" s="245"/>
      <c r="AX129" s="245"/>
      <c r="AY129" s="245"/>
      <c r="AZ129" s="245"/>
      <c r="BA129" s="245"/>
      <c r="BB129" s="245"/>
      <c r="BC129" s="245"/>
      <c r="BD129" s="245"/>
      <c r="BE129" s="245"/>
      <c r="BF129" s="51">
        <v>4</v>
      </c>
      <c r="BG129" s="117">
        <v>1</v>
      </c>
      <c r="BH129" s="117">
        <v>11</v>
      </c>
      <c r="BI129" s="117">
        <v>50</v>
      </c>
      <c r="BJ129" s="54" t="str">
        <f t="shared" si="30"/>
        <v>11,1</v>
      </c>
      <c r="BK129" s="97"/>
      <c r="BL129" s="109">
        <f t="shared" si="31"/>
        <v>125</v>
      </c>
      <c r="BM129" s="64">
        <f t="shared" si="32"/>
        <v>4</v>
      </c>
      <c r="BN129" s="64">
        <f t="shared" si="33"/>
        <v>17</v>
      </c>
      <c r="BO129" s="97"/>
      <c r="BP129" s="245"/>
      <c r="BQ129" s="245"/>
      <c r="BR129" s="245"/>
      <c r="BS129" s="245"/>
      <c r="BT129" s="245"/>
      <c r="BU129" s="245"/>
      <c r="BV129" s="246"/>
      <c r="BW129" s="245"/>
      <c r="BX129" s="246"/>
      <c r="BY129" s="246"/>
      <c r="BZ129" s="97"/>
      <c r="CA129" s="97"/>
      <c r="CB129" s="97"/>
      <c r="CC129" s="97"/>
      <c r="CD129" s="97"/>
      <c r="CE129" s="97"/>
      <c r="CF129" s="97"/>
      <c r="CG129" s="97"/>
      <c r="CH129" s="97"/>
      <c r="CI129" s="97"/>
      <c r="CJ129" s="97"/>
      <c r="CK129" s="97"/>
      <c r="CL129" s="97"/>
      <c r="CM129" s="97"/>
      <c r="CN129" s="97"/>
      <c r="CO129" s="97"/>
      <c r="CP129" s="97"/>
      <c r="CQ129" s="97"/>
      <c r="CR129" s="97"/>
      <c r="CS129" s="97"/>
      <c r="CT129" s="97"/>
      <c r="CU129" s="97"/>
      <c r="CV129" s="97"/>
      <c r="CW129" s="97"/>
      <c r="CX129" s="97"/>
      <c r="CY129" s="97"/>
      <c r="CZ129" s="97"/>
      <c r="DA129" s="97"/>
      <c r="DB129" s="97"/>
      <c r="DC129" s="97"/>
      <c r="DD129" s="97"/>
      <c r="DE129" s="97"/>
      <c r="DF129" s="97"/>
      <c r="DG129" s="97"/>
      <c r="DH129" s="97"/>
      <c r="DI129" s="97"/>
      <c r="DJ129" s="97"/>
      <c r="DK129" s="97"/>
    </row>
    <row r="130" spans="1:115" ht="11.25" customHeight="1" x14ac:dyDescent="0.2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245"/>
      <c r="AW130" s="245"/>
      <c r="AX130" s="245"/>
      <c r="AY130" s="245"/>
      <c r="AZ130" s="245"/>
      <c r="BA130" s="245"/>
      <c r="BB130" s="245"/>
      <c r="BC130" s="245"/>
      <c r="BD130" s="245"/>
      <c r="BE130" s="245"/>
      <c r="BF130" s="51">
        <v>4</v>
      </c>
      <c r="BG130" s="117">
        <v>1</v>
      </c>
      <c r="BH130" s="117">
        <v>12</v>
      </c>
      <c r="BI130" s="117">
        <v>50.09</v>
      </c>
      <c r="BJ130" s="54" t="str">
        <f t="shared" si="30"/>
        <v>12,1</v>
      </c>
      <c r="BK130" s="97"/>
      <c r="BL130" s="109">
        <f t="shared" si="31"/>
        <v>126</v>
      </c>
      <c r="BM130" s="64">
        <f t="shared" si="32"/>
        <v>4</v>
      </c>
      <c r="BN130" s="64">
        <f t="shared" si="33"/>
        <v>18</v>
      </c>
      <c r="BO130" s="97"/>
      <c r="BP130" s="245"/>
      <c r="BQ130" s="245"/>
      <c r="BR130" s="245"/>
      <c r="BS130" s="245"/>
      <c r="BT130" s="245"/>
      <c r="BU130" s="245"/>
      <c r="BV130" s="246"/>
      <c r="BW130" s="245"/>
      <c r="BX130" s="246"/>
      <c r="BY130" s="246"/>
      <c r="BZ130" s="97"/>
      <c r="CA130" s="97"/>
      <c r="CB130" s="97"/>
      <c r="CC130" s="97"/>
      <c r="CD130" s="97"/>
      <c r="CE130" s="97"/>
      <c r="CF130" s="97"/>
      <c r="CG130" s="97"/>
      <c r="CH130" s="97"/>
      <c r="CI130" s="97"/>
      <c r="CJ130" s="97"/>
      <c r="CK130" s="97"/>
      <c r="CL130" s="97"/>
      <c r="CM130" s="97"/>
      <c r="CN130" s="97"/>
      <c r="CO130" s="97"/>
      <c r="CP130" s="97"/>
      <c r="CQ130" s="97"/>
      <c r="CR130" s="97"/>
      <c r="CS130" s="97"/>
      <c r="CT130" s="97"/>
      <c r="CU130" s="97"/>
      <c r="CV130" s="97"/>
      <c r="CW130" s="97"/>
      <c r="CX130" s="97"/>
      <c r="CY130" s="97"/>
      <c r="CZ130" s="97"/>
      <c r="DA130" s="97"/>
      <c r="DB130" s="97"/>
      <c r="DC130" s="97"/>
      <c r="DD130" s="97"/>
      <c r="DE130" s="97"/>
      <c r="DF130" s="97"/>
      <c r="DG130" s="97"/>
      <c r="DH130" s="97"/>
      <c r="DI130" s="97"/>
      <c r="DJ130" s="97"/>
      <c r="DK130" s="97"/>
    </row>
    <row r="131" spans="1:115" ht="11.25" customHeight="1" x14ac:dyDescent="0.2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245"/>
      <c r="AW131" s="245"/>
      <c r="AX131" s="245"/>
      <c r="AY131" s="245"/>
      <c r="AZ131" s="245"/>
      <c r="BA131" s="245"/>
      <c r="BB131" s="245"/>
      <c r="BC131" s="245"/>
      <c r="BD131" s="245"/>
      <c r="BE131" s="245"/>
      <c r="BF131" s="51">
        <v>4</v>
      </c>
      <c r="BG131" s="117">
        <v>1</v>
      </c>
      <c r="BH131" s="117">
        <v>13</v>
      </c>
      <c r="BI131" s="117">
        <v>50.14</v>
      </c>
      <c r="BJ131" s="54" t="str">
        <f t="shared" si="30"/>
        <v>13,1</v>
      </c>
      <c r="BK131" s="97"/>
      <c r="BL131" s="109">
        <f t="shared" si="31"/>
        <v>127</v>
      </c>
      <c r="BM131" s="64">
        <f t="shared" si="32"/>
        <v>4</v>
      </c>
      <c r="BN131" s="64">
        <f t="shared" si="33"/>
        <v>19</v>
      </c>
      <c r="BO131" s="97"/>
      <c r="BP131" s="245"/>
      <c r="BQ131" s="245"/>
      <c r="BR131" s="245"/>
      <c r="BS131" s="245"/>
      <c r="BT131" s="245"/>
      <c r="BU131" s="245"/>
      <c r="BV131" s="246"/>
      <c r="BW131" s="245"/>
      <c r="BX131" s="246"/>
      <c r="BY131" s="246"/>
      <c r="BZ131" s="97"/>
      <c r="CA131" s="97"/>
      <c r="CB131" s="97"/>
      <c r="CC131" s="97"/>
      <c r="CD131" s="97"/>
      <c r="CE131" s="97"/>
      <c r="CF131" s="97"/>
      <c r="CG131" s="97"/>
      <c r="CH131" s="97"/>
      <c r="CI131" s="97"/>
      <c r="CJ131" s="97"/>
      <c r="CK131" s="97"/>
      <c r="CL131" s="97"/>
      <c r="CM131" s="97"/>
      <c r="CN131" s="97"/>
      <c r="CO131" s="97"/>
      <c r="CP131" s="97"/>
      <c r="CQ131" s="97"/>
      <c r="CR131" s="97"/>
      <c r="CS131" s="97"/>
      <c r="CT131" s="97"/>
      <c r="CU131" s="97"/>
      <c r="CV131" s="97"/>
      <c r="CW131" s="97"/>
      <c r="CX131" s="97"/>
      <c r="CY131" s="97"/>
      <c r="CZ131" s="97"/>
      <c r="DA131" s="97"/>
      <c r="DB131" s="97"/>
      <c r="DC131" s="97"/>
      <c r="DD131" s="97"/>
      <c r="DE131" s="97"/>
      <c r="DF131" s="97"/>
      <c r="DG131" s="97"/>
      <c r="DH131" s="97"/>
      <c r="DI131" s="97"/>
      <c r="DJ131" s="97"/>
      <c r="DK131" s="97"/>
    </row>
    <row r="132" spans="1:115" ht="11.25" customHeight="1" x14ac:dyDescent="0.2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/>
      <c r="AV132" s="245"/>
      <c r="AW132" s="245"/>
      <c r="AX132" s="245"/>
      <c r="AY132" s="245"/>
      <c r="AZ132" s="245"/>
      <c r="BA132" s="245"/>
      <c r="BB132" s="245"/>
      <c r="BC132" s="245"/>
      <c r="BD132" s="245"/>
      <c r="BE132" s="245"/>
      <c r="BF132" s="51">
        <v>4</v>
      </c>
      <c r="BG132" s="117">
        <v>1</v>
      </c>
      <c r="BH132" s="117">
        <v>14</v>
      </c>
      <c r="BI132" s="117">
        <v>50.14</v>
      </c>
      <c r="BJ132" s="54" t="str">
        <f t="shared" si="30"/>
        <v>14,1</v>
      </c>
      <c r="BK132" s="97"/>
      <c r="BL132" s="109">
        <f t="shared" si="31"/>
        <v>128</v>
      </c>
      <c r="BM132" s="64">
        <f t="shared" si="32"/>
        <v>4</v>
      </c>
      <c r="BN132" s="64">
        <f t="shared" si="33"/>
        <v>20</v>
      </c>
      <c r="BO132" s="97"/>
      <c r="BP132" s="245"/>
      <c r="BQ132" s="245"/>
      <c r="BR132" s="245"/>
      <c r="BS132" s="245"/>
      <c r="BT132" s="245"/>
      <c r="BU132" s="245"/>
      <c r="BV132" s="246"/>
      <c r="BW132" s="245"/>
      <c r="BX132" s="246"/>
      <c r="BY132" s="246"/>
      <c r="BZ132" s="97"/>
      <c r="CA132" s="97"/>
      <c r="CB132" s="97"/>
      <c r="CC132" s="97"/>
      <c r="CD132" s="97"/>
      <c r="CE132" s="97"/>
      <c r="CF132" s="97"/>
      <c r="CG132" s="97"/>
      <c r="CH132" s="97"/>
      <c r="CI132" s="97"/>
      <c r="CJ132" s="97"/>
      <c r="CK132" s="97"/>
      <c r="CL132" s="97"/>
      <c r="CM132" s="97"/>
      <c r="CN132" s="97"/>
      <c r="CO132" s="97"/>
      <c r="CP132" s="97"/>
      <c r="CQ132" s="97"/>
      <c r="CR132" s="97"/>
      <c r="CS132" s="97"/>
      <c r="CT132" s="97"/>
      <c r="CU132" s="97"/>
      <c r="CV132" s="97"/>
      <c r="CW132" s="97"/>
      <c r="CX132" s="97"/>
      <c r="CY132" s="97"/>
      <c r="CZ132" s="97"/>
      <c r="DA132" s="97"/>
      <c r="DB132" s="97"/>
      <c r="DC132" s="97"/>
      <c r="DD132" s="97"/>
      <c r="DE132" s="97"/>
      <c r="DF132" s="97"/>
      <c r="DG132" s="97"/>
      <c r="DH132" s="97"/>
      <c r="DI132" s="97"/>
      <c r="DJ132" s="97"/>
      <c r="DK132" s="97"/>
    </row>
    <row r="133" spans="1:115" ht="11.25" customHeight="1" x14ac:dyDescent="0.2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/>
      <c r="AV133" s="245"/>
      <c r="AW133" s="245"/>
      <c r="AX133" s="245"/>
      <c r="AY133" s="245"/>
      <c r="AZ133" s="245"/>
      <c r="BA133" s="245"/>
      <c r="BB133" s="245"/>
      <c r="BC133" s="245"/>
      <c r="BD133" s="245"/>
      <c r="BE133" s="245"/>
      <c r="BF133" s="51">
        <v>4</v>
      </c>
      <c r="BG133" s="117">
        <v>1</v>
      </c>
      <c r="BH133" s="117">
        <v>15</v>
      </c>
      <c r="BI133" s="117">
        <v>50.09</v>
      </c>
      <c r="BJ133" s="54" t="str">
        <f t="shared" ref="BJ133:BJ196" si="43">_xlfn.CONCAT(BH133,",",BG133)</f>
        <v>15,1</v>
      </c>
      <c r="BK133" s="97"/>
      <c r="BL133" s="109">
        <f t="shared" ref="BL133:BL196" si="44">IF(ROW()&lt;=$BL$4,ROW()-ROW(BL$4),"")</f>
        <v>129</v>
      </c>
      <c r="BM133" s="64">
        <f t="shared" si="32"/>
        <v>4</v>
      </c>
      <c r="BN133" s="64">
        <f t="shared" si="33"/>
        <v>21</v>
      </c>
      <c r="BO133" s="97"/>
      <c r="BP133" s="245"/>
      <c r="BQ133" s="245"/>
      <c r="BR133" s="245"/>
      <c r="BS133" s="245"/>
      <c r="BT133" s="245"/>
      <c r="BU133" s="245"/>
      <c r="BV133" s="246"/>
      <c r="BW133" s="245"/>
      <c r="BX133" s="246"/>
      <c r="BY133" s="246"/>
      <c r="BZ133" s="97"/>
      <c r="CA133" s="97"/>
      <c r="CB133" s="97"/>
      <c r="CC133" s="97"/>
      <c r="CD133" s="97"/>
      <c r="CE133" s="97"/>
      <c r="CF133" s="97"/>
      <c r="CG133" s="97"/>
      <c r="CH133" s="97"/>
      <c r="CI133" s="97"/>
      <c r="CJ133" s="97"/>
      <c r="CK133" s="97"/>
      <c r="CL133" s="97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</row>
    <row r="134" spans="1:115" ht="11.25" customHeight="1" x14ac:dyDescent="0.2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/>
      <c r="AV134" s="245"/>
      <c r="AW134" s="245"/>
      <c r="AX134" s="245"/>
      <c r="AY134" s="245"/>
      <c r="AZ134" s="245"/>
      <c r="BA134" s="245"/>
      <c r="BB134" s="245"/>
      <c r="BC134" s="245"/>
      <c r="BD134" s="245"/>
      <c r="BE134" s="245"/>
      <c r="BF134" s="51">
        <v>4</v>
      </c>
      <c r="BG134" s="117">
        <v>1</v>
      </c>
      <c r="BH134" s="117">
        <v>16</v>
      </c>
      <c r="BI134" s="117">
        <v>50</v>
      </c>
      <c r="BJ134" s="54" t="str">
        <f t="shared" si="43"/>
        <v>16,1</v>
      </c>
      <c r="BK134" s="97"/>
      <c r="BL134" s="109">
        <f t="shared" si="44"/>
        <v>130</v>
      </c>
      <c r="BM134" s="64">
        <f t="shared" ref="BM134:BM197" si="45">IF(ISNUMBER(BL134),INT(BL133/$BN$4)+1,"")</f>
        <v>4</v>
      </c>
      <c r="BN134" s="64">
        <f t="shared" ref="BN134:BN197" si="46">IF(ISNUMBER(BL134),IF(BM133&lt;&gt;BM134,1,BN133+1),"")</f>
        <v>22</v>
      </c>
      <c r="BO134" s="97"/>
      <c r="BP134" s="245"/>
      <c r="BQ134" s="245"/>
      <c r="BR134" s="245"/>
      <c r="BS134" s="245"/>
      <c r="BT134" s="245"/>
      <c r="BU134" s="245"/>
      <c r="BV134" s="246"/>
      <c r="BW134" s="245"/>
      <c r="BX134" s="246"/>
      <c r="BY134" s="246"/>
      <c r="BZ134" s="97"/>
      <c r="CA134" s="97"/>
      <c r="CB134" s="97"/>
      <c r="CC134" s="97"/>
      <c r="CD134" s="97"/>
      <c r="CE134" s="97"/>
      <c r="CF134" s="97"/>
      <c r="CG134" s="97"/>
      <c r="CH134" s="97"/>
      <c r="CI134" s="97"/>
      <c r="CJ134" s="97"/>
      <c r="CK134" s="97"/>
      <c r="CL134" s="97"/>
      <c r="CM134" s="97"/>
      <c r="CN134" s="97"/>
      <c r="CO134" s="97"/>
      <c r="CP134" s="97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</row>
    <row r="135" spans="1:115" ht="11.25" customHeight="1" x14ac:dyDescent="0.2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/>
      <c r="AV135" s="245"/>
      <c r="AW135" s="245"/>
      <c r="AX135" s="245"/>
      <c r="AY135" s="245"/>
      <c r="AZ135" s="245"/>
      <c r="BA135" s="245"/>
      <c r="BB135" s="245"/>
      <c r="BC135" s="245"/>
      <c r="BD135" s="245"/>
      <c r="BE135" s="245"/>
      <c r="BF135" s="51">
        <v>4</v>
      </c>
      <c r="BG135" s="117">
        <v>1</v>
      </c>
      <c r="BH135" s="117">
        <v>17</v>
      </c>
      <c r="BI135" s="117">
        <v>50</v>
      </c>
      <c r="BJ135" s="54" t="str">
        <f t="shared" si="43"/>
        <v>17,1</v>
      </c>
      <c r="BK135" s="97"/>
      <c r="BL135" s="109">
        <f t="shared" si="44"/>
        <v>131</v>
      </c>
      <c r="BM135" s="64">
        <f t="shared" si="45"/>
        <v>4</v>
      </c>
      <c r="BN135" s="64">
        <f t="shared" si="46"/>
        <v>23</v>
      </c>
      <c r="BO135" s="97"/>
      <c r="BP135" s="245"/>
      <c r="BQ135" s="245"/>
      <c r="BR135" s="245"/>
      <c r="BS135" s="245"/>
      <c r="BT135" s="245"/>
      <c r="BU135" s="245"/>
      <c r="BV135" s="246"/>
      <c r="BW135" s="245"/>
      <c r="BX135" s="246"/>
      <c r="BY135" s="246"/>
      <c r="BZ135" s="97"/>
      <c r="CA135" s="97"/>
      <c r="CB135" s="97"/>
      <c r="CC135" s="97"/>
      <c r="CD135" s="97"/>
      <c r="CE135" s="97"/>
      <c r="CF135" s="97"/>
      <c r="CG135" s="97"/>
      <c r="CH135" s="97"/>
      <c r="CI135" s="97"/>
      <c r="CJ135" s="97"/>
      <c r="CK135" s="97"/>
      <c r="CL135" s="97"/>
      <c r="CM135" s="97"/>
      <c r="CN135" s="97"/>
      <c r="CO135" s="97"/>
      <c r="CP135" s="97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</row>
    <row r="136" spans="1:115" ht="11.25" customHeight="1" x14ac:dyDescent="0.2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/>
      <c r="AV136" s="245"/>
      <c r="AW136" s="245"/>
      <c r="AX136" s="245"/>
      <c r="AY136" s="245"/>
      <c r="AZ136" s="245"/>
      <c r="BA136" s="245"/>
      <c r="BB136" s="245"/>
      <c r="BC136" s="245"/>
      <c r="BD136" s="245"/>
      <c r="BE136" s="245"/>
      <c r="BF136" s="51">
        <v>4</v>
      </c>
      <c r="BG136" s="117">
        <v>1</v>
      </c>
      <c r="BH136" s="117">
        <v>18</v>
      </c>
      <c r="BI136" s="117">
        <v>50</v>
      </c>
      <c r="BJ136" s="54" t="str">
        <f t="shared" si="43"/>
        <v>18,1</v>
      </c>
      <c r="BK136" s="97"/>
      <c r="BL136" s="109">
        <f t="shared" si="44"/>
        <v>132</v>
      </c>
      <c r="BM136" s="64">
        <f t="shared" si="45"/>
        <v>4</v>
      </c>
      <c r="BN136" s="64">
        <f t="shared" si="46"/>
        <v>24</v>
      </c>
      <c r="BO136" s="97"/>
      <c r="BP136" s="245"/>
      <c r="BQ136" s="245"/>
      <c r="BR136" s="245"/>
      <c r="BS136" s="245"/>
      <c r="BT136" s="245"/>
      <c r="BU136" s="245"/>
      <c r="BV136" s="246"/>
      <c r="BW136" s="245"/>
      <c r="BX136" s="246"/>
      <c r="BY136" s="246"/>
      <c r="BZ136" s="97"/>
      <c r="CA136" s="97"/>
      <c r="CB136" s="97"/>
      <c r="CC136" s="97"/>
      <c r="CD136" s="97"/>
      <c r="CE136" s="97"/>
      <c r="CF136" s="97"/>
      <c r="CG136" s="97"/>
      <c r="CH136" s="97"/>
      <c r="CI136" s="97"/>
      <c r="CJ136" s="97"/>
      <c r="CK136" s="97"/>
      <c r="CL136" s="97"/>
      <c r="CM136" s="97"/>
      <c r="CN136" s="97"/>
      <c r="CO136" s="97"/>
      <c r="CP136" s="97"/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</row>
    <row r="137" spans="1:115" ht="11.25" customHeight="1" x14ac:dyDescent="0.2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/>
      <c r="AV137" s="245"/>
      <c r="AW137" s="245"/>
      <c r="AX137" s="245"/>
      <c r="AY137" s="245"/>
      <c r="AZ137" s="245"/>
      <c r="BA137" s="245"/>
      <c r="BB137" s="245"/>
      <c r="BC137" s="245"/>
      <c r="BD137" s="245"/>
      <c r="BE137" s="245"/>
      <c r="BF137" s="51">
        <v>4</v>
      </c>
      <c r="BG137" s="117">
        <v>1</v>
      </c>
      <c r="BH137" s="117">
        <v>19</v>
      </c>
      <c r="BI137" s="117">
        <v>50</v>
      </c>
      <c r="BJ137" s="54" t="str">
        <f t="shared" si="43"/>
        <v>19,1</v>
      </c>
      <c r="BK137" s="97"/>
      <c r="BL137" s="109">
        <f t="shared" si="44"/>
        <v>133</v>
      </c>
      <c r="BM137" s="64">
        <f t="shared" si="45"/>
        <v>4</v>
      </c>
      <c r="BN137" s="64">
        <f t="shared" si="46"/>
        <v>25</v>
      </c>
      <c r="BO137" s="97"/>
      <c r="BP137" s="245"/>
      <c r="BQ137" s="245"/>
      <c r="BR137" s="245"/>
      <c r="BS137" s="245"/>
      <c r="BT137" s="245"/>
      <c r="BU137" s="245"/>
      <c r="BV137" s="246"/>
      <c r="BW137" s="245"/>
      <c r="BX137" s="246"/>
      <c r="BY137" s="246"/>
      <c r="BZ137" s="97"/>
      <c r="CA137" s="97"/>
      <c r="CB137" s="97"/>
      <c r="CC137" s="97"/>
      <c r="CD137" s="97"/>
      <c r="CE137" s="97"/>
      <c r="CF137" s="97"/>
      <c r="CG137" s="97"/>
      <c r="CH137" s="97"/>
      <c r="CI137" s="97"/>
      <c r="CJ137" s="97"/>
      <c r="CK137" s="97"/>
      <c r="CL137" s="97"/>
      <c r="CM137" s="97"/>
      <c r="CN137" s="97"/>
      <c r="CO137" s="97"/>
      <c r="CP137" s="97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</row>
    <row r="138" spans="1:115" ht="11.25" customHeight="1" x14ac:dyDescent="0.2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245"/>
      <c r="AB138" s="245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245"/>
      <c r="AS138" s="245"/>
      <c r="AT138" s="245"/>
      <c r="AU138" s="245"/>
      <c r="AV138" s="245"/>
      <c r="AW138" s="245"/>
      <c r="AX138" s="245"/>
      <c r="AY138" s="245"/>
      <c r="AZ138" s="245"/>
      <c r="BA138" s="245"/>
      <c r="BB138" s="245"/>
      <c r="BC138" s="245"/>
      <c r="BD138" s="245"/>
      <c r="BE138" s="245"/>
      <c r="BF138" s="51">
        <v>4</v>
      </c>
      <c r="BG138" s="117">
        <v>1</v>
      </c>
      <c r="BH138" s="117">
        <v>20</v>
      </c>
      <c r="BI138" s="117">
        <v>50</v>
      </c>
      <c r="BJ138" s="54" t="str">
        <f t="shared" si="43"/>
        <v>20,1</v>
      </c>
      <c r="BK138" s="97"/>
      <c r="BL138" s="109">
        <f t="shared" si="44"/>
        <v>134</v>
      </c>
      <c r="BM138" s="64">
        <f t="shared" si="45"/>
        <v>4</v>
      </c>
      <c r="BN138" s="64">
        <f t="shared" si="46"/>
        <v>26</v>
      </c>
      <c r="BO138" s="97"/>
      <c r="BP138" s="245"/>
      <c r="BQ138" s="245"/>
      <c r="BR138" s="245"/>
      <c r="BS138" s="245"/>
      <c r="BT138" s="245"/>
      <c r="BU138" s="245"/>
      <c r="BV138" s="246"/>
      <c r="BW138" s="245"/>
      <c r="BX138" s="246"/>
      <c r="BY138" s="246"/>
      <c r="BZ138" s="97"/>
      <c r="CA138" s="97"/>
      <c r="CB138" s="97"/>
      <c r="CC138" s="97"/>
      <c r="CD138" s="97"/>
      <c r="CE138" s="97"/>
      <c r="CF138" s="97"/>
      <c r="CG138" s="97"/>
      <c r="CH138" s="97"/>
      <c r="CI138" s="97"/>
      <c r="CJ138" s="97"/>
      <c r="CK138" s="97"/>
      <c r="CL138" s="97"/>
      <c r="CM138" s="97"/>
      <c r="CN138" s="97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</row>
    <row r="139" spans="1:115" ht="11.25" customHeight="1" x14ac:dyDescent="0.2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/>
      <c r="AV139" s="245"/>
      <c r="AW139" s="245"/>
      <c r="AX139" s="245"/>
      <c r="AY139" s="245"/>
      <c r="AZ139" s="245"/>
      <c r="BA139" s="245"/>
      <c r="BB139" s="245"/>
      <c r="BC139" s="245"/>
      <c r="BD139" s="245"/>
      <c r="BE139" s="245"/>
      <c r="BF139" s="51">
        <v>4</v>
      </c>
      <c r="BG139" s="117">
        <v>1</v>
      </c>
      <c r="BH139" s="117">
        <v>21</v>
      </c>
      <c r="BI139" s="117">
        <v>50</v>
      </c>
      <c r="BJ139" s="54" t="str">
        <f t="shared" si="43"/>
        <v>21,1</v>
      </c>
      <c r="BK139" s="97"/>
      <c r="BL139" s="109">
        <f t="shared" si="44"/>
        <v>135</v>
      </c>
      <c r="BM139" s="64">
        <f t="shared" si="45"/>
        <v>4</v>
      </c>
      <c r="BN139" s="64">
        <f t="shared" si="46"/>
        <v>27</v>
      </c>
      <c r="BO139" s="97"/>
      <c r="BP139" s="245"/>
      <c r="BQ139" s="245"/>
      <c r="BR139" s="245"/>
      <c r="BS139" s="245"/>
      <c r="BT139" s="245"/>
      <c r="BU139" s="245"/>
      <c r="BV139" s="246"/>
      <c r="BW139" s="245"/>
      <c r="BX139" s="246"/>
      <c r="BY139" s="246"/>
      <c r="BZ139" s="97"/>
      <c r="CA139" s="97"/>
      <c r="CB139" s="97"/>
      <c r="CC139" s="97"/>
      <c r="CD139" s="97"/>
      <c r="CE139" s="97"/>
      <c r="CF139" s="97"/>
      <c r="CG139" s="97"/>
      <c r="CH139" s="97"/>
      <c r="CI139" s="97"/>
      <c r="CJ139" s="97"/>
      <c r="CK139" s="97"/>
      <c r="CL139" s="97"/>
      <c r="CM139" s="97"/>
      <c r="CN139" s="97"/>
      <c r="CO139" s="97"/>
      <c r="CP139" s="97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</row>
    <row r="140" spans="1:115" ht="11.25" customHeight="1" x14ac:dyDescent="0.2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5"/>
      <c r="AT140" s="245"/>
      <c r="AU140" s="245"/>
      <c r="AV140" s="245"/>
      <c r="AW140" s="245"/>
      <c r="AX140" s="245"/>
      <c r="AY140" s="245"/>
      <c r="AZ140" s="245"/>
      <c r="BA140" s="245"/>
      <c r="BB140" s="245"/>
      <c r="BC140" s="245"/>
      <c r="BD140" s="245"/>
      <c r="BE140" s="245"/>
      <c r="BF140" s="51">
        <v>4</v>
      </c>
      <c r="BG140" s="117">
        <v>33</v>
      </c>
      <c r="BH140" s="117">
        <v>1</v>
      </c>
      <c r="BI140" s="117">
        <v>28</v>
      </c>
      <c r="BJ140" s="54" t="str">
        <f t="shared" si="43"/>
        <v>1,33</v>
      </c>
      <c r="BK140" s="97"/>
      <c r="BL140" s="109">
        <f t="shared" si="44"/>
        <v>136</v>
      </c>
      <c r="BM140" s="64">
        <f t="shared" si="45"/>
        <v>4</v>
      </c>
      <c r="BN140" s="64">
        <f t="shared" si="46"/>
        <v>28</v>
      </c>
      <c r="BO140" s="97"/>
      <c r="BP140" s="245"/>
      <c r="BQ140" s="245"/>
      <c r="BR140" s="245"/>
      <c r="BS140" s="245"/>
      <c r="BT140" s="245"/>
      <c r="BU140" s="245"/>
      <c r="BV140" s="246"/>
      <c r="BW140" s="245"/>
      <c r="BX140" s="246"/>
      <c r="BY140" s="246"/>
      <c r="BZ140" s="97"/>
      <c r="CA140" s="97"/>
      <c r="CB140" s="97"/>
      <c r="CC140" s="97"/>
      <c r="CD140" s="97"/>
      <c r="CE140" s="97"/>
      <c r="CF140" s="97"/>
      <c r="CG140" s="97"/>
      <c r="CH140" s="97"/>
      <c r="CI140" s="97"/>
      <c r="CJ140" s="97"/>
      <c r="CK140" s="97"/>
      <c r="CL140" s="97"/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</row>
    <row r="141" spans="1:115" ht="11.25" customHeight="1" x14ac:dyDescent="0.2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/>
      <c r="AV141" s="245"/>
      <c r="AW141" s="245"/>
      <c r="AX141" s="245"/>
      <c r="AY141" s="245"/>
      <c r="AZ141" s="245"/>
      <c r="BA141" s="245"/>
      <c r="BB141" s="245"/>
      <c r="BC141" s="245"/>
      <c r="BD141" s="245"/>
      <c r="BE141" s="245"/>
      <c r="BF141" s="51">
        <v>4</v>
      </c>
      <c r="BG141" s="117">
        <v>33</v>
      </c>
      <c r="BH141" s="117">
        <v>2</v>
      </c>
      <c r="BI141" s="117">
        <v>28</v>
      </c>
      <c r="BJ141" s="54" t="str">
        <f t="shared" si="43"/>
        <v>2,33</v>
      </c>
      <c r="BK141" s="97"/>
      <c r="BL141" s="109">
        <f t="shared" si="44"/>
        <v>137</v>
      </c>
      <c r="BM141" s="64">
        <f t="shared" si="45"/>
        <v>4</v>
      </c>
      <c r="BN141" s="64">
        <f t="shared" si="46"/>
        <v>29</v>
      </c>
      <c r="BO141" s="97"/>
      <c r="BP141" s="245"/>
      <c r="BQ141" s="245"/>
      <c r="BR141" s="245"/>
      <c r="BS141" s="245"/>
      <c r="BT141" s="245"/>
      <c r="BU141" s="245"/>
      <c r="BV141" s="246"/>
      <c r="BW141" s="245"/>
      <c r="BX141" s="246"/>
      <c r="BY141" s="246"/>
      <c r="BZ141" s="97"/>
      <c r="CA141" s="97"/>
      <c r="CB141" s="97"/>
      <c r="CC141" s="97"/>
      <c r="CD141" s="97"/>
      <c r="CE141" s="97"/>
      <c r="CF141" s="97"/>
      <c r="CG141" s="97"/>
      <c r="CH141" s="97"/>
      <c r="CI141" s="97"/>
      <c r="CJ141" s="97"/>
      <c r="CK141" s="97"/>
      <c r="CL141" s="97"/>
      <c r="CM141" s="97"/>
      <c r="CN141" s="97"/>
      <c r="CO141" s="97"/>
      <c r="CP141" s="97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</row>
    <row r="142" spans="1:115" ht="11.25" customHeight="1" x14ac:dyDescent="0.2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245"/>
      <c r="AW142" s="245"/>
      <c r="AX142" s="245"/>
      <c r="AY142" s="245"/>
      <c r="AZ142" s="245"/>
      <c r="BA142" s="245"/>
      <c r="BB142" s="245"/>
      <c r="BC142" s="245"/>
      <c r="BD142" s="245"/>
      <c r="BE142" s="245"/>
      <c r="BF142" s="51">
        <v>4</v>
      </c>
      <c r="BG142" s="117">
        <v>33</v>
      </c>
      <c r="BH142" s="117">
        <v>3</v>
      </c>
      <c r="BI142" s="117">
        <v>28</v>
      </c>
      <c r="BJ142" s="54" t="str">
        <f t="shared" si="43"/>
        <v>3,33</v>
      </c>
      <c r="BK142" s="97"/>
      <c r="BL142" s="109">
        <f t="shared" si="44"/>
        <v>138</v>
      </c>
      <c r="BM142" s="64">
        <f t="shared" si="45"/>
        <v>4</v>
      </c>
      <c r="BN142" s="64">
        <f t="shared" si="46"/>
        <v>30</v>
      </c>
      <c r="BO142" s="97"/>
      <c r="BP142" s="245"/>
      <c r="BQ142" s="245"/>
      <c r="BR142" s="245"/>
      <c r="BS142" s="245"/>
      <c r="BT142" s="245"/>
      <c r="BU142" s="245"/>
      <c r="BV142" s="246"/>
      <c r="BW142" s="245"/>
      <c r="BX142" s="246"/>
      <c r="BY142" s="246"/>
      <c r="BZ142" s="97"/>
      <c r="CA142" s="97"/>
      <c r="CB142" s="97"/>
      <c r="CC142" s="97"/>
      <c r="CD142" s="97"/>
      <c r="CE142" s="97"/>
      <c r="CF142" s="97"/>
      <c r="CG142" s="97"/>
      <c r="CH142" s="97"/>
      <c r="CI142" s="97"/>
      <c r="CJ142" s="97"/>
      <c r="CK142" s="97"/>
      <c r="CL142" s="97"/>
      <c r="CM142" s="97"/>
      <c r="CN142" s="97"/>
      <c r="CO142" s="97"/>
      <c r="CP142" s="97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</row>
    <row r="143" spans="1:115" ht="11.25" customHeight="1" x14ac:dyDescent="0.2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5"/>
      <c r="AT143" s="245"/>
      <c r="AU143" s="245"/>
      <c r="AV143" s="245"/>
      <c r="AW143" s="245"/>
      <c r="AX143" s="245"/>
      <c r="AY143" s="245"/>
      <c r="AZ143" s="245"/>
      <c r="BA143" s="245"/>
      <c r="BB143" s="245"/>
      <c r="BC143" s="245"/>
      <c r="BD143" s="245"/>
      <c r="BE143" s="245"/>
      <c r="BF143" s="51">
        <v>4</v>
      </c>
      <c r="BG143" s="117">
        <v>33</v>
      </c>
      <c r="BH143" s="117">
        <v>4</v>
      </c>
      <c r="BI143" s="117">
        <v>28</v>
      </c>
      <c r="BJ143" s="54" t="str">
        <f t="shared" si="43"/>
        <v>4,33</v>
      </c>
      <c r="BK143" s="97"/>
      <c r="BL143" s="109">
        <f t="shared" si="44"/>
        <v>139</v>
      </c>
      <c r="BM143" s="64">
        <f t="shared" si="45"/>
        <v>4</v>
      </c>
      <c r="BN143" s="64">
        <f t="shared" si="46"/>
        <v>31</v>
      </c>
      <c r="BO143" s="97"/>
      <c r="BP143" s="245"/>
      <c r="BQ143" s="245"/>
      <c r="BR143" s="245"/>
      <c r="BS143" s="245"/>
      <c r="BT143" s="245"/>
      <c r="BU143" s="245"/>
      <c r="BV143" s="246"/>
      <c r="BW143" s="245"/>
      <c r="BX143" s="246"/>
      <c r="BY143" s="246"/>
      <c r="BZ143" s="97"/>
      <c r="CA143" s="97"/>
      <c r="CB143" s="97"/>
      <c r="CC143" s="97"/>
      <c r="CD143" s="97"/>
      <c r="CE143" s="97"/>
      <c r="CF143" s="97"/>
      <c r="CG143" s="97"/>
      <c r="CH143" s="97"/>
      <c r="CI143" s="97"/>
      <c r="CJ143" s="97"/>
      <c r="CK143" s="97"/>
      <c r="CL143" s="97"/>
      <c r="CM143" s="97"/>
      <c r="CN143" s="97"/>
      <c r="CO143" s="97"/>
      <c r="CP143" s="97"/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</row>
    <row r="144" spans="1:115" ht="11.25" customHeight="1" x14ac:dyDescent="0.2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245"/>
      <c r="AW144" s="245"/>
      <c r="AX144" s="245"/>
      <c r="AY144" s="245"/>
      <c r="AZ144" s="245"/>
      <c r="BA144" s="245"/>
      <c r="BB144" s="245"/>
      <c r="BC144" s="245"/>
      <c r="BD144" s="245"/>
      <c r="BE144" s="245"/>
      <c r="BF144" s="51">
        <v>4</v>
      </c>
      <c r="BG144" s="117">
        <v>33</v>
      </c>
      <c r="BH144" s="117">
        <v>5</v>
      </c>
      <c r="BI144" s="117">
        <v>28</v>
      </c>
      <c r="BJ144" s="54" t="str">
        <f t="shared" si="43"/>
        <v>5,33</v>
      </c>
      <c r="BK144" s="97"/>
      <c r="BL144" s="109">
        <f t="shared" si="44"/>
        <v>140</v>
      </c>
      <c r="BM144" s="64">
        <f t="shared" si="45"/>
        <v>4</v>
      </c>
      <c r="BN144" s="64">
        <f t="shared" si="46"/>
        <v>32</v>
      </c>
      <c r="BO144" s="97"/>
      <c r="BP144" s="245"/>
      <c r="BQ144" s="245"/>
      <c r="BR144" s="245"/>
      <c r="BS144" s="245"/>
      <c r="BT144" s="245"/>
      <c r="BU144" s="245"/>
      <c r="BV144" s="246"/>
      <c r="BW144" s="245"/>
      <c r="BX144" s="246"/>
      <c r="BY144" s="246"/>
      <c r="BZ144" s="97"/>
      <c r="CA144" s="97"/>
      <c r="CB144" s="97"/>
      <c r="CC144" s="97"/>
      <c r="CD144" s="97"/>
      <c r="CE144" s="97"/>
      <c r="CF144" s="97"/>
      <c r="CG144" s="97"/>
      <c r="CH144" s="97"/>
      <c r="CI144" s="97"/>
      <c r="CJ144" s="97"/>
      <c r="CK144" s="97"/>
      <c r="CL144" s="97"/>
      <c r="CM144" s="97"/>
      <c r="CN144" s="97"/>
      <c r="CO144" s="97"/>
      <c r="CP144" s="97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</row>
    <row r="145" spans="1:115" ht="11.25" customHeight="1" x14ac:dyDescent="0.2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AX145" s="245"/>
      <c r="AY145" s="245"/>
      <c r="AZ145" s="245"/>
      <c r="BA145" s="245"/>
      <c r="BB145" s="245"/>
      <c r="BC145" s="245"/>
      <c r="BD145" s="245"/>
      <c r="BE145" s="245"/>
      <c r="BF145" s="51">
        <v>4</v>
      </c>
      <c r="BG145" s="117">
        <v>33</v>
      </c>
      <c r="BH145" s="117">
        <v>6</v>
      </c>
      <c r="BI145" s="117">
        <v>28</v>
      </c>
      <c r="BJ145" s="54" t="str">
        <f t="shared" si="43"/>
        <v>6,33</v>
      </c>
      <c r="BK145" s="97"/>
      <c r="BL145" s="109">
        <f t="shared" si="44"/>
        <v>141</v>
      </c>
      <c r="BM145" s="64">
        <f t="shared" si="45"/>
        <v>4</v>
      </c>
      <c r="BN145" s="64">
        <f t="shared" si="46"/>
        <v>33</v>
      </c>
      <c r="BO145" s="97"/>
      <c r="BP145" s="245"/>
      <c r="BQ145" s="245"/>
      <c r="BR145" s="245"/>
      <c r="BS145" s="245"/>
      <c r="BT145" s="245"/>
      <c r="BU145" s="245"/>
      <c r="BV145" s="246"/>
      <c r="BW145" s="245"/>
      <c r="BX145" s="246"/>
      <c r="BY145" s="246"/>
      <c r="BZ145" s="97"/>
      <c r="CA145" s="97"/>
      <c r="CB145" s="97"/>
      <c r="CC145" s="97"/>
      <c r="CD145" s="97"/>
      <c r="CE145" s="97"/>
      <c r="CF145" s="97"/>
      <c r="CG145" s="97"/>
      <c r="CH145" s="97"/>
      <c r="CI145" s="97"/>
      <c r="CJ145" s="97"/>
      <c r="CK145" s="97"/>
      <c r="CL145" s="97"/>
      <c r="CM145" s="97"/>
      <c r="CN145" s="97"/>
      <c r="CO145" s="97"/>
      <c r="CP145" s="97"/>
      <c r="CQ145" s="97"/>
      <c r="CR145" s="97"/>
      <c r="CS145" s="97"/>
      <c r="CT145" s="97"/>
      <c r="CU145" s="97"/>
      <c r="CV145" s="97"/>
      <c r="CW145" s="97"/>
      <c r="CX145" s="97"/>
      <c r="CY145" s="97"/>
      <c r="CZ145" s="97"/>
      <c r="DA145" s="97"/>
      <c r="DB145" s="97"/>
      <c r="DC145" s="97"/>
      <c r="DD145" s="97"/>
      <c r="DE145" s="97"/>
      <c r="DF145" s="97"/>
      <c r="DG145" s="97"/>
      <c r="DH145" s="97"/>
      <c r="DI145" s="97"/>
      <c r="DJ145" s="97"/>
      <c r="DK145" s="97"/>
    </row>
    <row r="146" spans="1:115" ht="11.25" customHeight="1" x14ac:dyDescent="0.2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245"/>
      <c r="AW146" s="245"/>
      <c r="AX146" s="245"/>
      <c r="AY146" s="245"/>
      <c r="AZ146" s="245"/>
      <c r="BA146" s="245"/>
      <c r="BB146" s="245"/>
      <c r="BC146" s="245"/>
      <c r="BD146" s="245"/>
      <c r="BE146" s="245"/>
      <c r="BF146" s="51">
        <v>4</v>
      </c>
      <c r="BG146" s="117">
        <v>33</v>
      </c>
      <c r="BH146" s="117">
        <v>7</v>
      </c>
      <c r="BI146" s="117">
        <v>28</v>
      </c>
      <c r="BJ146" s="54" t="str">
        <f t="shared" si="43"/>
        <v>7,33</v>
      </c>
      <c r="BK146" s="97"/>
      <c r="BL146" s="109">
        <f t="shared" si="44"/>
        <v>142</v>
      </c>
      <c r="BM146" s="64">
        <f t="shared" si="45"/>
        <v>4</v>
      </c>
      <c r="BN146" s="64">
        <f t="shared" si="46"/>
        <v>34</v>
      </c>
      <c r="BO146" s="97"/>
      <c r="BP146" s="245"/>
      <c r="BQ146" s="245"/>
      <c r="BR146" s="245"/>
      <c r="BS146" s="245"/>
      <c r="BT146" s="245"/>
      <c r="BU146" s="245"/>
      <c r="BV146" s="246"/>
      <c r="BW146" s="245"/>
      <c r="BX146" s="246"/>
      <c r="BY146" s="246"/>
      <c r="BZ146" s="97"/>
      <c r="CA146" s="97"/>
      <c r="CB146" s="97"/>
      <c r="CC146" s="97"/>
      <c r="CD146" s="97"/>
      <c r="CE146" s="97"/>
      <c r="CF146" s="97"/>
      <c r="CG146" s="97"/>
      <c r="CH146" s="97"/>
      <c r="CI146" s="97"/>
      <c r="CJ146" s="97"/>
      <c r="CK146" s="97"/>
      <c r="CL146" s="97"/>
      <c r="CM146" s="97"/>
      <c r="CN146" s="97"/>
      <c r="CO146" s="97"/>
      <c r="CP146" s="97"/>
      <c r="CQ146" s="97"/>
      <c r="CR146" s="97"/>
      <c r="CS146" s="97"/>
      <c r="CT146" s="97"/>
      <c r="CU146" s="97"/>
      <c r="CV146" s="97"/>
      <c r="CW146" s="97"/>
      <c r="CX146" s="97"/>
      <c r="CY146" s="97"/>
      <c r="CZ146" s="97"/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</row>
    <row r="147" spans="1:115" ht="11.25" customHeight="1" x14ac:dyDescent="0.2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/>
      <c r="AV147" s="245"/>
      <c r="AW147" s="245"/>
      <c r="AX147" s="245"/>
      <c r="AY147" s="245"/>
      <c r="AZ147" s="245"/>
      <c r="BA147" s="245"/>
      <c r="BB147" s="245"/>
      <c r="BC147" s="245"/>
      <c r="BD147" s="245"/>
      <c r="BE147" s="245"/>
      <c r="BF147" s="51">
        <v>4</v>
      </c>
      <c r="BG147" s="117">
        <v>34</v>
      </c>
      <c r="BH147" s="117">
        <v>8</v>
      </c>
      <c r="BI147" s="117">
        <v>28</v>
      </c>
      <c r="BJ147" s="54" t="str">
        <f t="shared" si="43"/>
        <v>8,34</v>
      </c>
      <c r="BK147" s="97"/>
      <c r="BL147" s="109">
        <f t="shared" si="44"/>
        <v>143</v>
      </c>
      <c r="BM147" s="64">
        <f t="shared" si="45"/>
        <v>4</v>
      </c>
      <c r="BN147" s="64">
        <f t="shared" si="46"/>
        <v>35</v>
      </c>
      <c r="BO147" s="97"/>
      <c r="BP147" s="245"/>
      <c r="BQ147" s="245"/>
      <c r="BR147" s="245"/>
      <c r="BS147" s="245"/>
      <c r="BT147" s="245"/>
      <c r="BU147" s="245"/>
      <c r="BV147" s="246"/>
      <c r="BW147" s="245"/>
      <c r="BX147" s="246"/>
      <c r="BY147" s="246"/>
      <c r="BZ147" s="97"/>
      <c r="CA147" s="97"/>
      <c r="CB147" s="97"/>
      <c r="CC147" s="97"/>
      <c r="CD147" s="97"/>
      <c r="CE147" s="97"/>
      <c r="CF147" s="97"/>
      <c r="CG147" s="97"/>
      <c r="CH147" s="97"/>
      <c r="CI147" s="97"/>
      <c r="CJ147" s="97"/>
      <c r="CK147" s="97"/>
      <c r="CL147" s="97"/>
      <c r="CM147" s="97"/>
      <c r="CN147" s="97"/>
      <c r="CO147" s="97"/>
      <c r="CP147" s="97"/>
      <c r="CQ147" s="97"/>
      <c r="CR147" s="97"/>
      <c r="CS147" s="97"/>
      <c r="CT147" s="97"/>
      <c r="CU147" s="97"/>
      <c r="CV147" s="97"/>
      <c r="CW147" s="97"/>
      <c r="CX147" s="97"/>
      <c r="CY147" s="97"/>
      <c r="CZ147" s="97"/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</row>
    <row r="148" spans="1:115" ht="11.25" customHeight="1" x14ac:dyDescent="0.2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/>
      <c r="AV148" s="245"/>
      <c r="AW148" s="245"/>
      <c r="AX148" s="245"/>
      <c r="AY148" s="245"/>
      <c r="AZ148" s="245"/>
      <c r="BA148" s="245"/>
      <c r="BB148" s="245"/>
      <c r="BC148" s="245"/>
      <c r="BD148" s="245"/>
      <c r="BE148" s="245"/>
      <c r="BF148" s="51">
        <v>4</v>
      </c>
      <c r="BG148" s="117">
        <v>34</v>
      </c>
      <c r="BH148" s="117">
        <v>9</v>
      </c>
      <c r="BI148" s="117">
        <v>28</v>
      </c>
      <c r="BJ148" s="54" t="str">
        <f t="shared" si="43"/>
        <v>9,34</v>
      </c>
      <c r="BK148" s="97"/>
      <c r="BL148" s="109">
        <f t="shared" si="44"/>
        <v>144</v>
      </c>
      <c r="BM148" s="64">
        <f t="shared" si="45"/>
        <v>4</v>
      </c>
      <c r="BN148" s="64">
        <f t="shared" si="46"/>
        <v>36</v>
      </c>
      <c r="BO148" s="97"/>
      <c r="BP148" s="245"/>
      <c r="BQ148" s="245"/>
      <c r="BR148" s="245"/>
      <c r="BS148" s="245"/>
      <c r="BT148" s="245"/>
      <c r="BU148" s="245"/>
      <c r="BV148" s="246"/>
      <c r="BW148" s="245"/>
      <c r="BX148" s="246"/>
      <c r="BY148" s="246"/>
      <c r="BZ148" s="97"/>
      <c r="CA148" s="97"/>
      <c r="CB148" s="97"/>
      <c r="CC148" s="97"/>
      <c r="CD148" s="97"/>
      <c r="CE148" s="97"/>
      <c r="CF148" s="97"/>
      <c r="CG148" s="97"/>
      <c r="CH148" s="97"/>
      <c r="CI148" s="97"/>
      <c r="CJ148" s="97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7"/>
      <c r="CZ148" s="97"/>
      <c r="DA148" s="97"/>
      <c r="DB148" s="97"/>
      <c r="DC148" s="97"/>
      <c r="DD148" s="97"/>
      <c r="DE148" s="97"/>
      <c r="DF148" s="97"/>
      <c r="DG148" s="97"/>
      <c r="DH148" s="97"/>
      <c r="DI148" s="97"/>
      <c r="DJ148" s="97"/>
      <c r="DK148" s="97"/>
    </row>
    <row r="149" spans="1:115" ht="11.25" customHeight="1" x14ac:dyDescent="0.2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245"/>
      <c r="AW149" s="245"/>
      <c r="AX149" s="245"/>
      <c r="AY149" s="245"/>
      <c r="AZ149" s="245"/>
      <c r="BA149" s="245"/>
      <c r="BB149" s="245"/>
      <c r="BC149" s="245"/>
      <c r="BD149" s="245"/>
      <c r="BE149" s="245"/>
      <c r="BF149" s="51">
        <v>4</v>
      </c>
      <c r="BG149" s="117">
        <v>34</v>
      </c>
      <c r="BH149" s="117">
        <v>10</v>
      </c>
      <c r="BI149" s="117">
        <v>28</v>
      </c>
      <c r="BJ149" s="54" t="str">
        <f t="shared" si="43"/>
        <v>10,34</v>
      </c>
      <c r="BK149" s="97"/>
      <c r="BL149" s="109">
        <f t="shared" si="44"/>
        <v>145</v>
      </c>
      <c r="BM149" s="64">
        <f t="shared" si="45"/>
        <v>5</v>
      </c>
      <c r="BN149" s="64">
        <f t="shared" si="46"/>
        <v>1</v>
      </c>
      <c r="BO149" s="97"/>
      <c r="BP149" s="245"/>
      <c r="BQ149" s="245"/>
      <c r="BR149" s="245"/>
      <c r="BS149" s="245"/>
      <c r="BT149" s="245"/>
      <c r="BU149" s="245"/>
      <c r="BV149" s="246"/>
      <c r="BW149" s="245"/>
      <c r="BX149" s="246"/>
      <c r="BY149" s="246"/>
      <c r="BZ149" s="97"/>
      <c r="CA149" s="97"/>
      <c r="CB149" s="97"/>
      <c r="CC149" s="97"/>
      <c r="CD149" s="97"/>
      <c r="CE149" s="97"/>
      <c r="CF149" s="97"/>
      <c r="CG149" s="97"/>
      <c r="CH149" s="97"/>
      <c r="CI149" s="97"/>
      <c r="CJ149" s="97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7"/>
      <c r="CZ149" s="97"/>
      <c r="DA149" s="97"/>
      <c r="DB149" s="97"/>
      <c r="DC149" s="97"/>
      <c r="DD149" s="97"/>
      <c r="DE149" s="97"/>
      <c r="DF149" s="97"/>
      <c r="DG149" s="97"/>
      <c r="DH149" s="97"/>
      <c r="DI149" s="97"/>
      <c r="DJ149" s="97"/>
      <c r="DK149" s="97"/>
    </row>
    <row r="150" spans="1:115" ht="11.25" customHeight="1" x14ac:dyDescent="0.2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/>
      <c r="AV150" s="245"/>
      <c r="AW150" s="245"/>
      <c r="AX150" s="245"/>
      <c r="AY150" s="245"/>
      <c r="AZ150" s="245"/>
      <c r="BA150" s="245"/>
      <c r="BB150" s="245"/>
      <c r="BC150" s="245"/>
      <c r="BD150" s="245"/>
      <c r="BE150" s="245"/>
      <c r="BF150" s="51">
        <v>4</v>
      </c>
      <c r="BG150" s="117">
        <v>34</v>
      </c>
      <c r="BH150" s="117">
        <v>11</v>
      </c>
      <c r="BI150" s="117">
        <v>28</v>
      </c>
      <c r="BJ150" s="54" t="str">
        <f t="shared" si="43"/>
        <v>11,34</v>
      </c>
      <c r="BK150" s="97"/>
      <c r="BL150" s="109">
        <f t="shared" si="44"/>
        <v>146</v>
      </c>
      <c r="BM150" s="64">
        <f t="shared" si="45"/>
        <v>5</v>
      </c>
      <c r="BN150" s="64">
        <f t="shared" si="46"/>
        <v>2</v>
      </c>
      <c r="BO150" s="97"/>
      <c r="BP150" s="245"/>
      <c r="BQ150" s="245"/>
      <c r="BR150" s="245"/>
      <c r="BS150" s="245"/>
      <c r="BT150" s="245"/>
      <c r="BU150" s="245"/>
      <c r="BV150" s="246"/>
      <c r="BW150" s="245"/>
      <c r="BX150" s="246"/>
      <c r="BY150" s="246"/>
      <c r="BZ150" s="97"/>
      <c r="CA150" s="97"/>
      <c r="CB150" s="97"/>
      <c r="CC150" s="97"/>
      <c r="CD150" s="97"/>
      <c r="CE150" s="97"/>
      <c r="CF150" s="97"/>
      <c r="CG150" s="97"/>
      <c r="CH150" s="97"/>
      <c r="CI150" s="97"/>
      <c r="CJ150" s="97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7"/>
      <c r="CZ150" s="97"/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</row>
    <row r="151" spans="1:115" ht="11.25" customHeight="1" x14ac:dyDescent="0.2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245"/>
      <c r="AS151" s="245"/>
      <c r="AT151" s="245"/>
      <c r="AU151" s="245"/>
      <c r="AV151" s="245"/>
      <c r="AW151" s="245"/>
      <c r="AX151" s="245"/>
      <c r="AY151" s="245"/>
      <c r="AZ151" s="245"/>
      <c r="BA151" s="245"/>
      <c r="BB151" s="245"/>
      <c r="BC151" s="245"/>
      <c r="BD151" s="245"/>
      <c r="BE151" s="245"/>
      <c r="BF151" s="51">
        <v>4</v>
      </c>
      <c r="BG151" s="117">
        <v>34</v>
      </c>
      <c r="BH151" s="117">
        <v>12</v>
      </c>
      <c r="BI151" s="117">
        <v>28</v>
      </c>
      <c r="BJ151" s="54" t="str">
        <f t="shared" si="43"/>
        <v>12,34</v>
      </c>
      <c r="BK151" s="97"/>
      <c r="BL151" s="109">
        <f t="shared" si="44"/>
        <v>147</v>
      </c>
      <c r="BM151" s="64">
        <f t="shared" si="45"/>
        <v>5</v>
      </c>
      <c r="BN151" s="64">
        <f t="shared" si="46"/>
        <v>3</v>
      </c>
      <c r="BO151" s="97"/>
      <c r="BP151" s="245"/>
      <c r="BQ151" s="245"/>
      <c r="BR151" s="245"/>
      <c r="BS151" s="245"/>
      <c r="BT151" s="245"/>
      <c r="BU151" s="245"/>
      <c r="BV151" s="246"/>
      <c r="BW151" s="245"/>
      <c r="BX151" s="246"/>
      <c r="BY151" s="246"/>
      <c r="BZ151" s="97"/>
      <c r="CA151" s="97"/>
      <c r="CB151" s="97"/>
      <c r="CC151" s="97"/>
      <c r="CD151" s="97"/>
      <c r="CE151" s="97"/>
      <c r="CF151" s="97"/>
      <c r="CG151" s="97"/>
      <c r="CH151" s="97"/>
      <c r="CI151" s="97"/>
      <c r="CJ151" s="97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7"/>
      <c r="CZ151" s="97"/>
      <c r="DA151" s="97"/>
      <c r="DB151" s="97"/>
      <c r="DC151" s="97"/>
      <c r="DD151" s="97"/>
      <c r="DE151" s="97"/>
      <c r="DF151" s="97"/>
      <c r="DG151" s="97"/>
      <c r="DH151" s="97"/>
      <c r="DI151" s="97"/>
      <c r="DJ151" s="97"/>
      <c r="DK151" s="97"/>
    </row>
    <row r="152" spans="1:115" ht="11.25" customHeight="1" x14ac:dyDescent="0.2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245"/>
      <c r="AB152" s="245"/>
      <c r="AC152" s="245"/>
      <c r="AD152" s="245"/>
      <c r="AE152" s="245"/>
      <c r="AF152" s="245"/>
      <c r="AG152" s="245"/>
      <c r="AH152" s="245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  <c r="AT152" s="245"/>
      <c r="AU152" s="245"/>
      <c r="AV152" s="245"/>
      <c r="AW152" s="245"/>
      <c r="AX152" s="245"/>
      <c r="AY152" s="245"/>
      <c r="AZ152" s="245"/>
      <c r="BA152" s="245"/>
      <c r="BB152" s="245"/>
      <c r="BC152" s="245"/>
      <c r="BD152" s="245"/>
      <c r="BE152" s="245"/>
      <c r="BF152" s="51">
        <v>4</v>
      </c>
      <c r="BG152" s="117">
        <v>34</v>
      </c>
      <c r="BH152" s="117">
        <v>13</v>
      </c>
      <c r="BI152" s="117">
        <v>28</v>
      </c>
      <c r="BJ152" s="54" t="str">
        <f t="shared" si="43"/>
        <v>13,34</v>
      </c>
      <c r="BK152" s="97"/>
      <c r="BL152" s="109">
        <f t="shared" si="44"/>
        <v>148</v>
      </c>
      <c r="BM152" s="64">
        <f t="shared" si="45"/>
        <v>5</v>
      </c>
      <c r="BN152" s="64">
        <f t="shared" si="46"/>
        <v>4</v>
      </c>
      <c r="BO152" s="97"/>
      <c r="BP152" s="245"/>
      <c r="BQ152" s="245"/>
      <c r="BR152" s="245"/>
      <c r="BS152" s="245"/>
      <c r="BT152" s="245"/>
      <c r="BU152" s="245"/>
      <c r="BV152" s="246"/>
      <c r="BW152" s="245"/>
      <c r="BX152" s="246"/>
      <c r="BY152" s="246"/>
      <c r="BZ152" s="97"/>
      <c r="CA152" s="97"/>
      <c r="CB152" s="97"/>
      <c r="CC152" s="97"/>
      <c r="CD152" s="97"/>
      <c r="CE152" s="97"/>
      <c r="CF152" s="97"/>
      <c r="CG152" s="97"/>
      <c r="CH152" s="97"/>
      <c r="CI152" s="97"/>
      <c r="CJ152" s="97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7"/>
      <c r="CZ152" s="97"/>
      <c r="DA152" s="97"/>
      <c r="DB152" s="97"/>
      <c r="DC152" s="97"/>
      <c r="DD152" s="97"/>
      <c r="DE152" s="97"/>
      <c r="DF152" s="97"/>
      <c r="DG152" s="97"/>
      <c r="DH152" s="97"/>
      <c r="DI152" s="97"/>
      <c r="DJ152" s="97"/>
      <c r="DK152" s="97"/>
    </row>
    <row r="153" spans="1:115" ht="11.25" customHeight="1" x14ac:dyDescent="0.2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245"/>
      <c r="AW153" s="245"/>
      <c r="AX153" s="245"/>
      <c r="AY153" s="245"/>
      <c r="AZ153" s="245"/>
      <c r="BA153" s="245"/>
      <c r="BB153" s="245"/>
      <c r="BC153" s="245"/>
      <c r="BD153" s="245"/>
      <c r="BE153" s="245"/>
      <c r="BF153" s="51">
        <v>4</v>
      </c>
      <c r="BG153" s="117">
        <v>35</v>
      </c>
      <c r="BH153" s="117">
        <v>14</v>
      </c>
      <c r="BI153" s="117">
        <v>28</v>
      </c>
      <c r="BJ153" s="54" t="str">
        <f t="shared" si="43"/>
        <v>14,35</v>
      </c>
      <c r="BK153" s="97"/>
      <c r="BL153" s="109">
        <f t="shared" si="44"/>
        <v>149</v>
      </c>
      <c r="BM153" s="64">
        <f t="shared" si="45"/>
        <v>5</v>
      </c>
      <c r="BN153" s="64">
        <f t="shared" si="46"/>
        <v>5</v>
      </c>
      <c r="BO153" s="97"/>
      <c r="BP153" s="245"/>
      <c r="BQ153" s="245"/>
      <c r="BR153" s="245"/>
      <c r="BS153" s="245"/>
      <c r="BT153" s="245"/>
      <c r="BU153" s="245"/>
      <c r="BV153" s="246"/>
      <c r="BW153" s="245"/>
      <c r="BX153" s="246"/>
      <c r="BY153" s="246"/>
      <c r="BZ153" s="97"/>
      <c r="CA153" s="97"/>
      <c r="CB153" s="97"/>
      <c r="CC153" s="97"/>
      <c r="CD153" s="97"/>
      <c r="CE153" s="97"/>
      <c r="CF153" s="97"/>
      <c r="CG153" s="97"/>
      <c r="CH153" s="97"/>
      <c r="CI153" s="97"/>
      <c r="CJ153" s="97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7"/>
      <c r="CZ153" s="97"/>
      <c r="DA153" s="97"/>
      <c r="DB153" s="97"/>
      <c r="DC153" s="97"/>
      <c r="DD153" s="97"/>
      <c r="DE153" s="97"/>
      <c r="DF153" s="97"/>
      <c r="DG153" s="97"/>
      <c r="DH153" s="97"/>
      <c r="DI153" s="97"/>
      <c r="DJ153" s="97"/>
      <c r="DK153" s="97"/>
    </row>
    <row r="154" spans="1:115" ht="11.25" customHeight="1" x14ac:dyDescent="0.2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245"/>
      <c r="AW154" s="245"/>
      <c r="AX154" s="245"/>
      <c r="AY154" s="245"/>
      <c r="AZ154" s="245"/>
      <c r="BA154" s="245"/>
      <c r="BB154" s="245"/>
      <c r="BC154" s="245"/>
      <c r="BD154" s="245"/>
      <c r="BE154" s="245"/>
      <c r="BF154" s="51">
        <v>4</v>
      </c>
      <c r="BG154" s="117">
        <v>35</v>
      </c>
      <c r="BH154" s="117">
        <v>15</v>
      </c>
      <c r="BI154" s="117">
        <v>28</v>
      </c>
      <c r="BJ154" s="54" t="str">
        <f t="shared" si="43"/>
        <v>15,35</v>
      </c>
      <c r="BK154" s="97"/>
      <c r="BL154" s="109">
        <f t="shared" si="44"/>
        <v>150</v>
      </c>
      <c r="BM154" s="64">
        <f t="shared" si="45"/>
        <v>5</v>
      </c>
      <c r="BN154" s="64">
        <f t="shared" si="46"/>
        <v>6</v>
      </c>
      <c r="BO154" s="97"/>
      <c r="BP154" s="245"/>
      <c r="BQ154" s="245"/>
      <c r="BR154" s="245"/>
      <c r="BS154" s="245"/>
      <c r="BT154" s="245"/>
      <c r="BU154" s="245"/>
      <c r="BV154" s="246"/>
      <c r="BW154" s="245"/>
      <c r="BX154" s="246"/>
      <c r="BY154" s="246"/>
      <c r="BZ154" s="97"/>
      <c r="CA154" s="97"/>
      <c r="CB154" s="97"/>
      <c r="CC154" s="97"/>
      <c r="CD154" s="97"/>
      <c r="CE154" s="97"/>
      <c r="CF154" s="97"/>
      <c r="CG154" s="97"/>
      <c r="CH154" s="97"/>
      <c r="CI154" s="97"/>
      <c r="CJ154" s="97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7"/>
      <c r="CZ154" s="97"/>
      <c r="DA154" s="97"/>
      <c r="DB154" s="97"/>
      <c r="DC154" s="97"/>
      <c r="DD154" s="97"/>
      <c r="DE154" s="97"/>
      <c r="DF154" s="97"/>
      <c r="DG154" s="97"/>
      <c r="DH154" s="97"/>
      <c r="DI154" s="97"/>
      <c r="DJ154" s="97"/>
      <c r="DK154" s="97"/>
    </row>
    <row r="155" spans="1:115" ht="11.25" customHeight="1" x14ac:dyDescent="0.2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/>
      <c r="AV155" s="245"/>
      <c r="AW155" s="245"/>
      <c r="AX155" s="245"/>
      <c r="AY155" s="245"/>
      <c r="AZ155" s="245"/>
      <c r="BA155" s="245"/>
      <c r="BB155" s="245"/>
      <c r="BC155" s="245"/>
      <c r="BD155" s="245"/>
      <c r="BE155" s="245"/>
      <c r="BF155" s="51">
        <v>4</v>
      </c>
      <c r="BG155" s="117">
        <v>35</v>
      </c>
      <c r="BH155" s="117">
        <v>16</v>
      </c>
      <c r="BI155" s="117">
        <v>28</v>
      </c>
      <c r="BJ155" s="54" t="str">
        <f t="shared" si="43"/>
        <v>16,35</v>
      </c>
      <c r="BK155" s="97"/>
      <c r="BL155" s="109">
        <f t="shared" si="44"/>
        <v>151</v>
      </c>
      <c r="BM155" s="64">
        <f t="shared" si="45"/>
        <v>5</v>
      </c>
      <c r="BN155" s="64">
        <f t="shared" si="46"/>
        <v>7</v>
      </c>
      <c r="BO155" s="97"/>
      <c r="BP155" s="245"/>
      <c r="BQ155" s="245"/>
      <c r="BR155" s="245"/>
      <c r="BS155" s="245"/>
      <c r="BT155" s="245"/>
      <c r="BU155" s="245"/>
      <c r="BV155" s="246"/>
      <c r="BW155" s="245"/>
      <c r="BX155" s="246"/>
      <c r="BY155" s="246"/>
      <c r="BZ155" s="97"/>
      <c r="CA155" s="97"/>
      <c r="CB155" s="97"/>
      <c r="CC155" s="97"/>
      <c r="CD155" s="97"/>
      <c r="CE155" s="97"/>
      <c r="CF155" s="97"/>
      <c r="CG155" s="97"/>
      <c r="CH155" s="97"/>
      <c r="CI155" s="97"/>
      <c r="CJ155" s="97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7"/>
      <c r="CZ155" s="97"/>
      <c r="DA155" s="97"/>
      <c r="DB155" s="97"/>
      <c r="DC155" s="97"/>
      <c r="DD155" s="97"/>
      <c r="DE155" s="97"/>
      <c r="DF155" s="97"/>
      <c r="DG155" s="97"/>
      <c r="DH155" s="97"/>
      <c r="DI155" s="97"/>
      <c r="DJ155" s="97"/>
      <c r="DK155" s="97"/>
    </row>
    <row r="156" spans="1:115" ht="11.25" customHeight="1" x14ac:dyDescent="0.2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245"/>
      <c r="AB156" s="245"/>
      <c r="AC156" s="245"/>
      <c r="AD156" s="245"/>
      <c r="AE156" s="245"/>
      <c r="AF156" s="245"/>
      <c r="AG156" s="245"/>
      <c r="AH156" s="245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/>
      <c r="AV156" s="245"/>
      <c r="AW156" s="245"/>
      <c r="AX156" s="245"/>
      <c r="AY156" s="245"/>
      <c r="AZ156" s="245"/>
      <c r="BA156" s="245"/>
      <c r="BB156" s="245"/>
      <c r="BC156" s="245"/>
      <c r="BD156" s="245"/>
      <c r="BE156" s="245"/>
      <c r="BF156" s="51">
        <v>4</v>
      </c>
      <c r="BG156" s="117">
        <v>35</v>
      </c>
      <c r="BH156" s="117">
        <v>17</v>
      </c>
      <c r="BI156" s="117">
        <v>28</v>
      </c>
      <c r="BJ156" s="54" t="str">
        <f t="shared" si="43"/>
        <v>17,35</v>
      </c>
      <c r="BK156" s="97"/>
      <c r="BL156" s="109">
        <f t="shared" si="44"/>
        <v>152</v>
      </c>
      <c r="BM156" s="64">
        <f t="shared" si="45"/>
        <v>5</v>
      </c>
      <c r="BN156" s="64">
        <f t="shared" si="46"/>
        <v>8</v>
      </c>
      <c r="BO156" s="97"/>
      <c r="BP156" s="245"/>
      <c r="BQ156" s="245"/>
      <c r="BR156" s="245"/>
      <c r="BS156" s="245"/>
      <c r="BT156" s="245"/>
      <c r="BU156" s="245"/>
      <c r="BV156" s="246"/>
      <c r="BW156" s="245"/>
      <c r="BX156" s="246"/>
      <c r="BY156" s="246"/>
      <c r="BZ156" s="97"/>
      <c r="CA156" s="97"/>
      <c r="CB156" s="97"/>
      <c r="CC156" s="97"/>
      <c r="CD156" s="97"/>
      <c r="CE156" s="97"/>
      <c r="CF156" s="97"/>
      <c r="CG156" s="97"/>
      <c r="CH156" s="97"/>
      <c r="CI156" s="97"/>
      <c r="CJ156" s="97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7"/>
      <c r="CZ156" s="97"/>
      <c r="DA156" s="97"/>
      <c r="DB156" s="97"/>
      <c r="DC156" s="97"/>
      <c r="DD156" s="97"/>
      <c r="DE156" s="97"/>
      <c r="DF156" s="97"/>
      <c r="DG156" s="97"/>
      <c r="DH156" s="97"/>
      <c r="DI156" s="97"/>
      <c r="DJ156" s="97"/>
      <c r="DK156" s="97"/>
    </row>
    <row r="157" spans="1:115" ht="11.25" customHeight="1" x14ac:dyDescent="0.2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245"/>
      <c r="AB157" s="245"/>
      <c r="AC157" s="245"/>
      <c r="AD157" s="245"/>
      <c r="AE157" s="245"/>
      <c r="AF157" s="245"/>
      <c r="AG157" s="245"/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/>
      <c r="AV157" s="245"/>
      <c r="AW157" s="245"/>
      <c r="AX157" s="245"/>
      <c r="AY157" s="245"/>
      <c r="AZ157" s="245"/>
      <c r="BA157" s="245"/>
      <c r="BB157" s="245"/>
      <c r="BC157" s="245"/>
      <c r="BD157" s="245"/>
      <c r="BE157" s="245"/>
      <c r="BF157" s="51">
        <v>4</v>
      </c>
      <c r="BG157" s="117">
        <v>35</v>
      </c>
      <c r="BH157" s="117">
        <v>18</v>
      </c>
      <c r="BI157" s="117">
        <v>28</v>
      </c>
      <c r="BJ157" s="54" t="str">
        <f t="shared" si="43"/>
        <v>18,35</v>
      </c>
      <c r="BK157" s="97"/>
      <c r="BL157" s="109">
        <f t="shared" si="44"/>
        <v>153</v>
      </c>
      <c r="BM157" s="64">
        <f t="shared" si="45"/>
        <v>5</v>
      </c>
      <c r="BN157" s="64">
        <f t="shared" si="46"/>
        <v>9</v>
      </c>
      <c r="BO157" s="97"/>
      <c r="BP157" s="245"/>
      <c r="BQ157" s="245"/>
      <c r="BR157" s="245"/>
      <c r="BS157" s="245"/>
      <c r="BT157" s="245"/>
      <c r="BU157" s="245"/>
      <c r="BV157" s="246"/>
      <c r="BW157" s="245"/>
      <c r="BX157" s="246"/>
      <c r="BY157" s="246"/>
      <c r="BZ157" s="97"/>
      <c r="CA157" s="97"/>
      <c r="CB157" s="97"/>
      <c r="CC157" s="97"/>
      <c r="CD157" s="97"/>
      <c r="CE157" s="97"/>
      <c r="CF157" s="97"/>
      <c r="CG157" s="97"/>
      <c r="CH157" s="97"/>
      <c r="CI157" s="97"/>
      <c r="CJ157" s="97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7"/>
      <c r="CZ157" s="97"/>
      <c r="DA157" s="97"/>
      <c r="DB157" s="97"/>
      <c r="DC157" s="97"/>
      <c r="DD157" s="97"/>
      <c r="DE157" s="97"/>
      <c r="DF157" s="97"/>
      <c r="DG157" s="97"/>
      <c r="DH157" s="97"/>
      <c r="DI157" s="97"/>
      <c r="DJ157" s="97"/>
      <c r="DK157" s="97"/>
    </row>
    <row r="158" spans="1:115" ht="11.25" customHeight="1" x14ac:dyDescent="0.2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245"/>
      <c r="AB158" s="245"/>
      <c r="AC158" s="245"/>
      <c r="AD158" s="245"/>
      <c r="AE158" s="245"/>
      <c r="AF158" s="245"/>
      <c r="AG158" s="245"/>
      <c r="AH158" s="245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  <c r="AT158" s="245"/>
      <c r="AU158" s="245"/>
      <c r="AV158" s="245"/>
      <c r="AW158" s="245"/>
      <c r="AX158" s="245"/>
      <c r="AY158" s="245"/>
      <c r="AZ158" s="245"/>
      <c r="BA158" s="245"/>
      <c r="BB158" s="245"/>
      <c r="BC158" s="245"/>
      <c r="BD158" s="245"/>
      <c r="BE158" s="245"/>
      <c r="BF158" s="51">
        <v>4</v>
      </c>
      <c r="BG158" s="117">
        <v>35</v>
      </c>
      <c r="BH158" s="117">
        <v>19</v>
      </c>
      <c r="BI158" s="117">
        <v>28</v>
      </c>
      <c r="BJ158" s="54" t="str">
        <f t="shared" si="43"/>
        <v>19,35</v>
      </c>
      <c r="BK158" s="97"/>
      <c r="BL158" s="109">
        <f t="shared" si="44"/>
        <v>154</v>
      </c>
      <c r="BM158" s="64">
        <f t="shared" si="45"/>
        <v>5</v>
      </c>
      <c r="BN158" s="64">
        <f t="shared" si="46"/>
        <v>10</v>
      </c>
      <c r="BO158" s="97"/>
      <c r="BP158" s="245"/>
      <c r="BQ158" s="245"/>
      <c r="BR158" s="245"/>
      <c r="BS158" s="245"/>
      <c r="BT158" s="245"/>
      <c r="BU158" s="245"/>
      <c r="BV158" s="246"/>
      <c r="BW158" s="245"/>
      <c r="BX158" s="246"/>
      <c r="BY158" s="246"/>
      <c r="BZ158" s="97"/>
      <c r="CA158" s="97"/>
      <c r="CB158" s="97"/>
      <c r="CC158" s="97"/>
      <c r="CD158" s="97"/>
      <c r="CE158" s="97"/>
      <c r="CF158" s="97"/>
      <c r="CG158" s="97"/>
      <c r="CH158" s="97"/>
      <c r="CI158" s="97"/>
      <c r="CJ158" s="97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7"/>
      <c r="CZ158" s="97"/>
      <c r="DA158" s="97"/>
      <c r="DB158" s="97"/>
      <c r="DC158" s="97"/>
      <c r="DD158" s="97"/>
      <c r="DE158" s="97"/>
      <c r="DF158" s="97"/>
      <c r="DG158" s="97"/>
      <c r="DH158" s="97"/>
      <c r="DI158" s="97"/>
      <c r="DJ158" s="97"/>
      <c r="DK158" s="97"/>
    </row>
    <row r="159" spans="1:115" ht="11.25" customHeight="1" x14ac:dyDescent="0.2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/>
      <c r="AV159" s="245"/>
      <c r="AW159" s="245"/>
      <c r="AX159" s="245"/>
      <c r="AY159" s="245"/>
      <c r="AZ159" s="245"/>
      <c r="BA159" s="245"/>
      <c r="BB159" s="245"/>
      <c r="BC159" s="245"/>
      <c r="BD159" s="245"/>
      <c r="BE159" s="245"/>
      <c r="BF159" s="51">
        <v>4</v>
      </c>
      <c r="BG159" s="117">
        <v>35</v>
      </c>
      <c r="BH159" s="117">
        <v>20</v>
      </c>
      <c r="BI159" s="117">
        <v>28</v>
      </c>
      <c r="BJ159" s="54" t="str">
        <f t="shared" si="43"/>
        <v>20,35</v>
      </c>
      <c r="BK159" s="97"/>
      <c r="BL159" s="109">
        <f t="shared" si="44"/>
        <v>155</v>
      </c>
      <c r="BM159" s="64">
        <f t="shared" si="45"/>
        <v>5</v>
      </c>
      <c r="BN159" s="64">
        <f t="shared" si="46"/>
        <v>11</v>
      </c>
      <c r="BO159" s="97"/>
      <c r="BP159" s="245"/>
      <c r="BQ159" s="245"/>
      <c r="BR159" s="245"/>
      <c r="BS159" s="245"/>
      <c r="BT159" s="245"/>
      <c r="BU159" s="245"/>
      <c r="BV159" s="246"/>
      <c r="BW159" s="245"/>
      <c r="BX159" s="246"/>
      <c r="BY159" s="246"/>
      <c r="BZ159" s="97"/>
      <c r="CA159" s="97"/>
      <c r="CB159" s="97"/>
      <c r="CC159" s="97"/>
      <c r="CD159" s="97"/>
      <c r="CE159" s="97"/>
      <c r="CF159" s="97"/>
      <c r="CG159" s="97"/>
      <c r="CH159" s="97"/>
      <c r="CI159" s="97"/>
      <c r="CJ159" s="97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7"/>
      <c r="CZ159" s="97"/>
      <c r="DA159" s="97"/>
      <c r="DB159" s="97"/>
      <c r="DC159" s="97"/>
      <c r="DD159" s="97"/>
      <c r="DE159" s="97"/>
      <c r="DF159" s="97"/>
      <c r="DG159" s="97"/>
      <c r="DH159" s="97"/>
      <c r="DI159" s="97"/>
      <c r="DJ159" s="97"/>
      <c r="DK159" s="97"/>
    </row>
    <row r="160" spans="1:115" ht="11.25" customHeight="1" x14ac:dyDescent="0.2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245"/>
      <c r="AB160" s="245"/>
      <c r="AC160" s="245"/>
      <c r="AD160" s="245"/>
      <c r="AE160" s="245"/>
      <c r="AF160" s="245"/>
      <c r="AG160" s="245"/>
      <c r="AH160" s="245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245"/>
      <c r="AS160" s="245"/>
      <c r="AT160" s="245"/>
      <c r="AU160" s="245"/>
      <c r="AV160" s="245"/>
      <c r="AW160" s="245"/>
      <c r="AX160" s="245"/>
      <c r="AY160" s="245"/>
      <c r="AZ160" s="245"/>
      <c r="BA160" s="245"/>
      <c r="BB160" s="245"/>
      <c r="BC160" s="245"/>
      <c r="BD160" s="245"/>
      <c r="BE160" s="245"/>
      <c r="BF160" s="51">
        <v>4</v>
      </c>
      <c r="BG160" s="117">
        <v>36</v>
      </c>
      <c r="BH160" s="117">
        <v>21</v>
      </c>
      <c r="BI160" s="117">
        <v>28</v>
      </c>
      <c r="BJ160" s="54" t="str">
        <f t="shared" si="43"/>
        <v>21,36</v>
      </c>
      <c r="BK160" s="97"/>
      <c r="BL160" s="109">
        <f t="shared" si="44"/>
        <v>156</v>
      </c>
      <c r="BM160" s="64">
        <f t="shared" si="45"/>
        <v>5</v>
      </c>
      <c r="BN160" s="64">
        <f t="shared" si="46"/>
        <v>12</v>
      </c>
      <c r="BO160" s="97"/>
      <c r="BP160" s="245"/>
      <c r="BQ160" s="245"/>
      <c r="BR160" s="245"/>
      <c r="BS160" s="245"/>
      <c r="BT160" s="245"/>
      <c r="BU160" s="245"/>
      <c r="BV160" s="246"/>
      <c r="BW160" s="245"/>
      <c r="BX160" s="246"/>
      <c r="BY160" s="246"/>
      <c r="BZ160" s="97"/>
      <c r="CA160" s="97"/>
      <c r="CB160" s="97"/>
      <c r="CC160" s="97"/>
      <c r="CD160" s="97"/>
      <c r="CE160" s="97"/>
      <c r="CF160" s="97"/>
      <c r="CG160" s="97"/>
      <c r="CH160" s="97"/>
      <c r="CI160" s="97"/>
      <c r="CJ160" s="97"/>
      <c r="CK160" s="97"/>
      <c r="CL160" s="97"/>
      <c r="CM160" s="97"/>
      <c r="CN160" s="97"/>
      <c r="CO160" s="97"/>
      <c r="CP160" s="97"/>
      <c r="CQ160" s="97"/>
      <c r="CR160" s="97"/>
      <c r="CS160" s="97"/>
      <c r="CT160" s="97"/>
      <c r="CU160" s="97"/>
      <c r="CV160" s="97"/>
      <c r="CW160" s="97"/>
      <c r="CX160" s="97"/>
      <c r="CY160" s="97"/>
      <c r="CZ160" s="97"/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</row>
    <row r="161" spans="1:115" ht="11.25" customHeight="1" x14ac:dyDescent="0.2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/>
      <c r="AV161" s="245"/>
      <c r="AW161" s="245"/>
      <c r="AX161" s="245"/>
      <c r="AY161" s="245"/>
      <c r="AZ161" s="245"/>
      <c r="BA161" s="245"/>
      <c r="BB161" s="245"/>
      <c r="BC161" s="245"/>
      <c r="BD161" s="245"/>
      <c r="BE161" s="245"/>
      <c r="BF161" s="51">
        <v>4</v>
      </c>
      <c r="BG161" s="117">
        <v>36</v>
      </c>
      <c r="BH161" s="117">
        <v>22</v>
      </c>
      <c r="BI161" s="117">
        <v>28</v>
      </c>
      <c r="BJ161" s="54" t="str">
        <f t="shared" si="43"/>
        <v>22,36</v>
      </c>
      <c r="BK161" s="97"/>
      <c r="BL161" s="109">
        <f t="shared" si="44"/>
        <v>157</v>
      </c>
      <c r="BM161" s="64">
        <f t="shared" si="45"/>
        <v>5</v>
      </c>
      <c r="BN161" s="64">
        <f t="shared" si="46"/>
        <v>13</v>
      </c>
      <c r="BO161" s="97"/>
      <c r="BP161" s="245"/>
      <c r="BQ161" s="245"/>
      <c r="BR161" s="245"/>
      <c r="BS161" s="245"/>
      <c r="BT161" s="245"/>
      <c r="BU161" s="245"/>
      <c r="BV161" s="246"/>
      <c r="BW161" s="245"/>
      <c r="BX161" s="246"/>
      <c r="BY161" s="246"/>
      <c r="BZ161" s="97"/>
      <c r="CA161" s="97"/>
      <c r="CB161" s="97"/>
      <c r="CC161" s="97"/>
      <c r="CD161" s="97"/>
      <c r="CE161" s="97"/>
      <c r="CF161" s="97"/>
      <c r="CG161" s="97"/>
      <c r="CH161" s="97"/>
      <c r="CI161" s="97"/>
      <c r="CJ161" s="97"/>
      <c r="CK161" s="97"/>
      <c r="CL161" s="97"/>
      <c r="CM161" s="97"/>
      <c r="CN161" s="97"/>
      <c r="CO161" s="97"/>
      <c r="CP161" s="97"/>
      <c r="CQ161" s="97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</row>
    <row r="162" spans="1:115" ht="11.25" customHeight="1" x14ac:dyDescent="0.2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245"/>
      <c r="AB162" s="245"/>
      <c r="AC162" s="245"/>
      <c r="AD162" s="245"/>
      <c r="AE162" s="245"/>
      <c r="AF162" s="245"/>
      <c r="AG162" s="245"/>
      <c r="AH162" s="245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/>
      <c r="AV162" s="245"/>
      <c r="AW162" s="245"/>
      <c r="AX162" s="245"/>
      <c r="AY162" s="245"/>
      <c r="AZ162" s="245"/>
      <c r="BA162" s="245"/>
      <c r="BB162" s="245"/>
      <c r="BC162" s="245"/>
      <c r="BD162" s="245"/>
      <c r="BE162" s="245"/>
      <c r="BF162" s="51">
        <v>4</v>
      </c>
      <c r="BG162" s="117">
        <v>36</v>
      </c>
      <c r="BH162" s="117">
        <v>23</v>
      </c>
      <c r="BI162" s="117">
        <v>28</v>
      </c>
      <c r="BJ162" s="54" t="str">
        <f t="shared" si="43"/>
        <v>23,36</v>
      </c>
      <c r="BK162" s="97"/>
      <c r="BL162" s="109">
        <f t="shared" si="44"/>
        <v>158</v>
      </c>
      <c r="BM162" s="64">
        <f t="shared" si="45"/>
        <v>5</v>
      </c>
      <c r="BN162" s="64">
        <f t="shared" si="46"/>
        <v>14</v>
      </c>
      <c r="BO162" s="97"/>
      <c r="BP162" s="245"/>
      <c r="BQ162" s="245"/>
      <c r="BR162" s="245"/>
      <c r="BS162" s="245"/>
      <c r="BT162" s="245"/>
      <c r="BU162" s="245"/>
      <c r="BV162" s="246"/>
      <c r="BW162" s="245"/>
      <c r="BX162" s="246"/>
      <c r="BY162" s="246"/>
      <c r="BZ162" s="97"/>
      <c r="CA162" s="97"/>
      <c r="CB162" s="97"/>
      <c r="CC162" s="97"/>
      <c r="CD162" s="97"/>
      <c r="CE162" s="97"/>
      <c r="CF162" s="97"/>
      <c r="CG162" s="97"/>
      <c r="CH162" s="97"/>
      <c r="CI162" s="97"/>
      <c r="CJ162" s="97"/>
      <c r="CK162" s="97"/>
      <c r="CL162" s="97"/>
      <c r="CM162" s="97"/>
      <c r="CN162" s="97"/>
      <c r="CO162" s="97"/>
      <c r="CP162" s="97"/>
      <c r="CQ162" s="97"/>
      <c r="CR162" s="97"/>
      <c r="CS162" s="97"/>
      <c r="CT162" s="97"/>
      <c r="CU162" s="97"/>
      <c r="CV162" s="97"/>
      <c r="CW162" s="97"/>
      <c r="CX162" s="97"/>
      <c r="CY162" s="97"/>
      <c r="CZ162" s="97"/>
      <c r="DA162" s="97"/>
      <c r="DB162" s="97"/>
      <c r="DC162" s="97"/>
      <c r="DD162" s="97"/>
      <c r="DE162" s="97"/>
      <c r="DF162" s="97"/>
      <c r="DG162" s="97"/>
      <c r="DH162" s="97"/>
      <c r="DI162" s="97"/>
      <c r="DJ162" s="97"/>
      <c r="DK162" s="97"/>
    </row>
    <row r="163" spans="1:115" ht="11.25" customHeight="1" x14ac:dyDescent="0.2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245"/>
      <c r="AW163" s="245"/>
      <c r="AX163" s="245"/>
      <c r="AY163" s="245"/>
      <c r="AZ163" s="245"/>
      <c r="BA163" s="245"/>
      <c r="BB163" s="245"/>
      <c r="BC163" s="245"/>
      <c r="BD163" s="245"/>
      <c r="BE163" s="245"/>
      <c r="BF163" s="51">
        <v>5</v>
      </c>
      <c r="BG163" s="117">
        <v>1</v>
      </c>
      <c r="BH163" s="117">
        <v>4</v>
      </c>
      <c r="BI163" s="117">
        <v>50</v>
      </c>
      <c r="BJ163" s="54" t="str">
        <f t="shared" si="43"/>
        <v>4,1</v>
      </c>
      <c r="BK163" s="97"/>
      <c r="BL163" s="109">
        <f t="shared" si="44"/>
        <v>159</v>
      </c>
      <c r="BM163" s="64">
        <f t="shared" si="45"/>
        <v>5</v>
      </c>
      <c r="BN163" s="64">
        <f t="shared" si="46"/>
        <v>15</v>
      </c>
      <c r="BO163" s="97"/>
      <c r="BP163" s="245"/>
      <c r="BQ163" s="245"/>
      <c r="BR163" s="245"/>
      <c r="BS163" s="245"/>
      <c r="BT163" s="245"/>
      <c r="BU163" s="245"/>
      <c r="BV163" s="246"/>
      <c r="BW163" s="245"/>
      <c r="BX163" s="246"/>
      <c r="BY163" s="246"/>
      <c r="BZ163" s="97"/>
      <c r="CA163" s="97"/>
      <c r="CB163" s="97"/>
      <c r="CC163" s="97"/>
      <c r="CD163" s="97"/>
      <c r="CE163" s="97"/>
      <c r="CF163" s="97"/>
      <c r="CG163" s="97"/>
      <c r="CH163" s="97"/>
      <c r="CI163" s="97"/>
      <c r="CJ163" s="97"/>
      <c r="CK163" s="97"/>
      <c r="CL163" s="97"/>
      <c r="CM163" s="97"/>
      <c r="CN163" s="97"/>
      <c r="CO163" s="97"/>
      <c r="CP163" s="97"/>
      <c r="CQ163" s="97"/>
      <c r="CR163" s="97"/>
      <c r="CS163" s="97"/>
      <c r="CT163" s="97"/>
      <c r="CU163" s="97"/>
      <c r="CV163" s="97"/>
      <c r="CW163" s="97"/>
      <c r="CX163" s="97"/>
      <c r="CY163" s="97"/>
      <c r="CZ163" s="97"/>
      <c r="DA163" s="97"/>
      <c r="DB163" s="97"/>
      <c r="DC163" s="97"/>
      <c r="DD163" s="97"/>
      <c r="DE163" s="97"/>
      <c r="DF163" s="97"/>
      <c r="DG163" s="97"/>
      <c r="DH163" s="97"/>
      <c r="DI163" s="97"/>
      <c r="DJ163" s="97"/>
      <c r="DK163" s="97"/>
    </row>
    <row r="164" spans="1:115" ht="11.25" customHeight="1" x14ac:dyDescent="0.2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245"/>
      <c r="AB164" s="245"/>
      <c r="AC164" s="245"/>
      <c r="AD164" s="245"/>
      <c r="AE164" s="245"/>
      <c r="AF164" s="245"/>
      <c r="AG164" s="245"/>
      <c r="AH164" s="245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/>
      <c r="AV164" s="245"/>
      <c r="AW164" s="245"/>
      <c r="AX164" s="245"/>
      <c r="AY164" s="245"/>
      <c r="AZ164" s="245"/>
      <c r="BA164" s="245"/>
      <c r="BB164" s="245"/>
      <c r="BC164" s="245"/>
      <c r="BD164" s="245"/>
      <c r="BE164" s="245"/>
      <c r="BF164" s="51">
        <v>5</v>
      </c>
      <c r="BG164" s="117">
        <v>1</v>
      </c>
      <c r="BH164" s="117">
        <v>5</v>
      </c>
      <c r="BI164" s="117">
        <v>50</v>
      </c>
      <c r="BJ164" s="54" t="str">
        <f t="shared" si="43"/>
        <v>5,1</v>
      </c>
      <c r="BK164" s="97"/>
      <c r="BL164" s="109">
        <f t="shared" si="44"/>
        <v>160</v>
      </c>
      <c r="BM164" s="64">
        <f t="shared" si="45"/>
        <v>5</v>
      </c>
      <c r="BN164" s="64">
        <f t="shared" si="46"/>
        <v>16</v>
      </c>
      <c r="BO164" s="97"/>
      <c r="BP164" s="245"/>
      <c r="BQ164" s="245"/>
      <c r="BR164" s="245"/>
      <c r="BS164" s="245"/>
      <c r="BT164" s="245"/>
      <c r="BU164" s="245"/>
      <c r="BV164" s="246"/>
      <c r="BW164" s="245"/>
      <c r="BX164" s="246"/>
      <c r="BY164" s="246"/>
      <c r="BZ164" s="97"/>
      <c r="CA164" s="97"/>
      <c r="CB164" s="97"/>
      <c r="CC164" s="97"/>
      <c r="CD164" s="97"/>
      <c r="CE164" s="97"/>
      <c r="CF164" s="97"/>
      <c r="CG164" s="97"/>
      <c r="CH164" s="97"/>
      <c r="CI164" s="97"/>
      <c r="CJ164" s="97"/>
      <c r="CK164" s="97"/>
      <c r="CL164" s="97"/>
      <c r="CM164" s="97"/>
      <c r="CN164" s="97"/>
      <c r="CO164" s="97"/>
      <c r="CP164" s="97"/>
      <c r="CQ164" s="97"/>
      <c r="CR164" s="97"/>
      <c r="CS164" s="97"/>
      <c r="CT164" s="97"/>
      <c r="CU164" s="97"/>
      <c r="CV164" s="97"/>
      <c r="CW164" s="97"/>
      <c r="CX164" s="97"/>
      <c r="CY164" s="97"/>
      <c r="CZ164" s="97"/>
      <c r="DA164" s="97"/>
      <c r="DB164" s="97"/>
      <c r="DC164" s="97"/>
      <c r="DD164" s="97"/>
      <c r="DE164" s="97"/>
      <c r="DF164" s="97"/>
      <c r="DG164" s="97"/>
      <c r="DH164" s="97"/>
      <c r="DI164" s="97"/>
      <c r="DJ164" s="97"/>
      <c r="DK164" s="97"/>
    </row>
    <row r="165" spans="1:115" ht="11.25" customHeight="1" x14ac:dyDescent="0.2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245"/>
      <c r="AB165" s="245"/>
      <c r="AC165" s="245"/>
      <c r="AD165" s="245"/>
      <c r="AE165" s="245"/>
      <c r="AF165" s="245"/>
      <c r="AG165" s="245"/>
      <c r="AH165" s="245"/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/>
      <c r="AV165" s="245"/>
      <c r="AW165" s="245"/>
      <c r="AX165" s="245"/>
      <c r="AY165" s="245"/>
      <c r="AZ165" s="245"/>
      <c r="BA165" s="245"/>
      <c r="BB165" s="245"/>
      <c r="BC165" s="245"/>
      <c r="BD165" s="245"/>
      <c r="BE165" s="245"/>
      <c r="BF165" s="51">
        <v>5</v>
      </c>
      <c r="BG165" s="117">
        <v>1</v>
      </c>
      <c r="BH165" s="117">
        <v>6</v>
      </c>
      <c r="BI165" s="117">
        <v>50</v>
      </c>
      <c r="BJ165" s="54" t="str">
        <f t="shared" si="43"/>
        <v>6,1</v>
      </c>
      <c r="BK165" s="97"/>
      <c r="BL165" s="109">
        <f t="shared" si="44"/>
        <v>161</v>
      </c>
      <c r="BM165" s="64">
        <f t="shared" si="45"/>
        <v>5</v>
      </c>
      <c r="BN165" s="64">
        <f t="shared" si="46"/>
        <v>17</v>
      </c>
      <c r="BO165" s="97"/>
      <c r="BP165" s="245"/>
      <c r="BQ165" s="245"/>
      <c r="BR165" s="245"/>
      <c r="BS165" s="245"/>
      <c r="BT165" s="245"/>
      <c r="BU165" s="245"/>
      <c r="BV165" s="246"/>
      <c r="BW165" s="245"/>
      <c r="BX165" s="246"/>
      <c r="BY165" s="246"/>
      <c r="BZ165" s="97"/>
      <c r="CA165" s="97"/>
      <c r="CB165" s="97"/>
      <c r="CC165" s="97"/>
      <c r="CD165" s="97"/>
      <c r="CE165" s="97"/>
      <c r="CF165" s="97"/>
      <c r="CG165" s="97"/>
      <c r="CH165" s="97"/>
      <c r="CI165" s="97"/>
      <c r="CJ165" s="97"/>
      <c r="CK165" s="97"/>
      <c r="CL165" s="97"/>
      <c r="CM165" s="97"/>
      <c r="CN165" s="97"/>
      <c r="CO165" s="97"/>
      <c r="CP165" s="97"/>
      <c r="CQ165" s="97"/>
      <c r="CR165" s="97"/>
      <c r="CS165" s="97"/>
      <c r="CT165" s="97"/>
      <c r="CU165" s="97"/>
      <c r="CV165" s="97"/>
      <c r="CW165" s="97"/>
      <c r="CX165" s="97"/>
      <c r="CY165" s="97"/>
      <c r="CZ165" s="97"/>
      <c r="DA165" s="97"/>
      <c r="DB165" s="97"/>
      <c r="DC165" s="97"/>
      <c r="DD165" s="97"/>
      <c r="DE165" s="97"/>
      <c r="DF165" s="97"/>
      <c r="DG165" s="97"/>
      <c r="DH165" s="97"/>
      <c r="DI165" s="97"/>
      <c r="DJ165" s="97"/>
      <c r="DK165" s="97"/>
    </row>
    <row r="166" spans="1:115" ht="11.25" customHeight="1" x14ac:dyDescent="0.2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245"/>
      <c r="AB166" s="245"/>
      <c r="AC166" s="245"/>
      <c r="AD166" s="245"/>
      <c r="AE166" s="245"/>
      <c r="AF166" s="245"/>
      <c r="AG166" s="245"/>
      <c r="AH166" s="245"/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/>
      <c r="AV166" s="245"/>
      <c r="AW166" s="245"/>
      <c r="AX166" s="245"/>
      <c r="AY166" s="245"/>
      <c r="AZ166" s="245"/>
      <c r="BA166" s="245"/>
      <c r="BB166" s="245"/>
      <c r="BC166" s="245"/>
      <c r="BD166" s="245"/>
      <c r="BE166" s="245"/>
      <c r="BF166" s="51">
        <v>5</v>
      </c>
      <c r="BG166" s="117">
        <v>1</v>
      </c>
      <c r="BH166" s="117">
        <v>7</v>
      </c>
      <c r="BI166" s="117">
        <v>50</v>
      </c>
      <c r="BJ166" s="54" t="str">
        <f t="shared" si="43"/>
        <v>7,1</v>
      </c>
      <c r="BK166" s="97"/>
      <c r="BL166" s="109">
        <f t="shared" si="44"/>
        <v>162</v>
      </c>
      <c r="BM166" s="64">
        <f t="shared" si="45"/>
        <v>5</v>
      </c>
      <c r="BN166" s="64">
        <f t="shared" si="46"/>
        <v>18</v>
      </c>
      <c r="BO166" s="97"/>
      <c r="BP166" s="245"/>
      <c r="BQ166" s="245"/>
      <c r="BR166" s="245"/>
      <c r="BS166" s="245"/>
      <c r="BT166" s="245"/>
      <c r="BU166" s="245"/>
      <c r="BV166" s="246"/>
      <c r="BW166" s="245"/>
      <c r="BX166" s="246"/>
      <c r="BY166" s="246"/>
      <c r="BZ166" s="97"/>
      <c r="CA166" s="97"/>
      <c r="CB166" s="97"/>
      <c r="CC166" s="97"/>
      <c r="CD166" s="97"/>
      <c r="CE166" s="97"/>
      <c r="CF166" s="97"/>
      <c r="CG166" s="97"/>
      <c r="CH166" s="97"/>
      <c r="CI166" s="97"/>
      <c r="CJ166" s="97"/>
      <c r="CK166" s="97"/>
      <c r="CL166" s="97"/>
      <c r="CM166" s="97"/>
      <c r="CN166" s="97"/>
      <c r="CO166" s="97"/>
      <c r="CP166" s="97"/>
      <c r="CQ166" s="97"/>
      <c r="CR166" s="97"/>
      <c r="CS166" s="97"/>
      <c r="CT166" s="97"/>
      <c r="CU166" s="97"/>
      <c r="CV166" s="97"/>
      <c r="CW166" s="97"/>
      <c r="CX166" s="97"/>
      <c r="CY166" s="97"/>
      <c r="CZ166" s="97"/>
      <c r="DA166" s="97"/>
      <c r="DB166" s="97"/>
      <c r="DC166" s="97"/>
      <c r="DD166" s="97"/>
      <c r="DE166" s="97"/>
      <c r="DF166" s="97"/>
      <c r="DG166" s="97"/>
      <c r="DH166" s="97"/>
      <c r="DI166" s="97"/>
      <c r="DJ166" s="97"/>
      <c r="DK166" s="97"/>
    </row>
    <row r="167" spans="1:115" ht="11.25" customHeight="1" x14ac:dyDescent="0.2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245"/>
      <c r="AB167" s="245"/>
      <c r="AC167" s="245"/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245"/>
      <c r="AW167" s="245"/>
      <c r="AX167" s="245"/>
      <c r="AY167" s="245"/>
      <c r="AZ167" s="245"/>
      <c r="BA167" s="245"/>
      <c r="BB167" s="245"/>
      <c r="BC167" s="245"/>
      <c r="BD167" s="245"/>
      <c r="BE167" s="245"/>
      <c r="BF167" s="51">
        <v>5</v>
      </c>
      <c r="BG167" s="117">
        <v>1</v>
      </c>
      <c r="BH167" s="117">
        <v>8</v>
      </c>
      <c r="BI167" s="117">
        <v>50</v>
      </c>
      <c r="BJ167" s="54" t="str">
        <f t="shared" si="43"/>
        <v>8,1</v>
      </c>
      <c r="BK167" s="97"/>
      <c r="BL167" s="109">
        <f t="shared" si="44"/>
        <v>163</v>
      </c>
      <c r="BM167" s="64">
        <f t="shared" si="45"/>
        <v>5</v>
      </c>
      <c r="BN167" s="64">
        <f t="shared" si="46"/>
        <v>19</v>
      </c>
      <c r="BO167" s="97"/>
      <c r="BP167" s="245"/>
      <c r="BQ167" s="245"/>
      <c r="BR167" s="245"/>
      <c r="BS167" s="245"/>
      <c r="BT167" s="245"/>
      <c r="BU167" s="245"/>
      <c r="BV167" s="246"/>
      <c r="BW167" s="245"/>
      <c r="BX167" s="246"/>
      <c r="BY167" s="246"/>
      <c r="BZ167" s="97"/>
      <c r="CA167" s="97"/>
      <c r="CB167" s="97"/>
      <c r="CC167" s="97"/>
      <c r="CD167" s="97"/>
      <c r="CE167" s="97"/>
      <c r="CF167" s="97"/>
      <c r="CG167" s="97"/>
      <c r="CH167" s="97"/>
      <c r="CI167" s="97"/>
      <c r="CJ167" s="97"/>
      <c r="CK167" s="97"/>
      <c r="CL167" s="97"/>
      <c r="CM167" s="97"/>
      <c r="CN167" s="97"/>
      <c r="CO167" s="97"/>
      <c r="CP167" s="97"/>
      <c r="CQ167" s="97"/>
      <c r="CR167" s="97"/>
      <c r="CS167" s="97"/>
      <c r="CT167" s="97"/>
      <c r="CU167" s="97"/>
      <c r="CV167" s="97"/>
      <c r="CW167" s="97"/>
      <c r="CX167" s="97"/>
      <c r="CY167" s="97"/>
      <c r="CZ167" s="97"/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</row>
    <row r="168" spans="1:115" ht="11.25" customHeight="1" x14ac:dyDescent="0.2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245"/>
      <c r="AB168" s="245"/>
      <c r="AC168" s="245"/>
      <c r="AD168" s="245"/>
      <c r="AE168" s="245"/>
      <c r="AF168" s="245"/>
      <c r="AG168" s="245"/>
      <c r="AH168" s="245"/>
      <c r="AI168" s="245"/>
      <c r="AJ168" s="245"/>
      <c r="AK168" s="245"/>
      <c r="AL168" s="245"/>
      <c r="AM168" s="245"/>
      <c r="AN168" s="245"/>
      <c r="AO168" s="245"/>
      <c r="AP168" s="245"/>
      <c r="AQ168" s="245"/>
      <c r="AR168" s="245"/>
      <c r="AS168" s="245"/>
      <c r="AT168" s="245"/>
      <c r="AU168" s="245"/>
      <c r="AV168" s="245"/>
      <c r="AW168" s="245"/>
      <c r="AX168" s="245"/>
      <c r="AY168" s="245"/>
      <c r="AZ168" s="245"/>
      <c r="BA168" s="245"/>
      <c r="BB168" s="245"/>
      <c r="BC168" s="245"/>
      <c r="BD168" s="245"/>
      <c r="BE168" s="245"/>
      <c r="BF168" s="51">
        <v>5</v>
      </c>
      <c r="BG168" s="117">
        <v>1</v>
      </c>
      <c r="BH168" s="117">
        <v>9</v>
      </c>
      <c r="BI168" s="117">
        <v>50</v>
      </c>
      <c r="BJ168" s="54" t="str">
        <f t="shared" si="43"/>
        <v>9,1</v>
      </c>
      <c r="BK168" s="97"/>
      <c r="BL168" s="109">
        <f t="shared" si="44"/>
        <v>164</v>
      </c>
      <c r="BM168" s="64">
        <f t="shared" si="45"/>
        <v>5</v>
      </c>
      <c r="BN168" s="64">
        <f t="shared" si="46"/>
        <v>20</v>
      </c>
      <c r="BO168" s="97"/>
      <c r="BP168" s="245"/>
      <c r="BQ168" s="245"/>
      <c r="BR168" s="245"/>
      <c r="BS168" s="245"/>
      <c r="BT168" s="245"/>
      <c r="BU168" s="245"/>
      <c r="BV168" s="246"/>
      <c r="BW168" s="245"/>
      <c r="BX168" s="246"/>
      <c r="BY168" s="246"/>
      <c r="BZ168" s="97"/>
      <c r="CA168" s="97"/>
      <c r="CB168" s="97"/>
      <c r="CC168" s="97"/>
      <c r="CD168" s="97"/>
      <c r="CE168" s="97"/>
      <c r="CF168" s="97"/>
      <c r="CG168" s="97"/>
      <c r="CH168" s="97"/>
      <c r="CI168" s="97"/>
      <c r="CJ168" s="97"/>
      <c r="CK168" s="97"/>
      <c r="CL168" s="97"/>
      <c r="CM168" s="97"/>
      <c r="CN168" s="97"/>
      <c r="CO168" s="97"/>
      <c r="CP168" s="97"/>
      <c r="CQ168" s="97"/>
      <c r="CR168" s="97"/>
      <c r="CS168" s="97"/>
      <c r="CT168" s="97"/>
      <c r="CU168" s="97"/>
      <c r="CV168" s="97"/>
      <c r="CW168" s="97"/>
      <c r="CX168" s="97"/>
      <c r="CY168" s="97"/>
      <c r="CZ168" s="97"/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</row>
    <row r="169" spans="1:115" ht="11.25" customHeight="1" x14ac:dyDescent="0.2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245"/>
      <c r="AB169" s="245"/>
      <c r="AC169" s="245"/>
      <c r="AD169" s="245"/>
      <c r="AE169" s="245"/>
      <c r="AF169" s="245"/>
      <c r="AG169" s="245"/>
      <c r="AH169" s="245"/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/>
      <c r="AV169" s="245"/>
      <c r="AW169" s="245"/>
      <c r="AX169" s="245"/>
      <c r="AY169" s="245"/>
      <c r="AZ169" s="245"/>
      <c r="BA169" s="245"/>
      <c r="BB169" s="245"/>
      <c r="BC169" s="245"/>
      <c r="BD169" s="245"/>
      <c r="BE169" s="245"/>
      <c r="BF169" s="51">
        <v>5</v>
      </c>
      <c r="BG169" s="117">
        <v>1</v>
      </c>
      <c r="BH169" s="117">
        <v>10</v>
      </c>
      <c r="BI169" s="117">
        <v>50</v>
      </c>
      <c r="BJ169" s="54" t="str">
        <f t="shared" si="43"/>
        <v>10,1</v>
      </c>
      <c r="BK169" s="97"/>
      <c r="BL169" s="109">
        <f t="shared" si="44"/>
        <v>165</v>
      </c>
      <c r="BM169" s="64">
        <f t="shared" si="45"/>
        <v>5</v>
      </c>
      <c r="BN169" s="64">
        <f t="shared" si="46"/>
        <v>21</v>
      </c>
      <c r="BO169" s="97"/>
      <c r="BP169" s="245"/>
      <c r="BQ169" s="245"/>
      <c r="BR169" s="245"/>
      <c r="BS169" s="245"/>
      <c r="BT169" s="245"/>
      <c r="BU169" s="245"/>
      <c r="BV169" s="246"/>
      <c r="BW169" s="245"/>
      <c r="BX169" s="246"/>
      <c r="BY169" s="246"/>
      <c r="BZ169" s="97"/>
      <c r="CA169" s="97"/>
      <c r="CB169" s="97"/>
      <c r="CC169" s="97"/>
      <c r="CD169" s="97"/>
      <c r="CE169" s="97"/>
      <c r="CF169" s="97"/>
      <c r="CG169" s="97"/>
      <c r="CH169" s="97"/>
      <c r="CI169" s="97"/>
      <c r="CJ169" s="97"/>
      <c r="CK169" s="97"/>
      <c r="CL169" s="97"/>
      <c r="CM169" s="97"/>
      <c r="CN169" s="97"/>
      <c r="CO169" s="97"/>
      <c r="CP169" s="97"/>
      <c r="CQ169" s="97"/>
      <c r="CR169" s="97"/>
      <c r="CS169" s="97"/>
      <c r="CT169" s="97"/>
      <c r="CU169" s="97"/>
      <c r="CV169" s="97"/>
      <c r="CW169" s="97"/>
      <c r="CX169" s="97"/>
      <c r="CY169" s="97"/>
      <c r="CZ169" s="97"/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</row>
    <row r="170" spans="1:115" ht="11.25" customHeight="1" x14ac:dyDescent="0.2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245"/>
      <c r="AB170" s="245"/>
      <c r="AC170" s="245"/>
      <c r="AD170" s="245"/>
      <c r="AE170" s="245"/>
      <c r="AF170" s="245"/>
      <c r="AG170" s="245"/>
      <c r="AH170" s="245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245"/>
      <c r="AW170" s="245"/>
      <c r="AX170" s="245"/>
      <c r="AY170" s="245"/>
      <c r="AZ170" s="245"/>
      <c r="BA170" s="245"/>
      <c r="BB170" s="245"/>
      <c r="BC170" s="245"/>
      <c r="BD170" s="245"/>
      <c r="BE170" s="245"/>
      <c r="BF170" s="51">
        <v>5</v>
      </c>
      <c r="BG170" s="117">
        <v>1</v>
      </c>
      <c r="BH170" s="117">
        <v>11</v>
      </c>
      <c r="BI170" s="117">
        <v>50</v>
      </c>
      <c r="BJ170" s="54" t="str">
        <f t="shared" si="43"/>
        <v>11,1</v>
      </c>
      <c r="BK170" s="97"/>
      <c r="BL170" s="109">
        <f t="shared" si="44"/>
        <v>166</v>
      </c>
      <c r="BM170" s="64">
        <f t="shared" si="45"/>
        <v>5</v>
      </c>
      <c r="BN170" s="64">
        <f t="shared" si="46"/>
        <v>22</v>
      </c>
      <c r="BO170" s="97"/>
      <c r="BP170" s="245"/>
      <c r="BQ170" s="245"/>
      <c r="BR170" s="245"/>
      <c r="BS170" s="245"/>
      <c r="BT170" s="245"/>
      <c r="BU170" s="245"/>
      <c r="BV170" s="246"/>
      <c r="BW170" s="245"/>
      <c r="BX170" s="246"/>
      <c r="BY170" s="246"/>
      <c r="BZ170" s="97"/>
      <c r="CA170" s="97"/>
      <c r="CB170" s="97"/>
      <c r="CC170" s="97"/>
      <c r="CD170" s="97"/>
      <c r="CE170" s="97"/>
      <c r="CF170" s="97"/>
      <c r="CG170" s="97"/>
      <c r="CH170" s="97"/>
      <c r="CI170" s="97"/>
      <c r="CJ170" s="97"/>
      <c r="CK170" s="97"/>
      <c r="CL170" s="97"/>
      <c r="CM170" s="97"/>
      <c r="CN170" s="97"/>
      <c r="CO170" s="97"/>
      <c r="CP170" s="97"/>
      <c r="CQ170" s="97"/>
      <c r="CR170" s="97"/>
      <c r="CS170" s="97"/>
      <c r="CT170" s="97"/>
      <c r="CU170" s="97"/>
      <c r="CV170" s="97"/>
      <c r="CW170" s="97"/>
      <c r="CX170" s="97"/>
      <c r="CY170" s="97"/>
      <c r="CZ170" s="97"/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</row>
    <row r="171" spans="1:115" ht="11.25" customHeight="1" x14ac:dyDescent="0.2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245"/>
      <c r="AB171" s="245"/>
      <c r="AC171" s="245"/>
      <c r="AD171" s="245"/>
      <c r="AE171" s="245"/>
      <c r="AF171" s="245"/>
      <c r="AG171" s="245"/>
      <c r="AH171" s="245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45"/>
      <c r="BB171" s="245"/>
      <c r="BC171" s="245"/>
      <c r="BD171" s="245"/>
      <c r="BE171" s="245"/>
      <c r="BF171" s="51">
        <v>5</v>
      </c>
      <c r="BG171" s="117">
        <v>1</v>
      </c>
      <c r="BH171" s="117">
        <v>12</v>
      </c>
      <c r="BI171" s="117">
        <v>50.09</v>
      </c>
      <c r="BJ171" s="54" t="str">
        <f t="shared" si="43"/>
        <v>12,1</v>
      </c>
      <c r="BK171" s="97"/>
      <c r="BL171" s="109">
        <f t="shared" si="44"/>
        <v>167</v>
      </c>
      <c r="BM171" s="64">
        <f t="shared" si="45"/>
        <v>5</v>
      </c>
      <c r="BN171" s="64">
        <f t="shared" si="46"/>
        <v>23</v>
      </c>
      <c r="BO171" s="97"/>
      <c r="BP171" s="245"/>
      <c r="BQ171" s="245"/>
      <c r="BR171" s="245"/>
      <c r="BS171" s="245"/>
      <c r="BT171" s="245"/>
      <c r="BU171" s="245"/>
      <c r="BV171" s="246"/>
      <c r="BW171" s="245"/>
      <c r="BX171" s="246"/>
      <c r="BY171" s="246"/>
      <c r="BZ171" s="97"/>
      <c r="CA171" s="97"/>
      <c r="CB171" s="97"/>
      <c r="CC171" s="97"/>
      <c r="CD171" s="97"/>
      <c r="CE171" s="97"/>
      <c r="CF171" s="97"/>
      <c r="CG171" s="97"/>
      <c r="CH171" s="97"/>
      <c r="CI171" s="97"/>
      <c r="CJ171" s="97"/>
      <c r="CK171" s="97"/>
      <c r="CL171" s="97"/>
      <c r="CM171" s="97"/>
      <c r="CN171" s="97"/>
      <c r="CO171" s="97"/>
      <c r="CP171" s="97"/>
      <c r="CQ171" s="97"/>
      <c r="CR171" s="97"/>
      <c r="CS171" s="97"/>
      <c r="CT171" s="97"/>
      <c r="CU171" s="97"/>
      <c r="CV171" s="97"/>
      <c r="CW171" s="97"/>
      <c r="CX171" s="97"/>
      <c r="CY171" s="97"/>
      <c r="CZ171" s="97"/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</row>
    <row r="172" spans="1:115" ht="11.25" customHeight="1" x14ac:dyDescent="0.2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245"/>
      <c r="AB172" s="245"/>
      <c r="AC172" s="245"/>
      <c r="AD172" s="245"/>
      <c r="AE172" s="245"/>
      <c r="AF172" s="245"/>
      <c r="AG172" s="245"/>
      <c r="AH172" s="245"/>
      <c r="AI172" s="245"/>
      <c r="AJ172" s="245"/>
      <c r="AK172" s="245"/>
      <c r="AL172" s="245"/>
      <c r="AM172" s="245"/>
      <c r="AN172" s="245"/>
      <c r="AO172" s="245"/>
      <c r="AP172" s="245"/>
      <c r="AQ172" s="245"/>
      <c r="AR172" s="245"/>
      <c r="AS172" s="245"/>
      <c r="AT172" s="245"/>
      <c r="AU172" s="245"/>
      <c r="AV172" s="245"/>
      <c r="AW172" s="245"/>
      <c r="AX172" s="245"/>
      <c r="AY172" s="245"/>
      <c r="AZ172" s="245"/>
      <c r="BA172" s="245"/>
      <c r="BB172" s="245"/>
      <c r="BC172" s="245"/>
      <c r="BD172" s="245"/>
      <c r="BE172" s="245"/>
      <c r="BF172" s="51">
        <v>5</v>
      </c>
      <c r="BG172" s="117">
        <v>1</v>
      </c>
      <c r="BH172" s="117">
        <v>13</v>
      </c>
      <c r="BI172" s="117">
        <v>50.14</v>
      </c>
      <c r="BJ172" s="54" t="str">
        <f t="shared" si="43"/>
        <v>13,1</v>
      </c>
      <c r="BK172" s="97"/>
      <c r="BL172" s="109">
        <f t="shared" si="44"/>
        <v>168</v>
      </c>
      <c r="BM172" s="64">
        <f t="shared" si="45"/>
        <v>5</v>
      </c>
      <c r="BN172" s="64">
        <f t="shared" si="46"/>
        <v>24</v>
      </c>
      <c r="BO172" s="97"/>
      <c r="BP172" s="245"/>
      <c r="BQ172" s="245"/>
      <c r="BR172" s="245"/>
      <c r="BS172" s="245"/>
      <c r="BT172" s="245"/>
      <c r="BU172" s="245"/>
      <c r="BV172" s="246"/>
      <c r="BW172" s="245"/>
      <c r="BX172" s="246"/>
      <c r="BY172" s="246"/>
      <c r="BZ172" s="97"/>
      <c r="CA172" s="97"/>
      <c r="CB172" s="97"/>
      <c r="CC172" s="97"/>
      <c r="CD172" s="97"/>
      <c r="CE172" s="97"/>
      <c r="CF172" s="97"/>
      <c r="CG172" s="97"/>
      <c r="CH172" s="97"/>
      <c r="CI172" s="97"/>
      <c r="CJ172" s="97"/>
      <c r="CK172" s="97"/>
      <c r="CL172" s="97"/>
      <c r="CM172" s="97"/>
      <c r="CN172" s="97"/>
      <c r="CO172" s="97"/>
      <c r="CP172" s="97"/>
      <c r="CQ172" s="97"/>
      <c r="CR172" s="97"/>
      <c r="CS172" s="97"/>
      <c r="CT172" s="97"/>
      <c r="CU172" s="97"/>
      <c r="CV172" s="97"/>
      <c r="CW172" s="97"/>
      <c r="CX172" s="97"/>
      <c r="CY172" s="97"/>
      <c r="CZ172" s="97"/>
      <c r="DA172" s="97"/>
      <c r="DB172" s="97"/>
      <c r="DC172" s="97"/>
      <c r="DD172" s="97"/>
      <c r="DE172" s="97"/>
      <c r="DF172" s="97"/>
      <c r="DG172" s="97"/>
      <c r="DH172" s="97"/>
      <c r="DI172" s="97"/>
      <c r="DJ172" s="97"/>
      <c r="DK172" s="97"/>
    </row>
    <row r="173" spans="1:115" ht="11.25" customHeight="1" x14ac:dyDescent="0.2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/>
      <c r="AL173" s="245"/>
      <c r="AM173" s="245"/>
      <c r="AN173" s="245"/>
      <c r="AO173" s="245"/>
      <c r="AP173" s="245"/>
      <c r="AQ173" s="245"/>
      <c r="AR173" s="245"/>
      <c r="AS173" s="245"/>
      <c r="AT173" s="245"/>
      <c r="AU173" s="245"/>
      <c r="AV173" s="245"/>
      <c r="AW173" s="245"/>
      <c r="AX173" s="245"/>
      <c r="AY173" s="245"/>
      <c r="AZ173" s="245"/>
      <c r="BA173" s="245"/>
      <c r="BB173" s="245"/>
      <c r="BC173" s="245"/>
      <c r="BD173" s="245"/>
      <c r="BE173" s="245"/>
      <c r="BF173" s="51">
        <v>5</v>
      </c>
      <c r="BG173" s="117">
        <v>1</v>
      </c>
      <c r="BH173" s="117">
        <v>14</v>
      </c>
      <c r="BI173" s="117">
        <v>50.14</v>
      </c>
      <c r="BJ173" s="54" t="str">
        <f t="shared" si="43"/>
        <v>14,1</v>
      </c>
      <c r="BK173" s="97"/>
      <c r="BL173" s="109">
        <f t="shared" si="44"/>
        <v>169</v>
      </c>
      <c r="BM173" s="64">
        <f t="shared" si="45"/>
        <v>5</v>
      </c>
      <c r="BN173" s="64">
        <f t="shared" si="46"/>
        <v>25</v>
      </c>
      <c r="BO173" s="97"/>
      <c r="BP173" s="245"/>
      <c r="BQ173" s="245"/>
      <c r="BR173" s="245"/>
      <c r="BS173" s="245"/>
      <c r="BT173" s="245"/>
      <c r="BU173" s="245"/>
      <c r="BV173" s="246"/>
      <c r="BW173" s="245"/>
      <c r="BX173" s="246"/>
      <c r="BY173" s="246"/>
      <c r="BZ173" s="97"/>
      <c r="CA173" s="97"/>
      <c r="CB173" s="97"/>
      <c r="CC173" s="97"/>
      <c r="CD173" s="97"/>
      <c r="CE173" s="97"/>
      <c r="CF173" s="97"/>
      <c r="CG173" s="97"/>
      <c r="CH173" s="97"/>
      <c r="CI173" s="97"/>
      <c r="CJ173" s="97"/>
      <c r="CK173" s="97"/>
      <c r="CL173" s="97"/>
      <c r="CM173" s="97"/>
      <c r="CN173" s="97"/>
      <c r="CO173" s="97"/>
      <c r="CP173" s="97"/>
      <c r="CQ173" s="97"/>
      <c r="CR173" s="97"/>
      <c r="CS173" s="97"/>
      <c r="CT173" s="97"/>
      <c r="CU173" s="97"/>
      <c r="CV173" s="97"/>
      <c r="CW173" s="97"/>
      <c r="CX173" s="97"/>
      <c r="CY173" s="97"/>
      <c r="CZ173" s="97"/>
      <c r="DA173" s="97"/>
      <c r="DB173" s="97"/>
      <c r="DC173" s="97"/>
      <c r="DD173" s="97"/>
      <c r="DE173" s="97"/>
      <c r="DF173" s="97"/>
      <c r="DG173" s="97"/>
      <c r="DH173" s="97"/>
      <c r="DI173" s="97"/>
      <c r="DJ173" s="97"/>
      <c r="DK173" s="97"/>
    </row>
    <row r="174" spans="1:115" ht="11.25" customHeight="1" x14ac:dyDescent="0.2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245"/>
      <c r="AB174" s="245"/>
      <c r="AC174" s="245"/>
      <c r="AD174" s="245"/>
      <c r="AE174" s="245"/>
      <c r="AF174" s="245"/>
      <c r="AG174" s="245"/>
      <c r="AH174" s="245"/>
      <c r="AI174" s="245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/>
      <c r="AV174" s="245"/>
      <c r="AW174" s="245"/>
      <c r="AX174" s="245"/>
      <c r="AY174" s="245"/>
      <c r="AZ174" s="245"/>
      <c r="BA174" s="245"/>
      <c r="BB174" s="245"/>
      <c r="BC174" s="245"/>
      <c r="BD174" s="245"/>
      <c r="BE174" s="245"/>
      <c r="BF174" s="51">
        <v>5</v>
      </c>
      <c r="BG174" s="117">
        <v>1</v>
      </c>
      <c r="BH174" s="117">
        <v>15</v>
      </c>
      <c r="BI174" s="117">
        <v>50.09</v>
      </c>
      <c r="BJ174" s="54" t="str">
        <f t="shared" si="43"/>
        <v>15,1</v>
      </c>
      <c r="BK174" s="97"/>
      <c r="BL174" s="109">
        <f t="shared" si="44"/>
        <v>170</v>
      </c>
      <c r="BM174" s="64">
        <f t="shared" si="45"/>
        <v>5</v>
      </c>
      <c r="BN174" s="64">
        <f t="shared" si="46"/>
        <v>26</v>
      </c>
      <c r="BO174" s="97"/>
      <c r="BP174" s="245"/>
      <c r="BQ174" s="245"/>
      <c r="BR174" s="245"/>
      <c r="BS174" s="245"/>
      <c r="BT174" s="245"/>
      <c r="BU174" s="245"/>
      <c r="BV174" s="246"/>
      <c r="BW174" s="245"/>
      <c r="BX174" s="246"/>
      <c r="BY174" s="246"/>
      <c r="BZ174" s="97"/>
      <c r="CA174" s="97"/>
      <c r="CB174" s="97"/>
      <c r="CC174" s="97"/>
      <c r="CD174" s="97"/>
      <c r="CE174" s="97"/>
      <c r="CF174" s="97"/>
      <c r="CG174" s="97"/>
      <c r="CH174" s="97"/>
      <c r="CI174" s="97"/>
      <c r="CJ174" s="97"/>
      <c r="CK174" s="97"/>
      <c r="CL174" s="97"/>
      <c r="CM174" s="97"/>
      <c r="CN174" s="97"/>
      <c r="CO174" s="97"/>
      <c r="CP174" s="97"/>
      <c r="CQ174" s="97"/>
      <c r="CR174" s="97"/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</row>
    <row r="175" spans="1:115" ht="11.25" customHeight="1" x14ac:dyDescent="0.2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245"/>
      <c r="AB175" s="245"/>
      <c r="AC175" s="245"/>
      <c r="AD175" s="245"/>
      <c r="AE175" s="245"/>
      <c r="AF175" s="245"/>
      <c r="AG175" s="245"/>
      <c r="AH175" s="245"/>
      <c r="AI175" s="245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/>
      <c r="AV175" s="245"/>
      <c r="AW175" s="245"/>
      <c r="AX175" s="245"/>
      <c r="AY175" s="245"/>
      <c r="AZ175" s="245"/>
      <c r="BA175" s="245"/>
      <c r="BB175" s="245"/>
      <c r="BC175" s="245"/>
      <c r="BD175" s="245"/>
      <c r="BE175" s="245"/>
      <c r="BF175" s="51">
        <v>5</v>
      </c>
      <c r="BG175" s="117">
        <v>1</v>
      </c>
      <c r="BH175" s="117">
        <v>16</v>
      </c>
      <c r="BI175" s="117">
        <v>50</v>
      </c>
      <c r="BJ175" s="54" t="str">
        <f t="shared" si="43"/>
        <v>16,1</v>
      </c>
      <c r="BK175" s="97"/>
      <c r="BL175" s="109">
        <f t="shared" si="44"/>
        <v>171</v>
      </c>
      <c r="BM175" s="64">
        <f t="shared" si="45"/>
        <v>5</v>
      </c>
      <c r="BN175" s="64">
        <f t="shared" si="46"/>
        <v>27</v>
      </c>
      <c r="BO175" s="97"/>
      <c r="BP175" s="245"/>
      <c r="BQ175" s="245"/>
      <c r="BR175" s="245"/>
      <c r="BS175" s="245"/>
      <c r="BT175" s="245"/>
      <c r="BU175" s="245"/>
      <c r="BV175" s="246"/>
      <c r="BW175" s="245"/>
      <c r="BX175" s="246"/>
      <c r="BY175" s="246"/>
      <c r="BZ175" s="97"/>
      <c r="CA175" s="97"/>
      <c r="CB175" s="97"/>
      <c r="CC175" s="97"/>
      <c r="CD175" s="97"/>
      <c r="CE175" s="97"/>
      <c r="CF175" s="97"/>
      <c r="CG175" s="97"/>
      <c r="CH175" s="97"/>
      <c r="CI175" s="97"/>
      <c r="CJ175" s="97"/>
      <c r="CK175" s="97"/>
      <c r="CL175" s="97"/>
      <c r="CM175" s="97"/>
      <c r="CN175" s="97"/>
      <c r="CO175" s="97"/>
      <c r="CP175" s="97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</row>
    <row r="176" spans="1:115" ht="11.25" customHeight="1" x14ac:dyDescent="0.2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245"/>
      <c r="AB176" s="245"/>
      <c r="AC176" s="245"/>
      <c r="AD176" s="245"/>
      <c r="AE176" s="245"/>
      <c r="AF176" s="245"/>
      <c r="AG176" s="245"/>
      <c r="AH176" s="245"/>
      <c r="AI176" s="245"/>
      <c r="AJ176" s="245"/>
      <c r="AK176" s="245"/>
      <c r="AL176" s="245"/>
      <c r="AM176" s="245"/>
      <c r="AN176" s="245"/>
      <c r="AO176" s="245"/>
      <c r="AP176" s="245"/>
      <c r="AQ176" s="245"/>
      <c r="AR176" s="245"/>
      <c r="AS176" s="245"/>
      <c r="AT176" s="245"/>
      <c r="AU176" s="245"/>
      <c r="AV176" s="245"/>
      <c r="AW176" s="245"/>
      <c r="AX176" s="245"/>
      <c r="AY176" s="245"/>
      <c r="AZ176" s="245"/>
      <c r="BA176" s="245"/>
      <c r="BB176" s="245"/>
      <c r="BC176" s="245"/>
      <c r="BD176" s="245"/>
      <c r="BE176" s="245"/>
      <c r="BF176" s="51">
        <v>5</v>
      </c>
      <c r="BG176" s="117">
        <v>1</v>
      </c>
      <c r="BH176" s="117">
        <v>17</v>
      </c>
      <c r="BI176" s="117">
        <v>50</v>
      </c>
      <c r="BJ176" s="54" t="str">
        <f t="shared" si="43"/>
        <v>17,1</v>
      </c>
      <c r="BK176" s="97"/>
      <c r="BL176" s="109">
        <f t="shared" si="44"/>
        <v>172</v>
      </c>
      <c r="BM176" s="64">
        <f t="shared" si="45"/>
        <v>5</v>
      </c>
      <c r="BN176" s="64">
        <f t="shared" si="46"/>
        <v>28</v>
      </c>
      <c r="BO176" s="97"/>
      <c r="BP176" s="245"/>
      <c r="BQ176" s="245"/>
      <c r="BR176" s="245"/>
      <c r="BS176" s="245"/>
      <c r="BT176" s="245"/>
      <c r="BU176" s="245"/>
      <c r="BV176" s="246"/>
      <c r="BW176" s="245"/>
      <c r="BX176" s="246"/>
      <c r="BY176" s="246"/>
      <c r="BZ176" s="97"/>
      <c r="CA176" s="97"/>
      <c r="CB176" s="97"/>
      <c r="CC176" s="97"/>
      <c r="CD176" s="97"/>
      <c r="CE176" s="97"/>
      <c r="CF176" s="97"/>
      <c r="CG176" s="97"/>
      <c r="CH176" s="97"/>
      <c r="CI176" s="97"/>
      <c r="CJ176" s="97"/>
      <c r="CK176" s="97"/>
      <c r="CL176" s="97"/>
      <c r="CM176" s="97"/>
      <c r="CN176" s="97"/>
      <c r="CO176" s="97"/>
      <c r="CP176" s="97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</row>
    <row r="177" spans="1:115" ht="11.25" customHeight="1" x14ac:dyDescent="0.2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45"/>
      <c r="AW177" s="245"/>
      <c r="AX177" s="245"/>
      <c r="AY177" s="245"/>
      <c r="AZ177" s="245"/>
      <c r="BA177" s="245"/>
      <c r="BB177" s="245"/>
      <c r="BC177" s="245"/>
      <c r="BD177" s="245"/>
      <c r="BE177" s="245"/>
      <c r="BF177" s="51">
        <v>5</v>
      </c>
      <c r="BG177" s="117">
        <v>1</v>
      </c>
      <c r="BH177" s="117">
        <v>18</v>
      </c>
      <c r="BI177" s="117">
        <v>50</v>
      </c>
      <c r="BJ177" s="54" t="str">
        <f t="shared" si="43"/>
        <v>18,1</v>
      </c>
      <c r="BK177" s="97"/>
      <c r="BL177" s="109">
        <f t="shared" si="44"/>
        <v>173</v>
      </c>
      <c r="BM177" s="64">
        <f t="shared" si="45"/>
        <v>5</v>
      </c>
      <c r="BN177" s="64">
        <f t="shared" si="46"/>
        <v>29</v>
      </c>
      <c r="BO177" s="97"/>
      <c r="BP177" s="245"/>
      <c r="BQ177" s="245"/>
      <c r="BR177" s="245"/>
      <c r="BS177" s="245"/>
      <c r="BT177" s="245"/>
      <c r="BU177" s="245"/>
      <c r="BV177" s="246"/>
      <c r="BW177" s="245"/>
      <c r="BX177" s="246"/>
      <c r="BY177" s="246"/>
      <c r="BZ177" s="97"/>
      <c r="CA177" s="97"/>
      <c r="CB177" s="97"/>
      <c r="CC177" s="97"/>
      <c r="CD177" s="97"/>
      <c r="CE177" s="97"/>
      <c r="CF177" s="97"/>
      <c r="CG177" s="97"/>
      <c r="CH177" s="97"/>
      <c r="CI177" s="97"/>
      <c r="CJ177" s="97"/>
      <c r="CK177" s="97"/>
      <c r="CL177" s="97"/>
      <c r="CM177" s="97"/>
      <c r="CN177" s="97"/>
      <c r="CO177" s="97"/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</row>
    <row r="178" spans="1:115" ht="11.25" customHeight="1" x14ac:dyDescent="0.2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  <c r="AX178" s="245"/>
      <c r="AY178" s="245"/>
      <c r="AZ178" s="245"/>
      <c r="BA178" s="245"/>
      <c r="BB178" s="245"/>
      <c r="BC178" s="245"/>
      <c r="BD178" s="245"/>
      <c r="BE178" s="245"/>
      <c r="BF178" s="51">
        <v>5</v>
      </c>
      <c r="BG178" s="117">
        <v>1</v>
      </c>
      <c r="BH178" s="117">
        <v>19</v>
      </c>
      <c r="BI178" s="117">
        <v>50</v>
      </c>
      <c r="BJ178" s="54" t="str">
        <f t="shared" si="43"/>
        <v>19,1</v>
      </c>
      <c r="BK178" s="97"/>
      <c r="BL178" s="109">
        <f t="shared" si="44"/>
        <v>174</v>
      </c>
      <c r="BM178" s="64">
        <f t="shared" si="45"/>
        <v>5</v>
      </c>
      <c r="BN178" s="64">
        <f t="shared" si="46"/>
        <v>30</v>
      </c>
      <c r="BO178" s="97"/>
      <c r="BP178" s="245"/>
      <c r="BQ178" s="245"/>
      <c r="BR178" s="245"/>
      <c r="BS178" s="245"/>
      <c r="BT178" s="245"/>
      <c r="BU178" s="245"/>
      <c r="BV178" s="246"/>
      <c r="BW178" s="245"/>
      <c r="BX178" s="246"/>
      <c r="BY178" s="246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/>
      <c r="CK178" s="97"/>
      <c r="CL178" s="97"/>
      <c r="CM178" s="97"/>
      <c r="CN178" s="97"/>
      <c r="CO178" s="97"/>
      <c r="CP178" s="97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</row>
    <row r="179" spans="1:115" ht="11.25" customHeight="1" x14ac:dyDescent="0.2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245"/>
      <c r="AB179" s="245"/>
      <c r="AC179" s="245"/>
      <c r="AD179" s="245"/>
      <c r="AE179" s="245"/>
      <c r="AF179" s="245"/>
      <c r="AG179" s="245"/>
      <c r="AH179" s="245"/>
      <c r="AI179" s="245"/>
      <c r="AJ179" s="245"/>
      <c r="AK179" s="245"/>
      <c r="AL179" s="245"/>
      <c r="AM179" s="245"/>
      <c r="AN179" s="245"/>
      <c r="AO179" s="245"/>
      <c r="AP179" s="245"/>
      <c r="AQ179" s="245"/>
      <c r="AR179" s="245"/>
      <c r="AS179" s="245"/>
      <c r="AT179" s="245"/>
      <c r="AU179" s="245"/>
      <c r="AV179" s="245"/>
      <c r="AW179" s="245"/>
      <c r="AX179" s="245"/>
      <c r="AY179" s="245"/>
      <c r="AZ179" s="245"/>
      <c r="BA179" s="245"/>
      <c r="BB179" s="245"/>
      <c r="BC179" s="245"/>
      <c r="BD179" s="245"/>
      <c r="BE179" s="245"/>
      <c r="BF179" s="51">
        <v>5</v>
      </c>
      <c r="BG179" s="117">
        <v>1</v>
      </c>
      <c r="BH179" s="117">
        <v>20</v>
      </c>
      <c r="BI179" s="117">
        <v>50</v>
      </c>
      <c r="BJ179" s="54" t="str">
        <f t="shared" si="43"/>
        <v>20,1</v>
      </c>
      <c r="BK179" s="97"/>
      <c r="BL179" s="109">
        <f t="shared" si="44"/>
        <v>175</v>
      </c>
      <c r="BM179" s="64">
        <f t="shared" si="45"/>
        <v>5</v>
      </c>
      <c r="BN179" s="64">
        <f t="shared" si="46"/>
        <v>31</v>
      </c>
      <c r="BO179" s="97"/>
      <c r="BP179" s="245"/>
      <c r="BQ179" s="245"/>
      <c r="BR179" s="245"/>
      <c r="BS179" s="245"/>
      <c r="BT179" s="245"/>
      <c r="BU179" s="245"/>
      <c r="BV179" s="246"/>
      <c r="BW179" s="245"/>
      <c r="BX179" s="246"/>
      <c r="BY179" s="246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/>
      <c r="CK179" s="97"/>
      <c r="CL179" s="97"/>
      <c r="CM179" s="97"/>
      <c r="CN179" s="97"/>
      <c r="CO179" s="97"/>
      <c r="CP179" s="97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</row>
    <row r="180" spans="1:115" ht="11.25" customHeight="1" x14ac:dyDescent="0.2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245"/>
      <c r="AB180" s="245"/>
      <c r="AC180" s="245"/>
      <c r="AD180" s="245"/>
      <c r="AE180" s="245"/>
      <c r="AF180" s="245"/>
      <c r="AG180" s="245"/>
      <c r="AH180" s="245"/>
      <c r="AI180" s="245"/>
      <c r="AJ180" s="245"/>
      <c r="AK180" s="245"/>
      <c r="AL180" s="245"/>
      <c r="AM180" s="245"/>
      <c r="AN180" s="245"/>
      <c r="AO180" s="245"/>
      <c r="AP180" s="245"/>
      <c r="AQ180" s="245"/>
      <c r="AR180" s="245"/>
      <c r="AS180" s="245"/>
      <c r="AT180" s="245"/>
      <c r="AU180" s="245"/>
      <c r="AV180" s="245"/>
      <c r="AW180" s="245"/>
      <c r="AX180" s="245"/>
      <c r="AY180" s="245"/>
      <c r="AZ180" s="245"/>
      <c r="BA180" s="245"/>
      <c r="BB180" s="245"/>
      <c r="BC180" s="245"/>
      <c r="BD180" s="245"/>
      <c r="BE180" s="245"/>
      <c r="BF180" s="51">
        <v>5</v>
      </c>
      <c r="BG180" s="117">
        <v>1</v>
      </c>
      <c r="BH180" s="117">
        <v>21</v>
      </c>
      <c r="BI180" s="117">
        <v>50</v>
      </c>
      <c r="BJ180" s="54" t="str">
        <f t="shared" si="43"/>
        <v>21,1</v>
      </c>
      <c r="BK180" s="97"/>
      <c r="BL180" s="109">
        <f t="shared" si="44"/>
        <v>176</v>
      </c>
      <c r="BM180" s="64">
        <f t="shared" si="45"/>
        <v>5</v>
      </c>
      <c r="BN180" s="64">
        <f t="shared" si="46"/>
        <v>32</v>
      </c>
      <c r="BO180" s="97"/>
      <c r="BP180" s="245"/>
      <c r="BQ180" s="245"/>
      <c r="BR180" s="245"/>
      <c r="BS180" s="245"/>
      <c r="BT180" s="245"/>
      <c r="BU180" s="245"/>
      <c r="BV180" s="246"/>
      <c r="BW180" s="245"/>
      <c r="BX180" s="246"/>
      <c r="BY180" s="246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  <c r="CL180" s="97"/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</row>
    <row r="181" spans="1:115" ht="11.25" customHeight="1" x14ac:dyDescent="0.2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245"/>
      <c r="AB181" s="245"/>
      <c r="AC181" s="245"/>
      <c r="AD181" s="245"/>
      <c r="AE181" s="245"/>
      <c r="AF181" s="245"/>
      <c r="AG181" s="245"/>
      <c r="AH181" s="245"/>
      <c r="AI181" s="245"/>
      <c r="AJ181" s="245"/>
      <c r="AK181" s="245"/>
      <c r="AL181" s="245"/>
      <c r="AM181" s="245"/>
      <c r="AN181" s="245"/>
      <c r="AO181" s="245"/>
      <c r="AP181" s="245"/>
      <c r="AQ181" s="245"/>
      <c r="AR181" s="245"/>
      <c r="AS181" s="245"/>
      <c r="AT181" s="245"/>
      <c r="AU181" s="245"/>
      <c r="AV181" s="245"/>
      <c r="AW181" s="245"/>
      <c r="AX181" s="245"/>
      <c r="AY181" s="245"/>
      <c r="AZ181" s="245"/>
      <c r="BA181" s="245"/>
      <c r="BB181" s="245"/>
      <c r="BC181" s="245"/>
      <c r="BD181" s="245"/>
      <c r="BE181" s="245"/>
      <c r="BF181" s="51">
        <v>5</v>
      </c>
      <c r="BG181" s="117">
        <v>33</v>
      </c>
      <c r="BH181" s="117">
        <v>1</v>
      </c>
      <c r="BI181" s="117">
        <v>28</v>
      </c>
      <c r="BJ181" s="54" t="str">
        <f t="shared" si="43"/>
        <v>1,33</v>
      </c>
      <c r="BK181" s="97"/>
      <c r="BL181" s="109">
        <f t="shared" si="44"/>
        <v>177</v>
      </c>
      <c r="BM181" s="64">
        <f t="shared" si="45"/>
        <v>5</v>
      </c>
      <c r="BN181" s="64">
        <f t="shared" si="46"/>
        <v>33</v>
      </c>
      <c r="BO181" s="97"/>
      <c r="BP181" s="245"/>
      <c r="BQ181" s="245"/>
      <c r="BR181" s="245"/>
      <c r="BS181" s="245"/>
      <c r="BT181" s="245"/>
      <c r="BU181" s="245"/>
      <c r="BV181" s="246"/>
      <c r="BW181" s="245"/>
      <c r="BX181" s="246"/>
      <c r="BY181" s="246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</row>
    <row r="182" spans="1:115" ht="11.25" customHeight="1" x14ac:dyDescent="0.2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245"/>
      <c r="AB182" s="245"/>
      <c r="AC182" s="245"/>
      <c r="AD182" s="245"/>
      <c r="AE182" s="245"/>
      <c r="AF182" s="245"/>
      <c r="AG182" s="245"/>
      <c r="AH182" s="245"/>
      <c r="AI182" s="245"/>
      <c r="AJ182" s="245"/>
      <c r="AK182" s="245"/>
      <c r="AL182" s="245"/>
      <c r="AM182" s="245"/>
      <c r="AN182" s="245"/>
      <c r="AO182" s="245"/>
      <c r="AP182" s="245"/>
      <c r="AQ182" s="245"/>
      <c r="AR182" s="245"/>
      <c r="AS182" s="245"/>
      <c r="AT182" s="245"/>
      <c r="AU182" s="245"/>
      <c r="AV182" s="245"/>
      <c r="AW182" s="245"/>
      <c r="AX182" s="245"/>
      <c r="AY182" s="245"/>
      <c r="AZ182" s="245"/>
      <c r="BA182" s="245"/>
      <c r="BB182" s="245"/>
      <c r="BC182" s="245"/>
      <c r="BD182" s="245"/>
      <c r="BE182" s="245"/>
      <c r="BF182" s="51">
        <v>5</v>
      </c>
      <c r="BG182" s="117">
        <v>33</v>
      </c>
      <c r="BH182" s="117">
        <v>2</v>
      </c>
      <c r="BI182" s="117">
        <v>28</v>
      </c>
      <c r="BJ182" s="54" t="str">
        <f t="shared" si="43"/>
        <v>2,33</v>
      </c>
      <c r="BK182" s="97"/>
      <c r="BL182" s="109">
        <f t="shared" si="44"/>
        <v>178</v>
      </c>
      <c r="BM182" s="64">
        <f t="shared" si="45"/>
        <v>5</v>
      </c>
      <c r="BN182" s="64">
        <f t="shared" si="46"/>
        <v>34</v>
      </c>
      <c r="BO182" s="97"/>
      <c r="BP182" s="245"/>
      <c r="BQ182" s="245"/>
      <c r="BR182" s="245"/>
      <c r="BS182" s="245"/>
      <c r="BT182" s="245"/>
      <c r="BU182" s="245"/>
      <c r="BV182" s="246"/>
      <c r="BW182" s="245"/>
      <c r="BX182" s="246"/>
      <c r="BY182" s="246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</row>
    <row r="183" spans="1:115" ht="11.25" customHeight="1" x14ac:dyDescent="0.2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245"/>
      <c r="AB183" s="245"/>
      <c r="AC183" s="245"/>
      <c r="AD183" s="245"/>
      <c r="AE183" s="245"/>
      <c r="AF183" s="245"/>
      <c r="AG183" s="245"/>
      <c r="AH183" s="245"/>
      <c r="AI183" s="245"/>
      <c r="AJ183" s="245"/>
      <c r="AK183" s="245"/>
      <c r="AL183" s="245"/>
      <c r="AM183" s="245"/>
      <c r="AN183" s="245"/>
      <c r="AO183" s="245"/>
      <c r="AP183" s="245"/>
      <c r="AQ183" s="245"/>
      <c r="AR183" s="245"/>
      <c r="AS183" s="245"/>
      <c r="AT183" s="245"/>
      <c r="AU183" s="245"/>
      <c r="AV183" s="245"/>
      <c r="AW183" s="245"/>
      <c r="AX183" s="245"/>
      <c r="AY183" s="245"/>
      <c r="AZ183" s="245"/>
      <c r="BA183" s="245"/>
      <c r="BB183" s="245"/>
      <c r="BC183" s="245"/>
      <c r="BD183" s="245"/>
      <c r="BE183" s="245"/>
      <c r="BF183" s="51">
        <v>5</v>
      </c>
      <c r="BG183" s="117">
        <v>33</v>
      </c>
      <c r="BH183" s="117">
        <v>3</v>
      </c>
      <c r="BI183" s="117">
        <v>28</v>
      </c>
      <c r="BJ183" s="54" t="str">
        <f t="shared" si="43"/>
        <v>3,33</v>
      </c>
      <c r="BK183" s="97"/>
      <c r="BL183" s="109">
        <f t="shared" si="44"/>
        <v>179</v>
      </c>
      <c r="BM183" s="64">
        <f t="shared" si="45"/>
        <v>5</v>
      </c>
      <c r="BN183" s="64">
        <f t="shared" si="46"/>
        <v>35</v>
      </c>
      <c r="BO183" s="97"/>
      <c r="BP183" s="245"/>
      <c r="BQ183" s="245"/>
      <c r="BR183" s="245"/>
      <c r="BS183" s="245"/>
      <c r="BT183" s="245"/>
      <c r="BU183" s="245"/>
      <c r="BV183" s="246"/>
      <c r="BW183" s="245"/>
      <c r="BX183" s="246"/>
      <c r="BY183" s="246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</row>
    <row r="184" spans="1:115" ht="11.25" customHeight="1" x14ac:dyDescent="0.2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45"/>
      <c r="AV184" s="245"/>
      <c r="AW184" s="245"/>
      <c r="AX184" s="245"/>
      <c r="AY184" s="245"/>
      <c r="AZ184" s="245"/>
      <c r="BA184" s="245"/>
      <c r="BB184" s="245"/>
      <c r="BC184" s="245"/>
      <c r="BD184" s="245"/>
      <c r="BE184" s="245"/>
      <c r="BF184" s="51">
        <v>5</v>
      </c>
      <c r="BG184" s="117">
        <v>33</v>
      </c>
      <c r="BH184" s="117">
        <v>4</v>
      </c>
      <c r="BI184" s="117">
        <v>28</v>
      </c>
      <c r="BJ184" s="54" t="str">
        <f t="shared" si="43"/>
        <v>4,33</v>
      </c>
      <c r="BK184" s="97"/>
      <c r="BL184" s="109">
        <f t="shared" si="44"/>
        <v>180</v>
      </c>
      <c r="BM184" s="64">
        <f t="shared" si="45"/>
        <v>5</v>
      </c>
      <c r="BN184" s="64">
        <f t="shared" si="46"/>
        <v>36</v>
      </c>
      <c r="BO184" s="97"/>
      <c r="BP184" s="245"/>
      <c r="BQ184" s="245"/>
      <c r="BR184" s="245"/>
      <c r="BS184" s="245"/>
      <c r="BT184" s="245"/>
      <c r="BU184" s="245"/>
      <c r="BV184" s="246"/>
      <c r="BW184" s="245"/>
      <c r="BX184" s="246"/>
      <c r="BY184" s="246"/>
      <c r="BZ184" s="97"/>
      <c r="CA184" s="97"/>
      <c r="CB184" s="97"/>
      <c r="CC184" s="97"/>
      <c r="CD184" s="97"/>
      <c r="CE184" s="97"/>
      <c r="CF184" s="97"/>
      <c r="CG184" s="97"/>
      <c r="CH184" s="97"/>
      <c r="CI184" s="97"/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</row>
    <row r="185" spans="1:115" ht="11.25" customHeight="1" x14ac:dyDescent="0.2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5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245"/>
      <c r="AW185" s="245"/>
      <c r="AX185" s="245"/>
      <c r="AY185" s="245"/>
      <c r="AZ185" s="245"/>
      <c r="BA185" s="245"/>
      <c r="BB185" s="245"/>
      <c r="BC185" s="245"/>
      <c r="BD185" s="245"/>
      <c r="BE185" s="245"/>
      <c r="BF185" s="51">
        <v>5</v>
      </c>
      <c r="BG185" s="117">
        <v>33</v>
      </c>
      <c r="BH185" s="117">
        <v>5</v>
      </c>
      <c r="BI185" s="117">
        <v>28</v>
      </c>
      <c r="BJ185" s="54" t="str">
        <f t="shared" si="43"/>
        <v>5,33</v>
      </c>
      <c r="BK185" s="97"/>
      <c r="BL185" s="109">
        <f t="shared" si="44"/>
        <v>181</v>
      </c>
      <c r="BM185" s="64">
        <f t="shared" si="45"/>
        <v>6</v>
      </c>
      <c r="BN185" s="64">
        <f t="shared" si="46"/>
        <v>1</v>
      </c>
      <c r="BO185" s="97"/>
      <c r="BP185" s="245"/>
      <c r="BQ185" s="245"/>
      <c r="BR185" s="245"/>
      <c r="BS185" s="245"/>
      <c r="BT185" s="245"/>
      <c r="BU185" s="245"/>
      <c r="BV185" s="246"/>
      <c r="BW185" s="245"/>
      <c r="BX185" s="246"/>
      <c r="BY185" s="246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  <c r="CL185" s="97"/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</row>
    <row r="186" spans="1:115" ht="11.25" customHeight="1" x14ac:dyDescent="0.2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245"/>
      <c r="AB186" s="245"/>
      <c r="AC186" s="245"/>
      <c r="AD186" s="245"/>
      <c r="AE186" s="245"/>
      <c r="AF186" s="245"/>
      <c r="AG186" s="245"/>
      <c r="AH186" s="245"/>
      <c r="AI186" s="245"/>
      <c r="AJ186" s="245"/>
      <c r="AK186" s="245"/>
      <c r="AL186" s="245"/>
      <c r="AM186" s="245"/>
      <c r="AN186" s="245"/>
      <c r="AO186" s="245"/>
      <c r="AP186" s="245"/>
      <c r="AQ186" s="245"/>
      <c r="AR186" s="245"/>
      <c r="AS186" s="245"/>
      <c r="AT186" s="245"/>
      <c r="AU186" s="245"/>
      <c r="AV186" s="245"/>
      <c r="AW186" s="245"/>
      <c r="AX186" s="245"/>
      <c r="AY186" s="245"/>
      <c r="AZ186" s="245"/>
      <c r="BA186" s="245"/>
      <c r="BB186" s="245"/>
      <c r="BC186" s="245"/>
      <c r="BD186" s="245"/>
      <c r="BE186" s="245"/>
      <c r="BF186" s="51">
        <v>5</v>
      </c>
      <c r="BG186" s="117">
        <v>33</v>
      </c>
      <c r="BH186" s="117">
        <v>6</v>
      </c>
      <c r="BI186" s="117">
        <v>28</v>
      </c>
      <c r="BJ186" s="54" t="str">
        <f t="shared" si="43"/>
        <v>6,33</v>
      </c>
      <c r="BK186" s="97"/>
      <c r="BL186" s="109">
        <f t="shared" si="44"/>
        <v>182</v>
      </c>
      <c r="BM186" s="64">
        <f t="shared" si="45"/>
        <v>6</v>
      </c>
      <c r="BN186" s="64">
        <f t="shared" si="46"/>
        <v>2</v>
      </c>
      <c r="BO186" s="97"/>
      <c r="BP186" s="245"/>
      <c r="BQ186" s="245"/>
      <c r="BR186" s="245"/>
      <c r="BS186" s="245"/>
      <c r="BT186" s="245"/>
      <c r="BU186" s="245"/>
      <c r="BV186" s="246"/>
      <c r="BW186" s="245"/>
      <c r="BX186" s="246"/>
      <c r="BY186" s="246"/>
      <c r="BZ186" s="97"/>
      <c r="CA186" s="97"/>
      <c r="CB186" s="97"/>
      <c r="CC186" s="97"/>
      <c r="CD186" s="97"/>
      <c r="CE186" s="97"/>
      <c r="CF186" s="97"/>
      <c r="CG186" s="97"/>
      <c r="CH186" s="97"/>
      <c r="CI186" s="97"/>
      <c r="CJ186" s="97"/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</row>
    <row r="187" spans="1:115" ht="11.25" customHeight="1" x14ac:dyDescent="0.2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245"/>
      <c r="AB187" s="245"/>
      <c r="AC187" s="245"/>
      <c r="AD187" s="245"/>
      <c r="AE187" s="245"/>
      <c r="AF187" s="245"/>
      <c r="AG187" s="245"/>
      <c r="AH187" s="245"/>
      <c r="AI187" s="245"/>
      <c r="AJ187" s="245"/>
      <c r="AK187" s="245"/>
      <c r="AL187" s="245"/>
      <c r="AM187" s="245"/>
      <c r="AN187" s="245"/>
      <c r="AO187" s="245"/>
      <c r="AP187" s="245"/>
      <c r="AQ187" s="245"/>
      <c r="AR187" s="245"/>
      <c r="AS187" s="245"/>
      <c r="AT187" s="245"/>
      <c r="AU187" s="245"/>
      <c r="AV187" s="245"/>
      <c r="AW187" s="245"/>
      <c r="AX187" s="245"/>
      <c r="AY187" s="245"/>
      <c r="AZ187" s="245"/>
      <c r="BA187" s="245"/>
      <c r="BB187" s="245"/>
      <c r="BC187" s="245"/>
      <c r="BD187" s="245"/>
      <c r="BE187" s="245"/>
      <c r="BF187" s="51">
        <v>5</v>
      </c>
      <c r="BG187" s="117">
        <v>33</v>
      </c>
      <c r="BH187" s="117">
        <v>7</v>
      </c>
      <c r="BI187" s="117">
        <v>28</v>
      </c>
      <c r="BJ187" s="54" t="str">
        <f t="shared" si="43"/>
        <v>7,33</v>
      </c>
      <c r="BK187" s="97"/>
      <c r="BL187" s="109">
        <f t="shared" si="44"/>
        <v>183</v>
      </c>
      <c r="BM187" s="64">
        <f t="shared" si="45"/>
        <v>6</v>
      </c>
      <c r="BN187" s="64">
        <f t="shared" si="46"/>
        <v>3</v>
      </c>
      <c r="BO187" s="97"/>
      <c r="BP187" s="245"/>
      <c r="BQ187" s="245"/>
      <c r="BR187" s="245"/>
      <c r="BS187" s="245"/>
      <c r="BT187" s="245"/>
      <c r="BU187" s="245"/>
      <c r="BV187" s="246"/>
      <c r="BW187" s="245"/>
      <c r="BX187" s="246"/>
      <c r="BY187" s="246"/>
      <c r="BZ187" s="97"/>
      <c r="CA187" s="97"/>
      <c r="CB187" s="97"/>
      <c r="CC187" s="97"/>
      <c r="CD187" s="97"/>
      <c r="CE187" s="97"/>
      <c r="CF187" s="97"/>
      <c r="CG187" s="97"/>
      <c r="CH187" s="97"/>
      <c r="CI187" s="97"/>
      <c r="CJ187" s="97"/>
      <c r="CK187" s="97"/>
      <c r="CL187" s="97"/>
      <c r="CM187" s="97"/>
      <c r="CN187" s="97"/>
      <c r="CO187" s="97"/>
      <c r="CP187" s="97"/>
      <c r="CQ187" s="97"/>
      <c r="CR187" s="97"/>
      <c r="CS187" s="97"/>
      <c r="CT187" s="97"/>
      <c r="CU187" s="97"/>
      <c r="CV187" s="97"/>
      <c r="CW187" s="97"/>
      <c r="CX187" s="97"/>
      <c r="CY187" s="97"/>
      <c r="CZ187" s="97"/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</row>
    <row r="188" spans="1:115" ht="11.25" customHeight="1" x14ac:dyDescent="0.2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245"/>
      <c r="AW188" s="245"/>
      <c r="AX188" s="245"/>
      <c r="AY188" s="245"/>
      <c r="AZ188" s="245"/>
      <c r="BA188" s="245"/>
      <c r="BB188" s="245"/>
      <c r="BC188" s="245"/>
      <c r="BD188" s="245"/>
      <c r="BE188" s="245"/>
      <c r="BF188" s="51">
        <v>5</v>
      </c>
      <c r="BG188" s="117">
        <v>34</v>
      </c>
      <c r="BH188" s="117">
        <v>8</v>
      </c>
      <c r="BI188" s="117">
        <v>28</v>
      </c>
      <c r="BJ188" s="54" t="str">
        <f t="shared" si="43"/>
        <v>8,34</v>
      </c>
      <c r="BK188" s="97"/>
      <c r="BL188" s="109">
        <f t="shared" si="44"/>
        <v>184</v>
      </c>
      <c r="BM188" s="64">
        <f t="shared" si="45"/>
        <v>6</v>
      </c>
      <c r="BN188" s="64">
        <f t="shared" si="46"/>
        <v>4</v>
      </c>
      <c r="BO188" s="97"/>
      <c r="BP188" s="245"/>
      <c r="BQ188" s="245"/>
      <c r="BR188" s="245"/>
      <c r="BS188" s="245"/>
      <c r="BT188" s="245"/>
      <c r="BU188" s="245"/>
      <c r="BV188" s="246"/>
      <c r="BW188" s="245"/>
      <c r="BX188" s="246"/>
      <c r="BY188" s="246"/>
      <c r="BZ188" s="97"/>
      <c r="CA188" s="97"/>
      <c r="CB188" s="97"/>
      <c r="CC188" s="97"/>
      <c r="CD188" s="97"/>
      <c r="CE188" s="97"/>
      <c r="CF188" s="97"/>
      <c r="CG188" s="97"/>
      <c r="CH188" s="97"/>
      <c r="CI188" s="97"/>
      <c r="CJ188" s="97"/>
      <c r="CK188" s="97"/>
      <c r="CL188" s="97"/>
      <c r="CM188" s="97"/>
      <c r="CN188" s="97"/>
      <c r="CO188" s="97"/>
      <c r="CP188" s="97"/>
      <c r="CQ188" s="97"/>
      <c r="CR188" s="97"/>
      <c r="CS188" s="97"/>
      <c r="CT188" s="97"/>
      <c r="CU188" s="97"/>
      <c r="CV188" s="97"/>
      <c r="CW188" s="97"/>
      <c r="CX188" s="97"/>
      <c r="CY188" s="97"/>
      <c r="CZ188" s="97"/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</row>
    <row r="189" spans="1:115" ht="11.25" customHeight="1" x14ac:dyDescent="0.2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5"/>
      <c r="AM189" s="245"/>
      <c r="AN189" s="245"/>
      <c r="AO189" s="245"/>
      <c r="AP189" s="245"/>
      <c r="AQ189" s="245"/>
      <c r="AR189" s="245"/>
      <c r="AS189" s="245"/>
      <c r="AT189" s="245"/>
      <c r="AU189" s="245"/>
      <c r="AV189" s="245"/>
      <c r="AW189" s="245"/>
      <c r="AX189" s="245"/>
      <c r="AY189" s="245"/>
      <c r="AZ189" s="245"/>
      <c r="BA189" s="245"/>
      <c r="BB189" s="245"/>
      <c r="BC189" s="245"/>
      <c r="BD189" s="245"/>
      <c r="BE189" s="245"/>
      <c r="BF189" s="51">
        <v>5</v>
      </c>
      <c r="BG189" s="117">
        <v>34</v>
      </c>
      <c r="BH189" s="117">
        <v>9</v>
      </c>
      <c r="BI189" s="117">
        <v>28</v>
      </c>
      <c r="BJ189" s="54" t="str">
        <f t="shared" si="43"/>
        <v>9,34</v>
      </c>
      <c r="BK189" s="97"/>
      <c r="BL189" s="109">
        <f t="shared" si="44"/>
        <v>185</v>
      </c>
      <c r="BM189" s="64">
        <f t="shared" si="45"/>
        <v>6</v>
      </c>
      <c r="BN189" s="64">
        <f t="shared" si="46"/>
        <v>5</v>
      </c>
      <c r="BO189" s="97"/>
      <c r="BP189" s="245"/>
      <c r="BQ189" s="245"/>
      <c r="BR189" s="245"/>
      <c r="BS189" s="245"/>
      <c r="BT189" s="245"/>
      <c r="BU189" s="245"/>
      <c r="BV189" s="246"/>
      <c r="BW189" s="245"/>
      <c r="BX189" s="246"/>
      <c r="BY189" s="246"/>
      <c r="BZ189" s="97"/>
      <c r="CA189" s="97"/>
      <c r="CB189" s="97"/>
      <c r="CC189" s="97"/>
      <c r="CD189" s="97"/>
      <c r="CE189" s="97"/>
      <c r="CF189" s="97"/>
      <c r="CG189" s="97"/>
      <c r="CH189" s="97"/>
      <c r="CI189" s="97"/>
      <c r="CJ189" s="97"/>
      <c r="CK189" s="97"/>
      <c r="CL189" s="97"/>
      <c r="CM189" s="97"/>
      <c r="CN189" s="97"/>
      <c r="CO189" s="97"/>
      <c r="CP189" s="97"/>
      <c r="CQ189" s="97"/>
      <c r="CR189" s="97"/>
      <c r="CS189" s="97"/>
      <c r="CT189" s="97"/>
      <c r="CU189" s="97"/>
      <c r="CV189" s="97"/>
      <c r="CW189" s="97"/>
      <c r="CX189" s="97"/>
      <c r="CY189" s="97"/>
      <c r="CZ189" s="97"/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</row>
    <row r="190" spans="1:115" ht="11.25" customHeight="1" x14ac:dyDescent="0.2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/>
      <c r="AL190" s="245"/>
      <c r="AM190" s="245"/>
      <c r="AN190" s="245"/>
      <c r="AO190" s="245"/>
      <c r="AP190" s="245"/>
      <c r="AQ190" s="245"/>
      <c r="AR190" s="245"/>
      <c r="AS190" s="245"/>
      <c r="AT190" s="245"/>
      <c r="AU190" s="245"/>
      <c r="AV190" s="245"/>
      <c r="AW190" s="245"/>
      <c r="AX190" s="245"/>
      <c r="AY190" s="245"/>
      <c r="AZ190" s="245"/>
      <c r="BA190" s="245"/>
      <c r="BB190" s="245"/>
      <c r="BC190" s="245"/>
      <c r="BD190" s="245"/>
      <c r="BE190" s="245"/>
      <c r="BF190" s="51">
        <v>5</v>
      </c>
      <c r="BG190" s="117">
        <v>34</v>
      </c>
      <c r="BH190" s="117">
        <v>10</v>
      </c>
      <c r="BI190" s="117">
        <v>28</v>
      </c>
      <c r="BJ190" s="54" t="str">
        <f t="shared" si="43"/>
        <v>10,34</v>
      </c>
      <c r="BK190" s="97"/>
      <c r="BL190" s="109">
        <f t="shared" si="44"/>
        <v>186</v>
      </c>
      <c r="BM190" s="64">
        <f t="shared" si="45"/>
        <v>6</v>
      </c>
      <c r="BN190" s="64">
        <f t="shared" si="46"/>
        <v>6</v>
      </c>
      <c r="BO190" s="97"/>
      <c r="BP190" s="245"/>
      <c r="BQ190" s="245"/>
      <c r="BR190" s="245"/>
      <c r="BS190" s="245"/>
      <c r="BT190" s="245"/>
      <c r="BU190" s="245"/>
      <c r="BV190" s="246"/>
      <c r="BW190" s="245"/>
      <c r="BX190" s="246"/>
      <c r="BY190" s="246"/>
      <c r="BZ190" s="97"/>
      <c r="CA190" s="97"/>
      <c r="CB190" s="97"/>
      <c r="CC190" s="97"/>
      <c r="CD190" s="97"/>
      <c r="CE190" s="97"/>
      <c r="CF190" s="97"/>
      <c r="CG190" s="97"/>
      <c r="CH190" s="97"/>
      <c r="CI190" s="97"/>
      <c r="CJ190" s="97"/>
      <c r="CK190" s="97"/>
      <c r="CL190" s="97"/>
      <c r="CM190" s="97"/>
      <c r="CN190" s="97"/>
      <c r="CO190" s="97"/>
      <c r="CP190" s="97"/>
      <c r="CQ190" s="97"/>
      <c r="CR190" s="97"/>
      <c r="CS190" s="97"/>
      <c r="CT190" s="97"/>
      <c r="CU190" s="97"/>
      <c r="CV190" s="97"/>
      <c r="CW190" s="97"/>
      <c r="CX190" s="97"/>
      <c r="CY190" s="97"/>
      <c r="CZ190" s="97"/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</row>
    <row r="191" spans="1:115" ht="11.25" customHeight="1" x14ac:dyDescent="0.2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5"/>
      <c r="AN191" s="245"/>
      <c r="AO191" s="245"/>
      <c r="AP191" s="245"/>
      <c r="AQ191" s="245"/>
      <c r="AR191" s="245"/>
      <c r="AS191" s="245"/>
      <c r="AT191" s="245"/>
      <c r="AU191" s="245"/>
      <c r="AV191" s="245"/>
      <c r="AW191" s="245"/>
      <c r="AX191" s="245"/>
      <c r="AY191" s="245"/>
      <c r="AZ191" s="245"/>
      <c r="BA191" s="245"/>
      <c r="BB191" s="245"/>
      <c r="BC191" s="245"/>
      <c r="BD191" s="245"/>
      <c r="BE191" s="245"/>
      <c r="BF191" s="51">
        <v>5</v>
      </c>
      <c r="BG191" s="117">
        <v>34</v>
      </c>
      <c r="BH191" s="117">
        <v>11</v>
      </c>
      <c r="BI191" s="117">
        <v>28</v>
      </c>
      <c r="BJ191" s="54" t="str">
        <f t="shared" si="43"/>
        <v>11,34</v>
      </c>
      <c r="BK191" s="97"/>
      <c r="BL191" s="109">
        <f t="shared" si="44"/>
        <v>187</v>
      </c>
      <c r="BM191" s="64">
        <f t="shared" si="45"/>
        <v>6</v>
      </c>
      <c r="BN191" s="64">
        <f t="shared" si="46"/>
        <v>7</v>
      </c>
      <c r="BO191" s="97"/>
      <c r="BP191" s="245"/>
      <c r="BQ191" s="245"/>
      <c r="BR191" s="245"/>
      <c r="BS191" s="245"/>
      <c r="BT191" s="245"/>
      <c r="BU191" s="245"/>
      <c r="BV191" s="246"/>
      <c r="BW191" s="245"/>
      <c r="BX191" s="246"/>
      <c r="BY191" s="246"/>
      <c r="BZ191" s="97"/>
      <c r="CA191" s="97"/>
      <c r="CB191" s="97"/>
      <c r="CC191" s="97"/>
      <c r="CD191" s="97"/>
      <c r="CE191" s="97"/>
      <c r="CF191" s="97"/>
      <c r="CG191" s="97"/>
      <c r="CH191" s="97"/>
      <c r="CI191" s="97"/>
      <c r="CJ191" s="97"/>
      <c r="CK191" s="97"/>
      <c r="CL191" s="97"/>
      <c r="CM191" s="97"/>
      <c r="CN191" s="97"/>
      <c r="CO191" s="97"/>
      <c r="CP191" s="97"/>
      <c r="CQ191" s="97"/>
      <c r="CR191" s="97"/>
      <c r="CS191" s="97"/>
      <c r="CT191" s="97"/>
      <c r="CU191" s="97"/>
      <c r="CV191" s="97"/>
      <c r="CW191" s="97"/>
      <c r="CX191" s="97"/>
      <c r="CY191" s="97"/>
      <c r="CZ191" s="97"/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</row>
    <row r="192" spans="1:115" ht="11.25" customHeight="1" x14ac:dyDescent="0.2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245"/>
      <c r="AB192" s="245"/>
      <c r="AC192" s="245"/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245"/>
      <c r="AS192" s="245"/>
      <c r="AT192" s="245"/>
      <c r="AU192" s="245"/>
      <c r="AV192" s="245"/>
      <c r="AW192" s="245"/>
      <c r="AX192" s="245"/>
      <c r="AY192" s="245"/>
      <c r="AZ192" s="245"/>
      <c r="BA192" s="245"/>
      <c r="BB192" s="245"/>
      <c r="BC192" s="245"/>
      <c r="BD192" s="245"/>
      <c r="BE192" s="245"/>
      <c r="BF192" s="51">
        <v>5</v>
      </c>
      <c r="BG192" s="117">
        <v>34</v>
      </c>
      <c r="BH192" s="117">
        <v>12</v>
      </c>
      <c r="BI192" s="117">
        <v>28</v>
      </c>
      <c r="BJ192" s="54" t="str">
        <f t="shared" si="43"/>
        <v>12,34</v>
      </c>
      <c r="BK192" s="97"/>
      <c r="BL192" s="109">
        <f t="shared" si="44"/>
        <v>188</v>
      </c>
      <c r="BM192" s="64">
        <f t="shared" si="45"/>
        <v>6</v>
      </c>
      <c r="BN192" s="64">
        <f t="shared" si="46"/>
        <v>8</v>
      </c>
      <c r="BO192" s="97"/>
      <c r="BP192" s="245"/>
      <c r="BQ192" s="245"/>
      <c r="BR192" s="245"/>
      <c r="BS192" s="245"/>
      <c r="BT192" s="245"/>
      <c r="BU192" s="245"/>
      <c r="BV192" s="246"/>
      <c r="BW192" s="245"/>
      <c r="BX192" s="246"/>
      <c r="BY192" s="246"/>
      <c r="BZ192" s="97"/>
      <c r="CA192" s="97"/>
      <c r="CB192" s="97"/>
      <c r="CC192" s="97"/>
      <c r="CD192" s="97"/>
      <c r="CE192" s="97"/>
      <c r="CF192" s="97"/>
      <c r="CG192" s="97"/>
      <c r="CH192" s="97"/>
      <c r="CI192" s="97"/>
      <c r="CJ192" s="97"/>
      <c r="CK192" s="97"/>
      <c r="CL192" s="97"/>
      <c r="CM192" s="97"/>
      <c r="CN192" s="97"/>
      <c r="CO192" s="97"/>
      <c r="CP192" s="97"/>
      <c r="CQ192" s="97"/>
      <c r="CR192" s="97"/>
      <c r="CS192" s="97"/>
      <c r="CT192" s="97"/>
      <c r="CU192" s="97"/>
      <c r="CV192" s="97"/>
      <c r="CW192" s="97"/>
      <c r="CX192" s="97"/>
      <c r="CY192" s="97"/>
      <c r="CZ192" s="97"/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</row>
    <row r="193" spans="1:115" ht="11.25" customHeight="1" x14ac:dyDescent="0.2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5"/>
      <c r="AN193" s="245"/>
      <c r="AO193" s="245"/>
      <c r="AP193" s="245"/>
      <c r="AQ193" s="245"/>
      <c r="AR193" s="245"/>
      <c r="AS193" s="245"/>
      <c r="AT193" s="245"/>
      <c r="AU193" s="245"/>
      <c r="AV193" s="245"/>
      <c r="AW193" s="245"/>
      <c r="AX193" s="245"/>
      <c r="AY193" s="245"/>
      <c r="AZ193" s="245"/>
      <c r="BA193" s="245"/>
      <c r="BB193" s="245"/>
      <c r="BC193" s="245"/>
      <c r="BD193" s="245"/>
      <c r="BE193" s="245"/>
      <c r="BF193" s="51">
        <v>5</v>
      </c>
      <c r="BG193" s="117">
        <v>34</v>
      </c>
      <c r="BH193" s="117">
        <v>13</v>
      </c>
      <c r="BI193" s="117">
        <v>28</v>
      </c>
      <c r="BJ193" s="54" t="str">
        <f t="shared" si="43"/>
        <v>13,34</v>
      </c>
      <c r="BK193" s="97"/>
      <c r="BL193" s="109">
        <f t="shared" si="44"/>
        <v>189</v>
      </c>
      <c r="BM193" s="64">
        <f t="shared" si="45"/>
        <v>6</v>
      </c>
      <c r="BN193" s="64">
        <f t="shared" si="46"/>
        <v>9</v>
      </c>
      <c r="BO193" s="97"/>
      <c r="BP193" s="245"/>
      <c r="BQ193" s="245"/>
      <c r="BR193" s="245"/>
      <c r="BS193" s="245"/>
      <c r="BT193" s="245"/>
      <c r="BU193" s="245"/>
      <c r="BV193" s="246"/>
      <c r="BW193" s="245"/>
      <c r="BX193" s="246"/>
      <c r="BY193" s="246"/>
      <c r="BZ193" s="97"/>
      <c r="CA193" s="97"/>
      <c r="CB193" s="97"/>
      <c r="CC193" s="97"/>
      <c r="CD193" s="97"/>
      <c r="CE193" s="97"/>
      <c r="CF193" s="97"/>
      <c r="CG193" s="97"/>
      <c r="CH193" s="97"/>
      <c r="CI193" s="97"/>
      <c r="CJ193" s="97"/>
      <c r="CK193" s="97"/>
      <c r="CL193" s="97"/>
      <c r="CM193" s="97"/>
      <c r="CN193" s="97"/>
      <c r="CO193" s="97"/>
      <c r="CP193" s="97"/>
      <c r="CQ193" s="97"/>
      <c r="CR193" s="97"/>
      <c r="CS193" s="97"/>
      <c r="CT193" s="97"/>
      <c r="CU193" s="97"/>
      <c r="CV193" s="97"/>
      <c r="CW193" s="97"/>
      <c r="CX193" s="97"/>
      <c r="CY193" s="97"/>
      <c r="CZ193" s="97"/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</row>
    <row r="194" spans="1:115" ht="11.25" customHeight="1" x14ac:dyDescent="0.2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245"/>
      <c r="AS194" s="245"/>
      <c r="AT194" s="245"/>
      <c r="AU194" s="245"/>
      <c r="AV194" s="245"/>
      <c r="AW194" s="245"/>
      <c r="AX194" s="245"/>
      <c r="AY194" s="245"/>
      <c r="AZ194" s="245"/>
      <c r="BA194" s="245"/>
      <c r="BB194" s="245"/>
      <c r="BC194" s="245"/>
      <c r="BD194" s="245"/>
      <c r="BE194" s="245"/>
      <c r="BF194" s="51">
        <v>5</v>
      </c>
      <c r="BG194" s="117">
        <v>35</v>
      </c>
      <c r="BH194" s="117">
        <v>14</v>
      </c>
      <c r="BI194" s="117">
        <v>28</v>
      </c>
      <c r="BJ194" s="54" t="str">
        <f t="shared" si="43"/>
        <v>14,35</v>
      </c>
      <c r="BK194" s="97"/>
      <c r="BL194" s="109">
        <f t="shared" si="44"/>
        <v>190</v>
      </c>
      <c r="BM194" s="64">
        <f t="shared" si="45"/>
        <v>6</v>
      </c>
      <c r="BN194" s="64">
        <f t="shared" si="46"/>
        <v>10</v>
      </c>
      <c r="BO194" s="97"/>
      <c r="BP194" s="245"/>
      <c r="BQ194" s="245"/>
      <c r="BR194" s="245"/>
      <c r="BS194" s="245"/>
      <c r="BT194" s="245"/>
      <c r="BU194" s="245"/>
      <c r="BV194" s="246"/>
      <c r="BW194" s="245"/>
      <c r="BX194" s="246"/>
      <c r="BY194" s="246"/>
      <c r="BZ194" s="97"/>
      <c r="CA194" s="97"/>
      <c r="CB194" s="97"/>
      <c r="CC194" s="97"/>
      <c r="CD194" s="97"/>
      <c r="CE194" s="97"/>
      <c r="CF194" s="97"/>
      <c r="CG194" s="97"/>
      <c r="CH194" s="97"/>
      <c r="CI194" s="97"/>
      <c r="CJ194" s="97"/>
      <c r="CK194" s="97"/>
      <c r="CL194" s="97"/>
      <c r="CM194" s="97"/>
      <c r="CN194" s="97"/>
      <c r="CO194" s="97"/>
      <c r="CP194" s="97"/>
      <c r="CQ194" s="97"/>
      <c r="CR194" s="97"/>
      <c r="CS194" s="97"/>
      <c r="CT194" s="97"/>
      <c r="CU194" s="97"/>
      <c r="CV194" s="97"/>
      <c r="CW194" s="97"/>
      <c r="CX194" s="97"/>
      <c r="CY194" s="97"/>
      <c r="CZ194" s="97"/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</row>
    <row r="195" spans="1:115" ht="11.25" customHeight="1" x14ac:dyDescent="0.2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5"/>
      <c r="AN195" s="245"/>
      <c r="AO195" s="245"/>
      <c r="AP195" s="245"/>
      <c r="AQ195" s="245"/>
      <c r="AR195" s="245"/>
      <c r="AS195" s="245"/>
      <c r="AT195" s="245"/>
      <c r="AU195" s="245"/>
      <c r="AV195" s="245"/>
      <c r="AW195" s="245"/>
      <c r="AX195" s="245"/>
      <c r="AY195" s="245"/>
      <c r="AZ195" s="245"/>
      <c r="BA195" s="245"/>
      <c r="BB195" s="245"/>
      <c r="BC195" s="245"/>
      <c r="BD195" s="245"/>
      <c r="BE195" s="245"/>
      <c r="BF195" s="51">
        <v>5</v>
      </c>
      <c r="BG195" s="117">
        <v>35</v>
      </c>
      <c r="BH195" s="117">
        <v>15</v>
      </c>
      <c r="BI195" s="117">
        <v>28</v>
      </c>
      <c r="BJ195" s="54" t="str">
        <f t="shared" si="43"/>
        <v>15,35</v>
      </c>
      <c r="BK195" s="97"/>
      <c r="BL195" s="109">
        <f t="shared" si="44"/>
        <v>191</v>
      </c>
      <c r="BM195" s="64">
        <f t="shared" si="45"/>
        <v>6</v>
      </c>
      <c r="BN195" s="64">
        <f t="shared" si="46"/>
        <v>11</v>
      </c>
      <c r="BO195" s="97"/>
      <c r="BP195" s="245"/>
      <c r="BQ195" s="245"/>
      <c r="BR195" s="245"/>
      <c r="BS195" s="245"/>
      <c r="BT195" s="245"/>
      <c r="BU195" s="245"/>
      <c r="BV195" s="246"/>
      <c r="BW195" s="245"/>
      <c r="BX195" s="246"/>
      <c r="BY195" s="246"/>
      <c r="BZ195" s="97"/>
      <c r="CA195" s="97"/>
      <c r="CB195" s="97"/>
      <c r="CC195" s="97"/>
      <c r="CD195" s="97"/>
      <c r="CE195" s="97"/>
      <c r="CF195" s="97"/>
      <c r="CG195" s="97"/>
      <c r="CH195" s="97"/>
      <c r="CI195" s="97"/>
      <c r="CJ195" s="97"/>
      <c r="CK195" s="97"/>
      <c r="CL195" s="97"/>
      <c r="CM195" s="97"/>
      <c r="CN195" s="97"/>
      <c r="CO195" s="97"/>
      <c r="CP195" s="97"/>
      <c r="CQ195" s="97"/>
      <c r="CR195" s="97"/>
      <c r="CS195" s="97"/>
      <c r="CT195" s="97"/>
      <c r="CU195" s="97"/>
      <c r="CV195" s="97"/>
      <c r="CW195" s="97"/>
      <c r="CX195" s="97"/>
      <c r="CY195" s="97"/>
      <c r="CZ195" s="97"/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</row>
    <row r="196" spans="1:115" ht="11.25" customHeight="1" x14ac:dyDescent="0.2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/>
      <c r="AL196" s="245"/>
      <c r="AM196" s="245"/>
      <c r="AN196" s="245"/>
      <c r="AO196" s="245"/>
      <c r="AP196" s="245"/>
      <c r="AQ196" s="245"/>
      <c r="AR196" s="245"/>
      <c r="AS196" s="245"/>
      <c r="AT196" s="245"/>
      <c r="AU196" s="245"/>
      <c r="AV196" s="245"/>
      <c r="AW196" s="245"/>
      <c r="AX196" s="245"/>
      <c r="AY196" s="245"/>
      <c r="AZ196" s="245"/>
      <c r="BA196" s="245"/>
      <c r="BB196" s="245"/>
      <c r="BC196" s="245"/>
      <c r="BD196" s="245"/>
      <c r="BE196" s="245"/>
      <c r="BF196" s="51">
        <v>5</v>
      </c>
      <c r="BG196" s="117">
        <v>35</v>
      </c>
      <c r="BH196" s="117">
        <v>16</v>
      </c>
      <c r="BI196" s="117">
        <v>28</v>
      </c>
      <c r="BJ196" s="54" t="str">
        <f t="shared" si="43"/>
        <v>16,35</v>
      </c>
      <c r="BK196" s="97"/>
      <c r="BL196" s="109">
        <f t="shared" si="44"/>
        <v>192</v>
      </c>
      <c r="BM196" s="64">
        <f t="shared" si="45"/>
        <v>6</v>
      </c>
      <c r="BN196" s="64">
        <f t="shared" si="46"/>
        <v>12</v>
      </c>
      <c r="BO196" s="97"/>
      <c r="BP196" s="245"/>
      <c r="BQ196" s="245"/>
      <c r="BR196" s="245"/>
      <c r="BS196" s="245"/>
      <c r="BT196" s="245"/>
      <c r="BU196" s="245"/>
      <c r="BV196" s="246"/>
      <c r="BW196" s="245"/>
      <c r="BX196" s="246"/>
      <c r="BY196" s="246"/>
      <c r="BZ196" s="97"/>
      <c r="CA196" s="97"/>
      <c r="CB196" s="97"/>
      <c r="CC196" s="97"/>
      <c r="CD196" s="97"/>
      <c r="CE196" s="97"/>
      <c r="CF196" s="97"/>
      <c r="CG196" s="97"/>
      <c r="CH196" s="97"/>
      <c r="CI196" s="97"/>
      <c r="CJ196" s="97"/>
      <c r="CK196" s="97"/>
      <c r="CL196" s="97"/>
      <c r="CM196" s="97"/>
      <c r="CN196" s="97"/>
      <c r="CO196" s="97"/>
      <c r="CP196" s="97"/>
      <c r="CQ196" s="97"/>
      <c r="CR196" s="97"/>
      <c r="CS196" s="97"/>
      <c r="CT196" s="97"/>
      <c r="CU196" s="97"/>
      <c r="CV196" s="97"/>
      <c r="CW196" s="97"/>
      <c r="CX196" s="97"/>
      <c r="CY196" s="97"/>
      <c r="CZ196" s="97"/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</row>
    <row r="197" spans="1:115" ht="11.25" customHeight="1" x14ac:dyDescent="0.2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5"/>
      <c r="AO197" s="245"/>
      <c r="AP197" s="245"/>
      <c r="AQ197" s="245"/>
      <c r="AR197" s="245"/>
      <c r="AS197" s="245"/>
      <c r="AT197" s="245"/>
      <c r="AU197" s="245"/>
      <c r="AV197" s="245"/>
      <c r="AW197" s="245"/>
      <c r="AX197" s="245"/>
      <c r="AY197" s="245"/>
      <c r="AZ197" s="245"/>
      <c r="BA197" s="245"/>
      <c r="BB197" s="245"/>
      <c r="BC197" s="245"/>
      <c r="BD197" s="245"/>
      <c r="BE197" s="245"/>
      <c r="BF197" s="51">
        <v>5</v>
      </c>
      <c r="BG197" s="117">
        <v>35</v>
      </c>
      <c r="BH197" s="117">
        <v>17</v>
      </c>
      <c r="BI197" s="117">
        <v>28</v>
      </c>
      <c r="BJ197" s="54" t="str">
        <f t="shared" ref="BJ197:BJ260" si="47">_xlfn.CONCAT(BH197,",",BG197)</f>
        <v>17,35</v>
      </c>
      <c r="BK197" s="97"/>
      <c r="BL197" s="109">
        <f t="shared" ref="BL197:BL260" si="48">IF(ROW()&lt;=$BL$4,ROW()-ROW(BL$4),"")</f>
        <v>193</v>
      </c>
      <c r="BM197" s="64">
        <f t="shared" si="45"/>
        <v>6</v>
      </c>
      <c r="BN197" s="64">
        <f t="shared" si="46"/>
        <v>13</v>
      </c>
      <c r="BO197" s="97"/>
      <c r="BP197" s="245"/>
      <c r="BQ197" s="245"/>
      <c r="BR197" s="245"/>
      <c r="BS197" s="245"/>
      <c r="BT197" s="245"/>
      <c r="BU197" s="245"/>
      <c r="BV197" s="246"/>
      <c r="BW197" s="245"/>
      <c r="BX197" s="246"/>
      <c r="BY197" s="246"/>
      <c r="BZ197" s="97"/>
      <c r="CA197" s="97"/>
      <c r="CB197" s="97"/>
      <c r="CC197" s="97"/>
      <c r="CD197" s="97"/>
      <c r="CE197" s="97"/>
      <c r="CF197" s="97"/>
      <c r="CG197" s="97"/>
      <c r="CH197" s="97"/>
      <c r="CI197" s="97"/>
      <c r="CJ197" s="97"/>
      <c r="CK197" s="97"/>
      <c r="CL197" s="97"/>
      <c r="CM197" s="97"/>
      <c r="CN197" s="97"/>
      <c r="CO197" s="97"/>
      <c r="CP197" s="97"/>
      <c r="CQ197" s="97"/>
      <c r="CR197" s="97"/>
      <c r="CS197" s="97"/>
      <c r="CT197" s="97"/>
      <c r="CU197" s="97"/>
      <c r="CV197" s="97"/>
      <c r="CW197" s="97"/>
      <c r="CX197" s="97"/>
      <c r="CY197" s="97"/>
      <c r="CZ197" s="97"/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</row>
    <row r="198" spans="1:115" ht="11.25" customHeight="1" x14ac:dyDescent="0.2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245"/>
      <c r="AB198" s="245"/>
      <c r="AC198" s="245"/>
      <c r="AD198" s="245"/>
      <c r="AE198" s="245"/>
      <c r="AF198" s="245"/>
      <c r="AG198" s="245"/>
      <c r="AH198" s="245"/>
      <c r="AI198" s="245"/>
      <c r="AJ198" s="245"/>
      <c r="AK198" s="245"/>
      <c r="AL198" s="245"/>
      <c r="AM198" s="245"/>
      <c r="AN198" s="245"/>
      <c r="AO198" s="245"/>
      <c r="AP198" s="245"/>
      <c r="AQ198" s="245"/>
      <c r="AR198" s="245"/>
      <c r="AS198" s="245"/>
      <c r="AT198" s="245"/>
      <c r="AU198" s="245"/>
      <c r="AV198" s="245"/>
      <c r="AW198" s="245"/>
      <c r="AX198" s="245"/>
      <c r="AY198" s="245"/>
      <c r="AZ198" s="245"/>
      <c r="BA198" s="245"/>
      <c r="BB198" s="245"/>
      <c r="BC198" s="245"/>
      <c r="BD198" s="245"/>
      <c r="BE198" s="245"/>
      <c r="BF198" s="51">
        <v>5</v>
      </c>
      <c r="BG198" s="117">
        <v>35</v>
      </c>
      <c r="BH198" s="117">
        <v>18</v>
      </c>
      <c r="BI198" s="117">
        <v>28</v>
      </c>
      <c r="BJ198" s="54" t="str">
        <f t="shared" si="47"/>
        <v>18,35</v>
      </c>
      <c r="BK198" s="97"/>
      <c r="BL198" s="109">
        <f t="shared" si="48"/>
        <v>194</v>
      </c>
      <c r="BM198" s="64">
        <f t="shared" ref="BM198:BM261" si="49">IF(ISNUMBER(BL198),INT(BL197/$BN$4)+1,"")</f>
        <v>6</v>
      </c>
      <c r="BN198" s="64">
        <f t="shared" ref="BN198:BN261" si="50">IF(ISNUMBER(BL198),IF(BM197&lt;&gt;BM198,1,BN197+1),"")</f>
        <v>14</v>
      </c>
      <c r="BO198" s="97"/>
      <c r="BP198" s="245"/>
      <c r="BQ198" s="245"/>
      <c r="BR198" s="245"/>
      <c r="BS198" s="245"/>
      <c r="BT198" s="245"/>
      <c r="BU198" s="245"/>
      <c r="BV198" s="246"/>
      <c r="BW198" s="245"/>
      <c r="BX198" s="246"/>
      <c r="BY198" s="246"/>
      <c r="BZ198" s="97"/>
      <c r="CA198" s="97"/>
      <c r="CB198" s="97"/>
      <c r="CC198" s="97"/>
      <c r="CD198" s="97"/>
      <c r="CE198" s="97"/>
      <c r="CF198" s="97"/>
      <c r="CG198" s="97"/>
      <c r="CH198" s="97"/>
      <c r="CI198" s="97"/>
      <c r="CJ198" s="97"/>
      <c r="CK198" s="97"/>
      <c r="CL198" s="97"/>
      <c r="CM198" s="97"/>
      <c r="CN198" s="97"/>
      <c r="CO198" s="97"/>
      <c r="CP198" s="97"/>
      <c r="CQ198" s="97"/>
      <c r="CR198" s="97"/>
      <c r="CS198" s="97"/>
      <c r="CT198" s="97"/>
      <c r="CU198" s="97"/>
      <c r="CV198" s="97"/>
      <c r="CW198" s="97"/>
      <c r="CX198" s="97"/>
      <c r="CY198" s="97"/>
      <c r="CZ198" s="97"/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</row>
    <row r="199" spans="1:115" ht="11.25" customHeight="1" x14ac:dyDescent="0.2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5"/>
      <c r="AO199" s="245"/>
      <c r="AP199" s="245"/>
      <c r="AQ199" s="245"/>
      <c r="AR199" s="245"/>
      <c r="AS199" s="245"/>
      <c r="AT199" s="245"/>
      <c r="AU199" s="245"/>
      <c r="AV199" s="245"/>
      <c r="AW199" s="245"/>
      <c r="AX199" s="245"/>
      <c r="AY199" s="245"/>
      <c r="AZ199" s="245"/>
      <c r="BA199" s="245"/>
      <c r="BB199" s="245"/>
      <c r="BC199" s="245"/>
      <c r="BD199" s="245"/>
      <c r="BE199" s="245"/>
      <c r="BF199" s="51">
        <v>5</v>
      </c>
      <c r="BG199" s="117">
        <v>35</v>
      </c>
      <c r="BH199" s="117">
        <v>19</v>
      </c>
      <c r="BI199" s="117">
        <v>28</v>
      </c>
      <c r="BJ199" s="54" t="str">
        <f t="shared" si="47"/>
        <v>19,35</v>
      </c>
      <c r="BK199" s="97"/>
      <c r="BL199" s="109">
        <f t="shared" si="48"/>
        <v>195</v>
      </c>
      <c r="BM199" s="64">
        <f t="shared" si="49"/>
        <v>6</v>
      </c>
      <c r="BN199" s="64">
        <f t="shared" si="50"/>
        <v>15</v>
      </c>
      <c r="BO199" s="97"/>
      <c r="BP199" s="245"/>
      <c r="BQ199" s="245"/>
      <c r="BR199" s="245"/>
      <c r="BS199" s="245"/>
      <c r="BT199" s="245"/>
      <c r="BU199" s="245"/>
      <c r="BV199" s="246"/>
      <c r="BW199" s="245"/>
      <c r="BX199" s="246"/>
      <c r="BY199" s="246"/>
      <c r="BZ199" s="97"/>
      <c r="CA199" s="97"/>
      <c r="CB199" s="97"/>
      <c r="CC199" s="97"/>
      <c r="CD199" s="97"/>
      <c r="CE199" s="97"/>
      <c r="CF199" s="97"/>
      <c r="CG199" s="97"/>
      <c r="CH199" s="97"/>
      <c r="CI199" s="97"/>
      <c r="CJ199" s="97"/>
      <c r="CK199" s="97"/>
      <c r="CL199" s="97"/>
      <c r="CM199" s="97"/>
      <c r="CN199" s="97"/>
      <c r="CO199" s="97"/>
      <c r="CP199" s="97"/>
      <c r="CQ199" s="97"/>
      <c r="CR199" s="97"/>
      <c r="CS199" s="97"/>
      <c r="CT199" s="97"/>
      <c r="CU199" s="97"/>
      <c r="CV199" s="97"/>
      <c r="CW199" s="97"/>
      <c r="CX199" s="97"/>
      <c r="CY199" s="97"/>
      <c r="CZ199" s="97"/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</row>
    <row r="200" spans="1:115" ht="11.25" customHeight="1" x14ac:dyDescent="0.2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245"/>
      <c r="AN200" s="245"/>
      <c r="AO200" s="245"/>
      <c r="AP200" s="245"/>
      <c r="AQ200" s="245"/>
      <c r="AR200" s="245"/>
      <c r="AS200" s="245"/>
      <c r="AT200" s="245"/>
      <c r="AU200" s="245"/>
      <c r="AV200" s="245"/>
      <c r="AW200" s="245"/>
      <c r="AX200" s="245"/>
      <c r="AY200" s="245"/>
      <c r="AZ200" s="245"/>
      <c r="BA200" s="245"/>
      <c r="BB200" s="245"/>
      <c r="BC200" s="245"/>
      <c r="BD200" s="245"/>
      <c r="BE200" s="245"/>
      <c r="BF200" s="51">
        <v>5</v>
      </c>
      <c r="BG200" s="117">
        <v>35</v>
      </c>
      <c r="BH200" s="117">
        <v>20</v>
      </c>
      <c r="BI200" s="117">
        <v>28</v>
      </c>
      <c r="BJ200" s="54" t="str">
        <f t="shared" si="47"/>
        <v>20,35</v>
      </c>
      <c r="BK200" s="97"/>
      <c r="BL200" s="109">
        <f t="shared" si="48"/>
        <v>196</v>
      </c>
      <c r="BM200" s="64">
        <f t="shared" si="49"/>
        <v>6</v>
      </c>
      <c r="BN200" s="64">
        <f t="shared" si="50"/>
        <v>16</v>
      </c>
      <c r="BO200" s="97"/>
      <c r="BP200" s="245"/>
      <c r="BQ200" s="245"/>
      <c r="BR200" s="245"/>
      <c r="BS200" s="245"/>
      <c r="BT200" s="245"/>
      <c r="BU200" s="245"/>
      <c r="BV200" s="246"/>
      <c r="BW200" s="245"/>
      <c r="BX200" s="246"/>
      <c r="BY200" s="246"/>
      <c r="BZ200" s="97"/>
      <c r="CA200" s="97"/>
      <c r="CB200" s="97"/>
      <c r="CC200" s="97"/>
      <c r="CD200" s="97"/>
      <c r="CE200" s="97"/>
      <c r="CF200" s="97"/>
      <c r="CG200" s="97"/>
      <c r="CH200" s="97"/>
      <c r="CI200" s="97"/>
      <c r="CJ200" s="97"/>
      <c r="CK200" s="97"/>
      <c r="CL200" s="97"/>
      <c r="CM200" s="97"/>
      <c r="CN200" s="97"/>
      <c r="CO200" s="97"/>
      <c r="CP200" s="97"/>
      <c r="CQ200" s="97"/>
      <c r="CR200" s="97"/>
      <c r="CS200" s="97"/>
      <c r="CT200" s="97"/>
      <c r="CU200" s="97"/>
      <c r="CV200" s="97"/>
      <c r="CW200" s="97"/>
      <c r="CX200" s="97"/>
      <c r="CY200" s="97"/>
      <c r="CZ200" s="97"/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</row>
    <row r="201" spans="1:115" ht="11.25" customHeight="1" x14ac:dyDescent="0.2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245"/>
      <c r="AS201" s="245"/>
      <c r="AT201" s="245"/>
      <c r="AU201" s="245"/>
      <c r="AV201" s="245"/>
      <c r="AW201" s="245"/>
      <c r="AX201" s="245"/>
      <c r="AY201" s="245"/>
      <c r="AZ201" s="245"/>
      <c r="BA201" s="245"/>
      <c r="BB201" s="245"/>
      <c r="BC201" s="245"/>
      <c r="BD201" s="245"/>
      <c r="BE201" s="245"/>
      <c r="BF201" s="51">
        <v>5</v>
      </c>
      <c r="BG201" s="117">
        <v>36</v>
      </c>
      <c r="BH201" s="117">
        <v>21</v>
      </c>
      <c r="BI201" s="117">
        <v>28</v>
      </c>
      <c r="BJ201" s="54" t="str">
        <f t="shared" si="47"/>
        <v>21,36</v>
      </c>
      <c r="BK201" s="97"/>
      <c r="BL201" s="109">
        <f t="shared" si="48"/>
        <v>197</v>
      </c>
      <c r="BM201" s="64">
        <f t="shared" si="49"/>
        <v>6</v>
      </c>
      <c r="BN201" s="64">
        <f t="shared" si="50"/>
        <v>17</v>
      </c>
      <c r="BO201" s="97"/>
      <c r="BP201" s="245"/>
      <c r="BQ201" s="245"/>
      <c r="BR201" s="245"/>
      <c r="BS201" s="245"/>
      <c r="BT201" s="245"/>
      <c r="BU201" s="245"/>
      <c r="BV201" s="246"/>
      <c r="BW201" s="245"/>
      <c r="BX201" s="246"/>
      <c r="BY201" s="246"/>
      <c r="BZ201" s="97"/>
      <c r="CA201" s="97"/>
      <c r="CB201" s="97"/>
      <c r="CC201" s="97"/>
      <c r="CD201" s="97"/>
      <c r="CE201" s="97"/>
      <c r="CF201" s="97"/>
      <c r="CG201" s="97"/>
      <c r="CH201" s="97"/>
      <c r="CI201" s="97"/>
      <c r="CJ201" s="97"/>
      <c r="CK201" s="97"/>
      <c r="CL201" s="97"/>
      <c r="CM201" s="97"/>
      <c r="CN201" s="97"/>
      <c r="CO201" s="97"/>
      <c r="CP201" s="97"/>
      <c r="CQ201" s="97"/>
      <c r="CR201" s="97"/>
      <c r="CS201" s="97"/>
      <c r="CT201" s="97"/>
      <c r="CU201" s="97"/>
      <c r="CV201" s="97"/>
      <c r="CW201" s="97"/>
      <c r="CX201" s="97"/>
      <c r="CY201" s="97"/>
      <c r="CZ201" s="97"/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</row>
    <row r="202" spans="1:115" ht="11.25" customHeight="1" x14ac:dyDescent="0.2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245"/>
      <c r="AB202" s="245"/>
      <c r="AC202" s="245"/>
      <c r="AD202" s="245"/>
      <c r="AE202" s="245"/>
      <c r="AF202" s="245"/>
      <c r="AG202" s="245"/>
      <c r="AH202" s="245"/>
      <c r="AI202" s="245"/>
      <c r="AJ202" s="245"/>
      <c r="AK202" s="245"/>
      <c r="AL202" s="245"/>
      <c r="AM202" s="245"/>
      <c r="AN202" s="245"/>
      <c r="AO202" s="245"/>
      <c r="AP202" s="245"/>
      <c r="AQ202" s="245"/>
      <c r="AR202" s="245"/>
      <c r="AS202" s="245"/>
      <c r="AT202" s="245"/>
      <c r="AU202" s="245"/>
      <c r="AV202" s="245"/>
      <c r="AW202" s="245"/>
      <c r="AX202" s="245"/>
      <c r="AY202" s="245"/>
      <c r="AZ202" s="245"/>
      <c r="BA202" s="245"/>
      <c r="BB202" s="245"/>
      <c r="BC202" s="245"/>
      <c r="BD202" s="245"/>
      <c r="BE202" s="245"/>
      <c r="BF202" s="51">
        <v>5</v>
      </c>
      <c r="BG202" s="117">
        <v>36</v>
      </c>
      <c r="BH202" s="117">
        <v>22</v>
      </c>
      <c r="BI202" s="117">
        <v>28</v>
      </c>
      <c r="BJ202" s="54" t="str">
        <f t="shared" si="47"/>
        <v>22,36</v>
      </c>
      <c r="BK202" s="97"/>
      <c r="BL202" s="109">
        <f t="shared" si="48"/>
        <v>198</v>
      </c>
      <c r="BM202" s="64">
        <f t="shared" si="49"/>
        <v>6</v>
      </c>
      <c r="BN202" s="64">
        <f t="shared" si="50"/>
        <v>18</v>
      </c>
      <c r="BO202" s="97"/>
      <c r="BP202" s="245"/>
      <c r="BQ202" s="245"/>
      <c r="BR202" s="245"/>
      <c r="BS202" s="245"/>
      <c r="BT202" s="245"/>
      <c r="BU202" s="245"/>
      <c r="BV202" s="246"/>
      <c r="BW202" s="245"/>
      <c r="BX202" s="246"/>
      <c r="BY202" s="246"/>
      <c r="BZ202" s="97"/>
      <c r="CA202" s="97"/>
      <c r="CB202" s="97"/>
      <c r="CC202" s="97"/>
      <c r="CD202" s="97"/>
      <c r="CE202" s="97"/>
      <c r="CF202" s="97"/>
      <c r="CG202" s="97"/>
      <c r="CH202" s="97"/>
      <c r="CI202" s="97"/>
      <c r="CJ202" s="97"/>
      <c r="CK202" s="97"/>
      <c r="CL202" s="97"/>
      <c r="CM202" s="97"/>
      <c r="CN202" s="97"/>
      <c r="CO202" s="97"/>
      <c r="CP202" s="97"/>
      <c r="CQ202" s="97"/>
      <c r="CR202" s="97"/>
      <c r="CS202" s="97"/>
      <c r="CT202" s="97"/>
      <c r="CU202" s="97"/>
      <c r="CV202" s="97"/>
      <c r="CW202" s="97"/>
      <c r="CX202" s="97"/>
      <c r="CY202" s="97"/>
      <c r="CZ202" s="97"/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</row>
    <row r="203" spans="1:115" ht="11.25" customHeight="1" x14ac:dyDescent="0.2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245"/>
      <c r="AS203" s="245"/>
      <c r="AT203" s="245"/>
      <c r="AU203" s="245"/>
      <c r="AV203" s="245"/>
      <c r="AW203" s="245"/>
      <c r="AX203" s="245"/>
      <c r="AY203" s="245"/>
      <c r="AZ203" s="245"/>
      <c r="BA203" s="245"/>
      <c r="BB203" s="245"/>
      <c r="BC203" s="245"/>
      <c r="BD203" s="245"/>
      <c r="BE203" s="245"/>
      <c r="BF203" s="51">
        <v>5</v>
      </c>
      <c r="BG203" s="117">
        <v>36</v>
      </c>
      <c r="BH203" s="117">
        <v>23</v>
      </c>
      <c r="BI203" s="117">
        <v>28</v>
      </c>
      <c r="BJ203" s="54" t="str">
        <f t="shared" si="47"/>
        <v>23,36</v>
      </c>
      <c r="BK203" s="97"/>
      <c r="BL203" s="109">
        <f t="shared" si="48"/>
        <v>199</v>
      </c>
      <c r="BM203" s="64">
        <f t="shared" si="49"/>
        <v>6</v>
      </c>
      <c r="BN203" s="64">
        <f t="shared" si="50"/>
        <v>19</v>
      </c>
      <c r="BO203" s="97"/>
      <c r="BP203" s="245"/>
      <c r="BQ203" s="245"/>
      <c r="BR203" s="245"/>
      <c r="BS203" s="245"/>
      <c r="BT203" s="245"/>
      <c r="BU203" s="245"/>
      <c r="BV203" s="246"/>
      <c r="BW203" s="245"/>
      <c r="BX203" s="246"/>
      <c r="BY203" s="246"/>
      <c r="BZ203" s="97"/>
      <c r="CA203" s="97"/>
      <c r="CB203" s="97"/>
      <c r="CC203" s="97"/>
      <c r="CD203" s="97"/>
      <c r="CE203" s="97"/>
      <c r="CF203" s="97"/>
      <c r="CG203" s="97"/>
      <c r="CH203" s="97"/>
      <c r="CI203" s="97"/>
      <c r="CJ203" s="97"/>
      <c r="CK203" s="97"/>
      <c r="CL203" s="97"/>
      <c r="CM203" s="97"/>
      <c r="CN203" s="97"/>
      <c r="CO203" s="97"/>
      <c r="CP203" s="97"/>
      <c r="CQ203" s="97"/>
      <c r="CR203" s="97"/>
      <c r="CS203" s="97"/>
      <c r="CT203" s="97"/>
      <c r="CU203" s="97"/>
      <c r="CV203" s="97"/>
      <c r="CW203" s="97"/>
      <c r="CX203" s="97"/>
      <c r="CY203" s="97"/>
      <c r="CZ203" s="97"/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</row>
    <row r="204" spans="1:115" ht="11.25" customHeight="1" x14ac:dyDescent="0.2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245"/>
      <c r="AB204" s="245"/>
      <c r="AC204" s="245"/>
      <c r="AD204" s="245"/>
      <c r="AE204" s="245"/>
      <c r="AF204" s="245"/>
      <c r="AG204" s="245"/>
      <c r="AH204" s="245"/>
      <c r="AI204" s="245"/>
      <c r="AJ204" s="245"/>
      <c r="AK204" s="245"/>
      <c r="AL204" s="245"/>
      <c r="AM204" s="245"/>
      <c r="AN204" s="245"/>
      <c r="AO204" s="245"/>
      <c r="AP204" s="245"/>
      <c r="AQ204" s="245"/>
      <c r="AR204" s="245"/>
      <c r="AS204" s="245"/>
      <c r="AT204" s="245"/>
      <c r="AU204" s="245"/>
      <c r="AV204" s="245"/>
      <c r="AW204" s="245"/>
      <c r="AX204" s="245"/>
      <c r="AY204" s="245"/>
      <c r="AZ204" s="245"/>
      <c r="BA204" s="245"/>
      <c r="BB204" s="245"/>
      <c r="BC204" s="245"/>
      <c r="BD204" s="245"/>
      <c r="BE204" s="245"/>
      <c r="BF204" s="51">
        <v>6</v>
      </c>
      <c r="BG204" s="117">
        <v>1</v>
      </c>
      <c r="BH204" s="117">
        <v>4</v>
      </c>
      <c r="BI204" s="117">
        <v>50</v>
      </c>
      <c r="BJ204" s="54" t="str">
        <f t="shared" si="47"/>
        <v>4,1</v>
      </c>
      <c r="BK204" s="97"/>
      <c r="BL204" s="109">
        <f t="shared" si="48"/>
        <v>200</v>
      </c>
      <c r="BM204" s="64">
        <f t="shared" si="49"/>
        <v>6</v>
      </c>
      <c r="BN204" s="64">
        <f t="shared" si="50"/>
        <v>20</v>
      </c>
      <c r="BO204" s="97"/>
      <c r="BP204" s="245"/>
      <c r="BQ204" s="245"/>
      <c r="BR204" s="245"/>
      <c r="BS204" s="245"/>
      <c r="BT204" s="245"/>
      <c r="BU204" s="245"/>
      <c r="BV204" s="246"/>
      <c r="BW204" s="245"/>
      <c r="BX204" s="246"/>
      <c r="BY204" s="246"/>
      <c r="BZ204" s="97"/>
      <c r="CA204" s="97"/>
      <c r="CB204" s="97"/>
      <c r="CC204" s="97"/>
      <c r="CD204" s="97"/>
      <c r="CE204" s="97"/>
      <c r="CF204" s="97"/>
      <c r="CG204" s="97"/>
      <c r="CH204" s="97"/>
      <c r="CI204" s="97"/>
      <c r="CJ204" s="97"/>
      <c r="CK204" s="97"/>
      <c r="CL204" s="97"/>
      <c r="CM204" s="97"/>
      <c r="CN204" s="97"/>
      <c r="CO204" s="97"/>
      <c r="CP204" s="97"/>
      <c r="CQ204" s="97"/>
      <c r="CR204" s="97"/>
      <c r="CS204" s="97"/>
      <c r="CT204" s="97"/>
      <c r="CU204" s="97"/>
      <c r="CV204" s="97"/>
      <c r="CW204" s="97"/>
      <c r="CX204" s="97"/>
      <c r="CY204" s="97"/>
      <c r="CZ204" s="97"/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</row>
    <row r="205" spans="1:115" ht="11.25" customHeight="1" x14ac:dyDescent="0.2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245"/>
      <c r="AP205" s="245"/>
      <c r="AQ205" s="245"/>
      <c r="AR205" s="245"/>
      <c r="AS205" s="245"/>
      <c r="AT205" s="245"/>
      <c r="AU205" s="245"/>
      <c r="AV205" s="245"/>
      <c r="AW205" s="245"/>
      <c r="AX205" s="245"/>
      <c r="AY205" s="245"/>
      <c r="AZ205" s="245"/>
      <c r="BA205" s="245"/>
      <c r="BB205" s="245"/>
      <c r="BC205" s="245"/>
      <c r="BD205" s="245"/>
      <c r="BE205" s="245"/>
      <c r="BF205" s="51">
        <v>6</v>
      </c>
      <c r="BG205" s="117">
        <v>1</v>
      </c>
      <c r="BH205" s="117">
        <v>5</v>
      </c>
      <c r="BI205" s="117">
        <v>50</v>
      </c>
      <c r="BJ205" s="54" t="str">
        <f t="shared" si="47"/>
        <v>5,1</v>
      </c>
      <c r="BK205" s="97"/>
      <c r="BL205" s="109">
        <f t="shared" si="48"/>
        <v>201</v>
      </c>
      <c r="BM205" s="64">
        <f t="shared" si="49"/>
        <v>6</v>
      </c>
      <c r="BN205" s="64">
        <f t="shared" si="50"/>
        <v>21</v>
      </c>
      <c r="BO205" s="97"/>
      <c r="BP205" s="245"/>
      <c r="BQ205" s="245"/>
      <c r="BR205" s="245"/>
      <c r="BS205" s="245"/>
      <c r="BT205" s="245"/>
      <c r="BU205" s="245"/>
      <c r="BV205" s="246"/>
      <c r="BW205" s="245"/>
      <c r="BX205" s="246"/>
      <c r="BY205" s="246"/>
      <c r="BZ205" s="97"/>
      <c r="CA205" s="97"/>
      <c r="CB205" s="97"/>
      <c r="CC205" s="97"/>
      <c r="CD205" s="97"/>
      <c r="CE205" s="97"/>
      <c r="CF205" s="97"/>
      <c r="CG205" s="97"/>
      <c r="CH205" s="97"/>
      <c r="CI205" s="97"/>
      <c r="CJ205" s="97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7"/>
      <c r="CZ205" s="97"/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</row>
    <row r="206" spans="1:115" ht="11.25" customHeight="1" x14ac:dyDescent="0.2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245"/>
      <c r="AN206" s="245"/>
      <c r="AO206" s="245"/>
      <c r="AP206" s="245"/>
      <c r="AQ206" s="245"/>
      <c r="AR206" s="245"/>
      <c r="AS206" s="245"/>
      <c r="AT206" s="245"/>
      <c r="AU206" s="245"/>
      <c r="AV206" s="245"/>
      <c r="AW206" s="245"/>
      <c r="AX206" s="245"/>
      <c r="AY206" s="245"/>
      <c r="AZ206" s="245"/>
      <c r="BA206" s="245"/>
      <c r="BB206" s="245"/>
      <c r="BC206" s="245"/>
      <c r="BD206" s="245"/>
      <c r="BE206" s="245"/>
      <c r="BF206" s="51">
        <v>6</v>
      </c>
      <c r="BG206" s="117">
        <v>1</v>
      </c>
      <c r="BH206" s="117">
        <v>6</v>
      </c>
      <c r="BI206" s="117">
        <v>50</v>
      </c>
      <c r="BJ206" s="54" t="str">
        <f t="shared" si="47"/>
        <v>6,1</v>
      </c>
      <c r="BK206" s="97"/>
      <c r="BL206" s="109">
        <f t="shared" si="48"/>
        <v>202</v>
      </c>
      <c r="BM206" s="64">
        <f t="shared" si="49"/>
        <v>6</v>
      </c>
      <c r="BN206" s="64">
        <f t="shared" si="50"/>
        <v>22</v>
      </c>
      <c r="BO206" s="97"/>
      <c r="BP206" s="245"/>
      <c r="BQ206" s="245"/>
      <c r="BR206" s="245"/>
      <c r="BS206" s="245"/>
      <c r="BT206" s="245"/>
      <c r="BU206" s="245"/>
      <c r="BV206" s="246"/>
      <c r="BW206" s="245"/>
      <c r="BX206" s="246"/>
      <c r="BY206" s="246"/>
      <c r="BZ206" s="97"/>
      <c r="CA206" s="97"/>
      <c r="CB206" s="97"/>
      <c r="CC206" s="97"/>
      <c r="CD206" s="97"/>
      <c r="CE206" s="97"/>
      <c r="CF206" s="97"/>
      <c r="CG206" s="97"/>
      <c r="CH206" s="97"/>
      <c r="CI206" s="97"/>
      <c r="CJ206" s="97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7"/>
      <c r="CZ206" s="97"/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</row>
    <row r="207" spans="1:115" ht="11.25" customHeight="1" x14ac:dyDescent="0.2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245"/>
      <c r="AP207" s="245"/>
      <c r="AQ207" s="245"/>
      <c r="AR207" s="245"/>
      <c r="AS207" s="245"/>
      <c r="AT207" s="245"/>
      <c r="AU207" s="245"/>
      <c r="AV207" s="245"/>
      <c r="AW207" s="245"/>
      <c r="AX207" s="245"/>
      <c r="AY207" s="245"/>
      <c r="AZ207" s="245"/>
      <c r="BA207" s="245"/>
      <c r="BB207" s="245"/>
      <c r="BC207" s="245"/>
      <c r="BD207" s="245"/>
      <c r="BE207" s="245"/>
      <c r="BF207" s="51">
        <v>6</v>
      </c>
      <c r="BG207" s="117">
        <v>1</v>
      </c>
      <c r="BH207" s="117">
        <v>7</v>
      </c>
      <c r="BI207" s="117">
        <v>50</v>
      </c>
      <c r="BJ207" s="54" t="str">
        <f t="shared" si="47"/>
        <v>7,1</v>
      </c>
      <c r="BK207" s="97"/>
      <c r="BL207" s="109">
        <f t="shared" si="48"/>
        <v>203</v>
      </c>
      <c r="BM207" s="64">
        <f t="shared" si="49"/>
        <v>6</v>
      </c>
      <c r="BN207" s="64">
        <f t="shared" si="50"/>
        <v>23</v>
      </c>
      <c r="BO207" s="97"/>
      <c r="BP207" s="245"/>
      <c r="BQ207" s="245"/>
      <c r="BR207" s="245"/>
      <c r="BS207" s="245"/>
      <c r="BT207" s="245"/>
      <c r="BU207" s="245"/>
      <c r="BV207" s="246"/>
      <c r="BW207" s="245"/>
      <c r="BX207" s="246"/>
      <c r="BY207" s="246"/>
      <c r="BZ207" s="97"/>
      <c r="CA207" s="97"/>
      <c r="CB207" s="97"/>
      <c r="CC207" s="97"/>
      <c r="CD207" s="97"/>
      <c r="CE207" s="97"/>
      <c r="CF207" s="97"/>
      <c r="CG207" s="97"/>
      <c r="CH207" s="97"/>
      <c r="CI207" s="97"/>
      <c r="CJ207" s="97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7"/>
      <c r="CZ207" s="97"/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</row>
    <row r="208" spans="1:115" ht="11.25" customHeight="1" x14ac:dyDescent="0.2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5"/>
      <c r="AM208" s="245"/>
      <c r="AN208" s="245"/>
      <c r="AO208" s="245"/>
      <c r="AP208" s="245"/>
      <c r="AQ208" s="245"/>
      <c r="AR208" s="245"/>
      <c r="AS208" s="245"/>
      <c r="AT208" s="245"/>
      <c r="AU208" s="245"/>
      <c r="AV208" s="245"/>
      <c r="AW208" s="245"/>
      <c r="AX208" s="245"/>
      <c r="AY208" s="245"/>
      <c r="AZ208" s="245"/>
      <c r="BA208" s="245"/>
      <c r="BB208" s="245"/>
      <c r="BC208" s="245"/>
      <c r="BD208" s="245"/>
      <c r="BE208" s="245"/>
      <c r="BF208" s="51">
        <v>6</v>
      </c>
      <c r="BG208" s="117">
        <v>1</v>
      </c>
      <c r="BH208" s="117">
        <v>8</v>
      </c>
      <c r="BI208" s="117">
        <v>50</v>
      </c>
      <c r="BJ208" s="54" t="str">
        <f t="shared" si="47"/>
        <v>8,1</v>
      </c>
      <c r="BK208" s="97"/>
      <c r="BL208" s="109">
        <f t="shared" si="48"/>
        <v>204</v>
      </c>
      <c r="BM208" s="64">
        <f t="shared" si="49"/>
        <v>6</v>
      </c>
      <c r="BN208" s="64">
        <f t="shared" si="50"/>
        <v>24</v>
      </c>
      <c r="BO208" s="97"/>
      <c r="BP208" s="245"/>
      <c r="BQ208" s="245"/>
      <c r="BR208" s="245"/>
      <c r="BS208" s="245"/>
      <c r="BT208" s="245"/>
      <c r="BU208" s="245"/>
      <c r="BV208" s="246"/>
      <c r="BW208" s="245"/>
      <c r="BX208" s="246"/>
      <c r="BY208" s="246"/>
      <c r="BZ208" s="97"/>
      <c r="CA208" s="97"/>
      <c r="CB208" s="97"/>
      <c r="CC208" s="97"/>
      <c r="CD208" s="97"/>
      <c r="CE208" s="97"/>
      <c r="CF208" s="97"/>
      <c r="CG208" s="97"/>
      <c r="CH208" s="97"/>
      <c r="CI208" s="97"/>
      <c r="CJ208" s="97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7"/>
      <c r="CZ208" s="97"/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</row>
    <row r="209" spans="1:115" ht="11.25" customHeight="1" x14ac:dyDescent="0.2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245"/>
      <c r="AP209" s="245"/>
      <c r="AQ209" s="245"/>
      <c r="AR209" s="245"/>
      <c r="AS209" s="245"/>
      <c r="AT209" s="245"/>
      <c r="AU209" s="245"/>
      <c r="AV209" s="245"/>
      <c r="AW209" s="245"/>
      <c r="AX209" s="245"/>
      <c r="AY209" s="245"/>
      <c r="AZ209" s="245"/>
      <c r="BA209" s="245"/>
      <c r="BB209" s="245"/>
      <c r="BC209" s="245"/>
      <c r="BD209" s="245"/>
      <c r="BE209" s="245"/>
      <c r="BF209" s="51">
        <v>6</v>
      </c>
      <c r="BG209" s="117">
        <v>1</v>
      </c>
      <c r="BH209" s="117">
        <v>9</v>
      </c>
      <c r="BI209" s="117">
        <v>50</v>
      </c>
      <c r="BJ209" s="54" t="str">
        <f t="shared" si="47"/>
        <v>9,1</v>
      </c>
      <c r="BK209" s="97"/>
      <c r="BL209" s="109">
        <f t="shared" si="48"/>
        <v>205</v>
      </c>
      <c r="BM209" s="64">
        <f t="shared" si="49"/>
        <v>6</v>
      </c>
      <c r="BN209" s="64">
        <f t="shared" si="50"/>
        <v>25</v>
      </c>
      <c r="BO209" s="97"/>
      <c r="BP209" s="245"/>
      <c r="BQ209" s="245"/>
      <c r="BR209" s="245"/>
      <c r="BS209" s="245"/>
      <c r="BT209" s="245"/>
      <c r="BU209" s="245"/>
      <c r="BV209" s="246"/>
      <c r="BW209" s="245"/>
      <c r="BX209" s="246"/>
      <c r="BY209" s="246"/>
      <c r="BZ209" s="97"/>
      <c r="CA209" s="97"/>
      <c r="CB209" s="97"/>
      <c r="CC209" s="97"/>
      <c r="CD209" s="97"/>
      <c r="CE209" s="97"/>
      <c r="CF209" s="97"/>
      <c r="CG209" s="97"/>
      <c r="CH209" s="97"/>
      <c r="CI209" s="97"/>
      <c r="CJ209" s="97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7"/>
      <c r="CZ209" s="97"/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</row>
    <row r="210" spans="1:115" ht="11.25" customHeight="1" x14ac:dyDescent="0.2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245"/>
      <c r="AS210" s="245"/>
      <c r="AT210" s="245"/>
      <c r="AU210" s="245"/>
      <c r="AV210" s="245"/>
      <c r="AW210" s="245"/>
      <c r="AX210" s="245"/>
      <c r="AY210" s="245"/>
      <c r="AZ210" s="245"/>
      <c r="BA210" s="245"/>
      <c r="BB210" s="245"/>
      <c r="BC210" s="245"/>
      <c r="BD210" s="245"/>
      <c r="BE210" s="245"/>
      <c r="BF210" s="51">
        <v>6</v>
      </c>
      <c r="BG210" s="117">
        <v>1</v>
      </c>
      <c r="BH210" s="117">
        <v>10</v>
      </c>
      <c r="BI210" s="117">
        <v>50</v>
      </c>
      <c r="BJ210" s="54" t="str">
        <f t="shared" si="47"/>
        <v>10,1</v>
      </c>
      <c r="BK210" s="97"/>
      <c r="BL210" s="109">
        <f t="shared" si="48"/>
        <v>206</v>
      </c>
      <c r="BM210" s="64">
        <f t="shared" si="49"/>
        <v>6</v>
      </c>
      <c r="BN210" s="64">
        <f t="shared" si="50"/>
        <v>26</v>
      </c>
      <c r="BO210" s="97"/>
      <c r="BP210" s="245"/>
      <c r="BQ210" s="245"/>
      <c r="BR210" s="245"/>
      <c r="BS210" s="245"/>
      <c r="BT210" s="245"/>
      <c r="BU210" s="245"/>
      <c r="BV210" s="246"/>
      <c r="BW210" s="245"/>
      <c r="BX210" s="246"/>
      <c r="BY210" s="246"/>
      <c r="BZ210" s="97"/>
      <c r="CA210" s="97"/>
      <c r="CB210" s="97"/>
      <c r="CC210" s="97"/>
      <c r="CD210" s="97"/>
      <c r="CE210" s="97"/>
      <c r="CF210" s="97"/>
      <c r="CG210" s="97"/>
      <c r="CH210" s="97"/>
      <c r="CI210" s="97"/>
      <c r="CJ210" s="97"/>
      <c r="CX210" s="97"/>
      <c r="CY210" s="97"/>
      <c r="CZ210" s="97"/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</row>
    <row r="211" spans="1:115" ht="11.25" customHeight="1" x14ac:dyDescent="0.2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245"/>
      <c r="AS211" s="245"/>
      <c r="AT211" s="245"/>
      <c r="AU211" s="245"/>
      <c r="AV211" s="245"/>
      <c r="AW211" s="245"/>
      <c r="AX211" s="245"/>
      <c r="AY211" s="245"/>
      <c r="AZ211" s="245"/>
      <c r="BA211" s="245"/>
      <c r="BB211" s="245"/>
      <c r="BC211" s="245"/>
      <c r="BD211" s="245"/>
      <c r="BE211" s="245"/>
      <c r="BF211" s="51">
        <v>6</v>
      </c>
      <c r="BG211" s="117">
        <v>1</v>
      </c>
      <c r="BH211" s="117">
        <v>11</v>
      </c>
      <c r="BI211" s="117">
        <v>50</v>
      </c>
      <c r="BJ211" s="54" t="str">
        <f t="shared" si="47"/>
        <v>11,1</v>
      </c>
      <c r="BK211" s="97"/>
      <c r="BL211" s="109">
        <f t="shared" si="48"/>
        <v>207</v>
      </c>
      <c r="BM211" s="64">
        <f t="shared" si="49"/>
        <v>6</v>
      </c>
      <c r="BN211" s="64">
        <f t="shared" si="50"/>
        <v>27</v>
      </c>
      <c r="BO211" s="97"/>
      <c r="BP211" s="245"/>
      <c r="BQ211" s="245"/>
      <c r="BR211" s="245"/>
      <c r="BS211" s="245"/>
      <c r="BT211" s="245"/>
      <c r="BU211" s="245"/>
      <c r="BV211" s="246"/>
      <c r="BW211" s="245"/>
      <c r="BX211" s="246"/>
      <c r="BY211" s="246"/>
      <c r="BZ211" s="97"/>
      <c r="CA211" s="97"/>
      <c r="CB211" s="97"/>
      <c r="CC211" s="97"/>
      <c r="CD211" s="97"/>
      <c r="CE211" s="97"/>
      <c r="CF211" s="97"/>
      <c r="CG211" s="97"/>
      <c r="CH211" s="97"/>
      <c r="CI211" s="97"/>
      <c r="CJ211" s="97"/>
      <c r="CX211" s="97"/>
      <c r="CY211" s="97"/>
      <c r="CZ211" s="97"/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</row>
    <row r="212" spans="1:115" ht="11.25" customHeight="1" x14ac:dyDescent="0.2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245"/>
      <c r="AS212" s="245"/>
      <c r="AT212" s="245"/>
      <c r="AU212" s="245"/>
      <c r="AV212" s="245"/>
      <c r="AW212" s="245"/>
      <c r="AX212" s="245"/>
      <c r="AY212" s="245"/>
      <c r="AZ212" s="245"/>
      <c r="BA212" s="245"/>
      <c r="BB212" s="245"/>
      <c r="BC212" s="245"/>
      <c r="BD212" s="245"/>
      <c r="BE212" s="245"/>
      <c r="BF212" s="51">
        <v>6</v>
      </c>
      <c r="BG212" s="117">
        <v>1</v>
      </c>
      <c r="BH212" s="117">
        <v>12</v>
      </c>
      <c r="BI212" s="117">
        <v>50.09</v>
      </c>
      <c r="BJ212" s="54" t="str">
        <f t="shared" si="47"/>
        <v>12,1</v>
      </c>
      <c r="BK212" s="97"/>
      <c r="BL212" s="109">
        <f t="shared" si="48"/>
        <v>208</v>
      </c>
      <c r="BM212" s="64">
        <f t="shared" si="49"/>
        <v>6</v>
      </c>
      <c r="BN212" s="64">
        <f t="shared" si="50"/>
        <v>28</v>
      </c>
      <c r="BO212" s="97"/>
      <c r="BP212" s="245"/>
      <c r="BQ212" s="245"/>
      <c r="BR212" s="245"/>
      <c r="BS212" s="245"/>
      <c r="BT212" s="245"/>
      <c r="BU212" s="245"/>
      <c r="BV212" s="246"/>
      <c r="BW212" s="245"/>
      <c r="BX212" s="246"/>
      <c r="BY212" s="246"/>
      <c r="BZ212" s="97"/>
      <c r="CA212" s="97"/>
      <c r="CB212" s="97"/>
      <c r="CC212" s="97"/>
      <c r="CD212" s="97"/>
      <c r="CE212" s="97"/>
      <c r="CF212" s="97"/>
      <c r="CG212" s="97"/>
      <c r="CH212" s="97"/>
      <c r="CI212" s="97"/>
      <c r="CJ212" s="97"/>
      <c r="CX212" s="97"/>
      <c r="CY212" s="97"/>
      <c r="CZ212" s="97"/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</row>
    <row r="213" spans="1:115" ht="11.25" customHeight="1" x14ac:dyDescent="0.2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245"/>
      <c r="AS213" s="245"/>
      <c r="AT213" s="245"/>
      <c r="AU213" s="245"/>
      <c r="AV213" s="245"/>
      <c r="AW213" s="245"/>
      <c r="AX213" s="245"/>
      <c r="AY213" s="245"/>
      <c r="AZ213" s="245"/>
      <c r="BA213" s="245"/>
      <c r="BB213" s="245"/>
      <c r="BC213" s="245"/>
      <c r="BD213" s="245"/>
      <c r="BE213" s="245"/>
      <c r="BF213" s="51">
        <v>6</v>
      </c>
      <c r="BG213" s="117">
        <v>1</v>
      </c>
      <c r="BH213" s="117">
        <v>13</v>
      </c>
      <c r="BI213" s="117">
        <v>50.14</v>
      </c>
      <c r="BJ213" s="54" t="str">
        <f t="shared" si="47"/>
        <v>13,1</v>
      </c>
      <c r="BK213" s="97"/>
      <c r="BL213" s="109">
        <f t="shared" si="48"/>
        <v>209</v>
      </c>
      <c r="BM213" s="64">
        <f t="shared" si="49"/>
        <v>6</v>
      </c>
      <c r="BN213" s="64">
        <f t="shared" si="50"/>
        <v>29</v>
      </c>
      <c r="BO213" s="97"/>
      <c r="BP213" s="245"/>
      <c r="BQ213" s="245"/>
      <c r="BR213" s="245"/>
      <c r="BS213" s="245"/>
      <c r="BT213" s="245"/>
      <c r="BU213" s="245"/>
      <c r="BV213" s="246"/>
      <c r="BW213" s="245"/>
      <c r="BX213" s="246"/>
      <c r="BY213" s="246"/>
      <c r="BZ213" s="97"/>
      <c r="CA213" s="97"/>
      <c r="CB213" s="97"/>
      <c r="CC213" s="97"/>
      <c r="CD213" s="97"/>
      <c r="CE213" s="97"/>
      <c r="CF213" s="97"/>
      <c r="CG213" s="97"/>
      <c r="CH213" s="97"/>
      <c r="CI213" s="97"/>
      <c r="CJ213" s="97"/>
      <c r="CX213" s="97"/>
      <c r="CY213" s="97"/>
      <c r="CZ213" s="97"/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</row>
    <row r="214" spans="1:115" ht="11.25" customHeight="1" x14ac:dyDescent="0.2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245"/>
      <c r="AS214" s="245"/>
      <c r="AT214" s="245"/>
      <c r="AU214" s="245"/>
      <c r="AV214" s="245"/>
      <c r="AW214" s="245"/>
      <c r="AX214" s="245"/>
      <c r="AY214" s="245"/>
      <c r="AZ214" s="245"/>
      <c r="BA214" s="245"/>
      <c r="BB214" s="245"/>
      <c r="BC214" s="245"/>
      <c r="BD214" s="245"/>
      <c r="BE214" s="245"/>
      <c r="BF214" s="51">
        <v>6</v>
      </c>
      <c r="BG214" s="117">
        <v>1</v>
      </c>
      <c r="BH214" s="117">
        <v>14</v>
      </c>
      <c r="BI214" s="117">
        <v>50.14</v>
      </c>
      <c r="BJ214" s="54" t="str">
        <f t="shared" si="47"/>
        <v>14,1</v>
      </c>
      <c r="BK214" s="97"/>
      <c r="BL214" s="109">
        <f t="shared" si="48"/>
        <v>210</v>
      </c>
      <c r="BM214" s="64">
        <f t="shared" si="49"/>
        <v>6</v>
      </c>
      <c r="BN214" s="64">
        <f t="shared" si="50"/>
        <v>30</v>
      </c>
      <c r="BO214" s="97"/>
      <c r="BP214" s="245"/>
      <c r="BQ214" s="245"/>
      <c r="BR214" s="245"/>
      <c r="BS214" s="245"/>
      <c r="BT214" s="245"/>
      <c r="BU214" s="245"/>
      <c r="BV214" s="246"/>
      <c r="BW214" s="245"/>
      <c r="BX214" s="246"/>
      <c r="BY214" s="246"/>
      <c r="BZ214" s="97"/>
      <c r="CA214" s="97"/>
      <c r="CB214" s="97"/>
      <c r="CC214" s="97"/>
      <c r="CD214" s="97"/>
      <c r="CE214" s="97"/>
      <c r="CF214" s="97"/>
      <c r="CG214" s="97"/>
      <c r="CH214" s="97"/>
      <c r="CI214" s="97"/>
      <c r="CJ214" s="97"/>
      <c r="CX214" s="97"/>
      <c r="CY214" s="97"/>
      <c r="CZ214" s="97"/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</row>
    <row r="215" spans="1:115" ht="11.25" customHeight="1" x14ac:dyDescent="0.2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245"/>
      <c r="AP215" s="245"/>
      <c r="AQ215" s="245"/>
      <c r="AR215" s="245"/>
      <c r="AS215" s="245"/>
      <c r="AT215" s="245"/>
      <c r="AU215" s="245"/>
      <c r="AV215" s="245"/>
      <c r="AW215" s="245"/>
      <c r="AX215" s="245"/>
      <c r="AY215" s="245"/>
      <c r="AZ215" s="245"/>
      <c r="BA215" s="245"/>
      <c r="BB215" s="245"/>
      <c r="BC215" s="245"/>
      <c r="BD215" s="245"/>
      <c r="BE215" s="245"/>
      <c r="BF215" s="51">
        <v>6</v>
      </c>
      <c r="BG215" s="117">
        <v>1</v>
      </c>
      <c r="BH215" s="117">
        <v>15</v>
      </c>
      <c r="BI215" s="117">
        <v>50.09</v>
      </c>
      <c r="BJ215" s="54" t="str">
        <f t="shared" si="47"/>
        <v>15,1</v>
      </c>
      <c r="BK215" s="97"/>
      <c r="BL215" s="109">
        <f t="shared" si="48"/>
        <v>211</v>
      </c>
      <c r="BM215" s="64">
        <f t="shared" si="49"/>
        <v>6</v>
      </c>
      <c r="BN215" s="64">
        <f t="shared" si="50"/>
        <v>31</v>
      </c>
      <c r="BO215" s="97"/>
      <c r="BP215" s="245"/>
      <c r="BQ215" s="245"/>
      <c r="BR215" s="245"/>
      <c r="BS215" s="245"/>
      <c r="BT215" s="245"/>
      <c r="BU215" s="245"/>
      <c r="BV215" s="246"/>
      <c r="BW215" s="245"/>
      <c r="BX215" s="246"/>
      <c r="BY215" s="246"/>
      <c r="BZ215" s="97"/>
      <c r="CA215" s="97"/>
      <c r="CB215" s="97"/>
      <c r="CC215" s="97"/>
      <c r="CD215" s="97"/>
      <c r="CE215" s="97"/>
      <c r="CF215" s="97"/>
      <c r="CG215" s="97"/>
      <c r="CH215" s="97"/>
      <c r="CI215" s="97"/>
      <c r="CJ215" s="97"/>
      <c r="CX215" s="97"/>
      <c r="CY215" s="97"/>
      <c r="CZ215" s="97"/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</row>
    <row r="216" spans="1:115" ht="11.25" customHeight="1" x14ac:dyDescent="0.2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  <c r="AU216" s="245"/>
      <c r="AV216" s="245"/>
      <c r="AW216" s="245"/>
      <c r="AX216" s="245"/>
      <c r="AY216" s="245"/>
      <c r="AZ216" s="245"/>
      <c r="BA216" s="245"/>
      <c r="BB216" s="245"/>
      <c r="BC216" s="245"/>
      <c r="BD216" s="245"/>
      <c r="BE216" s="245"/>
      <c r="BF216" s="51">
        <v>6</v>
      </c>
      <c r="BG216" s="117">
        <v>1</v>
      </c>
      <c r="BH216" s="117">
        <v>16</v>
      </c>
      <c r="BI216" s="117">
        <v>50</v>
      </c>
      <c r="BJ216" s="54" t="str">
        <f t="shared" si="47"/>
        <v>16,1</v>
      </c>
      <c r="BK216" s="97"/>
      <c r="BL216" s="109">
        <f t="shared" si="48"/>
        <v>212</v>
      </c>
      <c r="BM216" s="64">
        <f t="shared" si="49"/>
        <v>6</v>
      </c>
      <c r="BN216" s="64">
        <f t="shared" si="50"/>
        <v>32</v>
      </c>
      <c r="BO216" s="97"/>
      <c r="BP216" s="245"/>
      <c r="BQ216" s="245"/>
      <c r="BR216" s="245"/>
      <c r="BS216" s="245"/>
      <c r="BT216" s="245"/>
      <c r="BU216" s="245"/>
      <c r="BV216" s="246"/>
      <c r="BW216" s="245"/>
      <c r="BX216" s="246"/>
      <c r="BY216" s="246"/>
      <c r="BZ216" s="97"/>
      <c r="CA216" s="97"/>
      <c r="CB216" s="97"/>
      <c r="CC216" s="97"/>
      <c r="CD216" s="97"/>
      <c r="CE216" s="97"/>
      <c r="CF216" s="97"/>
      <c r="CG216" s="97"/>
      <c r="CH216" s="97"/>
      <c r="CI216" s="97"/>
      <c r="CJ216" s="97"/>
      <c r="CX216" s="97"/>
      <c r="CY216" s="97"/>
      <c r="CZ216" s="97"/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</row>
    <row r="217" spans="1:115" ht="11.25" customHeight="1" x14ac:dyDescent="0.2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245"/>
      <c r="AS217" s="245"/>
      <c r="AT217" s="245"/>
      <c r="AU217" s="245"/>
      <c r="AV217" s="245"/>
      <c r="AW217" s="245"/>
      <c r="AX217" s="245"/>
      <c r="AY217" s="245"/>
      <c r="AZ217" s="245"/>
      <c r="BA217" s="245"/>
      <c r="BB217" s="245"/>
      <c r="BC217" s="245"/>
      <c r="BD217" s="245"/>
      <c r="BE217" s="245"/>
      <c r="BF217" s="51">
        <v>6</v>
      </c>
      <c r="BG217" s="117">
        <v>1</v>
      </c>
      <c r="BH217" s="117">
        <v>17</v>
      </c>
      <c r="BI217" s="117">
        <v>50</v>
      </c>
      <c r="BJ217" s="54" t="str">
        <f t="shared" si="47"/>
        <v>17,1</v>
      </c>
      <c r="BK217" s="97"/>
      <c r="BL217" s="109">
        <f t="shared" si="48"/>
        <v>213</v>
      </c>
      <c r="BM217" s="64">
        <f t="shared" si="49"/>
        <v>6</v>
      </c>
      <c r="BN217" s="64">
        <f t="shared" si="50"/>
        <v>33</v>
      </c>
      <c r="BO217" s="97"/>
      <c r="BP217" s="245"/>
      <c r="BQ217" s="245"/>
      <c r="BR217" s="245"/>
      <c r="BS217" s="245"/>
      <c r="BT217" s="245"/>
      <c r="BU217" s="245"/>
      <c r="BV217" s="246"/>
      <c r="BW217" s="245"/>
      <c r="BX217" s="246"/>
      <c r="BY217" s="246"/>
      <c r="BZ217" s="97"/>
      <c r="CA217" s="97"/>
      <c r="CB217" s="97"/>
      <c r="CC217" s="97"/>
      <c r="CD217" s="97"/>
      <c r="CE217" s="97"/>
      <c r="CF217" s="97"/>
      <c r="CG217" s="97"/>
      <c r="CH217" s="97"/>
      <c r="CI217" s="97"/>
      <c r="CJ217" s="97"/>
      <c r="CX217" s="97"/>
      <c r="CY217" s="97"/>
      <c r="CZ217" s="97"/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</row>
    <row r="218" spans="1:115" ht="11.25" customHeight="1" x14ac:dyDescent="0.2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245"/>
      <c r="AS218" s="245"/>
      <c r="AT218" s="245"/>
      <c r="AU218" s="245"/>
      <c r="AV218" s="245"/>
      <c r="AW218" s="245"/>
      <c r="AX218" s="245"/>
      <c r="AY218" s="245"/>
      <c r="AZ218" s="245"/>
      <c r="BA218" s="245"/>
      <c r="BB218" s="245"/>
      <c r="BC218" s="245"/>
      <c r="BD218" s="245"/>
      <c r="BE218" s="245"/>
      <c r="BF218" s="51">
        <v>6</v>
      </c>
      <c r="BG218" s="117">
        <v>1</v>
      </c>
      <c r="BH218" s="117">
        <v>18</v>
      </c>
      <c r="BI218" s="117">
        <v>50</v>
      </c>
      <c r="BJ218" s="54" t="str">
        <f t="shared" si="47"/>
        <v>18,1</v>
      </c>
      <c r="BK218" s="97"/>
      <c r="BL218" s="109">
        <f t="shared" si="48"/>
        <v>214</v>
      </c>
      <c r="BM218" s="64">
        <f t="shared" si="49"/>
        <v>6</v>
      </c>
      <c r="BN218" s="64">
        <f t="shared" si="50"/>
        <v>34</v>
      </c>
      <c r="BO218" s="97"/>
      <c r="BP218" s="245"/>
      <c r="BQ218" s="245"/>
      <c r="BR218" s="245"/>
      <c r="BS218" s="245"/>
      <c r="BT218" s="245"/>
      <c r="BU218" s="245"/>
      <c r="BV218" s="246"/>
      <c r="BW218" s="245"/>
      <c r="BX218" s="246"/>
      <c r="BY218" s="246"/>
      <c r="BZ218" s="97"/>
      <c r="CA218" s="97"/>
      <c r="CB218" s="97"/>
      <c r="CC218" s="97"/>
      <c r="CD218" s="97"/>
      <c r="CE218" s="97"/>
      <c r="CF218" s="97"/>
      <c r="CG218" s="97"/>
      <c r="CH218" s="97"/>
      <c r="CI218" s="97"/>
      <c r="CJ218" s="97"/>
      <c r="CX218" s="97"/>
      <c r="CY218" s="97"/>
      <c r="CZ218" s="97"/>
      <c r="DA218" s="97"/>
      <c r="DB218" s="97"/>
      <c r="DC218" s="97"/>
      <c r="DD218" s="97"/>
      <c r="DE218" s="97"/>
      <c r="DF218" s="97"/>
      <c r="DG218" s="97"/>
      <c r="DH218" s="97"/>
      <c r="DI218" s="97"/>
      <c r="DJ218" s="97"/>
      <c r="DK218" s="97"/>
    </row>
    <row r="219" spans="1:115" ht="11.25" customHeight="1" x14ac:dyDescent="0.2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245"/>
      <c r="AS219" s="245"/>
      <c r="AT219" s="245"/>
      <c r="AU219" s="245"/>
      <c r="AV219" s="245"/>
      <c r="AW219" s="245"/>
      <c r="AX219" s="245"/>
      <c r="AY219" s="245"/>
      <c r="AZ219" s="245"/>
      <c r="BA219" s="245"/>
      <c r="BB219" s="245"/>
      <c r="BC219" s="245"/>
      <c r="BD219" s="245"/>
      <c r="BE219" s="245"/>
      <c r="BF219" s="51">
        <v>6</v>
      </c>
      <c r="BG219" s="117">
        <v>1</v>
      </c>
      <c r="BH219" s="117">
        <v>19</v>
      </c>
      <c r="BI219" s="117">
        <v>50</v>
      </c>
      <c r="BJ219" s="54" t="str">
        <f t="shared" si="47"/>
        <v>19,1</v>
      </c>
      <c r="BK219" s="97"/>
      <c r="BL219" s="109">
        <f t="shared" si="48"/>
        <v>215</v>
      </c>
      <c r="BM219" s="64">
        <f t="shared" si="49"/>
        <v>6</v>
      </c>
      <c r="BN219" s="64">
        <f t="shared" si="50"/>
        <v>35</v>
      </c>
      <c r="BO219" s="97"/>
      <c r="BP219" s="245"/>
      <c r="BQ219" s="245"/>
      <c r="BR219" s="245"/>
      <c r="BS219" s="245"/>
      <c r="BT219" s="245"/>
      <c r="BU219" s="245"/>
      <c r="BV219" s="246"/>
      <c r="BW219" s="245"/>
      <c r="BX219" s="246"/>
      <c r="BY219" s="246"/>
      <c r="BZ219" s="97"/>
      <c r="CA219" s="97"/>
      <c r="CB219" s="97"/>
      <c r="CC219" s="97"/>
      <c r="CD219" s="97"/>
      <c r="CE219" s="97"/>
      <c r="CF219" s="97"/>
      <c r="CG219" s="97"/>
      <c r="CH219" s="97"/>
      <c r="CI219" s="97"/>
      <c r="CJ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</row>
    <row r="220" spans="1:115" ht="11.25" customHeight="1" x14ac:dyDescent="0.2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245"/>
      <c r="AS220" s="245"/>
      <c r="AT220" s="245"/>
      <c r="AU220" s="245"/>
      <c r="AV220" s="245"/>
      <c r="AW220" s="245"/>
      <c r="AX220" s="245"/>
      <c r="AY220" s="245"/>
      <c r="AZ220" s="245"/>
      <c r="BA220" s="245"/>
      <c r="BB220" s="245"/>
      <c r="BC220" s="245"/>
      <c r="BD220" s="245"/>
      <c r="BE220" s="245"/>
      <c r="BF220" s="51">
        <v>6</v>
      </c>
      <c r="BG220" s="117">
        <v>1</v>
      </c>
      <c r="BH220" s="117">
        <v>20</v>
      </c>
      <c r="BI220" s="117">
        <v>50</v>
      </c>
      <c r="BJ220" s="54" t="str">
        <f t="shared" si="47"/>
        <v>20,1</v>
      </c>
      <c r="BK220" s="97"/>
      <c r="BL220" s="109">
        <f t="shared" si="48"/>
        <v>216</v>
      </c>
      <c r="BM220" s="64">
        <f t="shared" si="49"/>
        <v>6</v>
      </c>
      <c r="BN220" s="64">
        <f t="shared" si="50"/>
        <v>36</v>
      </c>
      <c r="BO220" s="97"/>
      <c r="BP220" s="245"/>
      <c r="BQ220" s="245"/>
      <c r="BR220" s="245"/>
      <c r="BS220" s="245"/>
      <c r="BT220" s="245"/>
      <c r="BU220" s="245"/>
      <c r="BV220" s="246"/>
      <c r="BW220" s="245"/>
      <c r="BX220" s="246"/>
      <c r="BY220" s="246"/>
      <c r="BZ220" s="97"/>
      <c r="CA220" s="97"/>
      <c r="CB220" s="97"/>
      <c r="CC220" s="97"/>
      <c r="CD220" s="97"/>
      <c r="CE220" s="97"/>
      <c r="CF220" s="97"/>
      <c r="CG220" s="97"/>
      <c r="CH220" s="97"/>
      <c r="CI220" s="97"/>
      <c r="CJ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</row>
    <row r="221" spans="1:115" ht="11.25" customHeight="1" x14ac:dyDescent="0.2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245"/>
      <c r="AS221" s="245"/>
      <c r="AT221" s="245"/>
      <c r="AU221" s="245"/>
      <c r="AV221" s="245"/>
      <c r="AW221" s="245"/>
      <c r="AX221" s="245"/>
      <c r="AY221" s="245"/>
      <c r="AZ221" s="245"/>
      <c r="BA221" s="245"/>
      <c r="BB221" s="245"/>
      <c r="BC221" s="245"/>
      <c r="BD221" s="245"/>
      <c r="BE221" s="245"/>
      <c r="BF221" s="51">
        <v>6</v>
      </c>
      <c r="BG221" s="117">
        <v>1</v>
      </c>
      <c r="BH221" s="117">
        <v>21</v>
      </c>
      <c r="BI221" s="117">
        <v>50</v>
      </c>
      <c r="BJ221" s="54" t="str">
        <f t="shared" si="47"/>
        <v>21,1</v>
      </c>
      <c r="BK221" s="97"/>
      <c r="BL221" s="109">
        <f t="shared" si="48"/>
        <v>217</v>
      </c>
      <c r="BM221" s="64">
        <f t="shared" si="49"/>
        <v>7</v>
      </c>
      <c r="BN221" s="64">
        <f t="shared" si="50"/>
        <v>1</v>
      </c>
      <c r="BO221" s="97"/>
      <c r="BP221" s="245"/>
      <c r="BQ221" s="245"/>
      <c r="BR221" s="245"/>
      <c r="BS221" s="245"/>
      <c r="BT221" s="245"/>
      <c r="BU221" s="245"/>
      <c r="BV221" s="246"/>
      <c r="BW221" s="245"/>
      <c r="BX221" s="246"/>
      <c r="BY221" s="246"/>
      <c r="BZ221" s="97"/>
      <c r="CA221" s="97"/>
      <c r="CB221" s="97"/>
      <c r="CC221" s="97"/>
      <c r="CD221" s="97"/>
      <c r="CE221" s="97"/>
      <c r="CF221" s="97"/>
      <c r="CG221" s="97"/>
      <c r="CH221" s="97"/>
      <c r="CI221" s="97"/>
      <c r="CJ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</row>
    <row r="222" spans="1:115" ht="11.25" customHeight="1" x14ac:dyDescent="0.2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245"/>
      <c r="AS222" s="245"/>
      <c r="AT222" s="245"/>
      <c r="AU222" s="245"/>
      <c r="AV222" s="245"/>
      <c r="AW222" s="245"/>
      <c r="AX222" s="245"/>
      <c r="AY222" s="245"/>
      <c r="AZ222" s="245"/>
      <c r="BA222" s="245"/>
      <c r="BB222" s="245"/>
      <c r="BC222" s="245"/>
      <c r="BD222" s="245"/>
      <c r="BE222" s="245"/>
      <c r="BF222" s="51">
        <v>6</v>
      </c>
      <c r="BG222" s="117">
        <v>33</v>
      </c>
      <c r="BH222" s="117">
        <v>1</v>
      </c>
      <c r="BI222" s="117">
        <v>28</v>
      </c>
      <c r="BJ222" s="54" t="str">
        <f t="shared" si="47"/>
        <v>1,33</v>
      </c>
      <c r="BK222" s="97"/>
      <c r="BL222" s="109">
        <f t="shared" si="48"/>
        <v>218</v>
      </c>
      <c r="BM222" s="64">
        <f t="shared" si="49"/>
        <v>7</v>
      </c>
      <c r="BN222" s="64">
        <f t="shared" si="50"/>
        <v>2</v>
      </c>
      <c r="BO222" s="97"/>
      <c r="BP222" s="245"/>
      <c r="BQ222" s="245"/>
      <c r="BR222" s="245"/>
      <c r="BS222" s="245"/>
      <c r="BT222" s="245"/>
      <c r="BU222" s="245"/>
      <c r="BV222" s="246"/>
      <c r="BW222" s="245"/>
      <c r="BX222" s="246"/>
      <c r="BY222" s="246"/>
      <c r="BZ222" s="97"/>
      <c r="CA222" s="97"/>
      <c r="CB222" s="97"/>
      <c r="CC222" s="97"/>
      <c r="CD222" s="97"/>
      <c r="CE222" s="97"/>
      <c r="CF222" s="97"/>
      <c r="CG222" s="97"/>
      <c r="CH222" s="97"/>
      <c r="CI222" s="97"/>
      <c r="CJ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</row>
    <row r="223" spans="1:115" ht="11.25" customHeight="1" x14ac:dyDescent="0.2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245"/>
      <c r="AS223" s="245"/>
      <c r="AT223" s="245"/>
      <c r="AU223" s="245"/>
      <c r="AV223" s="245"/>
      <c r="AW223" s="245"/>
      <c r="AX223" s="245"/>
      <c r="AY223" s="245"/>
      <c r="AZ223" s="245"/>
      <c r="BA223" s="245"/>
      <c r="BB223" s="245"/>
      <c r="BC223" s="245"/>
      <c r="BD223" s="245"/>
      <c r="BE223" s="245"/>
      <c r="BF223" s="51">
        <v>6</v>
      </c>
      <c r="BG223" s="117">
        <v>33</v>
      </c>
      <c r="BH223" s="117">
        <v>2</v>
      </c>
      <c r="BI223" s="117">
        <v>28</v>
      </c>
      <c r="BJ223" s="54" t="str">
        <f t="shared" si="47"/>
        <v>2,33</v>
      </c>
      <c r="BK223" s="97"/>
      <c r="BL223" s="109">
        <f t="shared" si="48"/>
        <v>219</v>
      </c>
      <c r="BM223" s="64">
        <f t="shared" si="49"/>
        <v>7</v>
      </c>
      <c r="BN223" s="64">
        <f t="shared" si="50"/>
        <v>3</v>
      </c>
      <c r="BO223" s="97"/>
      <c r="BP223" s="245"/>
      <c r="BQ223" s="245"/>
      <c r="BR223" s="245"/>
      <c r="BS223" s="245"/>
      <c r="BT223" s="245"/>
      <c r="BU223" s="245"/>
      <c r="BV223" s="246"/>
      <c r="BW223" s="245"/>
      <c r="BX223" s="246"/>
      <c r="BY223" s="246"/>
      <c r="BZ223" s="97"/>
      <c r="CA223" s="97"/>
      <c r="CB223" s="97"/>
      <c r="CC223" s="97"/>
      <c r="CD223" s="97"/>
      <c r="CE223" s="97"/>
      <c r="CF223" s="97"/>
      <c r="CG223" s="97"/>
      <c r="CH223" s="97"/>
      <c r="CI223" s="97"/>
      <c r="CJ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</row>
    <row r="224" spans="1:115" ht="11.25" customHeight="1" x14ac:dyDescent="0.2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245"/>
      <c r="AS224" s="245"/>
      <c r="AT224" s="245"/>
      <c r="AU224" s="245"/>
      <c r="AV224" s="245"/>
      <c r="AW224" s="245"/>
      <c r="AX224" s="245"/>
      <c r="AY224" s="245"/>
      <c r="AZ224" s="245"/>
      <c r="BA224" s="245"/>
      <c r="BB224" s="245"/>
      <c r="BC224" s="245"/>
      <c r="BD224" s="245"/>
      <c r="BE224" s="245"/>
      <c r="BF224" s="51">
        <v>6</v>
      </c>
      <c r="BG224" s="117">
        <v>33</v>
      </c>
      <c r="BH224" s="117">
        <v>3</v>
      </c>
      <c r="BI224" s="117">
        <v>28</v>
      </c>
      <c r="BJ224" s="54" t="str">
        <f t="shared" si="47"/>
        <v>3,33</v>
      </c>
      <c r="BK224" s="97"/>
      <c r="BL224" s="109">
        <f t="shared" si="48"/>
        <v>220</v>
      </c>
      <c r="BM224" s="64">
        <f t="shared" si="49"/>
        <v>7</v>
      </c>
      <c r="BN224" s="64">
        <f t="shared" si="50"/>
        <v>4</v>
      </c>
      <c r="BO224" s="97"/>
      <c r="BP224" s="245"/>
      <c r="BQ224" s="245"/>
      <c r="BR224" s="245"/>
      <c r="BS224" s="245"/>
      <c r="BT224" s="245"/>
      <c r="BU224" s="245"/>
      <c r="BV224" s="246"/>
      <c r="BW224" s="245"/>
      <c r="BX224" s="246"/>
      <c r="BY224" s="246"/>
      <c r="BZ224" s="97"/>
      <c r="CA224" s="97"/>
      <c r="CB224" s="97"/>
      <c r="CC224" s="97"/>
      <c r="CD224" s="97"/>
      <c r="CE224" s="97"/>
      <c r="CF224" s="97"/>
      <c r="CG224" s="97"/>
      <c r="CH224" s="97"/>
      <c r="CI224" s="97"/>
      <c r="CJ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</row>
    <row r="225" spans="1:115" ht="11.25" customHeight="1" x14ac:dyDescent="0.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245"/>
      <c r="AS225" s="245"/>
      <c r="AT225" s="245"/>
      <c r="AU225" s="245"/>
      <c r="AV225" s="245"/>
      <c r="AW225" s="245"/>
      <c r="AX225" s="245"/>
      <c r="AY225" s="245"/>
      <c r="AZ225" s="245"/>
      <c r="BA225" s="245"/>
      <c r="BB225" s="245"/>
      <c r="BC225" s="245"/>
      <c r="BD225" s="245"/>
      <c r="BE225" s="245"/>
      <c r="BF225" s="51">
        <v>6</v>
      </c>
      <c r="BG225" s="117">
        <v>33</v>
      </c>
      <c r="BH225" s="117">
        <v>4</v>
      </c>
      <c r="BI225" s="117">
        <v>28</v>
      </c>
      <c r="BJ225" s="54" t="str">
        <f t="shared" si="47"/>
        <v>4,33</v>
      </c>
      <c r="BK225" s="97"/>
      <c r="BL225" s="109">
        <f t="shared" si="48"/>
        <v>221</v>
      </c>
      <c r="BM225" s="64">
        <f t="shared" si="49"/>
        <v>7</v>
      </c>
      <c r="BN225" s="64">
        <f t="shared" si="50"/>
        <v>5</v>
      </c>
      <c r="BO225" s="97"/>
      <c r="BP225" s="245"/>
      <c r="BQ225" s="245"/>
      <c r="BR225" s="245"/>
      <c r="BS225" s="245"/>
      <c r="BT225" s="245"/>
      <c r="BU225" s="245"/>
      <c r="BV225" s="246"/>
      <c r="BW225" s="245"/>
      <c r="BX225" s="246"/>
      <c r="BY225" s="246"/>
      <c r="BZ225" s="97"/>
      <c r="CA225" s="97"/>
      <c r="CB225" s="97"/>
      <c r="CC225" s="97"/>
      <c r="CD225" s="97"/>
      <c r="CE225" s="97"/>
      <c r="CF225" s="97"/>
      <c r="CG225" s="97"/>
      <c r="CH225" s="97"/>
      <c r="CI225" s="97"/>
      <c r="CJ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</row>
    <row r="226" spans="1:115" ht="11.25" customHeight="1" x14ac:dyDescent="0.2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5"/>
      <c r="AU226" s="245"/>
      <c r="AV226" s="245"/>
      <c r="AW226" s="245"/>
      <c r="AX226" s="245"/>
      <c r="AY226" s="245"/>
      <c r="AZ226" s="245"/>
      <c r="BA226" s="245"/>
      <c r="BB226" s="245"/>
      <c r="BC226" s="245"/>
      <c r="BD226" s="245"/>
      <c r="BE226" s="245"/>
      <c r="BF226" s="51">
        <v>6</v>
      </c>
      <c r="BG226" s="117">
        <v>33</v>
      </c>
      <c r="BH226" s="117">
        <v>5</v>
      </c>
      <c r="BI226" s="117">
        <v>28</v>
      </c>
      <c r="BJ226" s="54" t="str">
        <f t="shared" si="47"/>
        <v>5,33</v>
      </c>
      <c r="BK226" s="97"/>
      <c r="BL226" s="109">
        <f t="shared" si="48"/>
        <v>222</v>
      </c>
      <c r="BM226" s="64">
        <f t="shared" si="49"/>
        <v>7</v>
      </c>
      <c r="BN226" s="64">
        <f t="shared" si="50"/>
        <v>6</v>
      </c>
      <c r="BO226" s="97"/>
      <c r="BP226" s="245"/>
      <c r="BQ226" s="245"/>
      <c r="BR226" s="245"/>
      <c r="BS226" s="245"/>
      <c r="BT226" s="245"/>
      <c r="BU226" s="245"/>
      <c r="BV226" s="246"/>
      <c r="BW226" s="245"/>
      <c r="BX226" s="246"/>
      <c r="BY226" s="246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</row>
    <row r="227" spans="1:115" ht="11.25" customHeight="1" x14ac:dyDescent="0.2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245"/>
      <c r="AS227" s="245"/>
      <c r="AT227" s="245"/>
      <c r="AU227" s="245"/>
      <c r="AV227" s="245"/>
      <c r="AW227" s="245"/>
      <c r="AX227" s="245"/>
      <c r="AY227" s="245"/>
      <c r="AZ227" s="245"/>
      <c r="BA227" s="245"/>
      <c r="BB227" s="245"/>
      <c r="BC227" s="245"/>
      <c r="BD227" s="245"/>
      <c r="BE227" s="245"/>
      <c r="BF227" s="51">
        <v>6</v>
      </c>
      <c r="BG227" s="117">
        <v>33</v>
      </c>
      <c r="BH227" s="117">
        <v>6</v>
      </c>
      <c r="BI227" s="117">
        <v>28</v>
      </c>
      <c r="BJ227" s="54" t="str">
        <f t="shared" si="47"/>
        <v>6,33</v>
      </c>
      <c r="BK227" s="97"/>
      <c r="BL227" s="109">
        <f t="shared" si="48"/>
        <v>223</v>
      </c>
      <c r="BM227" s="64">
        <f t="shared" si="49"/>
        <v>7</v>
      </c>
      <c r="BN227" s="64">
        <f t="shared" si="50"/>
        <v>7</v>
      </c>
      <c r="BO227" s="97"/>
      <c r="BP227" s="245"/>
      <c r="BQ227" s="245"/>
      <c r="BR227" s="245"/>
      <c r="BS227" s="245"/>
      <c r="BT227" s="245"/>
      <c r="BU227" s="245"/>
      <c r="BV227" s="246"/>
      <c r="BW227" s="245"/>
      <c r="BX227" s="246"/>
      <c r="BY227" s="246"/>
      <c r="BZ227" s="97"/>
      <c r="CA227" s="97"/>
      <c r="CB227" s="97"/>
      <c r="CC227" s="97"/>
      <c r="CD227" s="97"/>
      <c r="CE227" s="97"/>
      <c r="CF227" s="97"/>
      <c r="CG227" s="97"/>
      <c r="CH227" s="97"/>
      <c r="CI227" s="97"/>
      <c r="CJ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</row>
    <row r="228" spans="1:115" ht="11.25" customHeight="1" x14ac:dyDescent="0.2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245"/>
      <c r="AS228" s="245"/>
      <c r="AT228" s="245"/>
      <c r="AU228" s="245"/>
      <c r="AV228" s="245"/>
      <c r="AW228" s="245"/>
      <c r="AX228" s="245"/>
      <c r="AY228" s="245"/>
      <c r="AZ228" s="245"/>
      <c r="BA228" s="245"/>
      <c r="BB228" s="245"/>
      <c r="BC228" s="245"/>
      <c r="BD228" s="245"/>
      <c r="BE228" s="245"/>
      <c r="BF228" s="51">
        <v>6</v>
      </c>
      <c r="BG228" s="117">
        <v>33</v>
      </c>
      <c r="BH228" s="117">
        <v>7</v>
      </c>
      <c r="BI228" s="117">
        <v>28</v>
      </c>
      <c r="BJ228" s="54" t="str">
        <f t="shared" si="47"/>
        <v>7,33</v>
      </c>
      <c r="BK228" s="97"/>
      <c r="BL228" s="109">
        <f t="shared" si="48"/>
        <v>224</v>
      </c>
      <c r="BM228" s="64">
        <f t="shared" si="49"/>
        <v>7</v>
      </c>
      <c r="BN228" s="64">
        <f t="shared" si="50"/>
        <v>8</v>
      </c>
      <c r="BO228" s="97"/>
      <c r="BP228" s="245"/>
      <c r="BQ228" s="245"/>
      <c r="BR228" s="245"/>
      <c r="BS228" s="245"/>
      <c r="BT228" s="245"/>
      <c r="BU228" s="245"/>
      <c r="BV228" s="246"/>
      <c r="BW228" s="245"/>
      <c r="BX228" s="246"/>
      <c r="BY228" s="246"/>
      <c r="BZ228" s="97"/>
      <c r="CA228" s="97"/>
      <c r="CB228" s="97"/>
      <c r="CC228" s="97"/>
      <c r="CD228" s="97"/>
      <c r="CE228" s="97"/>
      <c r="CF228" s="97"/>
      <c r="CG228" s="97"/>
      <c r="CH228" s="97"/>
      <c r="CI228" s="97"/>
      <c r="CJ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</row>
    <row r="229" spans="1:115" ht="11.25" customHeight="1" x14ac:dyDescent="0.2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245"/>
      <c r="AS229" s="245"/>
      <c r="AT229" s="245"/>
      <c r="AU229" s="245"/>
      <c r="AV229" s="245"/>
      <c r="AW229" s="245"/>
      <c r="AX229" s="245"/>
      <c r="AY229" s="245"/>
      <c r="AZ229" s="245"/>
      <c r="BA229" s="245"/>
      <c r="BB229" s="245"/>
      <c r="BC229" s="245"/>
      <c r="BD229" s="245"/>
      <c r="BE229" s="245"/>
      <c r="BF229" s="51">
        <v>6</v>
      </c>
      <c r="BG229" s="117">
        <v>34</v>
      </c>
      <c r="BH229" s="117">
        <v>8</v>
      </c>
      <c r="BI229" s="117">
        <v>28</v>
      </c>
      <c r="BJ229" s="54" t="str">
        <f t="shared" si="47"/>
        <v>8,34</v>
      </c>
      <c r="BK229" s="97"/>
      <c r="BL229" s="109">
        <f t="shared" si="48"/>
        <v>225</v>
      </c>
      <c r="BM229" s="64">
        <f t="shared" si="49"/>
        <v>7</v>
      </c>
      <c r="BN229" s="64">
        <f t="shared" si="50"/>
        <v>9</v>
      </c>
      <c r="BO229" s="97"/>
      <c r="BP229" s="245"/>
      <c r="BQ229" s="245"/>
      <c r="BR229" s="245"/>
      <c r="BS229" s="245"/>
      <c r="BT229" s="245"/>
      <c r="BU229" s="245"/>
      <c r="BV229" s="246"/>
      <c r="BW229" s="245"/>
      <c r="BX229" s="246"/>
      <c r="BY229" s="246"/>
      <c r="BZ229" s="97"/>
      <c r="CA229" s="97"/>
      <c r="CB229" s="97"/>
      <c r="CC229" s="97"/>
      <c r="CD229" s="97"/>
      <c r="CE229" s="97"/>
      <c r="CF229" s="97"/>
      <c r="CG229" s="97"/>
      <c r="CH229" s="97"/>
      <c r="CI229" s="97"/>
      <c r="CJ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</row>
    <row r="230" spans="1:115" ht="11.25" customHeight="1" x14ac:dyDescent="0.2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245"/>
      <c r="AS230" s="245"/>
      <c r="AT230" s="245"/>
      <c r="AU230" s="245"/>
      <c r="AV230" s="245"/>
      <c r="AW230" s="245"/>
      <c r="AX230" s="245"/>
      <c r="AY230" s="245"/>
      <c r="AZ230" s="245"/>
      <c r="BA230" s="245"/>
      <c r="BB230" s="245"/>
      <c r="BC230" s="245"/>
      <c r="BD230" s="245"/>
      <c r="BE230" s="245"/>
      <c r="BF230" s="51">
        <v>6</v>
      </c>
      <c r="BG230" s="117">
        <v>34</v>
      </c>
      <c r="BH230" s="117">
        <v>9</v>
      </c>
      <c r="BI230" s="117">
        <v>28</v>
      </c>
      <c r="BJ230" s="54" t="str">
        <f t="shared" si="47"/>
        <v>9,34</v>
      </c>
      <c r="BK230" s="97"/>
      <c r="BL230" s="109">
        <f t="shared" si="48"/>
        <v>226</v>
      </c>
      <c r="BM230" s="64">
        <f t="shared" si="49"/>
        <v>7</v>
      </c>
      <c r="BN230" s="64">
        <f t="shared" si="50"/>
        <v>10</v>
      </c>
      <c r="BO230" s="97"/>
      <c r="BP230" s="245"/>
      <c r="BQ230" s="245"/>
      <c r="BR230" s="245"/>
      <c r="BS230" s="245"/>
      <c r="BT230" s="245"/>
      <c r="BU230" s="245"/>
      <c r="BV230" s="246"/>
      <c r="BW230" s="245"/>
      <c r="BX230" s="246"/>
      <c r="BY230" s="246"/>
      <c r="BZ230" s="97"/>
      <c r="CA230" s="97"/>
      <c r="CB230" s="97"/>
      <c r="CC230" s="97"/>
      <c r="CD230" s="97"/>
      <c r="CE230" s="97"/>
      <c r="CF230" s="97"/>
      <c r="CG230" s="97"/>
      <c r="CH230" s="97"/>
      <c r="CI230" s="97"/>
      <c r="CJ230" s="97"/>
      <c r="CX230" s="97"/>
      <c r="CY230" s="97"/>
      <c r="CZ230" s="97"/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</row>
    <row r="231" spans="1:115" ht="11.25" customHeight="1" x14ac:dyDescent="0.2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245"/>
      <c r="AS231" s="245"/>
      <c r="AT231" s="245"/>
      <c r="AU231" s="245"/>
      <c r="AV231" s="245"/>
      <c r="AW231" s="245"/>
      <c r="AX231" s="245"/>
      <c r="AY231" s="245"/>
      <c r="AZ231" s="245"/>
      <c r="BA231" s="245"/>
      <c r="BB231" s="245"/>
      <c r="BC231" s="245"/>
      <c r="BD231" s="245"/>
      <c r="BE231" s="245"/>
      <c r="BF231" s="51">
        <v>6</v>
      </c>
      <c r="BG231" s="117">
        <v>34</v>
      </c>
      <c r="BH231" s="117">
        <v>10</v>
      </c>
      <c r="BI231" s="117">
        <v>28</v>
      </c>
      <c r="BJ231" s="54" t="str">
        <f t="shared" si="47"/>
        <v>10,34</v>
      </c>
      <c r="BK231" s="97"/>
      <c r="BL231" s="109">
        <f t="shared" si="48"/>
        <v>227</v>
      </c>
      <c r="BM231" s="64">
        <f t="shared" si="49"/>
        <v>7</v>
      </c>
      <c r="BN231" s="64">
        <f t="shared" si="50"/>
        <v>11</v>
      </c>
      <c r="BO231" s="97"/>
      <c r="BP231" s="245"/>
      <c r="BQ231" s="245"/>
      <c r="BR231" s="245"/>
      <c r="BS231" s="245"/>
      <c r="BT231" s="245"/>
      <c r="BU231" s="245"/>
      <c r="BV231" s="246"/>
      <c r="BW231" s="245"/>
      <c r="BX231" s="246"/>
      <c r="BY231" s="246"/>
      <c r="BZ231" s="97"/>
      <c r="CA231" s="97"/>
      <c r="CB231" s="97"/>
      <c r="CC231" s="97"/>
      <c r="CD231" s="97"/>
      <c r="CE231" s="97"/>
      <c r="CF231" s="97"/>
      <c r="CG231" s="97"/>
      <c r="CH231" s="97"/>
      <c r="CI231" s="97"/>
      <c r="CJ231" s="97"/>
      <c r="CX231" s="97"/>
      <c r="CY231" s="97"/>
      <c r="CZ231" s="97"/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</row>
    <row r="232" spans="1:115" ht="11.25" customHeight="1" x14ac:dyDescent="0.2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245"/>
      <c r="AS232" s="245"/>
      <c r="AT232" s="245"/>
      <c r="AU232" s="245"/>
      <c r="AV232" s="245"/>
      <c r="AW232" s="245"/>
      <c r="AX232" s="245"/>
      <c r="AY232" s="245"/>
      <c r="AZ232" s="245"/>
      <c r="BA232" s="245"/>
      <c r="BB232" s="245"/>
      <c r="BC232" s="245"/>
      <c r="BD232" s="245"/>
      <c r="BE232" s="245"/>
      <c r="BF232" s="51">
        <v>6</v>
      </c>
      <c r="BG232" s="117">
        <v>34</v>
      </c>
      <c r="BH232" s="117">
        <v>11</v>
      </c>
      <c r="BI232" s="117">
        <v>28</v>
      </c>
      <c r="BJ232" s="54" t="str">
        <f t="shared" si="47"/>
        <v>11,34</v>
      </c>
      <c r="BK232" s="97"/>
      <c r="BL232" s="109">
        <f t="shared" si="48"/>
        <v>228</v>
      </c>
      <c r="BM232" s="64">
        <f t="shared" si="49"/>
        <v>7</v>
      </c>
      <c r="BN232" s="64">
        <f t="shared" si="50"/>
        <v>12</v>
      </c>
      <c r="BO232" s="97"/>
      <c r="BP232" s="245"/>
      <c r="BQ232" s="245"/>
      <c r="BR232" s="245"/>
      <c r="BS232" s="245"/>
      <c r="BT232" s="245"/>
      <c r="BU232" s="245"/>
      <c r="BV232" s="246"/>
      <c r="BW232" s="245"/>
      <c r="BX232" s="246"/>
      <c r="BY232" s="246"/>
      <c r="BZ232" s="97"/>
      <c r="CA232" s="97"/>
      <c r="CB232" s="97"/>
      <c r="CC232" s="97"/>
      <c r="CD232" s="97"/>
      <c r="CE232" s="97"/>
      <c r="CF232" s="97"/>
      <c r="CG232" s="97"/>
      <c r="CH232" s="97"/>
      <c r="CI232" s="97"/>
      <c r="CJ232" s="97"/>
      <c r="CX232" s="97"/>
      <c r="CY232" s="97"/>
      <c r="CZ232" s="97"/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</row>
    <row r="233" spans="1:115" ht="11.25" customHeight="1" x14ac:dyDescent="0.2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245"/>
      <c r="AS233" s="245"/>
      <c r="AT233" s="245"/>
      <c r="AU233" s="245"/>
      <c r="AV233" s="245"/>
      <c r="AW233" s="245"/>
      <c r="AX233" s="245"/>
      <c r="AY233" s="245"/>
      <c r="AZ233" s="245"/>
      <c r="BA233" s="245"/>
      <c r="BB233" s="245"/>
      <c r="BC233" s="245"/>
      <c r="BD233" s="245"/>
      <c r="BE233" s="245"/>
      <c r="BF233" s="51">
        <v>6</v>
      </c>
      <c r="BG233" s="117">
        <v>34</v>
      </c>
      <c r="BH233" s="117">
        <v>12</v>
      </c>
      <c r="BI233" s="117">
        <v>28</v>
      </c>
      <c r="BJ233" s="54" t="str">
        <f t="shared" si="47"/>
        <v>12,34</v>
      </c>
      <c r="BK233" s="97"/>
      <c r="BL233" s="109">
        <f t="shared" si="48"/>
        <v>229</v>
      </c>
      <c r="BM233" s="64">
        <f t="shared" si="49"/>
        <v>7</v>
      </c>
      <c r="BN233" s="64">
        <f t="shared" si="50"/>
        <v>13</v>
      </c>
      <c r="BO233" s="97"/>
      <c r="BP233" s="245"/>
      <c r="BQ233" s="245"/>
      <c r="BR233" s="245"/>
      <c r="BS233" s="245"/>
      <c r="BT233" s="245"/>
      <c r="BU233" s="245"/>
      <c r="BV233" s="246"/>
      <c r="BW233" s="245"/>
      <c r="BX233" s="246"/>
      <c r="BY233" s="246"/>
      <c r="BZ233" s="97"/>
      <c r="CA233" s="97"/>
      <c r="CB233" s="97"/>
      <c r="CC233" s="97"/>
      <c r="CD233" s="97"/>
      <c r="CE233" s="97"/>
      <c r="CF233" s="97"/>
      <c r="CG233" s="97"/>
      <c r="CH233" s="97"/>
      <c r="CI233" s="97"/>
      <c r="CJ233" s="97"/>
      <c r="CX233" s="97"/>
      <c r="CY233" s="97"/>
      <c r="CZ233" s="97"/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</row>
    <row r="234" spans="1:115" ht="11.25" customHeight="1" x14ac:dyDescent="0.2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  <c r="AU234" s="245"/>
      <c r="AV234" s="245"/>
      <c r="AW234" s="245"/>
      <c r="AX234" s="245"/>
      <c r="AY234" s="245"/>
      <c r="AZ234" s="245"/>
      <c r="BA234" s="245"/>
      <c r="BB234" s="245"/>
      <c r="BC234" s="245"/>
      <c r="BD234" s="245"/>
      <c r="BE234" s="245"/>
      <c r="BF234" s="51">
        <v>6</v>
      </c>
      <c r="BG234" s="117">
        <v>34</v>
      </c>
      <c r="BH234" s="117">
        <v>13</v>
      </c>
      <c r="BI234" s="117">
        <v>28</v>
      </c>
      <c r="BJ234" s="54" t="str">
        <f t="shared" si="47"/>
        <v>13,34</v>
      </c>
      <c r="BK234" s="97"/>
      <c r="BL234" s="109">
        <f t="shared" si="48"/>
        <v>230</v>
      </c>
      <c r="BM234" s="64">
        <f t="shared" si="49"/>
        <v>7</v>
      </c>
      <c r="BN234" s="64">
        <f t="shared" si="50"/>
        <v>14</v>
      </c>
      <c r="BO234" s="97"/>
      <c r="BP234" s="245"/>
      <c r="BQ234" s="245"/>
      <c r="BR234" s="245"/>
      <c r="BS234" s="245"/>
      <c r="BT234" s="245"/>
      <c r="BU234" s="245"/>
      <c r="BV234" s="246"/>
      <c r="BW234" s="245"/>
      <c r="BX234" s="246"/>
      <c r="BY234" s="246"/>
      <c r="BZ234" s="97"/>
      <c r="CA234" s="97"/>
      <c r="CB234" s="97"/>
      <c r="CC234" s="97"/>
      <c r="CD234" s="97"/>
      <c r="CE234" s="97"/>
      <c r="CF234" s="97"/>
      <c r="CG234" s="97"/>
      <c r="CH234" s="97"/>
      <c r="CI234" s="97"/>
      <c r="CJ234" s="97"/>
      <c r="CX234" s="97"/>
      <c r="CY234" s="97"/>
      <c r="CZ234" s="97"/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</row>
    <row r="235" spans="1:115" ht="11.25" customHeight="1" x14ac:dyDescent="0.2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245"/>
      <c r="AS235" s="245"/>
      <c r="AT235" s="245"/>
      <c r="AU235" s="245"/>
      <c r="AV235" s="245"/>
      <c r="AW235" s="245"/>
      <c r="AX235" s="245"/>
      <c r="AY235" s="245"/>
      <c r="AZ235" s="245"/>
      <c r="BA235" s="245"/>
      <c r="BB235" s="245"/>
      <c r="BC235" s="245"/>
      <c r="BD235" s="245"/>
      <c r="BE235" s="245"/>
      <c r="BF235" s="51">
        <v>6</v>
      </c>
      <c r="BG235" s="117">
        <v>35</v>
      </c>
      <c r="BH235" s="117">
        <v>14</v>
      </c>
      <c r="BI235" s="117">
        <v>28</v>
      </c>
      <c r="BJ235" s="54" t="str">
        <f t="shared" si="47"/>
        <v>14,35</v>
      </c>
      <c r="BK235" s="97"/>
      <c r="BL235" s="109">
        <f t="shared" si="48"/>
        <v>231</v>
      </c>
      <c r="BM235" s="64">
        <f t="shared" si="49"/>
        <v>7</v>
      </c>
      <c r="BN235" s="64">
        <f t="shared" si="50"/>
        <v>15</v>
      </c>
      <c r="BO235" s="97"/>
      <c r="BP235" s="245"/>
      <c r="BQ235" s="245"/>
      <c r="BR235" s="245"/>
      <c r="BS235" s="245"/>
      <c r="BT235" s="245"/>
      <c r="BU235" s="245"/>
      <c r="BV235" s="246"/>
      <c r="BW235" s="245"/>
      <c r="BX235" s="246"/>
      <c r="BY235" s="246"/>
      <c r="BZ235" s="97"/>
      <c r="CA235" s="97"/>
      <c r="CB235" s="97"/>
      <c r="CC235" s="97"/>
      <c r="CD235" s="97"/>
      <c r="CE235" s="97"/>
      <c r="CF235" s="97"/>
      <c r="CG235" s="97"/>
      <c r="CH235" s="97"/>
      <c r="CI235" s="97"/>
      <c r="CJ235" s="97"/>
      <c r="CX235" s="97"/>
      <c r="CY235" s="97"/>
      <c r="CZ235" s="97"/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</row>
    <row r="236" spans="1:115" ht="11.25" customHeight="1" x14ac:dyDescent="0.2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245"/>
      <c r="AT236" s="245"/>
      <c r="AU236" s="245"/>
      <c r="AV236" s="245"/>
      <c r="AW236" s="245"/>
      <c r="AX236" s="245"/>
      <c r="AY236" s="245"/>
      <c r="AZ236" s="245"/>
      <c r="BA236" s="245"/>
      <c r="BB236" s="245"/>
      <c r="BC236" s="245"/>
      <c r="BD236" s="245"/>
      <c r="BE236" s="245"/>
      <c r="BF236" s="51">
        <v>6</v>
      </c>
      <c r="BG236" s="117">
        <v>35</v>
      </c>
      <c r="BH236" s="117">
        <v>15</v>
      </c>
      <c r="BI236" s="117">
        <v>28</v>
      </c>
      <c r="BJ236" s="54" t="str">
        <f t="shared" si="47"/>
        <v>15,35</v>
      </c>
      <c r="BK236" s="97"/>
      <c r="BL236" s="109">
        <f t="shared" si="48"/>
        <v>232</v>
      </c>
      <c r="BM236" s="64">
        <f t="shared" si="49"/>
        <v>7</v>
      </c>
      <c r="BN236" s="64">
        <f t="shared" si="50"/>
        <v>16</v>
      </c>
      <c r="BO236" s="97"/>
      <c r="BP236" s="245"/>
      <c r="BQ236" s="245"/>
      <c r="BR236" s="245"/>
      <c r="BS236" s="245"/>
      <c r="BT236" s="245"/>
      <c r="BU236" s="245"/>
      <c r="BV236" s="246"/>
      <c r="BW236" s="245"/>
      <c r="BX236" s="246"/>
      <c r="BY236" s="246"/>
      <c r="BZ236" s="97"/>
      <c r="CA236" s="97"/>
      <c r="CB236" s="97"/>
      <c r="CC236" s="97"/>
      <c r="CD236" s="97"/>
      <c r="CE236" s="97"/>
      <c r="CF236" s="97"/>
      <c r="CG236" s="97"/>
      <c r="CH236" s="97"/>
      <c r="CI236" s="97"/>
      <c r="CJ236" s="97"/>
      <c r="CX236" s="97"/>
      <c r="CY236" s="97"/>
      <c r="CZ236" s="97"/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</row>
    <row r="237" spans="1:115" ht="11.25" customHeight="1" x14ac:dyDescent="0.2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245"/>
      <c r="AT237" s="245"/>
      <c r="AU237" s="245"/>
      <c r="AV237" s="245"/>
      <c r="AW237" s="245"/>
      <c r="AX237" s="245"/>
      <c r="AY237" s="245"/>
      <c r="AZ237" s="245"/>
      <c r="BA237" s="245"/>
      <c r="BB237" s="245"/>
      <c r="BC237" s="245"/>
      <c r="BD237" s="245"/>
      <c r="BE237" s="245"/>
      <c r="BF237" s="51">
        <v>6</v>
      </c>
      <c r="BG237" s="117">
        <v>35</v>
      </c>
      <c r="BH237" s="117">
        <v>16</v>
      </c>
      <c r="BI237" s="117">
        <v>28</v>
      </c>
      <c r="BJ237" s="54" t="str">
        <f t="shared" si="47"/>
        <v>16,35</v>
      </c>
      <c r="BK237" s="97"/>
      <c r="BL237" s="109">
        <f t="shared" si="48"/>
        <v>233</v>
      </c>
      <c r="BM237" s="64">
        <f t="shared" si="49"/>
        <v>7</v>
      </c>
      <c r="BN237" s="64">
        <f t="shared" si="50"/>
        <v>17</v>
      </c>
      <c r="BO237" s="97"/>
      <c r="BP237" s="245"/>
      <c r="BQ237" s="245"/>
      <c r="BR237" s="245"/>
      <c r="BS237" s="245"/>
      <c r="BT237" s="245"/>
      <c r="BU237" s="245"/>
      <c r="BV237" s="246"/>
      <c r="BW237" s="245"/>
      <c r="BX237" s="246"/>
      <c r="BY237" s="246"/>
      <c r="BZ237" s="97"/>
      <c r="CA237" s="97"/>
      <c r="CB237" s="97"/>
      <c r="CC237" s="97"/>
      <c r="CD237" s="97"/>
      <c r="CE237" s="97"/>
      <c r="CF237" s="97"/>
      <c r="CG237" s="97"/>
      <c r="CH237" s="97"/>
      <c r="CI237" s="97"/>
      <c r="CJ237" s="97"/>
      <c r="CX237" s="97"/>
      <c r="CY237" s="97"/>
      <c r="CZ237" s="97"/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</row>
    <row r="238" spans="1:115" ht="11.25" customHeight="1" x14ac:dyDescent="0.2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245"/>
      <c r="AS238" s="245"/>
      <c r="AT238" s="245"/>
      <c r="AU238" s="245"/>
      <c r="AV238" s="245"/>
      <c r="AW238" s="245"/>
      <c r="AX238" s="245"/>
      <c r="AY238" s="245"/>
      <c r="AZ238" s="245"/>
      <c r="BA238" s="245"/>
      <c r="BB238" s="245"/>
      <c r="BC238" s="245"/>
      <c r="BD238" s="245"/>
      <c r="BE238" s="245"/>
      <c r="BF238" s="51">
        <v>6</v>
      </c>
      <c r="BG238" s="117">
        <v>35</v>
      </c>
      <c r="BH238" s="117">
        <v>17</v>
      </c>
      <c r="BI238" s="117">
        <v>28</v>
      </c>
      <c r="BJ238" s="54" t="str">
        <f t="shared" si="47"/>
        <v>17,35</v>
      </c>
      <c r="BK238" s="97"/>
      <c r="BL238" s="109">
        <f t="shared" si="48"/>
        <v>234</v>
      </c>
      <c r="BM238" s="64">
        <f t="shared" si="49"/>
        <v>7</v>
      </c>
      <c r="BN238" s="64">
        <f t="shared" si="50"/>
        <v>18</v>
      </c>
      <c r="BO238" s="97"/>
      <c r="BP238" s="245"/>
      <c r="BQ238" s="245"/>
      <c r="BR238" s="245"/>
      <c r="BS238" s="245"/>
      <c r="BT238" s="245"/>
      <c r="BU238" s="245"/>
      <c r="BV238" s="246"/>
      <c r="BW238" s="245"/>
      <c r="BX238" s="246"/>
      <c r="BY238" s="246"/>
      <c r="BZ238" s="97"/>
      <c r="CA238" s="97"/>
      <c r="CB238" s="97"/>
      <c r="CC238" s="97"/>
      <c r="CD238" s="97"/>
      <c r="CE238" s="97"/>
      <c r="CF238" s="97"/>
      <c r="CG238" s="97"/>
      <c r="CH238" s="97"/>
      <c r="CI238" s="97"/>
      <c r="CJ238" s="97"/>
      <c r="CX238" s="97"/>
      <c r="CY238" s="97"/>
      <c r="CZ238" s="97"/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</row>
    <row r="239" spans="1:115" ht="11.25" customHeight="1" x14ac:dyDescent="0.2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245"/>
      <c r="AT239" s="245"/>
      <c r="AU239" s="245"/>
      <c r="AV239" s="245"/>
      <c r="AW239" s="245"/>
      <c r="AX239" s="245"/>
      <c r="AY239" s="245"/>
      <c r="AZ239" s="245"/>
      <c r="BA239" s="245"/>
      <c r="BB239" s="245"/>
      <c r="BC239" s="245"/>
      <c r="BD239" s="245"/>
      <c r="BE239" s="245"/>
      <c r="BF239" s="51">
        <v>6</v>
      </c>
      <c r="BG239" s="117">
        <v>35</v>
      </c>
      <c r="BH239" s="117">
        <v>18</v>
      </c>
      <c r="BI239" s="117">
        <v>28</v>
      </c>
      <c r="BJ239" s="54" t="str">
        <f t="shared" si="47"/>
        <v>18,35</v>
      </c>
      <c r="BK239" s="97"/>
      <c r="BL239" s="109">
        <f t="shared" si="48"/>
        <v>235</v>
      </c>
      <c r="BM239" s="64">
        <f t="shared" si="49"/>
        <v>7</v>
      </c>
      <c r="BN239" s="64">
        <f t="shared" si="50"/>
        <v>19</v>
      </c>
      <c r="BO239" s="97"/>
      <c r="BP239" s="245"/>
      <c r="BQ239" s="245"/>
      <c r="BR239" s="245"/>
      <c r="BS239" s="245"/>
      <c r="BT239" s="245"/>
      <c r="BU239" s="245"/>
      <c r="BV239" s="246"/>
      <c r="BW239" s="245"/>
      <c r="BX239" s="246"/>
      <c r="BY239" s="246"/>
      <c r="BZ239" s="97"/>
      <c r="CA239" s="97"/>
      <c r="CB239" s="97"/>
      <c r="CC239" s="97"/>
      <c r="CD239" s="97"/>
      <c r="CE239" s="97"/>
      <c r="CF239" s="97"/>
      <c r="CG239" s="97"/>
      <c r="CH239" s="97"/>
      <c r="CI239" s="97"/>
      <c r="CJ239" s="97"/>
      <c r="CX239" s="97"/>
      <c r="CY239" s="97"/>
      <c r="CZ239" s="97"/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</row>
    <row r="240" spans="1:115" ht="11.25" customHeight="1" x14ac:dyDescent="0.2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245"/>
      <c r="AS240" s="245"/>
      <c r="AT240" s="245"/>
      <c r="AU240" s="245"/>
      <c r="AV240" s="245"/>
      <c r="AW240" s="245"/>
      <c r="AX240" s="245"/>
      <c r="AY240" s="245"/>
      <c r="AZ240" s="245"/>
      <c r="BA240" s="245"/>
      <c r="BB240" s="245"/>
      <c r="BC240" s="245"/>
      <c r="BD240" s="245"/>
      <c r="BE240" s="245"/>
      <c r="BF240" s="51">
        <v>6</v>
      </c>
      <c r="BG240" s="117">
        <v>35</v>
      </c>
      <c r="BH240" s="117">
        <v>19</v>
      </c>
      <c r="BI240" s="117">
        <v>28</v>
      </c>
      <c r="BJ240" s="54" t="str">
        <f t="shared" si="47"/>
        <v>19,35</v>
      </c>
      <c r="BK240" s="97"/>
      <c r="BL240" s="109">
        <f t="shared" si="48"/>
        <v>236</v>
      </c>
      <c r="BM240" s="64">
        <f t="shared" si="49"/>
        <v>7</v>
      </c>
      <c r="BN240" s="64">
        <f t="shared" si="50"/>
        <v>20</v>
      </c>
      <c r="BO240" s="97"/>
      <c r="BP240" s="245"/>
      <c r="BQ240" s="245"/>
      <c r="BR240" s="245"/>
      <c r="BS240" s="245"/>
      <c r="BT240" s="245"/>
      <c r="BU240" s="245"/>
      <c r="BV240" s="246"/>
      <c r="BW240" s="245"/>
      <c r="BX240" s="246"/>
      <c r="BY240" s="246"/>
      <c r="BZ240" s="97"/>
      <c r="CA240" s="97"/>
      <c r="CB240" s="97"/>
      <c r="CC240" s="97"/>
      <c r="CD240" s="97"/>
      <c r="CE240" s="97"/>
      <c r="CF240" s="97"/>
      <c r="CG240" s="97"/>
      <c r="CH240" s="97"/>
      <c r="CI240" s="97"/>
      <c r="CJ240" s="97"/>
      <c r="CX240" s="97"/>
      <c r="CY240" s="97"/>
      <c r="CZ240" s="97"/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</row>
    <row r="241" spans="1:115" ht="11.25" customHeight="1" x14ac:dyDescent="0.2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245"/>
      <c r="AW241" s="245"/>
      <c r="AX241" s="245"/>
      <c r="AY241" s="245"/>
      <c r="AZ241" s="245"/>
      <c r="BA241" s="245"/>
      <c r="BB241" s="245"/>
      <c r="BC241" s="245"/>
      <c r="BD241" s="245"/>
      <c r="BE241" s="245"/>
      <c r="BF241" s="51">
        <v>6</v>
      </c>
      <c r="BG241" s="117">
        <v>35</v>
      </c>
      <c r="BH241" s="117">
        <v>20</v>
      </c>
      <c r="BI241" s="117">
        <v>28</v>
      </c>
      <c r="BJ241" s="54" t="str">
        <f t="shared" si="47"/>
        <v>20,35</v>
      </c>
      <c r="BK241" s="97"/>
      <c r="BL241" s="109">
        <f t="shared" si="48"/>
        <v>237</v>
      </c>
      <c r="BM241" s="64">
        <f t="shared" si="49"/>
        <v>7</v>
      </c>
      <c r="BN241" s="64">
        <f t="shared" si="50"/>
        <v>21</v>
      </c>
      <c r="BO241" s="97"/>
      <c r="BP241" s="245"/>
      <c r="BQ241" s="245"/>
      <c r="BR241" s="245"/>
      <c r="BS241" s="245"/>
      <c r="BT241" s="245"/>
      <c r="BU241" s="245"/>
      <c r="BV241" s="246"/>
      <c r="BW241" s="245"/>
      <c r="BX241" s="246"/>
      <c r="BY241" s="246"/>
      <c r="BZ241" s="97"/>
      <c r="CA241" s="97"/>
      <c r="CB241" s="97"/>
      <c r="CC241" s="97"/>
      <c r="CD241" s="97"/>
      <c r="CE241" s="97"/>
      <c r="CF241" s="97"/>
      <c r="CG241" s="97"/>
      <c r="CH241" s="97"/>
      <c r="CI241" s="97"/>
      <c r="CJ241" s="97"/>
      <c r="CX241" s="97"/>
      <c r="CY241" s="97"/>
      <c r="CZ241" s="97"/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</row>
    <row r="242" spans="1:115" ht="11.25" customHeight="1" x14ac:dyDescent="0.2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  <c r="AU242" s="245"/>
      <c r="AV242" s="245"/>
      <c r="AW242" s="245"/>
      <c r="AX242" s="245"/>
      <c r="AY242" s="245"/>
      <c r="AZ242" s="245"/>
      <c r="BA242" s="245"/>
      <c r="BB242" s="245"/>
      <c r="BC242" s="245"/>
      <c r="BD242" s="245"/>
      <c r="BE242" s="245"/>
      <c r="BF242" s="51">
        <v>6</v>
      </c>
      <c r="BG242" s="117">
        <v>36</v>
      </c>
      <c r="BH242" s="117">
        <v>21</v>
      </c>
      <c r="BI242" s="117">
        <v>28</v>
      </c>
      <c r="BJ242" s="54" t="str">
        <f t="shared" si="47"/>
        <v>21,36</v>
      </c>
      <c r="BK242" s="97"/>
      <c r="BL242" s="109">
        <f t="shared" si="48"/>
        <v>238</v>
      </c>
      <c r="BM242" s="64">
        <f t="shared" si="49"/>
        <v>7</v>
      </c>
      <c r="BN242" s="64">
        <f t="shared" si="50"/>
        <v>22</v>
      </c>
      <c r="BO242" s="97"/>
      <c r="BP242" s="245"/>
      <c r="BQ242" s="245"/>
      <c r="BR242" s="245"/>
      <c r="BS242" s="245"/>
      <c r="BT242" s="245"/>
      <c r="BU242" s="245"/>
      <c r="BV242" s="246"/>
      <c r="BW242" s="245"/>
      <c r="BX242" s="246"/>
      <c r="BY242" s="246"/>
      <c r="BZ242" s="97"/>
      <c r="CA242" s="97"/>
      <c r="CB242" s="97"/>
      <c r="CC242" s="97"/>
      <c r="CD242" s="97"/>
      <c r="CE242" s="97"/>
      <c r="CF242" s="97"/>
      <c r="CG242" s="97"/>
      <c r="CH242" s="97"/>
      <c r="CI242" s="97"/>
      <c r="CJ242" s="97"/>
      <c r="CX242" s="97"/>
      <c r="CY242" s="97"/>
      <c r="CZ242" s="97"/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</row>
    <row r="243" spans="1:115" ht="11.25" customHeight="1" x14ac:dyDescent="0.2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5"/>
      <c r="AX243" s="245"/>
      <c r="AY243" s="245"/>
      <c r="AZ243" s="245"/>
      <c r="BA243" s="245"/>
      <c r="BB243" s="245"/>
      <c r="BC243" s="245"/>
      <c r="BD243" s="245"/>
      <c r="BE243" s="245"/>
      <c r="BF243" s="51">
        <v>6</v>
      </c>
      <c r="BG243" s="117">
        <v>36</v>
      </c>
      <c r="BH243" s="117">
        <v>22</v>
      </c>
      <c r="BI243" s="117">
        <v>28</v>
      </c>
      <c r="BJ243" s="54" t="str">
        <f t="shared" si="47"/>
        <v>22,36</v>
      </c>
      <c r="BK243" s="97"/>
      <c r="BL243" s="109">
        <f t="shared" si="48"/>
        <v>239</v>
      </c>
      <c r="BM243" s="64">
        <f t="shared" si="49"/>
        <v>7</v>
      </c>
      <c r="BN243" s="64">
        <f t="shared" si="50"/>
        <v>23</v>
      </c>
      <c r="BO243" s="97"/>
      <c r="BP243" s="245"/>
      <c r="BQ243" s="245"/>
      <c r="BR243" s="245"/>
      <c r="BS243" s="245"/>
      <c r="BT243" s="245"/>
      <c r="BU243" s="245"/>
      <c r="BV243" s="246"/>
      <c r="BW243" s="245"/>
      <c r="BX243" s="246"/>
      <c r="BY243" s="246"/>
      <c r="BZ243" s="97"/>
      <c r="CA243" s="97"/>
      <c r="CB243" s="97"/>
      <c r="CC243" s="97"/>
      <c r="CD243" s="97"/>
      <c r="CE243" s="97"/>
      <c r="CF243" s="97"/>
      <c r="CG243" s="97"/>
      <c r="CH243" s="97"/>
      <c r="CI243" s="97"/>
      <c r="CJ243" s="97"/>
      <c r="CX243" s="97"/>
      <c r="CY243" s="97"/>
      <c r="CZ243" s="97"/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</row>
    <row r="244" spans="1:115" ht="11.25" customHeight="1" x14ac:dyDescent="0.2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  <c r="AU244" s="245"/>
      <c r="AV244" s="245"/>
      <c r="AW244" s="245"/>
      <c r="AX244" s="245"/>
      <c r="AY244" s="245"/>
      <c r="AZ244" s="245"/>
      <c r="BA244" s="245"/>
      <c r="BB244" s="245"/>
      <c r="BC244" s="245"/>
      <c r="BD244" s="245"/>
      <c r="BE244" s="245"/>
      <c r="BF244" s="51">
        <v>6</v>
      </c>
      <c r="BG244" s="117">
        <v>36</v>
      </c>
      <c r="BH244" s="117">
        <v>23</v>
      </c>
      <c r="BI244" s="117">
        <v>28</v>
      </c>
      <c r="BJ244" s="54" t="str">
        <f t="shared" si="47"/>
        <v>23,36</v>
      </c>
      <c r="BK244" s="97"/>
      <c r="BL244" s="109">
        <f t="shared" si="48"/>
        <v>240</v>
      </c>
      <c r="BM244" s="64">
        <f t="shared" si="49"/>
        <v>7</v>
      </c>
      <c r="BN244" s="64">
        <f t="shared" si="50"/>
        <v>24</v>
      </c>
      <c r="BO244" s="97"/>
      <c r="BP244" s="245"/>
      <c r="BQ244" s="245"/>
      <c r="BR244" s="245"/>
      <c r="BS244" s="245"/>
      <c r="BT244" s="245"/>
      <c r="BU244" s="245"/>
      <c r="BV244" s="246"/>
      <c r="BW244" s="245"/>
      <c r="BX244" s="246"/>
      <c r="BY244" s="246"/>
      <c r="BZ244" s="97"/>
      <c r="CA244" s="97"/>
      <c r="CB244" s="97"/>
      <c r="CC244" s="97"/>
      <c r="CD244" s="97"/>
      <c r="CE244" s="97"/>
      <c r="CF244" s="97"/>
      <c r="CG244" s="97"/>
      <c r="CH244" s="97"/>
      <c r="CI244" s="97"/>
      <c r="CJ244" s="97"/>
      <c r="CX244" s="97"/>
      <c r="CY244" s="97"/>
      <c r="CZ244" s="97"/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</row>
    <row r="245" spans="1:115" ht="11.25" customHeight="1" x14ac:dyDescent="0.2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245"/>
      <c r="AW245" s="245"/>
      <c r="AX245" s="245"/>
      <c r="AY245" s="245"/>
      <c r="AZ245" s="245"/>
      <c r="BA245" s="245"/>
      <c r="BB245" s="245"/>
      <c r="BC245" s="245"/>
      <c r="BD245" s="245"/>
      <c r="BE245" s="245"/>
      <c r="BF245" s="51">
        <v>7</v>
      </c>
      <c r="BG245" s="117">
        <v>1</v>
      </c>
      <c r="BH245" s="117">
        <v>4</v>
      </c>
      <c r="BI245" s="117">
        <v>50</v>
      </c>
      <c r="BJ245" s="54" t="str">
        <f t="shared" si="47"/>
        <v>4,1</v>
      </c>
      <c r="BK245" s="97"/>
      <c r="BL245" s="109">
        <f t="shared" si="48"/>
        <v>241</v>
      </c>
      <c r="BM245" s="64">
        <f t="shared" si="49"/>
        <v>7</v>
      </c>
      <c r="BN245" s="64">
        <f t="shared" si="50"/>
        <v>25</v>
      </c>
      <c r="BO245" s="97"/>
      <c r="BP245" s="245"/>
      <c r="BQ245" s="245"/>
      <c r="BR245" s="245"/>
      <c r="BS245" s="245"/>
      <c r="BT245" s="245"/>
      <c r="BU245" s="245"/>
      <c r="BV245" s="246"/>
      <c r="BW245" s="245"/>
      <c r="BX245" s="246"/>
      <c r="BY245" s="246"/>
      <c r="BZ245" s="97"/>
      <c r="CA245" s="97"/>
      <c r="CB245" s="97"/>
      <c r="CC245" s="97"/>
      <c r="CD245" s="97"/>
      <c r="CE245" s="97"/>
      <c r="CF245" s="97"/>
      <c r="CG245" s="97"/>
      <c r="CH245" s="97"/>
      <c r="CI245" s="97"/>
      <c r="CJ245" s="97"/>
      <c r="CX245" s="97"/>
      <c r="CY245" s="97"/>
      <c r="CZ245" s="97"/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</row>
    <row r="246" spans="1:115" ht="11.25" customHeight="1" x14ac:dyDescent="0.2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245"/>
      <c r="AT246" s="245"/>
      <c r="AU246" s="245"/>
      <c r="AV246" s="245"/>
      <c r="AW246" s="245"/>
      <c r="AX246" s="245"/>
      <c r="AY246" s="245"/>
      <c r="AZ246" s="245"/>
      <c r="BA246" s="245"/>
      <c r="BB246" s="245"/>
      <c r="BC246" s="245"/>
      <c r="BD246" s="245"/>
      <c r="BE246" s="245"/>
      <c r="BF246" s="51">
        <v>7</v>
      </c>
      <c r="BG246" s="117">
        <v>1</v>
      </c>
      <c r="BH246" s="117">
        <v>5</v>
      </c>
      <c r="BI246" s="117">
        <v>50</v>
      </c>
      <c r="BJ246" s="54" t="str">
        <f t="shared" si="47"/>
        <v>5,1</v>
      </c>
      <c r="BK246" s="97"/>
      <c r="BL246" s="109">
        <f t="shared" si="48"/>
        <v>242</v>
      </c>
      <c r="BM246" s="64">
        <f t="shared" si="49"/>
        <v>7</v>
      </c>
      <c r="BN246" s="64">
        <f t="shared" si="50"/>
        <v>26</v>
      </c>
      <c r="BO246" s="97"/>
      <c r="BP246" s="245"/>
      <c r="BQ246" s="245"/>
      <c r="BR246" s="245"/>
      <c r="BS246" s="245"/>
      <c r="BT246" s="245"/>
      <c r="BU246" s="245"/>
      <c r="BV246" s="246"/>
      <c r="BW246" s="245"/>
      <c r="BX246" s="246"/>
      <c r="BY246" s="246"/>
      <c r="BZ246" s="97"/>
      <c r="CA246" s="97"/>
      <c r="CB246" s="97"/>
      <c r="CC246" s="97"/>
      <c r="CD246" s="97"/>
      <c r="CE246" s="97"/>
      <c r="CF246" s="97"/>
      <c r="CG246" s="97"/>
      <c r="CH246" s="97"/>
      <c r="CI246" s="97"/>
      <c r="CJ246" s="97"/>
      <c r="CX246" s="97"/>
      <c r="CY246" s="97"/>
      <c r="CZ246" s="97"/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</row>
    <row r="247" spans="1:115" ht="11.25" customHeight="1" x14ac:dyDescent="0.2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245"/>
      <c r="AW247" s="245"/>
      <c r="AX247" s="245"/>
      <c r="AY247" s="245"/>
      <c r="AZ247" s="245"/>
      <c r="BA247" s="245"/>
      <c r="BB247" s="245"/>
      <c r="BC247" s="245"/>
      <c r="BD247" s="245"/>
      <c r="BE247" s="245"/>
      <c r="BF247" s="51">
        <v>7</v>
      </c>
      <c r="BG247" s="117">
        <v>1</v>
      </c>
      <c r="BH247" s="117">
        <v>6</v>
      </c>
      <c r="BI247" s="117">
        <v>50</v>
      </c>
      <c r="BJ247" s="54" t="str">
        <f t="shared" si="47"/>
        <v>6,1</v>
      </c>
      <c r="BK247" s="97"/>
      <c r="BL247" s="109">
        <f t="shared" si="48"/>
        <v>243</v>
      </c>
      <c r="BM247" s="64">
        <f t="shared" si="49"/>
        <v>7</v>
      </c>
      <c r="BN247" s="64">
        <f t="shared" si="50"/>
        <v>27</v>
      </c>
      <c r="BO247" s="97"/>
      <c r="BP247" s="245"/>
      <c r="BQ247" s="245"/>
      <c r="BR247" s="245"/>
      <c r="BS247" s="245"/>
      <c r="BT247" s="245"/>
      <c r="BU247" s="245"/>
      <c r="BV247" s="246"/>
      <c r="BW247" s="245"/>
      <c r="BX247" s="246"/>
      <c r="BY247" s="246"/>
      <c r="BZ247" s="97"/>
      <c r="CA247" s="97"/>
      <c r="CB247" s="97"/>
      <c r="CC247" s="97"/>
      <c r="CD247" s="97"/>
      <c r="CE247" s="97"/>
      <c r="CF247" s="97"/>
      <c r="CG247" s="97"/>
      <c r="CH247" s="97"/>
      <c r="CI247" s="97"/>
      <c r="CJ247" s="97"/>
      <c r="CX247" s="97"/>
      <c r="CY247" s="97"/>
      <c r="CZ247" s="97"/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</row>
    <row r="248" spans="1:115" ht="11.25" customHeight="1" x14ac:dyDescent="0.2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245"/>
      <c r="AW248" s="245"/>
      <c r="AX248" s="245"/>
      <c r="AY248" s="245"/>
      <c r="AZ248" s="245"/>
      <c r="BA248" s="245"/>
      <c r="BB248" s="245"/>
      <c r="BC248" s="245"/>
      <c r="BD248" s="245"/>
      <c r="BE248" s="245"/>
      <c r="BF248" s="51">
        <v>7</v>
      </c>
      <c r="BG248" s="117">
        <v>1</v>
      </c>
      <c r="BH248" s="117">
        <v>7</v>
      </c>
      <c r="BI248" s="117">
        <v>50</v>
      </c>
      <c r="BJ248" s="54" t="str">
        <f t="shared" si="47"/>
        <v>7,1</v>
      </c>
      <c r="BK248" s="97"/>
      <c r="BL248" s="109">
        <f t="shared" si="48"/>
        <v>244</v>
      </c>
      <c r="BM248" s="64">
        <f t="shared" si="49"/>
        <v>7</v>
      </c>
      <c r="BN248" s="64">
        <f t="shared" si="50"/>
        <v>28</v>
      </c>
      <c r="BO248" s="97"/>
      <c r="BP248" s="245"/>
      <c r="BQ248" s="245"/>
      <c r="BR248" s="245"/>
      <c r="BS248" s="245"/>
      <c r="BT248" s="245"/>
      <c r="BU248" s="245"/>
      <c r="BV248" s="246"/>
      <c r="BW248" s="245"/>
      <c r="BX248" s="246"/>
      <c r="BY248" s="246"/>
      <c r="BZ248" s="97"/>
      <c r="CA248" s="97"/>
      <c r="CB248" s="97"/>
      <c r="CC248" s="97"/>
      <c r="CD248" s="97"/>
      <c r="CE248" s="97"/>
      <c r="CF248" s="97"/>
      <c r="CG248" s="97"/>
      <c r="CH248" s="97"/>
      <c r="CI248" s="97"/>
      <c r="CJ248" s="97"/>
      <c r="CX248" s="97"/>
      <c r="CY248" s="97"/>
      <c r="CZ248" s="97"/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</row>
    <row r="249" spans="1:115" ht="11.25" customHeight="1" x14ac:dyDescent="0.2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  <c r="AU249" s="245"/>
      <c r="AV249" s="245"/>
      <c r="AW249" s="245"/>
      <c r="AX249" s="245"/>
      <c r="AY249" s="245"/>
      <c r="AZ249" s="245"/>
      <c r="BA249" s="245"/>
      <c r="BB249" s="245"/>
      <c r="BC249" s="245"/>
      <c r="BD249" s="245"/>
      <c r="BE249" s="245"/>
      <c r="BF249" s="51">
        <v>7</v>
      </c>
      <c r="BG249" s="117">
        <v>1</v>
      </c>
      <c r="BH249" s="117">
        <v>8</v>
      </c>
      <c r="BI249" s="117">
        <v>50</v>
      </c>
      <c r="BJ249" s="54" t="str">
        <f t="shared" si="47"/>
        <v>8,1</v>
      </c>
      <c r="BK249" s="97"/>
      <c r="BL249" s="109">
        <f t="shared" si="48"/>
        <v>245</v>
      </c>
      <c r="BM249" s="64">
        <f t="shared" si="49"/>
        <v>7</v>
      </c>
      <c r="BN249" s="64">
        <f t="shared" si="50"/>
        <v>29</v>
      </c>
      <c r="BO249" s="97"/>
      <c r="BP249" s="245"/>
      <c r="BQ249" s="245"/>
      <c r="BR249" s="245"/>
      <c r="BS249" s="245"/>
      <c r="BT249" s="245"/>
      <c r="BU249" s="245"/>
      <c r="BV249" s="246"/>
      <c r="BW249" s="245"/>
      <c r="BX249" s="246"/>
      <c r="BY249" s="246"/>
      <c r="BZ249" s="97"/>
      <c r="CA249" s="97"/>
      <c r="CB249" s="97"/>
      <c r="CC249" s="97"/>
      <c r="CD249" s="97"/>
      <c r="CE249" s="97"/>
      <c r="CF249" s="97"/>
      <c r="CG249" s="97"/>
      <c r="CH249" s="97"/>
      <c r="CI249" s="97"/>
      <c r="CJ249" s="97"/>
      <c r="CX249" s="97"/>
      <c r="CY249" s="97"/>
      <c r="CZ249" s="97"/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</row>
    <row r="250" spans="1:115" ht="11.25" customHeight="1" x14ac:dyDescent="0.2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  <c r="AU250" s="245"/>
      <c r="AV250" s="245"/>
      <c r="AW250" s="245"/>
      <c r="AX250" s="245"/>
      <c r="AY250" s="245"/>
      <c r="AZ250" s="245"/>
      <c r="BA250" s="245"/>
      <c r="BB250" s="245"/>
      <c r="BC250" s="245"/>
      <c r="BD250" s="245"/>
      <c r="BE250" s="245"/>
      <c r="BF250" s="51">
        <v>7</v>
      </c>
      <c r="BG250" s="117">
        <v>1</v>
      </c>
      <c r="BH250" s="117">
        <v>9</v>
      </c>
      <c r="BI250" s="117">
        <v>50</v>
      </c>
      <c r="BJ250" s="54" t="str">
        <f t="shared" si="47"/>
        <v>9,1</v>
      </c>
      <c r="BK250" s="97"/>
      <c r="BL250" s="109">
        <f t="shared" si="48"/>
        <v>246</v>
      </c>
      <c r="BM250" s="64">
        <f t="shared" si="49"/>
        <v>7</v>
      </c>
      <c r="BN250" s="64">
        <f t="shared" si="50"/>
        <v>30</v>
      </c>
      <c r="BO250" s="97"/>
      <c r="BP250" s="245"/>
      <c r="BQ250" s="245"/>
      <c r="BR250" s="245"/>
      <c r="BS250" s="245"/>
      <c r="BT250" s="245"/>
      <c r="BU250" s="245"/>
      <c r="BV250" s="246"/>
      <c r="BW250" s="245"/>
      <c r="BX250" s="246"/>
      <c r="BY250" s="246"/>
      <c r="BZ250" s="97"/>
      <c r="CA250" s="97"/>
      <c r="CB250" s="97"/>
      <c r="CC250" s="97"/>
      <c r="CD250" s="97"/>
      <c r="CE250" s="97"/>
      <c r="CF250" s="97"/>
      <c r="CG250" s="97"/>
      <c r="CH250" s="97"/>
      <c r="CI250" s="97"/>
      <c r="CJ250" s="97"/>
      <c r="CX250" s="97"/>
      <c r="CY250" s="97"/>
      <c r="CZ250" s="97"/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</row>
    <row r="251" spans="1:115" ht="11.25" customHeight="1" x14ac:dyDescent="0.2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  <c r="AU251" s="245"/>
      <c r="AV251" s="245"/>
      <c r="AW251" s="245"/>
      <c r="AX251" s="245"/>
      <c r="AY251" s="245"/>
      <c r="AZ251" s="245"/>
      <c r="BA251" s="245"/>
      <c r="BB251" s="245"/>
      <c r="BC251" s="245"/>
      <c r="BD251" s="245"/>
      <c r="BE251" s="245"/>
      <c r="BF251" s="51">
        <v>7</v>
      </c>
      <c r="BG251" s="117">
        <v>1</v>
      </c>
      <c r="BH251" s="117">
        <v>10</v>
      </c>
      <c r="BI251" s="117">
        <v>50</v>
      </c>
      <c r="BJ251" s="54" t="str">
        <f t="shared" si="47"/>
        <v>10,1</v>
      </c>
      <c r="BK251" s="97"/>
      <c r="BL251" s="109">
        <f t="shared" si="48"/>
        <v>247</v>
      </c>
      <c r="BM251" s="64">
        <f t="shared" si="49"/>
        <v>7</v>
      </c>
      <c r="BN251" s="64">
        <f t="shared" si="50"/>
        <v>31</v>
      </c>
      <c r="BO251" s="97"/>
      <c r="BP251" s="245"/>
      <c r="BQ251" s="245"/>
      <c r="BR251" s="245"/>
      <c r="BS251" s="245"/>
      <c r="BT251" s="245"/>
      <c r="BU251" s="245"/>
      <c r="BV251" s="246"/>
      <c r="BW251" s="245"/>
      <c r="BX251" s="246"/>
      <c r="BY251" s="246"/>
      <c r="BZ251" s="97"/>
      <c r="CA251" s="97"/>
      <c r="CB251" s="97"/>
      <c r="CC251" s="97"/>
      <c r="CD251" s="97"/>
      <c r="CE251" s="97"/>
      <c r="CF251" s="97"/>
      <c r="CG251" s="97"/>
      <c r="CH251" s="97"/>
      <c r="CI251" s="97"/>
      <c r="CJ251" s="97"/>
      <c r="CX251" s="97"/>
      <c r="CY251" s="97"/>
      <c r="CZ251" s="97"/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</row>
    <row r="252" spans="1:115" ht="11.25" customHeight="1" x14ac:dyDescent="0.2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245"/>
      <c r="AW252" s="245"/>
      <c r="AX252" s="245"/>
      <c r="AY252" s="245"/>
      <c r="AZ252" s="245"/>
      <c r="BA252" s="245"/>
      <c r="BB252" s="245"/>
      <c r="BC252" s="245"/>
      <c r="BD252" s="245"/>
      <c r="BE252" s="245"/>
      <c r="BF252" s="51">
        <v>7</v>
      </c>
      <c r="BG252" s="117">
        <v>1</v>
      </c>
      <c r="BH252" s="117">
        <v>11</v>
      </c>
      <c r="BI252" s="117">
        <v>50</v>
      </c>
      <c r="BJ252" s="54" t="str">
        <f t="shared" si="47"/>
        <v>11,1</v>
      </c>
      <c r="BK252" s="97"/>
      <c r="BL252" s="109">
        <f t="shared" si="48"/>
        <v>248</v>
      </c>
      <c r="BM252" s="64">
        <f t="shared" si="49"/>
        <v>7</v>
      </c>
      <c r="BN252" s="64">
        <f t="shared" si="50"/>
        <v>32</v>
      </c>
      <c r="BO252" s="97"/>
      <c r="BP252" s="245"/>
      <c r="BQ252" s="245"/>
      <c r="BR252" s="245"/>
      <c r="BS252" s="245"/>
      <c r="BT252" s="245"/>
      <c r="BU252" s="245"/>
      <c r="BV252" s="246"/>
      <c r="BW252" s="245"/>
      <c r="BX252" s="246"/>
      <c r="BY252" s="246"/>
      <c r="BZ252" s="97"/>
      <c r="CA252" s="97"/>
      <c r="CB252" s="97"/>
      <c r="CC252" s="97"/>
      <c r="CD252" s="97"/>
      <c r="CE252" s="97"/>
      <c r="CF252" s="97"/>
      <c r="CG252" s="97"/>
      <c r="CH252" s="97"/>
      <c r="CI252" s="97"/>
      <c r="CJ252" s="97"/>
      <c r="CX252" s="97"/>
      <c r="CY252" s="97"/>
      <c r="CZ252" s="97"/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</row>
    <row r="253" spans="1:115" ht="11.25" customHeight="1" x14ac:dyDescent="0.2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245"/>
      <c r="AB253" s="245"/>
      <c r="AC253" s="245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  <c r="AU253" s="245"/>
      <c r="AV253" s="245"/>
      <c r="AW253" s="245"/>
      <c r="AX253" s="245"/>
      <c r="AY253" s="245"/>
      <c r="AZ253" s="245"/>
      <c r="BA253" s="245"/>
      <c r="BB253" s="245"/>
      <c r="BC253" s="245"/>
      <c r="BD253" s="245"/>
      <c r="BE253" s="245"/>
      <c r="BF253" s="51">
        <v>7</v>
      </c>
      <c r="BG253" s="117">
        <v>1</v>
      </c>
      <c r="BH253" s="117">
        <v>12</v>
      </c>
      <c r="BI253" s="117">
        <v>50.09</v>
      </c>
      <c r="BJ253" s="54" t="str">
        <f t="shared" si="47"/>
        <v>12,1</v>
      </c>
      <c r="BK253" s="97"/>
      <c r="BL253" s="109">
        <f t="shared" si="48"/>
        <v>249</v>
      </c>
      <c r="BM253" s="64">
        <f t="shared" si="49"/>
        <v>7</v>
      </c>
      <c r="BN253" s="64">
        <f t="shared" si="50"/>
        <v>33</v>
      </c>
      <c r="BO253" s="97"/>
      <c r="BP253" s="245"/>
      <c r="BQ253" s="245"/>
      <c r="BR253" s="245"/>
      <c r="BS253" s="245"/>
      <c r="BT253" s="245"/>
      <c r="BU253" s="245"/>
      <c r="BV253" s="246"/>
      <c r="BW253" s="245"/>
      <c r="BX253" s="246"/>
      <c r="BY253" s="246"/>
      <c r="BZ253" s="97"/>
      <c r="CA253" s="97"/>
      <c r="CB253" s="97"/>
      <c r="CC253" s="97"/>
      <c r="CD253" s="97"/>
      <c r="CE253" s="97"/>
      <c r="CF253" s="97"/>
      <c r="CG253" s="97"/>
      <c r="CH253" s="97"/>
      <c r="CI253" s="97"/>
      <c r="CJ253" s="97"/>
      <c r="CX253" s="97"/>
      <c r="CY253" s="97"/>
      <c r="CZ253" s="97"/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</row>
    <row r="254" spans="1:115" ht="11.25" customHeight="1" x14ac:dyDescent="0.2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245"/>
      <c r="AB254" s="245"/>
      <c r="AC254" s="245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  <c r="AU254" s="245"/>
      <c r="AV254" s="245"/>
      <c r="AW254" s="245"/>
      <c r="AX254" s="245"/>
      <c r="AY254" s="245"/>
      <c r="AZ254" s="245"/>
      <c r="BA254" s="245"/>
      <c r="BB254" s="245"/>
      <c r="BC254" s="245"/>
      <c r="BD254" s="245"/>
      <c r="BE254" s="245"/>
      <c r="BF254" s="51">
        <v>7</v>
      </c>
      <c r="BG254" s="117">
        <v>1</v>
      </c>
      <c r="BH254" s="117">
        <v>13</v>
      </c>
      <c r="BI254" s="117">
        <v>50.14</v>
      </c>
      <c r="BJ254" s="54" t="str">
        <f t="shared" si="47"/>
        <v>13,1</v>
      </c>
      <c r="BK254" s="97"/>
      <c r="BL254" s="109">
        <f t="shared" si="48"/>
        <v>250</v>
      </c>
      <c r="BM254" s="64">
        <f t="shared" si="49"/>
        <v>7</v>
      </c>
      <c r="BN254" s="64">
        <f t="shared" si="50"/>
        <v>34</v>
      </c>
      <c r="BO254" s="97"/>
      <c r="BP254" s="245"/>
      <c r="BQ254" s="245"/>
      <c r="BR254" s="245"/>
      <c r="BS254" s="245"/>
      <c r="BT254" s="245"/>
      <c r="BU254" s="245"/>
      <c r="BV254" s="246"/>
      <c r="BW254" s="245"/>
      <c r="BX254" s="246"/>
      <c r="BY254" s="246"/>
      <c r="BZ254" s="97"/>
      <c r="CA254" s="97"/>
      <c r="CB254" s="97"/>
      <c r="CC254" s="97"/>
      <c r="CD254" s="97"/>
      <c r="CE254" s="97"/>
      <c r="CF254" s="97"/>
      <c r="CG254" s="97"/>
      <c r="CH254" s="97"/>
      <c r="CI254" s="97"/>
      <c r="CJ254" s="97"/>
      <c r="CX254" s="97"/>
      <c r="CY254" s="97"/>
      <c r="CZ254" s="97"/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</row>
    <row r="255" spans="1:115" ht="11.25" customHeight="1" x14ac:dyDescent="0.2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245"/>
      <c r="AB255" s="245"/>
      <c r="AC255" s="245"/>
      <c r="AD255" s="245"/>
      <c r="AE255" s="245"/>
      <c r="AF255" s="245"/>
      <c r="AG255" s="245"/>
      <c r="AH255" s="245"/>
      <c r="AI255" s="245"/>
      <c r="AJ255" s="245"/>
      <c r="AK255" s="245"/>
      <c r="AL255" s="245"/>
      <c r="AM255" s="245"/>
      <c r="AN255" s="245"/>
      <c r="AO255" s="245"/>
      <c r="AP255" s="245"/>
      <c r="AQ255" s="245"/>
      <c r="AR255" s="245"/>
      <c r="AS255" s="245"/>
      <c r="AT255" s="245"/>
      <c r="AU255" s="245"/>
      <c r="AV255" s="245"/>
      <c r="AW255" s="245"/>
      <c r="AX255" s="245"/>
      <c r="AY255" s="245"/>
      <c r="AZ255" s="245"/>
      <c r="BA255" s="245"/>
      <c r="BB255" s="245"/>
      <c r="BC255" s="245"/>
      <c r="BD255" s="245"/>
      <c r="BE255" s="245"/>
      <c r="BF255" s="51">
        <v>7</v>
      </c>
      <c r="BG255" s="117">
        <v>1</v>
      </c>
      <c r="BH255" s="117">
        <v>14</v>
      </c>
      <c r="BI255" s="117">
        <v>50.14</v>
      </c>
      <c r="BJ255" s="54" t="str">
        <f t="shared" si="47"/>
        <v>14,1</v>
      </c>
      <c r="BK255" s="97"/>
      <c r="BL255" s="109">
        <f t="shared" si="48"/>
        <v>251</v>
      </c>
      <c r="BM255" s="64">
        <f t="shared" si="49"/>
        <v>7</v>
      </c>
      <c r="BN255" s="64">
        <f t="shared" si="50"/>
        <v>35</v>
      </c>
      <c r="BO255" s="97"/>
      <c r="BP255" s="245"/>
      <c r="BQ255" s="245"/>
      <c r="BR255" s="245"/>
      <c r="BS255" s="245"/>
      <c r="BT255" s="245"/>
      <c r="BU255" s="245"/>
      <c r="BV255" s="246"/>
      <c r="BW255" s="245"/>
      <c r="BX255" s="246"/>
      <c r="BY255" s="246"/>
      <c r="BZ255" s="97"/>
      <c r="CA255" s="97"/>
      <c r="CB255" s="97"/>
      <c r="CC255" s="97"/>
      <c r="CD255" s="97"/>
      <c r="CE255" s="97"/>
      <c r="CF255" s="97"/>
      <c r="CG255" s="97"/>
      <c r="CH255" s="97"/>
      <c r="CI255" s="97"/>
      <c r="CJ255" s="97"/>
      <c r="CX255" s="97"/>
      <c r="CY255" s="97"/>
      <c r="CZ255" s="97"/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</row>
    <row r="256" spans="1:115" ht="11.25" customHeight="1" x14ac:dyDescent="0.2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245"/>
      <c r="AB256" s="245"/>
      <c r="AC256" s="245"/>
      <c r="AD256" s="245"/>
      <c r="AE256" s="245"/>
      <c r="AF256" s="245"/>
      <c r="AG256" s="245"/>
      <c r="AH256" s="245"/>
      <c r="AI256" s="245"/>
      <c r="AJ256" s="245"/>
      <c r="AK256" s="245"/>
      <c r="AL256" s="245"/>
      <c r="AM256" s="245"/>
      <c r="AN256" s="245"/>
      <c r="AO256" s="245"/>
      <c r="AP256" s="245"/>
      <c r="AQ256" s="245"/>
      <c r="AR256" s="245"/>
      <c r="AS256" s="245"/>
      <c r="AT256" s="245"/>
      <c r="AU256" s="245"/>
      <c r="AV256" s="245"/>
      <c r="AW256" s="245"/>
      <c r="AX256" s="245"/>
      <c r="AY256" s="245"/>
      <c r="AZ256" s="245"/>
      <c r="BA256" s="245"/>
      <c r="BB256" s="245"/>
      <c r="BC256" s="245"/>
      <c r="BD256" s="245"/>
      <c r="BE256" s="245"/>
      <c r="BF256" s="51">
        <v>7</v>
      </c>
      <c r="BG256" s="117">
        <v>1</v>
      </c>
      <c r="BH256" s="117">
        <v>15</v>
      </c>
      <c r="BI256" s="117">
        <v>50.09</v>
      </c>
      <c r="BJ256" s="54" t="str">
        <f t="shared" si="47"/>
        <v>15,1</v>
      </c>
      <c r="BK256" s="97"/>
      <c r="BL256" s="109">
        <f t="shared" si="48"/>
        <v>252</v>
      </c>
      <c r="BM256" s="64">
        <f t="shared" si="49"/>
        <v>7</v>
      </c>
      <c r="BN256" s="64">
        <f t="shared" si="50"/>
        <v>36</v>
      </c>
      <c r="BO256" s="97"/>
      <c r="BP256" s="245"/>
      <c r="BQ256" s="245"/>
      <c r="BR256" s="245"/>
      <c r="BS256" s="245"/>
      <c r="BT256" s="245"/>
      <c r="BU256" s="245"/>
      <c r="BV256" s="246"/>
      <c r="BW256" s="245"/>
      <c r="BX256" s="246"/>
      <c r="BY256" s="246"/>
      <c r="BZ256" s="97"/>
      <c r="CA256" s="97"/>
      <c r="CB256" s="97"/>
      <c r="CC256" s="97"/>
      <c r="CD256" s="97"/>
      <c r="CE256" s="97"/>
      <c r="CF256" s="97"/>
      <c r="CG256" s="97"/>
      <c r="CH256" s="97"/>
      <c r="CI256" s="97"/>
      <c r="CJ256" s="97"/>
      <c r="CX256" s="97"/>
      <c r="CY256" s="97"/>
      <c r="CZ256" s="97"/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</row>
    <row r="257" spans="1:115" ht="11.25" customHeight="1" x14ac:dyDescent="0.2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245"/>
      <c r="AB257" s="245"/>
      <c r="AC257" s="245"/>
      <c r="AD257" s="245"/>
      <c r="AE257" s="245"/>
      <c r="AF257" s="245"/>
      <c r="AG257" s="245"/>
      <c r="AH257" s="245"/>
      <c r="AI257" s="245"/>
      <c r="AJ257" s="245"/>
      <c r="AK257" s="245"/>
      <c r="AL257" s="245"/>
      <c r="AM257" s="245"/>
      <c r="AN257" s="245"/>
      <c r="AO257" s="245"/>
      <c r="AP257" s="245"/>
      <c r="AQ257" s="245"/>
      <c r="AR257" s="245"/>
      <c r="AS257" s="245"/>
      <c r="AT257" s="245"/>
      <c r="AU257" s="245"/>
      <c r="AV257" s="245"/>
      <c r="AW257" s="245"/>
      <c r="AX257" s="245"/>
      <c r="AY257" s="245"/>
      <c r="AZ257" s="245"/>
      <c r="BA257" s="245"/>
      <c r="BB257" s="245"/>
      <c r="BC257" s="245"/>
      <c r="BD257" s="245"/>
      <c r="BE257" s="245"/>
      <c r="BF257" s="51">
        <v>7</v>
      </c>
      <c r="BG257" s="117">
        <v>1</v>
      </c>
      <c r="BH257" s="117">
        <v>16</v>
      </c>
      <c r="BI257" s="117">
        <v>50</v>
      </c>
      <c r="BJ257" s="54" t="str">
        <f t="shared" si="47"/>
        <v>16,1</v>
      </c>
      <c r="BK257" s="97"/>
      <c r="BL257" s="109">
        <f t="shared" si="48"/>
        <v>253</v>
      </c>
      <c r="BM257" s="64">
        <f t="shared" si="49"/>
        <v>8</v>
      </c>
      <c r="BN257" s="64">
        <f t="shared" si="50"/>
        <v>1</v>
      </c>
      <c r="BO257" s="97"/>
      <c r="BP257" s="245"/>
      <c r="BQ257" s="245"/>
      <c r="BR257" s="245"/>
      <c r="BS257" s="245"/>
      <c r="BT257" s="245"/>
      <c r="BU257" s="245"/>
      <c r="BV257" s="246"/>
      <c r="BW257" s="245"/>
      <c r="BX257" s="246"/>
      <c r="BY257" s="246"/>
      <c r="BZ257" s="97"/>
      <c r="CA257" s="97"/>
      <c r="CB257" s="97"/>
      <c r="CC257" s="97"/>
      <c r="CD257" s="97"/>
      <c r="CE257" s="97"/>
      <c r="CF257" s="97"/>
      <c r="CG257" s="97"/>
      <c r="CH257" s="97"/>
      <c r="CI257" s="97"/>
      <c r="CJ257" s="97"/>
      <c r="CX257" s="97"/>
      <c r="CY257" s="97"/>
      <c r="CZ257" s="97"/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</row>
    <row r="258" spans="1:115" ht="11.25" customHeight="1" x14ac:dyDescent="0.2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245"/>
      <c r="AB258" s="245"/>
      <c r="AC258" s="245"/>
      <c r="AD258" s="245"/>
      <c r="AE258" s="245"/>
      <c r="AF258" s="245"/>
      <c r="AG258" s="245"/>
      <c r="AH258" s="245"/>
      <c r="AI258" s="245"/>
      <c r="AJ258" s="245"/>
      <c r="AK258" s="245"/>
      <c r="AL258" s="245"/>
      <c r="AM258" s="245"/>
      <c r="AN258" s="245"/>
      <c r="AO258" s="245"/>
      <c r="AP258" s="245"/>
      <c r="AQ258" s="245"/>
      <c r="AR258" s="245"/>
      <c r="AS258" s="245"/>
      <c r="AT258" s="245"/>
      <c r="AU258" s="245"/>
      <c r="AV258" s="245"/>
      <c r="AW258" s="245"/>
      <c r="AX258" s="245"/>
      <c r="AY258" s="245"/>
      <c r="AZ258" s="245"/>
      <c r="BA258" s="245"/>
      <c r="BB258" s="245"/>
      <c r="BC258" s="245"/>
      <c r="BD258" s="245"/>
      <c r="BE258" s="245"/>
      <c r="BF258" s="51">
        <v>7</v>
      </c>
      <c r="BG258" s="117">
        <v>1</v>
      </c>
      <c r="BH258" s="117">
        <v>17</v>
      </c>
      <c r="BI258" s="117">
        <v>50</v>
      </c>
      <c r="BJ258" s="54" t="str">
        <f t="shared" si="47"/>
        <v>17,1</v>
      </c>
      <c r="BK258" s="97"/>
      <c r="BL258" s="109">
        <f t="shared" si="48"/>
        <v>254</v>
      </c>
      <c r="BM258" s="64">
        <f t="shared" si="49"/>
        <v>8</v>
      </c>
      <c r="BN258" s="64">
        <f t="shared" si="50"/>
        <v>2</v>
      </c>
      <c r="BO258" s="97"/>
      <c r="BP258" s="245"/>
      <c r="BQ258" s="245"/>
      <c r="BR258" s="245"/>
      <c r="BS258" s="245"/>
      <c r="BT258" s="245"/>
      <c r="BU258" s="245"/>
      <c r="BV258" s="246"/>
      <c r="BW258" s="245"/>
      <c r="BX258" s="246"/>
      <c r="BY258" s="246"/>
      <c r="BZ258" s="97"/>
      <c r="CA258" s="97"/>
      <c r="CB258" s="97"/>
      <c r="CC258" s="97"/>
      <c r="CD258" s="97"/>
      <c r="CE258" s="97"/>
      <c r="CF258" s="97"/>
      <c r="CG258" s="97"/>
      <c r="CH258" s="97"/>
      <c r="CI258" s="97"/>
      <c r="CJ258" s="97"/>
      <c r="CX258" s="97"/>
      <c r="CY258" s="97"/>
      <c r="CZ258" s="97"/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</row>
    <row r="259" spans="1:115" ht="11.25" customHeight="1" x14ac:dyDescent="0.2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245"/>
      <c r="AB259" s="245"/>
      <c r="AC259" s="245"/>
      <c r="AD259" s="245"/>
      <c r="AE259" s="245"/>
      <c r="AF259" s="245"/>
      <c r="AG259" s="245"/>
      <c r="AH259" s="245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  <c r="AU259" s="245"/>
      <c r="AV259" s="245"/>
      <c r="AW259" s="245"/>
      <c r="AX259" s="245"/>
      <c r="AY259" s="245"/>
      <c r="AZ259" s="245"/>
      <c r="BA259" s="245"/>
      <c r="BB259" s="245"/>
      <c r="BC259" s="245"/>
      <c r="BD259" s="245"/>
      <c r="BE259" s="245"/>
      <c r="BF259" s="51">
        <v>7</v>
      </c>
      <c r="BG259" s="117">
        <v>1</v>
      </c>
      <c r="BH259" s="117">
        <v>18</v>
      </c>
      <c r="BI259" s="117">
        <v>50</v>
      </c>
      <c r="BJ259" s="54" t="str">
        <f t="shared" si="47"/>
        <v>18,1</v>
      </c>
      <c r="BK259" s="97"/>
      <c r="BL259" s="109">
        <f t="shared" si="48"/>
        <v>255</v>
      </c>
      <c r="BM259" s="64">
        <f t="shared" si="49"/>
        <v>8</v>
      </c>
      <c r="BN259" s="64">
        <f t="shared" si="50"/>
        <v>3</v>
      </c>
      <c r="BO259" s="97"/>
      <c r="BP259" s="245"/>
      <c r="BQ259" s="245"/>
      <c r="BR259" s="245"/>
      <c r="BS259" s="245"/>
      <c r="BT259" s="245"/>
      <c r="BU259" s="245"/>
      <c r="BV259" s="246"/>
      <c r="BW259" s="245"/>
      <c r="BX259" s="246"/>
      <c r="BY259" s="246"/>
      <c r="BZ259" s="97"/>
      <c r="CA259" s="97"/>
      <c r="CB259" s="97"/>
      <c r="CC259" s="97"/>
      <c r="CD259" s="97"/>
      <c r="CE259" s="97"/>
      <c r="CF259" s="97"/>
      <c r="CG259" s="97"/>
      <c r="CH259" s="97"/>
      <c r="CI259" s="97"/>
      <c r="CJ259" s="97"/>
      <c r="CX259" s="97"/>
      <c r="CY259" s="97"/>
      <c r="CZ259" s="97"/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</row>
    <row r="260" spans="1:115" ht="11.25" customHeight="1" x14ac:dyDescent="0.2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245"/>
      <c r="AB260" s="245"/>
      <c r="AC260" s="245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  <c r="AU260" s="245"/>
      <c r="AV260" s="245"/>
      <c r="AW260" s="245"/>
      <c r="AX260" s="245"/>
      <c r="AY260" s="245"/>
      <c r="AZ260" s="245"/>
      <c r="BA260" s="245"/>
      <c r="BB260" s="245"/>
      <c r="BC260" s="245"/>
      <c r="BD260" s="245"/>
      <c r="BE260" s="245"/>
      <c r="BF260" s="51">
        <v>7</v>
      </c>
      <c r="BG260" s="117">
        <v>1</v>
      </c>
      <c r="BH260" s="117">
        <v>19</v>
      </c>
      <c r="BI260" s="117">
        <v>50</v>
      </c>
      <c r="BJ260" s="54" t="str">
        <f t="shared" si="47"/>
        <v>19,1</v>
      </c>
      <c r="BK260" s="97"/>
      <c r="BL260" s="109">
        <f t="shared" si="48"/>
        <v>256</v>
      </c>
      <c r="BM260" s="64">
        <f t="shared" si="49"/>
        <v>8</v>
      </c>
      <c r="BN260" s="64">
        <f t="shared" si="50"/>
        <v>4</v>
      </c>
      <c r="BO260" s="97"/>
      <c r="BP260" s="245"/>
      <c r="BQ260" s="245"/>
      <c r="BR260" s="245"/>
      <c r="BS260" s="245"/>
      <c r="BT260" s="245"/>
      <c r="BU260" s="245"/>
      <c r="BV260" s="246"/>
      <c r="BW260" s="245"/>
      <c r="BX260" s="246"/>
      <c r="BY260" s="246"/>
      <c r="BZ260" s="97"/>
      <c r="CA260" s="97"/>
      <c r="CB260" s="97"/>
      <c r="CC260" s="97"/>
      <c r="CD260" s="97"/>
      <c r="CE260" s="97"/>
      <c r="CF260" s="97"/>
      <c r="CG260" s="97"/>
      <c r="CH260" s="97"/>
      <c r="CI260" s="97"/>
      <c r="CJ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</row>
    <row r="261" spans="1:115" ht="11.25" customHeight="1" x14ac:dyDescent="0.2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245"/>
      <c r="AB261" s="245"/>
      <c r="AC261" s="245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  <c r="AU261" s="245"/>
      <c r="AV261" s="245"/>
      <c r="AW261" s="245"/>
      <c r="AX261" s="245"/>
      <c r="AY261" s="245"/>
      <c r="AZ261" s="245"/>
      <c r="BA261" s="245"/>
      <c r="BB261" s="245"/>
      <c r="BC261" s="245"/>
      <c r="BD261" s="245"/>
      <c r="BE261" s="245"/>
      <c r="BF261" s="51">
        <v>7</v>
      </c>
      <c r="BG261" s="117">
        <v>1</v>
      </c>
      <c r="BH261" s="117">
        <v>20</v>
      </c>
      <c r="BI261" s="117">
        <v>50</v>
      </c>
      <c r="BJ261" s="54" t="str">
        <f t="shared" ref="BJ261:BJ326" si="51">_xlfn.CONCAT(BH261,",",BG261)</f>
        <v>20,1</v>
      </c>
      <c r="BK261" s="97"/>
      <c r="BL261" s="109">
        <f t="shared" ref="BL261:BL324" si="52">IF(ROW()&lt;=$BL$4,ROW()-ROW(BL$4),"")</f>
        <v>257</v>
      </c>
      <c r="BM261" s="64">
        <f t="shared" si="49"/>
        <v>8</v>
      </c>
      <c r="BN261" s="64">
        <f t="shared" si="50"/>
        <v>5</v>
      </c>
      <c r="BO261" s="97"/>
      <c r="BP261" s="245"/>
      <c r="BQ261" s="245"/>
      <c r="BR261" s="245"/>
      <c r="BS261" s="245"/>
      <c r="BT261" s="245"/>
      <c r="BU261" s="245"/>
      <c r="BV261" s="246"/>
      <c r="BW261" s="245"/>
      <c r="BX261" s="246"/>
      <c r="BY261" s="246"/>
      <c r="BZ261" s="97"/>
      <c r="CA261" s="97"/>
      <c r="CB261" s="97"/>
      <c r="CC261" s="97"/>
      <c r="CD261" s="97"/>
      <c r="CE261" s="97"/>
      <c r="CF261" s="97"/>
      <c r="CG261" s="97"/>
      <c r="CH261" s="97"/>
      <c r="CI261" s="97"/>
      <c r="CJ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</row>
    <row r="262" spans="1:115" ht="11.25" customHeight="1" x14ac:dyDescent="0.2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245"/>
      <c r="AB262" s="245"/>
      <c r="AC262" s="245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  <c r="AU262" s="245"/>
      <c r="AV262" s="245"/>
      <c r="AW262" s="245"/>
      <c r="AX262" s="245"/>
      <c r="AY262" s="245"/>
      <c r="AZ262" s="245"/>
      <c r="BA262" s="245"/>
      <c r="BB262" s="245"/>
      <c r="BC262" s="245"/>
      <c r="BD262" s="245"/>
      <c r="BE262" s="245"/>
      <c r="BF262" s="51">
        <v>7</v>
      </c>
      <c r="BG262" s="117">
        <v>1</v>
      </c>
      <c r="BH262" s="117">
        <v>21</v>
      </c>
      <c r="BI262" s="117">
        <v>50</v>
      </c>
      <c r="BJ262" s="54" t="str">
        <f t="shared" si="51"/>
        <v>21,1</v>
      </c>
      <c r="BK262" s="97"/>
      <c r="BL262" s="109">
        <f t="shared" si="52"/>
        <v>258</v>
      </c>
      <c r="BM262" s="64">
        <f t="shared" ref="BM262:BM325" si="53">IF(ISNUMBER(BL262),INT(BL261/$BN$4)+1,"")</f>
        <v>8</v>
      </c>
      <c r="BN262" s="64">
        <f t="shared" ref="BN262:BN325" si="54">IF(ISNUMBER(BL262),IF(BM261&lt;&gt;BM262,1,BN261+1),"")</f>
        <v>6</v>
      </c>
      <c r="BO262" s="97"/>
      <c r="BP262" s="245"/>
      <c r="BQ262" s="245"/>
      <c r="BR262" s="245"/>
      <c r="BS262" s="245"/>
      <c r="BT262" s="245"/>
      <c r="BU262" s="245"/>
      <c r="BV262" s="246"/>
      <c r="BW262" s="245"/>
      <c r="BX262" s="246"/>
      <c r="BY262" s="246"/>
      <c r="BZ262" s="97"/>
      <c r="CA262" s="97"/>
      <c r="CB262" s="97"/>
      <c r="CC262" s="97"/>
      <c r="CD262" s="97"/>
      <c r="CE262" s="97"/>
      <c r="CF262" s="97"/>
      <c r="CG262" s="97"/>
      <c r="CH262" s="97"/>
      <c r="CI262" s="97"/>
      <c r="CJ262" s="97"/>
      <c r="CX262" s="97"/>
      <c r="CY262" s="97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</row>
    <row r="263" spans="1:115" ht="11.25" customHeight="1" x14ac:dyDescent="0.2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245"/>
      <c r="AB263" s="245"/>
      <c r="AC263" s="245"/>
      <c r="AD263" s="245"/>
      <c r="AE263" s="245"/>
      <c r="AF263" s="245"/>
      <c r="AG263" s="245"/>
      <c r="AH263" s="245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  <c r="AU263" s="245"/>
      <c r="AV263" s="245"/>
      <c r="AW263" s="245"/>
      <c r="AX263" s="245"/>
      <c r="AY263" s="245"/>
      <c r="AZ263" s="245"/>
      <c r="BA263" s="245"/>
      <c r="BB263" s="245"/>
      <c r="BC263" s="245"/>
      <c r="BD263" s="245"/>
      <c r="BE263" s="245"/>
      <c r="BF263" s="51">
        <v>7</v>
      </c>
      <c r="BG263" s="117">
        <v>33</v>
      </c>
      <c r="BH263" s="117">
        <v>1</v>
      </c>
      <c r="BI263" s="117">
        <v>28</v>
      </c>
      <c r="BJ263" s="54" t="str">
        <f t="shared" si="51"/>
        <v>1,33</v>
      </c>
      <c r="BK263" s="97"/>
      <c r="BL263" s="109">
        <f t="shared" si="52"/>
        <v>259</v>
      </c>
      <c r="BM263" s="64">
        <f t="shared" si="53"/>
        <v>8</v>
      </c>
      <c r="BN263" s="64">
        <f t="shared" si="54"/>
        <v>7</v>
      </c>
      <c r="BO263" s="97"/>
      <c r="BP263" s="245"/>
      <c r="BQ263" s="245"/>
      <c r="BR263" s="245"/>
      <c r="BS263" s="245"/>
      <c r="BT263" s="245"/>
      <c r="BU263" s="245"/>
      <c r="BV263" s="246"/>
      <c r="BW263" s="245"/>
      <c r="BX263" s="246"/>
      <c r="BY263" s="246"/>
      <c r="BZ263" s="97"/>
      <c r="CA263" s="97"/>
      <c r="CB263" s="97"/>
      <c r="CC263" s="97"/>
      <c r="CD263" s="97"/>
      <c r="CE263" s="97"/>
      <c r="CF263" s="97"/>
      <c r="CG263" s="97"/>
      <c r="CH263" s="97"/>
      <c r="CI263" s="97"/>
      <c r="CJ263" s="97"/>
      <c r="CX263" s="97"/>
      <c r="CY263" s="97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</row>
    <row r="264" spans="1:115" ht="11.25" customHeight="1" x14ac:dyDescent="0.2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245"/>
      <c r="AB264" s="245"/>
      <c r="AC264" s="245"/>
      <c r="AD264" s="245"/>
      <c r="AE264" s="245"/>
      <c r="AF264" s="245"/>
      <c r="AG264" s="245"/>
      <c r="AH264" s="245"/>
      <c r="AI264" s="245"/>
      <c r="AJ264" s="245"/>
      <c r="AK264" s="245"/>
      <c r="AL264" s="245"/>
      <c r="AM264" s="245"/>
      <c r="AN264" s="245"/>
      <c r="AO264" s="245"/>
      <c r="AP264" s="245"/>
      <c r="AQ264" s="245"/>
      <c r="AR264" s="245"/>
      <c r="AS264" s="245"/>
      <c r="AT264" s="245"/>
      <c r="AU264" s="245"/>
      <c r="AV264" s="245"/>
      <c r="AW264" s="245"/>
      <c r="AX264" s="245"/>
      <c r="AY264" s="245"/>
      <c r="AZ264" s="245"/>
      <c r="BA264" s="245"/>
      <c r="BB264" s="245"/>
      <c r="BC264" s="245"/>
      <c r="BD264" s="245"/>
      <c r="BE264" s="245"/>
      <c r="BF264" s="51">
        <v>7</v>
      </c>
      <c r="BG264" s="117">
        <v>33</v>
      </c>
      <c r="BH264" s="117">
        <v>2</v>
      </c>
      <c r="BI264" s="117">
        <v>28</v>
      </c>
      <c r="BJ264" s="54" t="str">
        <f t="shared" si="51"/>
        <v>2,33</v>
      </c>
      <c r="BK264" s="97"/>
      <c r="BL264" s="109">
        <f t="shared" si="52"/>
        <v>260</v>
      </c>
      <c r="BM264" s="64">
        <f t="shared" si="53"/>
        <v>8</v>
      </c>
      <c r="BN264" s="64">
        <f t="shared" si="54"/>
        <v>8</v>
      </c>
      <c r="BO264" s="97"/>
      <c r="BP264" s="245"/>
      <c r="BQ264" s="245"/>
      <c r="BR264" s="245"/>
      <c r="BS264" s="245"/>
      <c r="BT264" s="245"/>
      <c r="BU264" s="245"/>
      <c r="BV264" s="246"/>
      <c r="BW264" s="245"/>
      <c r="BX264" s="246"/>
      <c r="BY264" s="246"/>
      <c r="BZ264" s="97"/>
      <c r="CA264" s="97"/>
      <c r="CB264" s="97"/>
      <c r="CC264" s="97"/>
      <c r="CD264" s="97"/>
      <c r="CE264" s="97"/>
      <c r="CF264" s="97"/>
      <c r="CG264" s="97"/>
      <c r="CH264" s="97"/>
      <c r="CI264" s="97"/>
      <c r="CJ264" s="97"/>
      <c r="CX264" s="97"/>
      <c r="CY264" s="97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</row>
    <row r="265" spans="1:115" ht="11.25" customHeight="1" x14ac:dyDescent="0.2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245"/>
      <c r="AB265" s="245"/>
      <c r="AC265" s="245"/>
      <c r="AD265" s="245"/>
      <c r="AE265" s="245"/>
      <c r="AF265" s="245"/>
      <c r="AG265" s="245"/>
      <c r="AH265" s="245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  <c r="AU265" s="245"/>
      <c r="AV265" s="245"/>
      <c r="AW265" s="245"/>
      <c r="AX265" s="245"/>
      <c r="AY265" s="245"/>
      <c r="AZ265" s="245"/>
      <c r="BA265" s="245"/>
      <c r="BB265" s="245"/>
      <c r="BC265" s="245"/>
      <c r="BD265" s="245"/>
      <c r="BE265" s="245"/>
      <c r="BF265" s="51">
        <v>7</v>
      </c>
      <c r="BG265" s="117">
        <v>33</v>
      </c>
      <c r="BH265" s="117">
        <v>3</v>
      </c>
      <c r="BI265" s="117">
        <v>28</v>
      </c>
      <c r="BJ265" s="54" t="str">
        <f t="shared" si="51"/>
        <v>3,33</v>
      </c>
      <c r="BK265" s="97"/>
      <c r="BL265" s="109">
        <f t="shared" si="52"/>
        <v>261</v>
      </c>
      <c r="BM265" s="64">
        <f t="shared" si="53"/>
        <v>8</v>
      </c>
      <c r="BN265" s="64">
        <f t="shared" si="54"/>
        <v>9</v>
      </c>
      <c r="BO265" s="97"/>
      <c r="BP265" s="245"/>
      <c r="BQ265" s="245"/>
      <c r="BR265" s="245"/>
      <c r="BS265" s="245"/>
      <c r="BT265" s="245"/>
      <c r="BU265" s="245"/>
      <c r="BV265" s="246"/>
      <c r="BW265" s="245"/>
      <c r="BX265" s="246"/>
      <c r="BY265" s="246"/>
      <c r="BZ265" s="97"/>
      <c r="CA265" s="97"/>
      <c r="CB265" s="97"/>
      <c r="CC265" s="97"/>
      <c r="CD265" s="97"/>
      <c r="CE265" s="97"/>
      <c r="CF265" s="97"/>
      <c r="CG265" s="97"/>
      <c r="CH265" s="97"/>
      <c r="CI265" s="97"/>
      <c r="CJ265" s="97"/>
      <c r="CX265" s="97"/>
      <c r="CY265" s="97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</row>
    <row r="266" spans="1:115" ht="11.25" customHeight="1" x14ac:dyDescent="0.2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245"/>
      <c r="AB266" s="245"/>
      <c r="AC266" s="245"/>
      <c r="AD266" s="245"/>
      <c r="AE266" s="245"/>
      <c r="AF266" s="245"/>
      <c r="AG266" s="245"/>
      <c r="AH266" s="245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  <c r="AU266" s="245"/>
      <c r="AV266" s="245"/>
      <c r="AW266" s="245"/>
      <c r="AX266" s="245"/>
      <c r="AY266" s="245"/>
      <c r="AZ266" s="245"/>
      <c r="BA266" s="245"/>
      <c r="BB266" s="245"/>
      <c r="BC266" s="245"/>
      <c r="BD266" s="245"/>
      <c r="BE266" s="245"/>
      <c r="BF266" s="51">
        <v>7</v>
      </c>
      <c r="BG266" s="117">
        <v>33</v>
      </c>
      <c r="BH266" s="117">
        <v>4</v>
      </c>
      <c r="BI266" s="117">
        <v>28</v>
      </c>
      <c r="BJ266" s="54" t="str">
        <f t="shared" si="51"/>
        <v>4,33</v>
      </c>
      <c r="BK266" s="97"/>
      <c r="BL266" s="109">
        <f t="shared" si="52"/>
        <v>262</v>
      </c>
      <c r="BM266" s="64">
        <f t="shared" si="53"/>
        <v>8</v>
      </c>
      <c r="BN266" s="64">
        <f t="shared" si="54"/>
        <v>10</v>
      </c>
      <c r="BO266" s="97"/>
      <c r="BP266" s="245"/>
      <c r="BQ266" s="245"/>
      <c r="BR266" s="245"/>
      <c r="BS266" s="245"/>
      <c r="BT266" s="245"/>
      <c r="BU266" s="245"/>
      <c r="BV266" s="246"/>
      <c r="BW266" s="245"/>
      <c r="BX266" s="246"/>
      <c r="BY266" s="246"/>
      <c r="BZ266" s="97"/>
      <c r="CA266" s="97"/>
      <c r="CB266" s="97"/>
      <c r="CC266" s="97"/>
      <c r="CD266" s="97"/>
      <c r="CE266" s="97"/>
      <c r="CF266" s="97"/>
      <c r="CG266" s="97"/>
      <c r="CH266" s="97"/>
      <c r="CI266" s="97"/>
      <c r="CJ266" s="97"/>
      <c r="CX266" s="97"/>
      <c r="CY266" s="97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</row>
    <row r="267" spans="1:115" ht="11.25" customHeight="1" x14ac:dyDescent="0.2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245"/>
      <c r="AB267" s="245"/>
      <c r="AC267" s="245"/>
      <c r="AD267" s="245"/>
      <c r="AE267" s="245"/>
      <c r="AF267" s="245"/>
      <c r="AG267" s="245"/>
      <c r="AH267" s="245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  <c r="AU267" s="245"/>
      <c r="AV267" s="245"/>
      <c r="AW267" s="245"/>
      <c r="AX267" s="245"/>
      <c r="AY267" s="245"/>
      <c r="AZ267" s="245"/>
      <c r="BA267" s="245"/>
      <c r="BB267" s="245"/>
      <c r="BC267" s="245"/>
      <c r="BD267" s="245"/>
      <c r="BE267" s="245"/>
      <c r="BF267" s="51">
        <v>7</v>
      </c>
      <c r="BG267" s="117">
        <v>33</v>
      </c>
      <c r="BH267" s="117">
        <v>5</v>
      </c>
      <c r="BI267" s="117">
        <v>28</v>
      </c>
      <c r="BJ267" s="54" t="str">
        <f t="shared" si="51"/>
        <v>5,33</v>
      </c>
      <c r="BK267" s="97"/>
      <c r="BL267" s="109">
        <f t="shared" si="52"/>
        <v>263</v>
      </c>
      <c r="BM267" s="64">
        <f t="shared" si="53"/>
        <v>8</v>
      </c>
      <c r="BN267" s="64">
        <f t="shared" si="54"/>
        <v>11</v>
      </c>
      <c r="BO267" s="97"/>
      <c r="BP267" s="245"/>
      <c r="BQ267" s="245"/>
      <c r="BR267" s="245"/>
      <c r="BS267" s="245"/>
      <c r="BT267" s="245"/>
      <c r="BU267" s="245"/>
      <c r="BV267" s="246"/>
      <c r="BW267" s="245"/>
      <c r="BX267" s="246"/>
      <c r="BY267" s="246"/>
      <c r="BZ267" s="97"/>
      <c r="CA267" s="97"/>
      <c r="CB267" s="97"/>
      <c r="CC267" s="97"/>
      <c r="CD267" s="97"/>
      <c r="CE267" s="97"/>
      <c r="CF267" s="97"/>
      <c r="CG267" s="97"/>
      <c r="CH267" s="97"/>
      <c r="CI267" s="97"/>
      <c r="CJ267" s="97"/>
      <c r="CX267" s="97"/>
      <c r="CY267" s="97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</row>
    <row r="268" spans="1:115" ht="11.25" customHeight="1" x14ac:dyDescent="0.2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245"/>
      <c r="AB268" s="245"/>
      <c r="AC268" s="245"/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  <c r="AU268" s="245"/>
      <c r="AV268" s="245"/>
      <c r="AW268" s="245"/>
      <c r="AX268" s="245"/>
      <c r="AY268" s="245"/>
      <c r="AZ268" s="245"/>
      <c r="BA268" s="245"/>
      <c r="BB268" s="245"/>
      <c r="BC268" s="245"/>
      <c r="BD268" s="245"/>
      <c r="BE268" s="245"/>
      <c r="BF268" s="51">
        <v>7</v>
      </c>
      <c r="BG268" s="117">
        <v>33</v>
      </c>
      <c r="BH268" s="117">
        <v>6</v>
      </c>
      <c r="BI268" s="117">
        <v>28</v>
      </c>
      <c r="BJ268" s="54" t="str">
        <f t="shared" si="51"/>
        <v>6,33</v>
      </c>
      <c r="BK268" s="97"/>
      <c r="BL268" s="109">
        <f t="shared" si="52"/>
        <v>264</v>
      </c>
      <c r="BM268" s="64">
        <f t="shared" si="53"/>
        <v>8</v>
      </c>
      <c r="BN268" s="64">
        <f t="shared" si="54"/>
        <v>12</v>
      </c>
      <c r="BO268" s="97"/>
      <c r="BP268" s="245"/>
      <c r="BQ268" s="245"/>
      <c r="BR268" s="245"/>
      <c r="BS268" s="245"/>
      <c r="BT268" s="245"/>
      <c r="BU268" s="245"/>
      <c r="BV268" s="246"/>
      <c r="BW268" s="245"/>
      <c r="BX268" s="246"/>
      <c r="BY268" s="246"/>
      <c r="BZ268" s="97"/>
      <c r="CA268" s="97"/>
      <c r="CB268" s="97"/>
      <c r="CC268" s="97"/>
      <c r="CD268" s="97"/>
      <c r="CE268" s="97"/>
      <c r="CF268" s="97"/>
      <c r="CG268" s="97"/>
      <c r="CH268" s="97"/>
      <c r="CI268" s="97"/>
      <c r="CJ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</row>
    <row r="269" spans="1:115" ht="11.25" customHeight="1" x14ac:dyDescent="0.2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245"/>
      <c r="AB269" s="245"/>
      <c r="AC269" s="245"/>
      <c r="AD269" s="245"/>
      <c r="AE269" s="245"/>
      <c r="AF269" s="245"/>
      <c r="AG269" s="245"/>
      <c r="AH269" s="245"/>
      <c r="AI269" s="245"/>
      <c r="AJ269" s="245"/>
      <c r="AK269" s="245"/>
      <c r="AL269" s="245"/>
      <c r="AM269" s="245"/>
      <c r="AN269" s="245"/>
      <c r="AO269" s="245"/>
      <c r="AP269" s="245"/>
      <c r="AQ269" s="245"/>
      <c r="AR269" s="245"/>
      <c r="AS269" s="245"/>
      <c r="AT269" s="245"/>
      <c r="AU269" s="245"/>
      <c r="AV269" s="245"/>
      <c r="AW269" s="245"/>
      <c r="AX269" s="245"/>
      <c r="AY269" s="245"/>
      <c r="AZ269" s="245"/>
      <c r="BA269" s="245"/>
      <c r="BB269" s="245"/>
      <c r="BC269" s="245"/>
      <c r="BD269" s="245"/>
      <c r="BE269" s="245"/>
      <c r="BF269" s="51">
        <v>7</v>
      </c>
      <c r="BG269" s="117">
        <v>33</v>
      </c>
      <c r="BH269" s="117">
        <v>7</v>
      </c>
      <c r="BI269" s="117">
        <v>28</v>
      </c>
      <c r="BJ269" s="54" t="str">
        <f t="shared" si="51"/>
        <v>7,33</v>
      </c>
      <c r="BK269" s="97"/>
      <c r="BL269" s="109">
        <f t="shared" si="52"/>
        <v>265</v>
      </c>
      <c r="BM269" s="64">
        <f t="shared" si="53"/>
        <v>8</v>
      </c>
      <c r="BN269" s="64">
        <f t="shared" si="54"/>
        <v>13</v>
      </c>
      <c r="BO269" s="97"/>
      <c r="BP269" s="245"/>
      <c r="BQ269" s="245"/>
      <c r="BR269" s="245"/>
      <c r="BS269" s="245"/>
      <c r="BT269" s="245"/>
      <c r="BU269" s="245"/>
      <c r="BV269" s="246"/>
      <c r="BW269" s="245"/>
      <c r="BX269" s="246"/>
      <c r="BY269" s="246"/>
      <c r="BZ269" s="97"/>
      <c r="CA269" s="97"/>
      <c r="CB269" s="97"/>
      <c r="CC269" s="97"/>
      <c r="CD269" s="97"/>
      <c r="CE269" s="97"/>
      <c r="CF269" s="97"/>
      <c r="CG269" s="97"/>
      <c r="CH269" s="97"/>
      <c r="CI269" s="97"/>
      <c r="CJ269" s="97"/>
      <c r="CX269" s="97"/>
      <c r="CY269" s="97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</row>
    <row r="270" spans="1:115" ht="11.25" customHeight="1" x14ac:dyDescent="0.2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245"/>
      <c r="AB270" s="245"/>
      <c r="AC270" s="245"/>
      <c r="AD270" s="245"/>
      <c r="AE270" s="245"/>
      <c r="AF270" s="245"/>
      <c r="AG270" s="245"/>
      <c r="AH270" s="245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  <c r="AU270" s="245"/>
      <c r="AV270" s="245"/>
      <c r="AW270" s="245"/>
      <c r="AX270" s="245"/>
      <c r="AY270" s="245"/>
      <c r="AZ270" s="245"/>
      <c r="BA270" s="245"/>
      <c r="BB270" s="245"/>
      <c r="BC270" s="245"/>
      <c r="BD270" s="245"/>
      <c r="BE270" s="245"/>
      <c r="BF270" s="51">
        <v>7</v>
      </c>
      <c r="BG270" s="117">
        <v>34</v>
      </c>
      <c r="BH270" s="117">
        <v>8</v>
      </c>
      <c r="BI270" s="117">
        <v>28</v>
      </c>
      <c r="BJ270" s="54" t="str">
        <f t="shared" si="51"/>
        <v>8,34</v>
      </c>
      <c r="BK270" s="97"/>
      <c r="BL270" s="109">
        <f t="shared" si="52"/>
        <v>266</v>
      </c>
      <c r="BM270" s="64">
        <f t="shared" si="53"/>
        <v>8</v>
      </c>
      <c r="BN270" s="64">
        <f t="shared" si="54"/>
        <v>14</v>
      </c>
      <c r="BO270" s="97"/>
      <c r="BP270" s="245"/>
      <c r="BQ270" s="245"/>
      <c r="BR270" s="245"/>
      <c r="BS270" s="245"/>
      <c r="BT270" s="245"/>
      <c r="BU270" s="245"/>
      <c r="BV270" s="246"/>
      <c r="BW270" s="245"/>
      <c r="BX270" s="246"/>
      <c r="BY270" s="246"/>
      <c r="BZ270" s="97"/>
      <c r="CA270" s="97"/>
      <c r="CB270" s="97"/>
      <c r="CC270" s="97"/>
      <c r="CD270" s="97"/>
      <c r="CE270" s="97"/>
      <c r="CF270" s="97"/>
      <c r="CG270" s="97"/>
      <c r="CH270" s="97"/>
      <c r="CI270" s="97"/>
      <c r="CJ270" s="97"/>
      <c r="CX270" s="97"/>
      <c r="CY270" s="97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</row>
    <row r="271" spans="1:115" ht="11.25" customHeight="1" x14ac:dyDescent="0.2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245"/>
      <c r="AB271" s="245"/>
      <c r="AC271" s="245"/>
      <c r="AD271" s="245"/>
      <c r="AE271" s="245"/>
      <c r="AF271" s="245"/>
      <c r="AG271" s="245"/>
      <c r="AH271" s="245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  <c r="AU271" s="245"/>
      <c r="AV271" s="245"/>
      <c r="AW271" s="245"/>
      <c r="AX271" s="245"/>
      <c r="AY271" s="245"/>
      <c r="AZ271" s="245"/>
      <c r="BA271" s="245"/>
      <c r="BB271" s="245"/>
      <c r="BC271" s="245"/>
      <c r="BD271" s="245"/>
      <c r="BE271" s="245"/>
      <c r="BF271" s="51">
        <v>7</v>
      </c>
      <c r="BG271" s="117">
        <v>34</v>
      </c>
      <c r="BH271" s="117">
        <v>9</v>
      </c>
      <c r="BI271" s="117">
        <v>28</v>
      </c>
      <c r="BJ271" s="54" t="str">
        <f t="shared" si="51"/>
        <v>9,34</v>
      </c>
      <c r="BK271" s="97"/>
      <c r="BL271" s="109">
        <f t="shared" si="52"/>
        <v>267</v>
      </c>
      <c r="BM271" s="64">
        <f t="shared" si="53"/>
        <v>8</v>
      </c>
      <c r="BN271" s="64">
        <f t="shared" si="54"/>
        <v>15</v>
      </c>
      <c r="BO271" s="97"/>
      <c r="BP271" s="245"/>
      <c r="BQ271" s="245"/>
      <c r="BR271" s="245"/>
      <c r="BS271" s="245"/>
      <c r="BT271" s="245"/>
      <c r="BU271" s="245"/>
      <c r="BV271" s="246"/>
      <c r="BW271" s="245"/>
      <c r="BX271" s="246"/>
      <c r="BY271" s="246"/>
      <c r="BZ271" s="97"/>
      <c r="CA271" s="97"/>
      <c r="CB271" s="97"/>
      <c r="CC271" s="97"/>
      <c r="CD271" s="97"/>
      <c r="CE271" s="97"/>
      <c r="CF271" s="97"/>
      <c r="CG271" s="97"/>
      <c r="CH271" s="97"/>
      <c r="CI271" s="97"/>
      <c r="CJ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</row>
    <row r="272" spans="1:115" ht="11.25" customHeight="1" x14ac:dyDescent="0.2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  <c r="AU272" s="245"/>
      <c r="AV272" s="245"/>
      <c r="AW272" s="245"/>
      <c r="AX272" s="245"/>
      <c r="AY272" s="245"/>
      <c r="AZ272" s="245"/>
      <c r="BA272" s="245"/>
      <c r="BB272" s="245"/>
      <c r="BC272" s="245"/>
      <c r="BD272" s="245"/>
      <c r="BE272" s="245"/>
      <c r="BF272" s="51">
        <v>7</v>
      </c>
      <c r="BG272" s="117">
        <v>34</v>
      </c>
      <c r="BH272" s="117">
        <v>10</v>
      </c>
      <c r="BI272" s="117">
        <v>28</v>
      </c>
      <c r="BJ272" s="54" t="str">
        <f t="shared" si="51"/>
        <v>10,34</v>
      </c>
      <c r="BK272" s="97"/>
      <c r="BL272" s="109">
        <f t="shared" si="52"/>
        <v>268</v>
      </c>
      <c r="BM272" s="64">
        <f t="shared" si="53"/>
        <v>8</v>
      </c>
      <c r="BN272" s="64">
        <f t="shared" si="54"/>
        <v>16</v>
      </c>
      <c r="BO272" s="97"/>
      <c r="BP272" s="245"/>
      <c r="BQ272" s="245"/>
      <c r="BR272" s="245"/>
      <c r="BS272" s="245"/>
      <c r="BT272" s="245"/>
      <c r="BU272" s="245"/>
      <c r="BV272" s="246"/>
      <c r="BW272" s="245"/>
      <c r="BX272" s="246"/>
      <c r="BY272" s="246"/>
      <c r="BZ272" s="97"/>
      <c r="CA272" s="97"/>
      <c r="CB272" s="97"/>
      <c r="CC272" s="97"/>
      <c r="CD272" s="97"/>
      <c r="CE272" s="97"/>
      <c r="CF272" s="97"/>
      <c r="CG272" s="97"/>
      <c r="CH272" s="97"/>
      <c r="CI272" s="97"/>
      <c r="CJ272" s="97"/>
      <c r="CX272" s="97"/>
      <c r="CY272" s="97"/>
      <c r="CZ272" s="97"/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</row>
    <row r="273" spans="1:115" ht="11.25" customHeight="1" x14ac:dyDescent="0.2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45"/>
      <c r="BB273" s="245"/>
      <c r="BC273" s="245"/>
      <c r="BD273" s="245"/>
      <c r="BE273" s="245"/>
      <c r="BF273" s="51">
        <v>7</v>
      </c>
      <c r="BG273" s="117">
        <v>34</v>
      </c>
      <c r="BH273" s="117">
        <v>11</v>
      </c>
      <c r="BI273" s="117">
        <v>28</v>
      </c>
      <c r="BJ273" s="54" t="str">
        <f t="shared" si="51"/>
        <v>11,34</v>
      </c>
      <c r="BK273" s="97"/>
      <c r="BL273" s="109">
        <f t="shared" si="52"/>
        <v>269</v>
      </c>
      <c r="BM273" s="64">
        <f t="shared" si="53"/>
        <v>8</v>
      </c>
      <c r="BN273" s="64">
        <f t="shared" si="54"/>
        <v>17</v>
      </c>
      <c r="BO273" s="97"/>
      <c r="BP273" s="245"/>
      <c r="BQ273" s="245"/>
      <c r="BR273" s="245"/>
      <c r="BS273" s="245"/>
      <c r="BT273" s="245"/>
      <c r="BU273" s="245"/>
      <c r="BV273" s="246"/>
      <c r="BW273" s="245"/>
      <c r="BX273" s="246"/>
      <c r="BY273" s="246"/>
      <c r="BZ273" s="97"/>
      <c r="CA273" s="97"/>
      <c r="CB273" s="97"/>
      <c r="CC273" s="97"/>
      <c r="CD273" s="97"/>
      <c r="CE273" s="97"/>
      <c r="CF273" s="97"/>
      <c r="CG273" s="97"/>
      <c r="CH273" s="97"/>
      <c r="CI273" s="97"/>
      <c r="CJ273" s="97"/>
      <c r="CX273" s="97"/>
      <c r="CY273" s="97"/>
      <c r="CZ273" s="97"/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</row>
    <row r="274" spans="1:115" ht="11.25" customHeight="1" x14ac:dyDescent="0.2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  <c r="AU274" s="245"/>
      <c r="AV274" s="245"/>
      <c r="AW274" s="245"/>
      <c r="AX274" s="245"/>
      <c r="AY274" s="245"/>
      <c r="AZ274" s="245"/>
      <c r="BA274" s="245"/>
      <c r="BB274" s="245"/>
      <c r="BC274" s="245"/>
      <c r="BD274" s="245"/>
      <c r="BE274" s="245"/>
      <c r="BF274" s="51">
        <v>7</v>
      </c>
      <c r="BG274" s="117">
        <v>34</v>
      </c>
      <c r="BH274" s="117">
        <v>12</v>
      </c>
      <c r="BI274" s="117">
        <v>28</v>
      </c>
      <c r="BJ274" s="54" t="str">
        <f t="shared" si="51"/>
        <v>12,34</v>
      </c>
      <c r="BK274" s="97"/>
      <c r="BL274" s="109">
        <f t="shared" si="52"/>
        <v>270</v>
      </c>
      <c r="BM274" s="64">
        <f t="shared" si="53"/>
        <v>8</v>
      </c>
      <c r="BN274" s="64">
        <f t="shared" si="54"/>
        <v>18</v>
      </c>
      <c r="BO274" s="97"/>
      <c r="BP274" s="245"/>
      <c r="BQ274" s="245"/>
      <c r="BR274" s="245"/>
      <c r="BS274" s="245"/>
      <c r="BT274" s="245"/>
      <c r="BU274" s="245"/>
      <c r="BV274" s="246"/>
      <c r="BW274" s="245"/>
      <c r="BX274" s="246"/>
      <c r="BY274" s="246"/>
      <c r="BZ274" s="97"/>
      <c r="CA274" s="97"/>
      <c r="CB274" s="97"/>
      <c r="CC274" s="97"/>
      <c r="CD274" s="97"/>
      <c r="CE274" s="97"/>
      <c r="CF274" s="97"/>
      <c r="CG274" s="97"/>
      <c r="CH274" s="97"/>
      <c r="CI274" s="97"/>
      <c r="CJ274" s="97"/>
      <c r="CX274" s="97"/>
      <c r="CY274" s="97"/>
      <c r="CZ274" s="97"/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</row>
    <row r="275" spans="1:115" ht="11.25" customHeight="1" x14ac:dyDescent="0.2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245"/>
      <c r="AB275" s="245"/>
      <c r="AC275" s="245"/>
      <c r="AD275" s="245"/>
      <c r="AE275" s="245"/>
      <c r="AF275" s="245"/>
      <c r="AG275" s="245"/>
      <c r="AH275" s="245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245"/>
      <c r="AW275" s="245"/>
      <c r="AX275" s="245"/>
      <c r="AY275" s="245"/>
      <c r="AZ275" s="245"/>
      <c r="BA275" s="245"/>
      <c r="BB275" s="245"/>
      <c r="BC275" s="245"/>
      <c r="BD275" s="245"/>
      <c r="BE275" s="245"/>
      <c r="BF275" s="51">
        <v>7</v>
      </c>
      <c r="BG275" s="117">
        <v>34</v>
      </c>
      <c r="BH275" s="117">
        <v>13</v>
      </c>
      <c r="BI275" s="117">
        <v>28</v>
      </c>
      <c r="BJ275" s="54" t="str">
        <f t="shared" si="51"/>
        <v>13,34</v>
      </c>
      <c r="BK275" s="97"/>
      <c r="BL275" s="109">
        <f t="shared" si="52"/>
        <v>271</v>
      </c>
      <c r="BM275" s="64">
        <f t="shared" si="53"/>
        <v>8</v>
      </c>
      <c r="BN275" s="64">
        <f t="shared" si="54"/>
        <v>19</v>
      </c>
      <c r="BO275" s="97"/>
      <c r="BP275" s="245"/>
      <c r="BQ275" s="245"/>
      <c r="BR275" s="245"/>
      <c r="BS275" s="245"/>
      <c r="BT275" s="245"/>
      <c r="BU275" s="245"/>
      <c r="BV275" s="246"/>
      <c r="BW275" s="245"/>
      <c r="BX275" s="246"/>
      <c r="BY275" s="246"/>
      <c r="BZ275" s="97"/>
      <c r="CA275" s="97"/>
      <c r="CB275" s="97"/>
      <c r="CC275" s="97"/>
      <c r="CD275" s="97"/>
      <c r="CE275" s="97"/>
      <c r="CF275" s="97"/>
      <c r="CG275" s="97"/>
      <c r="CH275" s="97"/>
      <c r="CI275" s="97"/>
      <c r="CJ275" s="97"/>
      <c r="CX275" s="97"/>
      <c r="CY275" s="97"/>
      <c r="CZ275" s="97"/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</row>
    <row r="276" spans="1:115" ht="11.25" customHeight="1" x14ac:dyDescent="0.2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  <c r="AU276" s="245"/>
      <c r="AV276" s="245"/>
      <c r="AW276" s="245"/>
      <c r="AX276" s="245"/>
      <c r="AY276" s="245"/>
      <c r="AZ276" s="245"/>
      <c r="BA276" s="245"/>
      <c r="BB276" s="245"/>
      <c r="BC276" s="245"/>
      <c r="BD276" s="245"/>
      <c r="BE276" s="245"/>
      <c r="BF276" s="51">
        <v>7</v>
      </c>
      <c r="BG276" s="117">
        <v>35</v>
      </c>
      <c r="BH276" s="117">
        <v>14</v>
      </c>
      <c r="BI276" s="117">
        <v>28</v>
      </c>
      <c r="BJ276" s="54" t="str">
        <f t="shared" si="51"/>
        <v>14,35</v>
      </c>
      <c r="BK276" s="97"/>
      <c r="BL276" s="109">
        <f t="shared" si="52"/>
        <v>272</v>
      </c>
      <c r="BM276" s="64">
        <f t="shared" si="53"/>
        <v>8</v>
      </c>
      <c r="BN276" s="64">
        <f t="shared" si="54"/>
        <v>20</v>
      </c>
      <c r="BO276" s="97"/>
      <c r="BP276" s="245"/>
      <c r="BQ276" s="245"/>
      <c r="BR276" s="245"/>
      <c r="BS276" s="245"/>
      <c r="BT276" s="245"/>
      <c r="BU276" s="245"/>
      <c r="BV276" s="246"/>
      <c r="BW276" s="245"/>
      <c r="BX276" s="246"/>
      <c r="BY276" s="246"/>
      <c r="BZ276" s="97"/>
      <c r="CA276" s="97"/>
      <c r="CB276" s="97"/>
      <c r="CC276" s="97"/>
      <c r="CD276" s="97"/>
      <c r="CE276" s="97"/>
      <c r="CF276" s="97"/>
      <c r="CG276" s="97"/>
      <c r="CH276" s="97"/>
      <c r="CI276" s="97"/>
      <c r="CJ276" s="97"/>
      <c r="CX276" s="97"/>
      <c r="CY276" s="97"/>
      <c r="CZ276" s="97"/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</row>
    <row r="277" spans="1:115" ht="11.25" customHeight="1" x14ac:dyDescent="0.2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  <c r="AU277" s="245"/>
      <c r="AV277" s="245"/>
      <c r="AW277" s="245"/>
      <c r="AX277" s="245"/>
      <c r="AY277" s="245"/>
      <c r="AZ277" s="245"/>
      <c r="BA277" s="245"/>
      <c r="BB277" s="245"/>
      <c r="BC277" s="245"/>
      <c r="BD277" s="245"/>
      <c r="BE277" s="245"/>
      <c r="BF277" s="51">
        <v>7</v>
      </c>
      <c r="BG277" s="117">
        <v>35</v>
      </c>
      <c r="BH277" s="117">
        <v>15</v>
      </c>
      <c r="BI277" s="117">
        <v>28</v>
      </c>
      <c r="BJ277" s="54" t="str">
        <f t="shared" si="51"/>
        <v>15,35</v>
      </c>
      <c r="BK277" s="97"/>
      <c r="BL277" s="109">
        <f t="shared" si="52"/>
        <v>273</v>
      </c>
      <c r="BM277" s="64">
        <f t="shared" si="53"/>
        <v>8</v>
      </c>
      <c r="BN277" s="64">
        <f t="shared" si="54"/>
        <v>21</v>
      </c>
      <c r="BO277" s="97"/>
      <c r="BP277" s="245"/>
      <c r="BQ277" s="245"/>
      <c r="BR277" s="245"/>
      <c r="BS277" s="245"/>
      <c r="BT277" s="245"/>
      <c r="BU277" s="245"/>
      <c r="BV277" s="246"/>
      <c r="BW277" s="245"/>
      <c r="BX277" s="246"/>
      <c r="BY277" s="246"/>
      <c r="BZ277" s="97"/>
      <c r="CA277" s="97"/>
      <c r="CB277" s="97"/>
      <c r="CC277" s="97"/>
      <c r="CD277" s="97"/>
      <c r="CE277" s="97"/>
      <c r="CF277" s="97"/>
      <c r="CG277" s="97"/>
      <c r="CH277" s="97"/>
      <c r="CI277" s="97"/>
      <c r="CJ277" s="97"/>
      <c r="CX277" s="97"/>
      <c r="CY277" s="97"/>
      <c r="CZ277" s="97"/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</row>
    <row r="278" spans="1:115" ht="11.25" customHeight="1" x14ac:dyDescent="0.2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  <c r="AU278" s="245"/>
      <c r="AV278" s="245"/>
      <c r="AW278" s="245"/>
      <c r="AX278" s="245"/>
      <c r="AY278" s="245"/>
      <c r="AZ278" s="245"/>
      <c r="BA278" s="245"/>
      <c r="BB278" s="245"/>
      <c r="BC278" s="245"/>
      <c r="BD278" s="245"/>
      <c r="BE278" s="245"/>
      <c r="BF278" s="51">
        <v>7</v>
      </c>
      <c r="BG278" s="117">
        <v>35</v>
      </c>
      <c r="BH278" s="117">
        <v>16</v>
      </c>
      <c r="BI278" s="117">
        <v>28</v>
      </c>
      <c r="BJ278" s="54" t="str">
        <f t="shared" si="51"/>
        <v>16,35</v>
      </c>
      <c r="BK278" s="97"/>
      <c r="BL278" s="109">
        <f t="shared" si="52"/>
        <v>274</v>
      </c>
      <c r="BM278" s="64">
        <f t="shared" si="53"/>
        <v>8</v>
      </c>
      <c r="BN278" s="64">
        <f t="shared" si="54"/>
        <v>22</v>
      </c>
      <c r="BO278" s="97"/>
      <c r="BP278" s="245"/>
      <c r="BQ278" s="245"/>
      <c r="BR278" s="245"/>
      <c r="BS278" s="245"/>
      <c r="BT278" s="245"/>
      <c r="BU278" s="245"/>
      <c r="BV278" s="246"/>
      <c r="BW278" s="245"/>
      <c r="BX278" s="246"/>
      <c r="BY278" s="246"/>
      <c r="BZ278" s="97"/>
      <c r="CA278" s="97"/>
      <c r="CB278" s="97"/>
      <c r="CC278" s="97"/>
      <c r="CD278" s="97"/>
      <c r="CE278" s="97"/>
      <c r="CF278" s="97"/>
      <c r="CG278" s="97"/>
      <c r="CH278" s="97"/>
      <c r="CI278" s="97"/>
      <c r="CJ278" s="97"/>
      <c r="CX278" s="97"/>
      <c r="CY278" s="97"/>
      <c r="CZ278" s="97"/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</row>
    <row r="279" spans="1:115" ht="11.25" customHeight="1" x14ac:dyDescent="0.2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245"/>
      <c r="AS279" s="245"/>
      <c r="AT279" s="245"/>
      <c r="AU279" s="245"/>
      <c r="AV279" s="245"/>
      <c r="AW279" s="245"/>
      <c r="AX279" s="245"/>
      <c r="AY279" s="245"/>
      <c r="AZ279" s="245"/>
      <c r="BA279" s="245"/>
      <c r="BB279" s="245"/>
      <c r="BC279" s="245"/>
      <c r="BD279" s="245"/>
      <c r="BE279" s="245"/>
      <c r="BF279" s="51">
        <v>7</v>
      </c>
      <c r="BG279" s="117">
        <v>35</v>
      </c>
      <c r="BH279" s="117">
        <v>17</v>
      </c>
      <c r="BI279" s="117">
        <v>28</v>
      </c>
      <c r="BJ279" s="54" t="str">
        <f t="shared" si="51"/>
        <v>17,35</v>
      </c>
      <c r="BK279" s="97"/>
      <c r="BL279" s="109">
        <f t="shared" si="52"/>
        <v>275</v>
      </c>
      <c r="BM279" s="64">
        <f t="shared" si="53"/>
        <v>8</v>
      </c>
      <c r="BN279" s="64">
        <f t="shared" si="54"/>
        <v>23</v>
      </c>
      <c r="BO279" s="97"/>
      <c r="BP279" s="245"/>
      <c r="BQ279" s="245"/>
      <c r="BR279" s="245"/>
      <c r="BS279" s="245"/>
      <c r="BT279" s="245"/>
      <c r="BU279" s="245"/>
      <c r="BV279" s="246"/>
      <c r="BW279" s="245"/>
      <c r="BX279" s="246"/>
      <c r="BY279" s="246"/>
      <c r="BZ279" s="97"/>
      <c r="CA279" s="97"/>
      <c r="CB279" s="97"/>
      <c r="CC279" s="97"/>
      <c r="CD279" s="97"/>
      <c r="CE279" s="97"/>
      <c r="CF279" s="97"/>
      <c r="CG279" s="97"/>
      <c r="CH279" s="97"/>
      <c r="CI279" s="97"/>
      <c r="CJ279" s="97"/>
      <c r="CX279" s="97"/>
      <c r="CY279" s="97"/>
      <c r="CZ279" s="97"/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</row>
    <row r="280" spans="1:115" ht="11.25" customHeight="1" x14ac:dyDescent="0.2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245"/>
      <c r="AS280" s="245"/>
      <c r="AT280" s="245"/>
      <c r="AU280" s="245"/>
      <c r="AV280" s="245"/>
      <c r="AW280" s="245"/>
      <c r="AX280" s="245"/>
      <c r="AY280" s="245"/>
      <c r="AZ280" s="245"/>
      <c r="BA280" s="245"/>
      <c r="BB280" s="245"/>
      <c r="BC280" s="245"/>
      <c r="BD280" s="245"/>
      <c r="BE280" s="245"/>
      <c r="BF280" s="51">
        <v>7</v>
      </c>
      <c r="BG280" s="117">
        <v>35</v>
      </c>
      <c r="BH280" s="117">
        <v>18</v>
      </c>
      <c r="BI280" s="117">
        <v>28</v>
      </c>
      <c r="BJ280" s="54" t="str">
        <f t="shared" si="51"/>
        <v>18,35</v>
      </c>
      <c r="BK280" s="97"/>
      <c r="BL280" s="109">
        <f t="shared" si="52"/>
        <v>276</v>
      </c>
      <c r="BM280" s="64">
        <f t="shared" si="53"/>
        <v>8</v>
      </c>
      <c r="BN280" s="64">
        <f t="shared" si="54"/>
        <v>24</v>
      </c>
      <c r="BO280" s="97"/>
      <c r="BP280" s="245"/>
      <c r="BQ280" s="245"/>
      <c r="BR280" s="245"/>
      <c r="BS280" s="245"/>
      <c r="BT280" s="245"/>
      <c r="BU280" s="245"/>
      <c r="BV280" s="246"/>
      <c r="BW280" s="245"/>
      <c r="BX280" s="246"/>
      <c r="BY280" s="246"/>
      <c r="BZ280" s="97"/>
      <c r="CA280" s="97"/>
      <c r="CB280" s="97"/>
      <c r="CC280" s="97"/>
      <c r="CD280" s="97"/>
      <c r="CE280" s="97"/>
      <c r="CF280" s="97"/>
      <c r="CG280" s="97"/>
      <c r="CH280" s="97"/>
      <c r="CI280" s="97"/>
      <c r="CJ280" s="97"/>
      <c r="CX280" s="97"/>
      <c r="CY280" s="97"/>
      <c r="CZ280" s="97"/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</row>
    <row r="281" spans="1:115" ht="11.25" customHeight="1" x14ac:dyDescent="0.2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245"/>
      <c r="AS281" s="245"/>
      <c r="AT281" s="245"/>
      <c r="AU281" s="245"/>
      <c r="AV281" s="245"/>
      <c r="AW281" s="245"/>
      <c r="AX281" s="245"/>
      <c r="AY281" s="245"/>
      <c r="AZ281" s="245"/>
      <c r="BA281" s="245"/>
      <c r="BB281" s="245"/>
      <c r="BC281" s="245"/>
      <c r="BD281" s="245"/>
      <c r="BE281" s="245"/>
      <c r="BF281" s="51">
        <v>7</v>
      </c>
      <c r="BG281" s="117">
        <v>35</v>
      </c>
      <c r="BH281" s="117">
        <v>19</v>
      </c>
      <c r="BI281" s="117">
        <v>28</v>
      </c>
      <c r="BJ281" s="54" t="str">
        <f t="shared" si="51"/>
        <v>19,35</v>
      </c>
      <c r="BK281" s="97"/>
      <c r="BL281" s="109">
        <f t="shared" si="52"/>
        <v>277</v>
      </c>
      <c r="BM281" s="64">
        <f t="shared" si="53"/>
        <v>8</v>
      </c>
      <c r="BN281" s="64">
        <f t="shared" si="54"/>
        <v>25</v>
      </c>
      <c r="BO281" s="97"/>
      <c r="BP281" s="245"/>
      <c r="BQ281" s="245"/>
      <c r="BR281" s="245"/>
      <c r="BS281" s="245"/>
      <c r="BT281" s="245"/>
      <c r="BU281" s="245"/>
      <c r="BV281" s="246"/>
      <c r="BW281" s="245"/>
      <c r="BX281" s="246"/>
      <c r="BY281" s="246"/>
      <c r="BZ281" s="97"/>
      <c r="CA281" s="97"/>
      <c r="CB281" s="97"/>
      <c r="CC281" s="97"/>
      <c r="CD281" s="97"/>
      <c r="CE281" s="97"/>
      <c r="CF281" s="97"/>
      <c r="CG281" s="97"/>
      <c r="CH281" s="97"/>
      <c r="CI281" s="97"/>
      <c r="CJ281" s="97"/>
      <c r="CX281" s="97"/>
      <c r="CY281" s="97"/>
      <c r="CZ281" s="97"/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</row>
    <row r="282" spans="1:115" ht="11.25" customHeight="1" x14ac:dyDescent="0.2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45"/>
      <c r="AL282" s="245"/>
      <c r="AM282" s="245"/>
      <c r="AN282" s="245"/>
      <c r="AO282" s="245"/>
      <c r="AP282" s="245"/>
      <c r="AQ282" s="245"/>
      <c r="AR282" s="245"/>
      <c r="AS282" s="245"/>
      <c r="AT282" s="245"/>
      <c r="AU282" s="245"/>
      <c r="AV282" s="245"/>
      <c r="AW282" s="245"/>
      <c r="AX282" s="245"/>
      <c r="AY282" s="245"/>
      <c r="AZ282" s="245"/>
      <c r="BA282" s="245"/>
      <c r="BB282" s="245"/>
      <c r="BC282" s="245"/>
      <c r="BD282" s="245"/>
      <c r="BE282" s="245"/>
      <c r="BF282" s="51">
        <v>7</v>
      </c>
      <c r="BG282" s="117">
        <v>35</v>
      </c>
      <c r="BH282" s="117">
        <v>20</v>
      </c>
      <c r="BI282" s="117">
        <v>28</v>
      </c>
      <c r="BJ282" s="54" t="str">
        <f t="shared" si="51"/>
        <v>20,35</v>
      </c>
      <c r="BK282" s="97"/>
      <c r="BL282" s="109">
        <f t="shared" si="52"/>
        <v>278</v>
      </c>
      <c r="BM282" s="64">
        <f t="shared" si="53"/>
        <v>8</v>
      </c>
      <c r="BN282" s="64">
        <f t="shared" si="54"/>
        <v>26</v>
      </c>
      <c r="BO282" s="97"/>
      <c r="BP282" s="245"/>
      <c r="BQ282" s="245"/>
      <c r="BR282" s="245"/>
      <c r="BS282" s="245"/>
      <c r="BT282" s="245"/>
      <c r="BU282" s="245"/>
      <c r="BV282" s="246"/>
      <c r="BW282" s="245"/>
      <c r="BX282" s="246"/>
      <c r="BY282" s="246"/>
      <c r="BZ282" s="97"/>
      <c r="CA282" s="97"/>
      <c r="CB282" s="97"/>
      <c r="CC282" s="97"/>
      <c r="CD282" s="97"/>
      <c r="CE282" s="97"/>
      <c r="CF282" s="97"/>
      <c r="CG282" s="97"/>
      <c r="CH282" s="97"/>
      <c r="CI282" s="97"/>
      <c r="CJ282" s="97"/>
      <c r="CX282" s="97"/>
      <c r="CY282" s="97"/>
      <c r="CZ282" s="97"/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</row>
    <row r="283" spans="1:115" ht="11.25" customHeight="1" x14ac:dyDescent="0.2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245"/>
      <c r="AB283" s="245"/>
      <c r="AC283" s="245"/>
      <c r="AD283" s="245"/>
      <c r="AE283" s="245"/>
      <c r="AF283" s="245"/>
      <c r="AG283" s="245"/>
      <c r="AH283" s="245"/>
      <c r="AI283" s="245"/>
      <c r="AJ283" s="245"/>
      <c r="AK283" s="245"/>
      <c r="AL283" s="245"/>
      <c r="AM283" s="245"/>
      <c r="AN283" s="245"/>
      <c r="AO283" s="245"/>
      <c r="AP283" s="245"/>
      <c r="AQ283" s="245"/>
      <c r="AR283" s="245"/>
      <c r="AS283" s="245"/>
      <c r="AT283" s="245"/>
      <c r="AU283" s="245"/>
      <c r="AV283" s="245"/>
      <c r="AW283" s="245"/>
      <c r="AX283" s="245"/>
      <c r="AY283" s="245"/>
      <c r="AZ283" s="245"/>
      <c r="BA283" s="245"/>
      <c r="BB283" s="245"/>
      <c r="BC283" s="245"/>
      <c r="BD283" s="245"/>
      <c r="BE283" s="245"/>
      <c r="BF283" s="51">
        <v>7</v>
      </c>
      <c r="BG283" s="117">
        <v>36</v>
      </c>
      <c r="BH283" s="117">
        <v>21</v>
      </c>
      <c r="BI283" s="117">
        <v>28</v>
      </c>
      <c r="BJ283" s="54" t="str">
        <f t="shared" si="51"/>
        <v>21,36</v>
      </c>
      <c r="BK283" s="97"/>
      <c r="BL283" s="109">
        <f t="shared" si="52"/>
        <v>279</v>
      </c>
      <c r="BM283" s="64">
        <f t="shared" si="53"/>
        <v>8</v>
      </c>
      <c r="BN283" s="64">
        <f t="shared" si="54"/>
        <v>27</v>
      </c>
      <c r="BO283" s="97"/>
      <c r="BP283" s="245"/>
      <c r="BQ283" s="245"/>
      <c r="BR283" s="245"/>
      <c r="BS283" s="245"/>
      <c r="BT283" s="245"/>
      <c r="BU283" s="245"/>
      <c r="BV283" s="246"/>
      <c r="BW283" s="245"/>
      <c r="BX283" s="246"/>
      <c r="BY283" s="246"/>
      <c r="BZ283" s="97"/>
      <c r="CA283" s="97"/>
      <c r="CB283" s="97"/>
      <c r="CC283" s="97"/>
      <c r="CD283" s="97"/>
      <c r="CE283" s="97"/>
      <c r="CF283" s="97"/>
      <c r="CG283" s="97"/>
      <c r="CH283" s="97"/>
      <c r="CI283" s="97"/>
      <c r="CJ283" s="97"/>
      <c r="CX283" s="97"/>
      <c r="CY283" s="97"/>
      <c r="CZ283" s="97"/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</row>
    <row r="284" spans="1:115" ht="11.25" customHeight="1" x14ac:dyDescent="0.2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245"/>
      <c r="AP284" s="245"/>
      <c r="AQ284" s="245"/>
      <c r="AR284" s="245"/>
      <c r="AS284" s="245"/>
      <c r="AT284" s="245"/>
      <c r="AU284" s="245"/>
      <c r="AV284" s="245"/>
      <c r="AW284" s="245"/>
      <c r="AX284" s="245"/>
      <c r="AY284" s="245"/>
      <c r="AZ284" s="245"/>
      <c r="BA284" s="245"/>
      <c r="BB284" s="245"/>
      <c r="BC284" s="245"/>
      <c r="BD284" s="245"/>
      <c r="BE284" s="245"/>
      <c r="BF284" s="51">
        <v>7</v>
      </c>
      <c r="BG284" s="117">
        <v>36</v>
      </c>
      <c r="BH284" s="117">
        <v>22</v>
      </c>
      <c r="BI284" s="117">
        <v>28</v>
      </c>
      <c r="BJ284" s="54" t="str">
        <f t="shared" si="51"/>
        <v>22,36</v>
      </c>
      <c r="BK284" s="97"/>
      <c r="BL284" s="109">
        <f t="shared" si="52"/>
        <v>280</v>
      </c>
      <c r="BM284" s="64">
        <f t="shared" si="53"/>
        <v>8</v>
      </c>
      <c r="BN284" s="64">
        <f t="shared" si="54"/>
        <v>28</v>
      </c>
      <c r="BO284" s="97"/>
      <c r="BP284" s="245"/>
      <c r="BQ284" s="245"/>
      <c r="BR284" s="245"/>
      <c r="BS284" s="245"/>
      <c r="BT284" s="245"/>
      <c r="BU284" s="245"/>
      <c r="BV284" s="246"/>
      <c r="BW284" s="245"/>
      <c r="BX284" s="246"/>
      <c r="BY284" s="246"/>
      <c r="BZ284" s="97"/>
      <c r="CA284" s="97"/>
      <c r="CB284" s="97"/>
      <c r="CC284" s="97"/>
      <c r="CD284" s="97"/>
      <c r="CE284" s="97"/>
      <c r="CF284" s="97"/>
      <c r="CG284" s="97"/>
      <c r="CH284" s="97"/>
      <c r="CI284" s="97"/>
      <c r="CJ284" s="97"/>
      <c r="CX284" s="97"/>
      <c r="CY284" s="97"/>
      <c r="CZ284" s="97"/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</row>
    <row r="285" spans="1:115" ht="11.25" customHeight="1" x14ac:dyDescent="0.2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45"/>
      <c r="AN285" s="245"/>
      <c r="AO285" s="245"/>
      <c r="AP285" s="245"/>
      <c r="AQ285" s="245"/>
      <c r="AR285" s="245"/>
      <c r="AS285" s="245"/>
      <c r="AT285" s="245"/>
      <c r="AU285" s="245"/>
      <c r="AV285" s="245"/>
      <c r="AW285" s="245"/>
      <c r="AX285" s="245"/>
      <c r="AY285" s="245"/>
      <c r="AZ285" s="245"/>
      <c r="BA285" s="245"/>
      <c r="BB285" s="245"/>
      <c r="BC285" s="245"/>
      <c r="BD285" s="245"/>
      <c r="BE285" s="245"/>
      <c r="BF285" s="51">
        <v>7</v>
      </c>
      <c r="BG285" s="117">
        <v>36</v>
      </c>
      <c r="BH285" s="117">
        <v>23</v>
      </c>
      <c r="BI285" s="117">
        <v>28</v>
      </c>
      <c r="BJ285" s="54" t="str">
        <f t="shared" si="51"/>
        <v>23,36</v>
      </c>
      <c r="BK285" s="97"/>
      <c r="BL285" s="109">
        <f t="shared" si="52"/>
        <v>281</v>
      </c>
      <c r="BM285" s="64">
        <f t="shared" si="53"/>
        <v>8</v>
      </c>
      <c r="BN285" s="64">
        <f t="shared" si="54"/>
        <v>29</v>
      </c>
      <c r="BO285" s="97"/>
      <c r="BP285" s="245"/>
      <c r="BQ285" s="245"/>
      <c r="BR285" s="245"/>
      <c r="BS285" s="245"/>
      <c r="BT285" s="245"/>
      <c r="BU285" s="245"/>
      <c r="BV285" s="246"/>
      <c r="BW285" s="245"/>
      <c r="BX285" s="246"/>
      <c r="BY285" s="246"/>
      <c r="BZ285" s="97"/>
      <c r="CA285" s="97"/>
      <c r="CB285" s="97"/>
      <c r="CC285" s="97"/>
      <c r="CD285" s="97"/>
      <c r="CE285" s="97"/>
      <c r="CF285" s="97"/>
      <c r="CG285" s="97"/>
      <c r="CH285" s="97"/>
      <c r="CI285" s="97"/>
      <c r="CJ285" s="97"/>
      <c r="CX285" s="97"/>
      <c r="CY285" s="97"/>
      <c r="CZ285" s="97"/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</row>
    <row r="286" spans="1:115" ht="11.25" customHeight="1" x14ac:dyDescent="0.2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245"/>
      <c r="AB286" s="245"/>
      <c r="AC286" s="245"/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245"/>
      <c r="AN286" s="245"/>
      <c r="AO286" s="245"/>
      <c r="AP286" s="245"/>
      <c r="AQ286" s="245"/>
      <c r="AR286" s="245"/>
      <c r="AS286" s="245"/>
      <c r="AT286" s="245"/>
      <c r="AU286" s="245"/>
      <c r="AV286" s="245"/>
      <c r="AW286" s="245"/>
      <c r="AX286" s="245"/>
      <c r="AY286" s="245"/>
      <c r="AZ286" s="245"/>
      <c r="BA286" s="245"/>
      <c r="BB286" s="245"/>
      <c r="BC286" s="245"/>
      <c r="BD286" s="245"/>
      <c r="BE286" s="245"/>
      <c r="BF286" s="51">
        <v>8</v>
      </c>
      <c r="BG286" s="117">
        <v>1</v>
      </c>
      <c r="BH286" s="117">
        <v>4</v>
      </c>
      <c r="BI286" s="117">
        <v>50</v>
      </c>
      <c r="BJ286" s="54" t="str">
        <f t="shared" si="51"/>
        <v>4,1</v>
      </c>
      <c r="BK286" s="97"/>
      <c r="BL286" s="109">
        <f t="shared" si="52"/>
        <v>282</v>
      </c>
      <c r="BM286" s="64">
        <f t="shared" si="53"/>
        <v>8</v>
      </c>
      <c r="BN286" s="64">
        <f t="shared" si="54"/>
        <v>30</v>
      </c>
      <c r="BO286" s="97"/>
      <c r="BP286" s="245"/>
      <c r="BQ286" s="245"/>
      <c r="BR286" s="245"/>
      <c r="BS286" s="245"/>
      <c r="BT286" s="245"/>
      <c r="BU286" s="245"/>
      <c r="BV286" s="246"/>
      <c r="BW286" s="245"/>
      <c r="BX286" s="246"/>
      <c r="BY286" s="246"/>
      <c r="BZ286" s="97"/>
      <c r="CA286" s="97"/>
      <c r="CB286" s="97"/>
      <c r="CC286" s="97"/>
      <c r="CD286" s="97"/>
      <c r="CE286" s="97"/>
      <c r="CF286" s="97"/>
      <c r="CG286" s="97"/>
      <c r="CH286" s="97"/>
      <c r="CI286" s="97"/>
      <c r="CJ286" s="97"/>
      <c r="CX286" s="97"/>
      <c r="CY286" s="97"/>
      <c r="CZ286" s="97"/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</row>
    <row r="287" spans="1:115" ht="11.25" customHeight="1" x14ac:dyDescent="0.2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245"/>
      <c r="AB287" s="245"/>
      <c r="AC287" s="245"/>
      <c r="AD287" s="245"/>
      <c r="AE287" s="245"/>
      <c r="AF287" s="245"/>
      <c r="AG287" s="245"/>
      <c r="AH287" s="245"/>
      <c r="AI287" s="245"/>
      <c r="AJ287" s="245"/>
      <c r="AK287" s="245"/>
      <c r="AL287" s="245"/>
      <c r="AM287" s="245"/>
      <c r="AN287" s="245"/>
      <c r="AO287" s="245"/>
      <c r="AP287" s="245"/>
      <c r="AQ287" s="245"/>
      <c r="AR287" s="245"/>
      <c r="AS287" s="245"/>
      <c r="AT287" s="245"/>
      <c r="AU287" s="245"/>
      <c r="AV287" s="245"/>
      <c r="AW287" s="245"/>
      <c r="AX287" s="245"/>
      <c r="AY287" s="245"/>
      <c r="AZ287" s="245"/>
      <c r="BA287" s="245"/>
      <c r="BB287" s="245"/>
      <c r="BC287" s="245"/>
      <c r="BD287" s="245"/>
      <c r="BE287" s="245"/>
      <c r="BF287" s="51">
        <v>8</v>
      </c>
      <c r="BG287" s="117">
        <v>1</v>
      </c>
      <c r="BH287" s="117">
        <v>5</v>
      </c>
      <c r="BI287" s="117">
        <v>50</v>
      </c>
      <c r="BJ287" s="54" t="str">
        <f t="shared" si="51"/>
        <v>5,1</v>
      </c>
      <c r="BK287" s="97"/>
      <c r="BL287" s="109">
        <f t="shared" si="52"/>
        <v>283</v>
      </c>
      <c r="BM287" s="64">
        <f t="shared" si="53"/>
        <v>8</v>
      </c>
      <c r="BN287" s="64">
        <f t="shared" si="54"/>
        <v>31</v>
      </c>
      <c r="BO287" s="97"/>
      <c r="BP287" s="245"/>
      <c r="BQ287" s="245"/>
      <c r="BR287" s="245"/>
      <c r="BS287" s="245"/>
      <c r="BT287" s="245"/>
      <c r="BU287" s="245"/>
      <c r="BV287" s="246"/>
      <c r="BW287" s="245"/>
      <c r="BX287" s="246"/>
      <c r="BY287" s="246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</row>
    <row r="288" spans="1:115" ht="11.25" customHeight="1" x14ac:dyDescent="0.2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245"/>
      <c r="AB288" s="245"/>
      <c r="AC288" s="245"/>
      <c r="AD288" s="245"/>
      <c r="AE288" s="245"/>
      <c r="AF288" s="245"/>
      <c r="AG288" s="245"/>
      <c r="AH288" s="245"/>
      <c r="AI288" s="245"/>
      <c r="AJ288" s="245"/>
      <c r="AK288" s="245"/>
      <c r="AL288" s="245"/>
      <c r="AM288" s="245"/>
      <c r="AN288" s="245"/>
      <c r="AO288" s="245"/>
      <c r="AP288" s="245"/>
      <c r="AQ288" s="245"/>
      <c r="AR288" s="245"/>
      <c r="AS288" s="245"/>
      <c r="AT288" s="245"/>
      <c r="AU288" s="245"/>
      <c r="AV288" s="245"/>
      <c r="AW288" s="245"/>
      <c r="AX288" s="245"/>
      <c r="AY288" s="245"/>
      <c r="AZ288" s="245"/>
      <c r="BA288" s="245"/>
      <c r="BB288" s="245"/>
      <c r="BC288" s="245"/>
      <c r="BD288" s="245"/>
      <c r="BE288" s="245"/>
      <c r="BF288" s="51">
        <v>8</v>
      </c>
      <c r="BG288" s="117">
        <v>1</v>
      </c>
      <c r="BH288" s="117">
        <v>6</v>
      </c>
      <c r="BI288" s="117">
        <v>50</v>
      </c>
      <c r="BJ288" s="54" t="str">
        <f t="shared" si="51"/>
        <v>6,1</v>
      </c>
      <c r="BK288" s="97"/>
      <c r="BL288" s="109">
        <f t="shared" si="52"/>
        <v>284</v>
      </c>
      <c r="BM288" s="64">
        <f t="shared" si="53"/>
        <v>8</v>
      </c>
      <c r="BN288" s="64">
        <f t="shared" si="54"/>
        <v>32</v>
      </c>
      <c r="BO288" s="97"/>
      <c r="BP288" s="245"/>
      <c r="BQ288" s="245"/>
      <c r="BR288" s="245"/>
      <c r="BS288" s="245"/>
      <c r="BT288" s="245"/>
      <c r="BU288" s="245"/>
      <c r="BV288" s="246"/>
      <c r="BW288" s="245"/>
      <c r="BX288" s="246"/>
      <c r="BY288" s="246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</row>
    <row r="289" spans="1:115" ht="11.25" customHeight="1" x14ac:dyDescent="0.2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245"/>
      <c r="AB289" s="245"/>
      <c r="AC289" s="245"/>
      <c r="AD289" s="245"/>
      <c r="AE289" s="245"/>
      <c r="AF289" s="245"/>
      <c r="AG289" s="245"/>
      <c r="AH289" s="245"/>
      <c r="AI289" s="245"/>
      <c r="AJ289" s="245"/>
      <c r="AK289" s="245"/>
      <c r="AL289" s="245"/>
      <c r="AM289" s="245"/>
      <c r="AN289" s="245"/>
      <c r="AO289" s="245"/>
      <c r="AP289" s="245"/>
      <c r="AQ289" s="245"/>
      <c r="AR289" s="245"/>
      <c r="AS289" s="245"/>
      <c r="AT289" s="245"/>
      <c r="AU289" s="245"/>
      <c r="AV289" s="245"/>
      <c r="AW289" s="245"/>
      <c r="AX289" s="245"/>
      <c r="AY289" s="245"/>
      <c r="AZ289" s="245"/>
      <c r="BA289" s="245"/>
      <c r="BB289" s="245"/>
      <c r="BC289" s="245"/>
      <c r="BD289" s="245"/>
      <c r="BE289" s="245"/>
      <c r="BF289" s="51">
        <v>8</v>
      </c>
      <c r="BG289" s="117">
        <v>1</v>
      </c>
      <c r="BH289" s="117">
        <v>7</v>
      </c>
      <c r="BI289" s="117">
        <v>50</v>
      </c>
      <c r="BJ289" s="54" t="str">
        <f t="shared" si="51"/>
        <v>7,1</v>
      </c>
      <c r="BK289" s="97"/>
      <c r="BL289" s="109">
        <f t="shared" si="52"/>
        <v>285</v>
      </c>
      <c r="BM289" s="64">
        <f t="shared" si="53"/>
        <v>8</v>
      </c>
      <c r="BN289" s="64">
        <f t="shared" si="54"/>
        <v>33</v>
      </c>
      <c r="BO289" s="97"/>
      <c r="BP289" s="245"/>
      <c r="BQ289" s="245"/>
      <c r="BR289" s="245"/>
      <c r="BS289" s="245"/>
      <c r="BT289" s="245"/>
      <c r="BU289" s="245"/>
      <c r="BV289" s="246"/>
      <c r="BW289" s="245"/>
      <c r="BX289" s="246"/>
      <c r="BY289" s="246"/>
      <c r="BZ289" s="97"/>
      <c r="CA289" s="97"/>
      <c r="CB289" s="97"/>
      <c r="CC289" s="97"/>
      <c r="CD289" s="97"/>
      <c r="CE289" s="97"/>
      <c r="CF289" s="97"/>
      <c r="CG289" s="97"/>
      <c r="CH289" s="97"/>
      <c r="CI289" s="97"/>
      <c r="CJ289" s="97"/>
      <c r="CX289" s="97"/>
      <c r="CY289" s="97"/>
      <c r="CZ289" s="97"/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</row>
    <row r="290" spans="1:115" ht="11.25" customHeight="1" x14ac:dyDescent="0.2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245"/>
      <c r="AB290" s="245"/>
      <c r="AC290" s="245"/>
      <c r="AD290" s="245"/>
      <c r="AE290" s="245"/>
      <c r="AF290" s="245"/>
      <c r="AG290" s="245"/>
      <c r="AH290" s="245"/>
      <c r="AI290" s="245"/>
      <c r="AJ290" s="245"/>
      <c r="AK290" s="245"/>
      <c r="AL290" s="245"/>
      <c r="AM290" s="245"/>
      <c r="AN290" s="245"/>
      <c r="AO290" s="245"/>
      <c r="AP290" s="245"/>
      <c r="AQ290" s="245"/>
      <c r="AR290" s="245"/>
      <c r="AS290" s="245"/>
      <c r="AT290" s="245"/>
      <c r="AU290" s="245"/>
      <c r="AV290" s="245"/>
      <c r="AW290" s="245"/>
      <c r="AX290" s="245"/>
      <c r="AY290" s="245"/>
      <c r="AZ290" s="245"/>
      <c r="BA290" s="245"/>
      <c r="BB290" s="245"/>
      <c r="BC290" s="245"/>
      <c r="BD290" s="245"/>
      <c r="BE290" s="245"/>
      <c r="BF290" s="51">
        <v>8</v>
      </c>
      <c r="BG290" s="117">
        <v>1</v>
      </c>
      <c r="BH290" s="117">
        <v>8</v>
      </c>
      <c r="BI290" s="117">
        <v>50</v>
      </c>
      <c r="BJ290" s="54" t="str">
        <f t="shared" si="51"/>
        <v>8,1</v>
      </c>
      <c r="BK290" s="97"/>
      <c r="BL290" s="109">
        <f t="shared" si="52"/>
        <v>286</v>
      </c>
      <c r="BM290" s="64">
        <f t="shared" si="53"/>
        <v>8</v>
      </c>
      <c r="BN290" s="64">
        <f t="shared" si="54"/>
        <v>34</v>
      </c>
      <c r="BO290" s="97"/>
      <c r="BP290" s="245"/>
      <c r="BQ290" s="245"/>
      <c r="BR290" s="245"/>
      <c r="BS290" s="245"/>
      <c r="BT290" s="245"/>
      <c r="BU290" s="245"/>
      <c r="BV290" s="246"/>
      <c r="BW290" s="245"/>
      <c r="BX290" s="246"/>
      <c r="BY290" s="246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</row>
    <row r="291" spans="1:115" ht="11.25" customHeight="1" x14ac:dyDescent="0.2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245"/>
      <c r="AB291" s="245"/>
      <c r="AC291" s="245"/>
      <c r="AD291" s="245"/>
      <c r="AE291" s="245"/>
      <c r="AF291" s="245"/>
      <c r="AG291" s="245"/>
      <c r="AH291" s="245"/>
      <c r="AI291" s="245"/>
      <c r="AJ291" s="245"/>
      <c r="AK291" s="245"/>
      <c r="AL291" s="245"/>
      <c r="AM291" s="245"/>
      <c r="AN291" s="245"/>
      <c r="AO291" s="245"/>
      <c r="AP291" s="245"/>
      <c r="AQ291" s="245"/>
      <c r="AR291" s="245"/>
      <c r="AS291" s="245"/>
      <c r="AT291" s="245"/>
      <c r="AU291" s="245"/>
      <c r="AV291" s="245"/>
      <c r="AW291" s="245"/>
      <c r="AX291" s="245"/>
      <c r="AY291" s="245"/>
      <c r="AZ291" s="245"/>
      <c r="BA291" s="245"/>
      <c r="BB291" s="245"/>
      <c r="BC291" s="245"/>
      <c r="BD291" s="245"/>
      <c r="BE291" s="245"/>
      <c r="BF291" s="51">
        <v>8</v>
      </c>
      <c r="BG291" s="117">
        <v>1</v>
      </c>
      <c r="BH291" s="117">
        <v>9</v>
      </c>
      <c r="BI291" s="117">
        <v>50</v>
      </c>
      <c r="BJ291" s="54" t="str">
        <f t="shared" si="51"/>
        <v>9,1</v>
      </c>
      <c r="BK291" s="97"/>
      <c r="BL291" s="109">
        <f t="shared" si="52"/>
        <v>287</v>
      </c>
      <c r="BM291" s="64">
        <f t="shared" si="53"/>
        <v>8</v>
      </c>
      <c r="BN291" s="64">
        <f t="shared" si="54"/>
        <v>35</v>
      </c>
      <c r="BO291" s="97"/>
      <c r="BP291" s="245"/>
      <c r="BQ291" s="245"/>
      <c r="BR291" s="245"/>
      <c r="BS291" s="245"/>
      <c r="BT291" s="245"/>
      <c r="BU291" s="245"/>
      <c r="BV291" s="246"/>
      <c r="BW291" s="245"/>
      <c r="BX291" s="246"/>
      <c r="BY291" s="246"/>
      <c r="BZ291" s="97"/>
      <c r="CA291" s="97"/>
      <c r="CB291" s="97"/>
      <c r="CC291" s="97"/>
      <c r="CD291" s="97"/>
      <c r="CE291" s="97"/>
      <c r="CF291" s="97"/>
      <c r="CG291" s="97"/>
      <c r="CH291" s="97"/>
      <c r="CI291" s="97"/>
      <c r="CJ291" s="97"/>
      <c r="CX291" s="97"/>
      <c r="CY291" s="97"/>
      <c r="CZ291" s="97"/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</row>
    <row r="292" spans="1:115" ht="11.25" customHeight="1" x14ac:dyDescent="0.2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245"/>
      <c r="AB292" s="245"/>
      <c r="AC292" s="245"/>
      <c r="AD292" s="245"/>
      <c r="AE292" s="245"/>
      <c r="AF292" s="245"/>
      <c r="AG292" s="245"/>
      <c r="AH292" s="245"/>
      <c r="AI292" s="245"/>
      <c r="AJ292" s="245"/>
      <c r="AK292" s="245"/>
      <c r="AL292" s="245"/>
      <c r="AM292" s="245"/>
      <c r="AN292" s="245"/>
      <c r="AO292" s="245"/>
      <c r="AP292" s="245"/>
      <c r="AQ292" s="245"/>
      <c r="AR292" s="245"/>
      <c r="AS292" s="245"/>
      <c r="AT292" s="245"/>
      <c r="AU292" s="245"/>
      <c r="AV292" s="245"/>
      <c r="AW292" s="245"/>
      <c r="AX292" s="245"/>
      <c r="AY292" s="245"/>
      <c r="AZ292" s="245"/>
      <c r="BA292" s="245"/>
      <c r="BB292" s="245"/>
      <c r="BC292" s="245"/>
      <c r="BD292" s="245"/>
      <c r="BE292" s="245"/>
      <c r="BF292" s="51">
        <v>8</v>
      </c>
      <c r="BG292" s="117">
        <v>1</v>
      </c>
      <c r="BH292" s="117">
        <v>10</v>
      </c>
      <c r="BI292" s="117">
        <v>50</v>
      </c>
      <c r="BJ292" s="54" t="str">
        <f t="shared" si="51"/>
        <v>10,1</v>
      </c>
      <c r="BK292" s="97"/>
      <c r="BL292" s="109">
        <f t="shared" si="52"/>
        <v>288</v>
      </c>
      <c r="BM292" s="64">
        <f t="shared" si="53"/>
        <v>8</v>
      </c>
      <c r="BN292" s="64">
        <f t="shared" si="54"/>
        <v>36</v>
      </c>
      <c r="BO292" s="97"/>
      <c r="BP292" s="245"/>
      <c r="BQ292" s="245"/>
      <c r="BR292" s="245"/>
      <c r="BS292" s="245"/>
      <c r="BT292" s="245"/>
      <c r="BU292" s="245"/>
      <c r="BV292" s="246"/>
      <c r="BW292" s="245"/>
      <c r="BX292" s="246"/>
      <c r="BY292" s="246"/>
      <c r="BZ292" s="97"/>
      <c r="CA292" s="97"/>
      <c r="CB292" s="97"/>
      <c r="CC292" s="97"/>
      <c r="CD292" s="97"/>
      <c r="CE292" s="97"/>
      <c r="CF292" s="97"/>
      <c r="CG292" s="97"/>
      <c r="CH292" s="97"/>
      <c r="CI292" s="97"/>
      <c r="CJ292" s="97"/>
      <c r="CX292" s="97"/>
      <c r="CY292" s="97"/>
      <c r="CZ292" s="97"/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</row>
    <row r="293" spans="1:115" ht="11.25" customHeight="1" x14ac:dyDescent="0.2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245"/>
      <c r="AB293" s="245"/>
      <c r="AC293" s="245"/>
      <c r="AD293" s="245"/>
      <c r="AE293" s="245"/>
      <c r="AF293" s="245"/>
      <c r="AG293" s="245"/>
      <c r="AH293" s="245"/>
      <c r="AI293" s="245"/>
      <c r="AJ293" s="245"/>
      <c r="AK293" s="245"/>
      <c r="AL293" s="245"/>
      <c r="AM293" s="245"/>
      <c r="AN293" s="245"/>
      <c r="AO293" s="245"/>
      <c r="AP293" s="245"/>
      <c r="AQ293" s="245"/>
      <c r="AR293" s="245"/>
      <c r="AS293" s="245"/>
      <c r="AT293" s="245"/>
      <c r="AU293" s="245"/>
      <c r="AV293" s="245"/>
      <c r="AW293" s="245"/>
      <c r="AX293" s="245"/>
      <c r="AY293" s="245"/>
      <c r="AZ293" s="245"/>
      <c r="BA293" s="245"/>
      <c r="BB293" s="245"/>
      <c r="BC293" s="245"/>
      <c r="BD293" s="245"/>
      <c r="BE293" s="245"/>
      <c r="BF293" s="51">
        <v>8</v>
      </c>
      <c r="BG293" s="117">
        <v>1</v>
      </c>
      <c r="BH293" s="117">
        <v>11</v>
      </c>
      <c r="BI293" s="117">
        <v>50</v>
      </c>
      <c r="BJ293" s="54" t="str">
        <f t="shared" si="51"/>
        <v>11,1</v>
      </c>
      <c r="BK293" s="97"/>
      <c r="BL293" s="109">
        <f t="shared" si="52"/>
        <v>289</v>
      </c>
      <c r="BM293" s="64">
        <f t="shared" si="53"/>
        <v>9</v>
      </c>
      <c r="BN293" s="64">
        <f t="shared" si="54"/>
        <v>1</v>
      </c>
      <c r="BO293" s="97"/>
      <c r="BP293" s="245"/>
      <c r="BQ293" s="245"/>
      <c r="BR293" s="245"/>
      <c r="BS293" s="245"/>
      <c r="BT293" s="245"/>
      <c r="BU293" s="245"/>
      <c r="BV293" s="246"/>
      <c r="BW293" s="245"/>
      <c r="BX293" s="246"/>
      <c r="BY293" s="246"/>
      <c r="BZ293" s="97"/>
      <c r="CA293" s="97"/>
      <c r="CB293" s="97"/>
      <c r="CC293" s="97"/>
      <c r="CD293" s="97"/>
      <c r="CE293" s="97"/>
      <c r="CF293" s="97"/>
      <c r="CG293" s="97"/>
      <c r="CH293" s="97"/>
      <c r="CI293" s="97"/>
      <c r="CJ293" s="97"/>
      <c r="CX293" s="97"/>
      <c r="CY293" s="97"/>
      <c r="CZ293" s="97"/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</row>
    <row r="294" spans="1:115" ht="11.25" customHeight="1" x14ac:dyDescent="0.2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245"/>
      <c r="AS294" s="245"/>
      <c r="AT294" s="245"/>
      <c r="AU294" s="245"/>
      <c r="AV294" s="245"/>
      <c r="AW294" s="245"/>
      <c r="AX294" s="245"/>
      <c r="AY294" s="245"/>
      <c r="AZ294" s="245"/>
      <c r="BA294" s="245"/>
      <c r="BB294" s="245"/>
      <c r="BC294" s="245"/>
      <c r="BD294" s="245"/>
      <c r="BE294" s="245"/>
      <c r="BF294" s="51">
        <v>8</v>
      </c>
      <c r="BG294" s="117">
        <v>1</v>
      </c>
      <c r="BH294" s="117">
        <v>12</v>
      </c>
      <c r="BI294" s="117">
        <v>50.09</v>
      </c>
      <c r="BJ294" s="54" t="str">
        <f t="shared" si="51"/>
        <v>12,1</v>
      </c>
      <c r="BK294" s="97"/>
      <c r="BL294" s="109">
        <f t="shared" si="52"/>
        <v>290</v>
      </c>
      <c r="BM294" s="64">
        <f t="shared" si="53"/>
        <v>9</v>
      </c>
      <c r="BN294" s="64">
        <f t="shared" si="54"/>
        <v>2</v>
      </c>
      <c r="BO294" s="97"/>
      <c r="BP294" s="245"/>
      <c r="BQ294" s="245"/>
      <c r="BR294" s="245"/>
      <c r="BS294" s="245"/>
      <c r="BT294" s="245"/>
      <c r="BU294" s="245"/>
      <c r="BV294" s="246"/>
      <c r="BW294" s="245"/>
      <c r="BX294" s="246"/>
      <c r="BY294" s="246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</row>
    <row r="295" spans="1:115" ht="11.25" customHeight="1" x14ac:dyDescent="0.2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245"/>
      <c r="AS295" s="245"/>
      <c r="AT295" s="245"/>
      <c r="AU295" s="245"/>
      <c r="AV295" s="245"/>
      <c r="AW295" s="245"/>
      <c r="AX295" s="245"/>
      <c r="AY295" s="245"/>
      <c r="AZ295" s="245"/>
      <c r="BA295" s="245"/>
      <c r="BB295" s="245"/>
      <c r="BC295" s="245"/>
      <c r="BD295" s="245"/>
      <c r="BE295" s="245"/>
      <c r="BF295" s="51">
        <v>8</v>
      </c>
      <c r="BG295" s="117">
        <v>1</v>
      </c>
      <c r="BH295" s="117">
        <v>13</v>
      </c>
      <c r="BI295" s="117">
        <v>50.14</v>
      </c>
      <c r="BJ295" s="54" t="str">
        <f t="shared" si="51"/>
        <v>13,1</v>
      </c>
      <c r="BK295" s="97"/>
      <c r="BL295" s="109">
        <f t="shared" si="52"/>
        <v>291</v>
      </c>
      <c r="BM295" s="64">
        <f t="shared" si="53"/>
        <v>9</v>
      </c>
      <c r="BN295" s="64">
        <f t="shared" si="54"/>
        <v>3</v>
      </c>
      <c r="BO295" s="97"/>
      <c r="BP295" s="245"/>
      <c r="BQ295" s="245"/>
      <c r="BR295" s="245"/>
      <c r="BS295" s="245"/>
      <c r="BT295" s="245"/>
      <c r="BU295" s="245"/>
      <c r="BV295" s="246"/>
      <c r="BW295" s="245"/>
      <c r="BX295" s="246"/>
      <c r="BY295" s="246"/>
      <c r="BZ295" s="97"/>
      <c r="CA295" s="97"/>
      <c r="CB295" s="97"/>
      <c r="CC295" s="97"/>
      <c r="CD295" s="97"/>
      <c r="CE295" s="97"/>
      <c r="CF295" s="97"/>
      <c r="CG295" s="97"/>
      <c r="CH295" s="97"/>
      <c r="CI295" s="97"/>
      <c r="CJ295" s="97"/>
      <c r="CX295" s="97"/>
      <c r="CY295" s="97"/>
      <c r="CZ295" s="97"/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</row>
    <row r="296" spans="1:115" ht="11.25" customHeight="1" x14ac:dyDescent="0.2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245"/>
      <c r="AB296" s="245"/>
      <c r="AC296" s="245"/>
      <c r="AD296" s="245"/>
      <c r="AE296" s="245"/>
      <c r="AF296" s="245"/>
      <c r="AG296" s="245"/>
      <c r="AH296" s="245"/>
      <c r="AI296" s="245"/>
      <c r="AJ296" s="245"/>
      <c r="AK296" s="245"/>
      <c r="AL296" s="245"/>
      <c r="AM296" s="245"/>
      <c r="AN296" s="245"/>
      <c r="AO296" s="245"/>
      <c r="AP296" s="245"/>
      <c r="AQ296" s="245"/>
      <c r="AR296" s="245"/>
      <c r="AS296" s="245"/>
      <c r="AT296" s="245"/>
      <c r="AU296" s="245"/>
      <c r="AV296" s="245"/>
      <c r="AW296" s="245"/>
      <c r="AX296" s="245"/>
      <c r="AY296" s="245"/>
      <c r="AZ296" s="245"/>
      <c r="BA296" s="245"/>
      <c r="BB296" s="245"/>
      <c r="BC296" s="245"/>
      <c r="BD296" s="245"/>
      <c r="BE296" s="245"/>
      <c r="BF296" s="51">
        <v>8</v>
      </c>
      <c r="BG296" s="117">
        <v>1</v>
      </c>
      <c r="BH296" s="117">
        <v>14</v>
      </c>
      <c r="BI296" s="117">
        <v>50.14</v>
      </c>
      <c r="BJ296" s="54" t="str">
        <f t="shared" si="51"/>
        <v>14,1</v>
      </c>
      <c r="BK296" s="97"/>
      <c r="BL296" s="109">
        <f t="shared" si="52"/>
        <v>292</v>
      </c>
      <c r="BM296" s="64">
        <f t="shared" si="53"/>
        <v>9</v>
      </c>
      <c r="BN296" s="64">
        <f t="shared" si="54"/>
        <v>4</v>
      </c>
      <c r="BO296" s="97"/>
      <c r="BP296" s="245"/>
      <c r="BQ296" s="245"/>
      <c r="BR296" s="245"/>
      <c r="BS296" s="245"/>
      <c r="BT296" s="245"/>
      <c r="BU296" s="245"/>
      <c r="BV296" s="246"/>
      <c r="BW296" s="245"/>
      <c r="BX296" s="246"/>
      <c r="BY296" s="246"/>
      <c r="BZ296" s="97"/>
      <c r="CA296" s="97"/>
      <c r="CB296" s="97"/>
      <c r="CC296" s="97"/>
      <c r="CD296" s="97"/>
      <c r="CE296" s="97"/>
      <c r="CF296" s="97"/>
      <c r="CG296" s="97"/>
      <c r="CH296" s="97"/>
      <c r="CI296" s="97"/>
      <c r="CJ296" s="97"/>
      <c r="CX296" s="97"/>
      <c r="CY296" s="97"/>
      <c r="CZ296" s="97"/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</row>
    <row r="297" spans="1:115" ht="11.25" customHeight="1" x14ac:dyDescent="0.2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5"/>
      <c r="AR297" s="245"/>
      <c r="AS297" s="245"/>
      <c r="AT297" s="245"/>
      <c r="AU297" s="245"/>
      <c r="AV297" s="245"/>
      <c r="AW297" s="245"/>
      <c r="AX297" s="245"/>
      <c r="AY297" s="245"/>
      <c r="AZ297" s="245"/>
      <c r="BA297" s="245"/>
      <c r="BB297" s="245"/>
      <c r="BC297" s="245"/>
      <c r="BD297" s="245"/>
      <c r="BE297" s="245"/>
      <c r="BF297" s="51">
        <v>8</v>
      </c>
      <c r="BG297" s="117">
        <v>1</v>
      </c>
      <c r="BH297" s="117">
        <v>15</v>
      </c>
      <c r="BI297" s="117">
        <v>50.09</v>
      </c>
      <c r="BJ297" s="54" t="str">
        <f t="shared" si="51"/>
        <v>15,1</v>
      </c>
      <c r="BK297" s="97"/>
      <c r="BL297" s="109">
        <f t="shared" si="52"/>
        <v>293</v>
      </c>
      <c r="BM297" s="64">
        <f t="shared" si="53"/>
        <v>9</v>
      </c>
      <c r="BN297" s="64">
        <f t="shared" si="54"/>
        <v>5</v>
      </c>
      <c r="BO297" s="97"/>
      <c r="BP297" s="245"/>
      <c r="BQ297" s="245"/>
      <c r="BR297" s="245"/>
      <c r="BS297" s="245"/>
      <c r="BT297" s="245"/>
      <c r="BU297" s="245"/>
      <c r="BV297" s="246"/>
      <c r="BW297" s="245"/>
      <c r="BX297" s="246"/>
      <c r="BY297" s="246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</row>
    <row r="298" spans="1:115" ht="11.25" customHeight="1" x14ac:dyDescent="0.2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245"/>
      <c r="AB298" s="245"/>
      <c r="AC298" s="245"/>
      <c r="AD298" s="245"/>
      <c r="AE298" s="245"/>
      <c r="AF298" s="245"/>
      <c r="AG298" s="245"/>
      <c r="AH298" s="245"/>
      <c r="AI298" s="245"/>
      <c r="AJ298" s="245"/>
      <c r="AK298" s="245"/>
      <c r="AL298" s="245"/>
      <c r="AM298" s="245"/>
      <c r="AN298" s="245"/>
      <c r="AO298" s="245"/>
      <c r="AP298" s="245"/>
      <c r="AQ298" s="245"/>
      <c r="AR298" s="245"/>
      <c r="AS298" s="245"/>
      <c r="AT298" s="245"/>
      <c r="AU298" s="245"/>
      <c r="AV298" s="245"/>
      <c r="AW298" s="245"/>
      <c r="AX298" s="245"/>
      <c r="AY298" s="245"/>
      <c r="AZ298" s="245"/>
      <c r="BA298" s="245"/>
      <c r="BB298" s="245"/>
      <c r="BC298" s="245"/>
      <c r="BD298" s="245"/>
      <c r="BE298" s="245"/>
      <c r="BF298" s="51">
        <v>8</v>
      </c>
      <c r="BG298" s="117">
        <v>1</v>
      </c>
      <c r="BH298" s="117">
        <v>16</v>
      </c>
      <c r="BI298" s="117">
        <v>50</v>
      </c>
      <c r="BJ298" s="54" t="str">
        <f t="shared" si="51"/>
        <v>16,1</v>
      </c>
      <c r="BK298" s="97"/>
      <c r="BL298" s="109">
        <f t="shared" si="52"/>
        <v>294</v>
      </c>
      <c r="BM298" s="64">
        <f t="shared" si="53"/>
        <v>9</v>
      </c>
      <c r="BN298" s="64">
        <f t="shared" si="54"/>
        <v>6</v>
      </c>
      <c r="BO298" s="97"/>
      <c r="BP298" s="245"/>
      <c r="BQ298" s="245"/>
      <c r="BR298" s="245"/>
      <c r="BS298" s="245"/>
      <c r="BT298" s="245"/>
      <c r="BU298" s="245"/>
      <c r="BV298" s="246"/>
      <c r="BW298" s="245"/>
      <c r="BX298" s="246"/>
      <c r="BY298" s="246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</row>
    <row r="299" spans="1:115" ht="11.25" customHeight="1" x14ac:dyDescent="0.2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245"/>
      <c r="AB299" s="245"/>
      <c r="AC299" s="245"/>
      <c r="AD299" s="245"/>
      <c r="AE299" s="245"/>
      <c r="AF299" s="245"/>
      <c r="AG299" s="245"/>
      <c r="AH299" s="245"/>
      <c r="AI299" s="245"/>
      <c r="AJ299" s="245"/>
      <c r="AK299" s="245"/>
      <c r="AL299" s="245"/>
      <c r="AM299" s="245"/>
      <c r="AN299" s="245"/>
      <c r="AO299" s="245"/>
      <c r="AP299" s="245"/>
      <c r="AQ299" s="245"/>
      <c r="AR299" s="245"/>
      <c r="AS299" s="245"/>
      <c r="AT299" s="245"/>
      <c r="AU299" s="245"/>
      <c r="AV299" s="245"/>
      <c r="AW299" s="245"/>
      <c r="AX299" s="245"/>
      <c r="AY299" s="245"/>
      <c r="AZ299" s="245"/>
      <c r="BA299" s="245"/>
      <c r="BB299" s="245"/>
      <c r="BC299" s="245"/>
      <c r="BD299" s="245"/>
      <c r="BE299" s="245"/>
      <c r="BF299" s="51">
        <v>8</v>
      </c>
      <c r="BG299" s="117">
        <v>1</v>
      </c>
      <c r="BH299" s="117">
        <v>17</v>
      </c>
      <c r="BI299" s="117">
        <v>50</v>
      </c>
      <c r="BJ299" s="54" t="str">
        <f t="shared" si="51"/>
        <v>17,1</v>
      </c>
      <c r="BK299" s="97"/>
      <c r="BL299" s="109">
        <f t="shared" si="52"/>
        <v>295</v>
      </c>
      <c r="BM299" s="64">
        <f t="shared" si="53"/>
        <v>9</v>
      </c>
      <c r="BN299" s="64">
        <f t="shared" si="54"/>
        <v>7</v>
      </c>
      <c r="BO299" s="97"/>
      <c r="BP299" s="245"/>
      <c r="BQ299" s="245"/>
      <c r="BR299" s="245"/>
      <c r="BS299" s="245"/>
      <c r="BT299" s="245"/>
      <c r="BU299" s="245"/>
      <c r="BV299" s="246"/>
      <c r="BW299" s="245"/>
      <c r="BX299" s="246"/>
      <c r="BY299" s="246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</row>
    <row r="300" spans="1:115" ht="11.25" customHeight="1" x14ac:dyDescent="0.2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245"/>
      <c r="AB300" s="245"/>
      <c r="AC300" s="245"/>
      <c r="AD300" s="245"/>
      <c r="AE300" s="245"/>
      <c r="AF300" s="245"/>
      <c r="AG300" s="245"/>
      <c r="AH300" s="245"/>
      <c r="AI300" s="245"/>
      <c r="AJ300" s="245"/>
      <c r="AK300" s="245"/>
      <c r="AL300" s="245"/>
      <c r="AM300" s="245"/>
      <c r="AN300" s="245"/>
      <c r="AO300" s="245"/>
      <c r="AP300" s="245"/>
      <c r="AQ300" s="245"/>
      <c r="AR300" s="245"/>
      <c r="AS300" s="245"/>
      <c r="AT300" s="245"/>
      <c r="AU300" s="245"/>
      <c r="AV300" s="245"/>
      <c r="AW300" s="245"/>
      <c r="AX300" s="245"/>
      <c r="AY300" s="245"/>
      <c r="AZ300" s="245"/>
      <c r="BA300" s="245"/>
      <c r="BB300" s="245"/>
      <c r="BC300" s="245"/>
      <c r="BD300" s="245"/>
      <c r="BE300" s="245"/>
      <c r="BF300" s="51">
        <v>8</v>
      </c>
      <c r="BG300" s="117">
        <v>1</v>
      </c>
      <c r="BH300" s="117">
        <v>18</v>
      </c>
      <c r="BI300" s="117">
        <v>50</v>
      </c>
      <c r="BJ300" s="54" t="str">
        <f t="shared" si="51"/>
        <v>18,1</v>
      </c>
      <c r="BK300" s="97"/>
      <c r="BL300" s="109">
        <f t="shared" si="52"/>
        <v>296</v>
      </c>
      <c r="BM300" s="64">
        <f t="shared" si="53"/>
        <v>9</v>
      </c>
      <c r="BN300" s="64">
        <f t="shared" si="54"/>
        <v>8</v>
      </c>
      <c r="BO300" s="97"/>
      <c r="BP300" s="245"/>
      <c r="BQ300" s="245"/>
      <c r="BR300" s="245"/>
      <c r="BS300" s="245"/>
      <c r="BT300" s="245"/>
      <c r="BU300" s="245"/>
      <c r="BV300" s="246"/>
      <c r="BW300" s="245"/>
      <c r="BX300" s="246"/>
      <c r="BY300" s="246"/>
      <c r="BZ300" s="97"/>
      <c r="CA300" s="97"/>
      <c r="CB300" s="97"/>
      <c r="CC300" s="97"/>
      <c r="CD300" s="97"/>
      <c r="CE300" s="97"/>
      <c r="CF300" s="97"/>
      <c r="CG300" s="97"/>
      <c r="CH300" s="97"/>
      <c r="CI300" s="97"/>
      <c r="CJ300" s="97"/>
      <c r="CX300" s="97"/>
      <c r="CY300" s="97"/>
      <c r="CZ300" s="97"/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</row>
    <row r="301" spans="1:115" ht="11.25" customHeight="1" x14ac:dyDescent="0.2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245"/>
      <c r="AB301" s="245"/>
      <c r="AC301" s="245"/>
      <c r="AD301" s="245"/>
      <c r="AE301" s="245"/>
      <c r="AF301" s="245"/>
      <c r="AG301" s="245"/>
      <c r="AH301" s="245"/>
      <c r="AI301" s="245"/>
      <c r="AJ301" s="245"/>
      <c r="AK301" s="245"/>
      <c r="AL301" s="245"/>
      <c r="AM301" s="245"/>
      <c r="AN301" s="245"/>
      <c r="AO301" s="245"/>
      <c r="AP301" s="245"/>
      <c r="AQ301" s="245"/>
      <c r="AR301" s="245"/>
      <c r="AS301" s="245"/>
      <c r="AT301" s="245"/>
      <c r="AU301" s="245"/>
      <c r="AV301" s="245"/>
      <c r="AW301" s="245"/>
      <c r="AX301" s="245"/>
      <c r="AY301" s="245"/>
      <c r="AZ301" s="245"/>
      <c r="BA301" s="245"/>
      <c r="BB301" s="245"/>
      <c r="BC301" s="245"/>
      <c r="BD301" s="245"/>
      <c r="BE301" s="245"/>
      <c r="BF301" s="51">
        <v>8</v>
      </c>
      <c r="BG301" s="117">
        <v>1</v>
      </c>
      <c r="BH301" s="117">
        <v>19</v>
      </c>
      <c r="BI301" s="117">
        <v>50</v>
      </c>
      <c r="BJ301" s="54" t="str">
        <f t="shared" si="51"/>
        <v>19,1</v>
      </c>
      <c r="BK301" s="97"/>
      <c r="BL301" s="109">
        <f t="shared" si="52"/>
        <v>297</v>
      </c>
      <c r="BM301" s="64">
        <f t="shared" si="53"/>
        <v>9</v>
      </c>
      <c r="BN301" s="64">
        <f t="shared" si="54"/>
        <v>9</v>
      </c>
      <c r="BO301" s="97"/>
      <c r="BP301" s="245"/>
      <c r="BQ301" s="245"/>
      <c r="BR301" s="245"/>
      <c r="BS301" s="245"/>
      <c r="BT301" s="245"/>
      <c r="BU301" s="245"/>
      <c r="BV301" s="246"/>
      <c r="BW301" s="245"/>
      <c r="BX301" s="246"/>
      <c r="BY301" s="246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</row>
    <row r="302" spans="1:115" ht="11.25" customHeight="1" x14ac:dyDescent="0.2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245"/>
      <c r="AB302" s="245"/>
      <c r="AC302" s="245"/>
      <c r="AD302" s="245"/>
      <c r="AE302" s="245"/>
      <c r="AF302" s="245"/>
      <c r="AG302" s="245"/>
      <c r="AH302" s="245"/>
      <c r="AI302" s="245"/>
      <c r="AJ302" s="245"/>
      <c r="AK302" s="245"/>
      <c r="AL302" s="245"/>
      <c r="AM302" s="245"/>
      <c r="AN302" s="245"/>
      <c r="AO302" s="245"/>
      <c r="AP302" s="245"/>
      <c r="AQ302" s="245"/>
      <c r="AR302" s="245"/>
      <c r="AS302" s="245"/>
      <c r="AT302" s="245"/>
      <c r="AU302" s="245"/>
      <c r="AV302" s="245"/>
      <c r="AW302" s="245"/>
      <c r="AX302" s="245"/>
      <c r="AY302" s="245"/>
      <c r="AZ302" s="245"/>
      <c r="BA302" s="245"/>
      <c r="BB302" s="245"/>
      <c r="BC302" s="245"/>
      <c r="BD302" s="245"/>
      <c r="BE302" s="245"/>
      <c r="BF302" s="51">
        <v>8</v>
      </c>
      <c r="BG302" s="117">
        <v>1</v>
      </c>
      <c r="BH302" s="117">
        <v>20</v>
      </c>
      <c r="BI302" s="117">
        <v>50</v>
      </c>
      <c r="BJ302" s="54" t="str">
        <f t="shared" si="51"/>
        <v>20,1</v>
      </c>
      <c r="BK302" s="97"/>
      <c r="BL302" s="109">
        <f t="shared" si="52"/>
        <v>298</v>
      </c>
      <c r="BM302" s="64">
        <f t="shared" si="53"/>
        <v>9</v>
      </c>
      <c r="BN302" s="64">
        <f t="shared" si="54"/>
        <v>10</v>
      </c>
      <c r="BO302" s="97"/>
      <c r="BP302" s="245"/>
      <c r="BQ302" s="245"/>
      <c r="BR302" s="245"/>
      <c r="BS302" s="245"/>
      <c r="BT302" s="245"/>
      <c r="BU302" s="245"/>
      <c r="BV302" s="246"/>
      <c r="BW302" s="245"/>
      <c r="BX302" s="246"/>
      <c r="BY302" s="246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</row>
    <row r="303" spans="1:115" ht="11.25" customHeight="1" x14ac:dyDescent="0.2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245"/>
      <c r="AB303" s="245"/>
      <c r="AC303" s="245"/>
      <c r="AD303" s="245"/>
      <c r="AE303" s="245"/>
      <c r="AF303" s="245"/>
      <c r="AG303" s="245"/>
      <c r="AH303" s="245"/>
      <c r="AI303" s="245"/>
      <c r="AJ303" s="245"/>
      <c r="AK303" s="245"/>
      <c r="AL303" s="245"/>
      <c r="AM303" s="245"/>
      <c r="AN303" s="245"/>
      <c r="AO303" s="245"/>
      <c r="AP303" s="245"/>
      <c r="AQ303" s="245"/>
      <c r="AR303" s="245"/>
      <c r="AS303" s="245"/>
      <c r="AT303" s="245"/>
      <c r="AU303" s="245"/>
      <c r="AV303" s="245"/>
      <c r="AW303" s="245"/>
      <c r="AX303" s="245"/>
      <c r="AY303" s="245"/>
      <c r="AZ303" s="245"/>
      <c r="BA303" s="245"/>
      <c r="BB303" s="245"/>
      <c r="BC303" s="245"/>
      <c r="BD303" s="245"/>
      <c r="BE303" s="245"/>
      <c r="BF303" s="51">
        <v>8</v>
      </c>
      <c r="BG303" s="117">
        <v>1</v>
      </c>
      <c r="BH303" s="117">
        <v>21</v>
      </c>
      <c r="BI303" s="117">
        <v>50</v>
      </c>
      <c r="BJ303" s="54" t="str">
        <f t="shared" si="51"/>
        <v>21,1</v>
      </c>
      <c r="BK303" s="97"/>
      <c r="BL303" s="109">
        <f t="shared" si="52"/>
        <v>299</v>
      </c>
      <c r="BM303" s="64">
        <f t="shared" si="53"/>
        <v>9</v>
      </c>
      <c r="BN303" s="64">
        <f t="shared" si="54"/>
        <v>11</v>
      </c>
      <c r="BO303" s="97"/>
      <c r="BP303" s="245"/>
      <c r="BQ303" s="245"/>
      <c r="BR303" s="245"/>
      <c r="BS303" s="245"/>
      <c r="BT303" s="245"/>
      <c r="BU303" s="245"/>
      <c r="BV303" s="246"/>
      <c r="BW303" s="245"/>
      <c r="BX303" s="246"/>
      <c r="BY303" s="246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</row>
    <row r="304" spans="1:115" ht="11.25" customHeight="1" x14ac:dyDescent="0.2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245"/>
      <c r="AB304" s="245"/>
      <c r="AC304" s="245"/>
      <c r="AD304" s="245"/>
      <c r="AE304" s="245"/>
      <c r="AF304" s="245"/>
      <c r="AG304" s="245"/>
      <c r="AH304" s="245"/>
      <c r="AI304" s="245"/>
      <c r="AJ304" s="245"/>
      <c r="AK304" s="245"/>
      <c r="AL304" s="245"/>
      <c r="AM304" s="245"/>
      <c r="AN304" s="245"/>
      <c r="AO304" s="245"/>
      <c r="AP304" s="245"/>
      <c r="AQ304" s="245"/>
      <c r="AR304" s="245"/>
      <c r="AS304" s="245"/>
      <c r="AT304" s="245"/>
      <c r="AU304" s="245"/>
      <c r="AV304" s="245"/>
      <c r="AW304" s="245"/>
      <c r="AX304" s="245"/>
      <c r="AY304" s="245"/>
      <c r="AZ304" s="245"/>
      <c r="BA304" s="245"/>
      <c r="BB304" s="245"/>
      <c r="BC304" s="245"/>
      <c r="BD304" s="245"/>
      <c r="BE304" s="245"/>
      <c r="BF304" s="51">
        <v>8</v>
      </c>
      <c r="BG304" s="117">
        <v>33</v>
      </c>
      <c r="BH304" s="117">
        <v>1</v>
      </c>
      <c r="BI304" s="117">
        <v>28</v>
      </c>
      <c r="BJ304" s="54" t="str">
        <f t="shared" si="51"/>
        <v>1,33</v>
      </c>
      <c r="BK304" s="97"/>
      <c r="BL304" s="109">
        <f t="shared" si="52"/>
        <v>300</v>
      </c>
      <c r="BM304" s="64">
        <f t="shared" si="53"/>
        <v>9</v>
      </c>
      <c r="BN304" s="64">
        <f t="shared" si="54"/>
        <v>12</v>
      </c>
      <c r="BO304" s="97"/>
      <c r="BP304" s="245"/>
      <c r="BQ304" s="245"/>
      <c r="BR304" s="245"/>
      <c r="BS304" s="245"/>
      <c r="BT304" s="245"/>
      <c r="BU304" s="245"/>
      <c r="BV304" s="246"/>
      <c r="BW304" s="245"/>
      <c r="BX304" s="246"/>
      <c r="BY304" s="246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</row>
    <row r="305" spans="1:115" ht="11.25" customHeight="1" x14ac:dyDescent="0.2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245"/>
      <c r="AB305" s="245"/>
      <c r="AC305" s="245"/>
      <c r="AD305" s="245"/>
      <c r="AE305" s="245"/>
      <c r="AF305" s="245"/>
      <c r="AG305" s="245"/>
      <c r="AH305" s="245"/>
      <c r="AI305" s="245"/>
      <c r="AJ305" s="245"/>
      <c r="AK305" s="245"/>
      <c r="AL305" s="245"/>
      <c r="AM305" s="245"/>
      <c r="AN305" s="245"/>
      <c r="AO305" s="245"/>
      <c r="AP305" s="245"/>
      <c r="AQ305" s="245"/>
      <c r="AR305" s="245"/>
      <c r="AS305" s="245"/>
      <c r="AT305" s="245"/>
      <c r="AU305" s="245"/>
      <c r="AV305" s="245"/>
      <c r="AW305" s="245"/>
      <c r="AX305" s="245"/>
      <c r="AY305" s="245"/>
      <c r="AZ305" s="245"/>
      <c r="BA305" s="245"/>
      <c r="BB305" s="245"/>
      <c r="BC305" s="245"/>
      <c r="BD305" s="245"/>
      <c r="BE305" s="245"/>
      <c r="BF305" s="51">
        <v>8</v>
      </c>
      <c r="BG305" s="117">
        <v>33</v>
      </c>
      <c r="BH305" s="117">
        <v>2</v>
      </c>
      <c r="BI305" s="117">
        <v>28</v>
      </c>
      <c r="BJ305" s="54" t="str">
        <f t="shared" si="51"/>
        <v>2,33</v>
      </c>
      <c r="BK305" s="97"/>
      <c r="BL305" s="109">
        <f t="shared" si="52"/>
        <v>301</v>
      </c>
      <c r="BM305" s="64">
        <f t="shared" si="53"/>
        <v>9</v>
      </c>
      <c r="BN305" s="64">
        <f t="shared" si="54"/>
        <v>13</v>
      </c>
      <c r="BO305" s="97"/>
      <c r="BP305" s="245"/>
      <c r="BQ305" s="245"/>
      <c r="BR305" s="245"/>
      <c r="BS305" s="245"/>
      <c r="BT305" s="245"/>
      <c r="BU305" s="245"/>
      <c r="BV305" s="246"/>
      <c r="BW305" s="245"/>
      <c r="BX305" s="246"/>
      <c r="BY305" s="246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</row>
    <row r="306" spans="1:115" ht="11.25" customHeight="1" x14ac:dyDescent="0.2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245"/>
      <c r="AB306" s="245"/>
      <c r="AC306" s="245"/>
      <c r="AD306" s="245"/>
      <c r="AE306" s="245"/>
      <c r="AF306" s="245"/>
      <c r="AG306" s="245"/>
      <c r="AH306" s="245"/>
      <c r="AI306" s="245"/>
      <c r="AJ306" s="245"/>
      <c r="AK306" s="245"/>
      <c r="AL306" s="245"/>
      <c r="AM306" s="245"/>
      <c r="AN306" s="245"/>
      <c r="AO306" s="245"/>
      <c r="AP306" s="245"/>
      <c r="AQ306" s="245"/>
      <c r="AR306" s="245"/>
      <c r="AS306" s="245"/>
      <c r="AT306" s="245"/>
      <c r="AU306" s="245"/>
      <c r="AV306" s="245"/>
      <c r="AW306" s="245"/>
      <c r="AX306" s="245"/>
      <c r="AY306" s="245"/>
      <c r="AZ306" s="245"/>
      <c r="BA306" s="245"/>
      <c r="BB306" s="245"/>
      <c r="BC306" s="245"/>
      <c r="BD306" s="245"/>
      <c r="BE306" s="245"/>
      <c r="BF306" s="51">
        <v>8</v>
      </c>
      <c r="BG306" s="117">
        <v>33</v>
      </c>
      <c r="BH306" s="117">
        <v>3</v>
      </c>
      <c r="BI306" s="117">
        <v>28</v>
      </c>
      <c r="BJ306" s="54" t="str">
        <f t="shared" si="51"/>
        <v>3,33</v>
      </c>
      <c r="BK306" s="97"/>
      <c r="BL306" s="109">
        <f t="shared" si="52"/>
        <v>302</v>
      </c>
      <c r="BM306" s="64">
        <f t="shared" si="53"/>
        <v>9</v>
      </c>
      <c r="BN306" s="64">
        <f t="shared" si="54"/>
        <v>14</v>
      </c>
      <c r="BO306" s="97"/>
      <c r="BP306" s="245"/>
      <c r="BQ306" s="245"/>
      <c r="BR306" s="245"/>
      <c r="BS306" s="245"/>
      <c r="BT306" s="245"/>
      <c r="BU306" s="245"/>
      <c r="BV306" s="246"/>
      <c r="BW306" s="245"/>
      <c r="BX306" s="246"/>
      <c r="BY306" s="246"/>
      <c r="BZ306" s="97"/>
      <c r="CA306" s="97"/>
      <c r="CB306" s="97"/>
      <c r="CC306" s="97"/>
      <c r="CD306" s="97"/>
      <c r="CE306" s="97"/>
      <c r="CF306" s="97"/>
      <c r="CG306" s="97"/>
      <c r="CH306" s="97"/>
      <c r="CI306" s="97"/>
      <c r="CJ306" s="97"/>
      <c r="CX306" s="97"/>
      <c r="CY306" s="97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</row>
    <row r="307" spans="1:115" ht="11.25" customHeight="1" x14ac:dyDescent="0.2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245"/>
      <c r="AB307" s="245"/>
      <c r="AC307" s="245"/>
      <c r="AD307" s="245"/>
      <c r="AE307" s="245"/>
      <c r="AF307" s="245"/>
      <c r="AG307" s="245"/>
      <c r="AH307" s="245"/>
      <c r="AI307" s="245"/>
      <c r="AJ307" s="245"/>
      <c r="AK307" s="245"/>
      <c r="AL307" s="245"/>
      <c r="AM307" s="245"/>
      <c r="AN307" s="245"/>
      <c r="AO307" s="245"/>
      <c r="AP307" s="245"/>
      <c r="AQ307" s="245"/>
      <c r="AR307" s="245"/>
      <c r="AS307" s="245"/>
      <c r="AT307" s="245"/>
      <c r="AU307" s="245"/>
      <c r="AV307" s="245"/>
      <c r="AW307" s="245"/>
      <c r="AX307" s="245"/>
      <c r="AY307" s="245"/>
      <c r="AZ307" s="245"/>
      <c r="BA307" s="245"/>
      <c r="BB307" s="245"/>
      <c r="BC307" s="245"/>
      <c r="BD307" s="245"/>
      <c r="BE307" s="245"/>
      <c r="BF307" s="51">
        <v>8</v>
      </c>
      <c r="BG307" s="117">
        <v>33</v>
      </c>
      <c r="BH307" s="117">
        <v>4</v>
      </c>
      <c r="BI307" s="117">
        <v>28</v>
      </c>
      <c r="BJ307" s="54" t="str">
        <f t="shared" si="51"/>
        <v>4,33</v>
      </c>
      <c r="BK307" s="97"/>
      <c r="BL307" s="109">
        <f t="shared" si="52"/>
        <v>303</v>
      </c>
      <c r="BM307" s="64">
        <f t="shared" si="53"/>
        <v>9</v>
      </c>
      <c r="BN307" s="64">
        <f t="shared" si="54"/>
        <v>15</v>
      </c>
      <c r="BO307" s="97"/>
      <c r="BP307" s="245"/>
      <c r="BQ307" s="245"/>
      <c r="BR307" s="245"/>
      <c r="BS307" s="245"/>
      <c r="BT307" s="245"/>
      <c r="BU307" s="245"/>
      <c r="BV307" s="246"/>
      <c r="BW307" s="245"/>
      <c r="BX307" s="246"/>
      <c r="BY307" s="246"/>
      <c r="BZ307" s="97"/>
      <c r="CA307" s="97"/>
      <c r="CB307" s="97"/>
      <c r="CC307" s="97"/>
      <c r="CD307" s="97"/>
      <c r="CE307" s="97"/>
      <c r="CF307" s="97"/>
      <c r="CG307" s="97"/>
      <c r="CH307" s="97"/>
      <c r="CI307" s="97"/>
      <c r="CJ307" s="97"/>
      <c r="CX307" s="97"/>
      <c r="CY307" s="97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</row>
    <row r="308" spans="1:115" ht="11.25" customHeight="1" x14ac:dyDescent="0.2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245"/>
      <c r="AB308" s="245"/>
      <c r="AC308" s="245"/>
      <c r="AD308" s="245"/>
      <c r="AE308" s="245"/>
      <c r="AF308" s="245"/>
      <c r="AG308" s="245"/>
      <c r="AH308" s="245"/>
      <c r="AI308" s="245"/>
      <c r="AJ308" s="245"/>
      <c r="AK308" s="245"/>
      <c r="AL308" s="245"/>
      <c r="AM308" s="245"/>
      <c r="AN308" s="245"/>
      <c r="AO308" s="245"/>
      <c r="AP308" s="245"/>
      <c r="AQ308" s="245"/>
      <c r="AR308" s="245"/>
      <c r="AS308" s="245"/>
      <c r="AT308" s="245"/>
      <c r="AU308" s="245"/>
      <c r="AV308" s="245"/>
      <c r="AW308" s="245"/>
      <c r="AX308" s="245"/>
      <c r="AY308" s="245"/>
      <c r="AZ308" s="245"/>
      <c r="BA308" s="245"/>
      <c r="BB308" s="245"/>
      <c r="BC308" s="245"/>
      <c r="BD308" s="245"/>
      <c r="BE308" s="245"/>
      <c r="BF308" s="51">
        <v>8</v>
      </c>
      <c r="BG308" s="117">
        <v>33</v>
      </c>
      <c r="BH308" s="117">
        <v>5</v>
      </c>
      <c r="BI308" s="117">
        <v>28</v>
      </c>
      <c r="BJ308" s="54" t="str">
        <f t="shared" si="51"/>
        <v>5,33</v>
      </c>
      <c r="BK308" s="97"/>
      <c r="BL308" s="109">
        <f t="shared" si="52"/>
        <v>304</v>
      </c>
      <c r="BM308" s="64">
        <f t="shared" si="53"/>
        <v>9</v>
      </c>
      <c r="BN308" s="64">
        <f t="shared" si="54"/>
        <v>16</v>
      </c>
      <c r="BO308" s="97"/>
      <c r="BP308" s="245"/>
      <c r="BQ308" s="245"/>
      <c r="BR308" s="245"/>
      <c r="BS308" s="245"/>
      <c r="BT308" s="245"/>
      <c r="BU308" s="245"/>
      <c r="BV308" s="246"/>
      <c r="BW308" s="245"/>
      <c r="BX308" s="246"/>
      <c r="BY308" s="246"/>
      <c r="BZ308" s="97"/>
      <c r="CA308" s="97"/>
      <c r="CB308" s="97"/>
      <c r="CC308" s="97"/>
      <c r="CD308" s="97"/>
      <c r="CE308" s="97"/>
      <c r="CF308" s="97"/>
      <c r="CG308" s="97"/>
      <c r="CH308" s="97"/>
      <c r="CI308" s="97"/>
      <c r="CJ308" s="97"/>
      <c r="CX308" s="97"/>
      <c r="CY308" s="97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</row>
    <row r="309" spans="1:115" ht="11.25" customHeight="1" x14ac:dyDescent="0.2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245"/>
      <c r="AB309" s="245"/>
      <c r="AC309" s="245"/>
      <c r="AD309" s="245"/>
      <c r="AE309" s="245"/>
      <c r="AF309" s="245"/>
      <c r="AG309" s="245"/>
      <c r="AH309" s="245"/>
      <c r="AI309" s="245"/>
      <c r="AJ309" s="245"/>
      <c r="AK309" s="245"/>
      <c r="AL309" s="245"/>
      <c r="AM309" s="245"/>
      <c r="AN309" s="245"/>
      <c r="AO309" s="245"/>
      <c r="AP309" s="245"/>
      <c r="AQ309" s="245"/>
      <c r="AR309" s="245"/>
      <c r="AS309" s="245"/>
      <c r="AT309" s="245"/>
      <c r="AU309" s="245"/>
      <c r="AV309" s="245"/>
      <c r="AW309" s="245"/>
      <c r="AX309" s="245"/>
      <c r="AY309" s="245"/>
      <c r="AZ309" s="245"/>
      <c r="BA309" s="245"/>
      <c r="BB309" s="245"/>
      <c r="BC309" s="245"/>
      <c r="BD309" s="245"/>
      <c r="BE309" s="245"/>
      <c r="BF309" s="51">
        <v>8</v>
      </c>
      <c r="BG309" s="117">
        <v>33</v>
      </c>
      <c r="BH309" s="117">
        <v>6</v>
      </c>
      <c r="BI309" s="117">
        <v>28</v>
      </c>
      <c r="BJ309" s="54" t="str">
        <f t="shared" si="51"/>
        <v>6,33</v>
      </c>
      <c r="BK309" s="97"/>
      <c r="BL309" s="109">
        <f t="shared" si="52"/>
        <v>305</v>
      </c>
      <c r="BM309" s="64">
        <f t="shared" si="53"/>
        <v>9</v>
      </c>
      <c r="BN309" s="64">
        <f t="shared" si="54"/>
        <v>17</v>
      </c>
      <c r="BO309" s="97"/>
      <c r="BP309" s="245"/>
      <c r="BQ309" s="245"/>
      <c r="BR309" s="245"/>
      <c r="BS309" s="245"/>
      <c r="BT309" s="245"/>
      <c r="BU309" s="245"/>
      <c r="BV309" s="246"/>
      <c r="BW309" s="245"/>
      <c r="BX309" s="246"/>
      <c r="BY309" s="246"/>
      <c r="BZ309" s="97"/>
      <c r="CA309" s="97"/>
      <c r="CB309" s="97"/>
      <c r="CC309" s="97"/>
      <c r="CD309" s="97"/>
      <c r="CE309" s="97"/>
      <c r="CF309" s="97"/>
      <c r="CG309" s="97"/>
      <c r="CH309" s="97"/>
      <c r="CI309" s="97"/>
      <c r="CJ309" s="97"/>
      <c r="CX309" s="97"/>
      <c r="CY309" s="97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</row>
    <row r="310" spans="1:115" ht="11.25" customHeight="1" x14ac:dyDescent="0.2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245"/>
      <c r="AB310" s="245"/>
      <c r="AC310" s="245"/>
      <c r="AD310" s="245"/>
      <c r="AE310" s="245"/>
      <c r="AF310" s="245"/>
      <c r="AG310" s="245"/>
      <c r="AH310" s="245"/>
      <c r="AI310" s="245"/>
      <c r="AJ310" s="245"/>
      <c r="AK310" s="245"/>
      <c r="AL310" s="245"/>
      <c r="AM310" s="245"/>
      <c r="AN310" s="245"/>
      <c r="AO310" s="245"/>
      <c r="AP310" s="245"/>
      <c r="AQ310" s="245"/>
      <c r="AR310" s="245"/>
      <c r="AS310" s="245"/>
      <c r="AT310" s="245"/>
      <c r="AU310" s="245"/>
      <c r="AV310" s="245"/>
      <c r="AW310" s="245"/>
      <c r="AX310" s="245"/>
      <c r="AY310" s="245"/>
      <c r="AZ310" s="245"/>
      <c r="BA310" s="245"/>
      <c r="BB310" s="245"/>
      <c r="BC310" s="245"/>
      <c r="BD310" s="245"/>
      <c r="BE310" s="245"/>
      <c r="BF310" s="51">
        <v>8</v>
      </c>
      <c r="BG310" s="117">
        <v>33</v>
      </c>
      <c r="BH310" s="117">
        <v>7</v>
      </c>
      <c r="BI310" s="117">
        <v>28</v>
      </c>
      <c r="BJ310" s="54" t="str">
        <f t="shared" si="51"/>
        <v>7,33</v>
      </c>
      <c r="BK310" s="97"/>
      <c r="BL310" s="109">
        <f t="shared" si="52"/>
        <v>306</v>
      </c>
      <c r="BM310" s="64">
        <f t="shared" si="53"/>
        <v>9</v>
      </c>
      <c r="BN310" s="64">
        <f t="shared" si="54"/>
        <v>18</v>
      </c>
      <c r="BO310" s="97"/>
      <c r="BP310" s="245"/>
      <c r="BQ310" s="245"/>
      <c r="BR310" s="245"/>
      <c r="BS310" s="245"/>
      <c r="BT310" s="245"/>
      <c r="BU310" s="245"/>
      <c r="BV310" s="246"/>
      <c r="BW310" s="245"/>
      <c r="BX310" s="246"/>
      <c r="BY310" s="246"/>
      <c r="BZ310" s="97"/>
      <c r="CA310" s="97"/>
      <c r="CB310" s="97"/>
      <c r="CC310" s="97"/>
      <c r="CD310" s="97"/>
      <c r="CE310" s="97"/>
      <c r="CF310" s="97"/>
      <c r="CG310" s="97"/>
      <c r="CH310" s="97"/>
      <c r="CI310" s="97"/>
      <c r="CJ310" s="97"/>
      <c r="CX310" s="97"/>
      <c r="CY310" s="97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</row>
    <row r="311" spans="1:115" ht="11.25" customHeight="1" x14ac:dyDescent="0.2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245"/>
      <c r="AB311" s="245"/>
      <c r="AC311" s="245"/>
      <c r="AD311" s="245"/>
      <c r="AE311" s="245"/>
      <c r="AF311" s="245"/>
      <c r="AG311" s="245"/>
      <c r="AH311" s="245"/>
      <c r="AI311" s="245"/>
      <c r="AJ311" s="245"/>
      <c r="AK311" s="245"/>
      <c r="AL311" s="245"/>
      <c r="AM311" s="245"/>
      <c r="AN311" s="245"/>
      <c r="AO311" s="245"/>
      <c r="AP311" s="245"/>
      <c r="AQ311" s="245"/>
      <c r="AR311" s="245"/>
      <c r="AS311" s="245"/>
      <c r="AT311" s="245"/>
      <c r="AU311" s="245"/>
      <c r="AV311" s="245"/>
      <c r="AW311" s="245"/>
      <c r="AX311" s="245"/>
      <c r="AY311" s="245"/>
      <c r="AZ311" s="245"/>
      <c r="BA311" s="245"/>
      <c r="BB311" s="245"/>
      <c r="BC311" s="245"/>
      <c r="BD311" s="245"/>
      <c r="BE311" s="245"/>
      <c r="BF311" s="51">
        <v>8</v>
      </c>
      <c r="BG311" s="117">
        <v>34</v>
      </c>
      <c r="BH311" s="117">
        <v>8</v>
      </c>
      <c r="BI311" s="117">
        <v>28</v>
      </c>
      <c r="BJ311" s="54" t="str">
        <f t="shared" si="51"/>
        <v>8,34</v>
      </c>
      <c r="BK311" s="97"/>
      <c r="BL311" s="109">
        <f t="shared" si="52"/>
        <v>307</v>
      </c>
      <c r="BM311" s="64">
        <f t="shared" si="53"/>
        <v>9</v>
      </c>
      <c r="BN311" s="64">
        <f t="shared" si="54"/>
        <v>19</v>
      </c>
      <c r="BO311" s="97"/>
      <c r="BP311" s="245"/>
      <c r="BQ311" s="245"/>
      <c r="BR311" s="245"/>
      <c r="BS311" s="245"/>
      <c r="BT311" s="245"/>
      <c r="BU311" s="245"/>
      <c r="BV311" s="246"/>
      <c r="BW311" s="245"/>
      <c r="BX311" s="246"/>
      <c r="BY311" s="246"/>
      <c r="BZ311" s="97"/>
      <c r="CA311" s="97"/>
      <c r="CB311" s="97"/>
      <c r="CC311" s="97"/>
      <c r="CD311" s="97"/>
      <c r="CE311" s="97"/>
      <c r="CF311" s="97"/>
      <c r="CG311" s="97"/>
      <c r="CH311" s="97"/>
      <c r="CI311" s="97"/>
      <c r="CJ311" s="97"/>
      <c r="CX311" s="97"/>
      <c r="CY311" s="97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</row>
    <row r="312" spans="1:115" ht="11.25" customHeight="1" x14ac:dyDescent="0.2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245"/>
      <c r="AB312" s="245"/>
      <c r="AC312" s="245"/>
      <c r="AD312" s="245"/>
      <c r="AE312" s="245"/>
      <c r="AF312" s="245"/>
      <c r="AG312" s="245"/>
      <c r="AH312" s="245"/>
      <c r="AI312" s="245"/>
      <c r="AJ312" s="245"/>
      <c r="AK312" s="245"/>
      <c r="AL312" s="245"/>
      <c r="AM312" s="245"/>
      <c r="AN312" s="245"/>
      <c r="AO312" s="245"/>
      <c r="AP312" s="245"/>
      <c r="AQ312" s="245"/>
      <c r="AR312" s="245"/>
      <c r="AS312" s="245"/>
      <c r="AT312" s="245"/>
      <c r="AU312" s="245"/>
      <c r="AV312" s="245"/>
      <c r="AW312" s="245"/>
      <c r="AX312" s="245"/>
      <c r="AY312" s="245"/>
      <c r="AZ312" s="245"/>
      <c r="BA312" s="245"/>
      <c r="BB312" s="245"/>
      <c r="BC312" s="245"/>
      <c r="BD312" s="245"/>
      <c r="BE312" s="245"/>
      <c r="BF312" s="51">
        <v>8</v>
      </c>
      <c r="BG312" s="117">
        <v>34</v>
      </c>
      <c r="BH312" s="117">
        <v>9</v>
      </c>
      <c r="BI312" s="117">
        <v>28</v>
      </c>
      <c r="BJ312" s="54" t="str">
        <f t="shared" si="51"/>
        <v>9,34</v>
      </c>
      <c r="BK312" s="97"/>
      <c r="BL312" s="109">
        <f t="shared" si="52"/>
        <v>308</v>
      </c>
      <c r="BM312" s="64">
        <f t="shared" si="53"/>
        <v>9</v>
      </c>
      <c r="BN312" s="64">
        <f t="shared" si="54"/>
        <v>20</v>
      </c>
      <c r="BO312" s="97"/>
      <c r="BP312" s="245"/>
      <c r="BQ312" s="245"/>
      <c r="BR312" s="245"/>
      <c r="BS312" s="245"/>
      <c r="BT312" s="245"/>
      <c r="BU312" s="245"/>
      <c r="BV312" s="246"/>
      <c r="BW312" s="245"/>
      <c r="BX312" s="246"/>
      <c r="BY312" s="246"/>
      <c r="BZ312" s="97"/>
      <c r="CA312" s="97"/>
      <c r="CB312" s="97"/>
      <c r="CC312" s="97"/>
      <c r="CD312" s="97"/>
      <c r="CE312" s="97"/>
      <c r="CF312" s="97"/>
      <c r="CG312" s="97"/>
      <c r="CH312" s="97"/>
      <c r="CI312" s="97"/>
      <c r="CJ312" s="97"/>
      <c r="CX312" s="97"/>
      <c r="CY312" s="97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</row>
    <row r="313" spans="1:115" ht="11.25" customHeight="1" x14ac:dyDescent="0.2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245"/>
      <c r="AB313" s="245"/>
      <c r="AC313" s="245"/>
      <c r="AD313" s="245"/>
      <c r="AE313" s="245"/>
      <c r="AF313" s="245"/>
      <c r="AG313" s="245"/>
      <c r="AH313" s="245"/>
      <c r="AI313" s="245"/>
      <c r="AJ313" s="245"/>
      <c r="AK313" s="245"/>
      <c r="AL313" s="245"/>
      <c r="AM313" s="245"/>
      <c r="AN313" s="245"/>
      <c r="AO313" s="245"/>
      <c r="AP313" s="245"/>
      <c r="AQ313" s="245"/>
      <c r="AR313" s="245"/>
      <c r="AS313" s="245"/>
      <c r="AT313" s="245"/>
      <c r="AU313" s="245"/>
      <c r="AV313" s="245"/>
      <c r="AW313" s="245"/>
      <c r="AX313" s="245"/>
      <c r="AY313" s="245"/>
      <c r="AZ313" s="245"/>
      <c r="BA313" s="245"/>
      <c r="BB313" s="245"/>
      <c r="BC313" s="245"/>
      <c r="BD313" s="245"/>
      <c r="BE313" s="245"/>
      <c r="BF313" s="51">
        <v>8</v>
      </c>
      <c r="BG313" s="117">
        <v>34</v>
      </c>
      <c r="BH313" s="117">
        <v>10</v>
      </c>
      <c r="BI313" s="117">
        <v>28</v>
      </c>
      <c r="BJ313" s="54" t="str">
        <f t="shared" si="51"/>
        <v>10,34</v>
      </c>
      <c r="BK313" s="97"/>
      <c r="BL313" s="109">
        <f t="shared" si="52"/>
        <v>309</v>
      </c>
      <c r="BM313" s="64">
        <f t="shared" si="53"/>
        <v>9</v>
      </c>
      <c r="BN313" s="64">
        <f t="shared" si="54"/>
        <v>21</v>
      </c>
      <c r="BO313" s="97"/>
      <c r="BP313" s="245"/>
      <c r="BQ313" s="245"/>
      <c r="BR313" s="245"/>
      <c r="BS313" s="245"/>
      <c r="BT313" s="245"/>
      <c r="BU313" s="245"/>
      <c r="BV313" s="246"/>
      <c r="BW313" s="245"/>
      <c r="BX313" s="246"/>
      <c r="BY313" s="246"/>
      <c r="BZ313" s="97"/>
      <c r="CA313" s="97"/>
      <c r="CB313" s="97"/>
      <c r="CC313" s="97"/>
      <c r="CD313" s="97"/>
      <c r="CE313" s="97"/>
      <c r="CF313" s="97"/>
      <c r="CG313" s="97"/>
      <c r="CH313" s="97"/>
      <c r="CI313" s="97"/>
      <c r="CJ313" s="97"/>
      <c r="CX313" s="97"/>
      <c r="CY313" s="97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</row>
    <row r="314" spans="1:115" ht="11.25" customHeight="1" x14ac:dyDescent="0.2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245"/>
      <c r="AB314" s="245"/>
      <c r="AC314" s="245"/>
      <c r="AD314" s="245"/>
      <c r="AE314" s="245"/>
      <c r="AF314" s="245"/>
      <c r="AG314" s="245"/>
      <c r="AH314" s="245"/>
      <c r="AI314" s="245"/>
      <c r="AJ314" s="245"/>
      <c r="AK314" s="245"/>
      <c r="AL314" s="245"/>
      <c r="AM314" s="245"/>
      <c r="AN314" s="245"/>
      <c r="AO314" s="245"/>
      <c r="AP314" s="245"/>
      <c r="AQ314" s="245"/>
      <c r="AR314" s="245"/>
      <c r="AS314" s="245"/>
      <c r="AT314" s="245"/>
      <c r="AU314" s="245"/>
      <c r="AV314" s="245"/>
      <c r="AW314" s="245"/>
      <c r="AX314" s="245"/>
      <c r="AY314" s="245"/>
      <c r="AZ314" s="245"/>
      <c r="BA314" s="245"/>
      <c r="BB314" s="245"/>
      <c r="BC314" s="245"/>
      <c r="BD314" s="245"/>
      <c r="BE314" s="245"/>
      <c r="BF314" s="51">
        <v>8</v>
      </c>
      <c r="BG314" s="117">
        <v>34</v>
      </c>
      <c r="BH314" s="117">
        <v>11</v>
      </c>
      <c r="BI314" s="117">
        <v>28</v>
      </c>
      <c r="BJ314" s="54" t="str">
        <f t="shared" si="51"/>
        <v>11,34</v>
      </c>
      <c r="BK314" s="97"/>
      <c r="BL314" s="109">
        <f t="shared" si="52"/>
        <v>310</v>
      </c>
      <c r="BM314" s="64">
        <f t="shared" si="53"/>
        <v>9</v>
      </c>
      <c r="BN314" s="64">
        <f t="shared" si="54"/>
        <v>22</v>
      </c>
      <c r="BO314" s="97"/>
      <c r="BP314" s="245"/>
      <c r="BQ314" s="245"/>
      <c r="BR314" s="245"/>
      <c r="BS314" s="245"/>
      <c r="BT314" s="245"/>
      <c r="BU314" s="245"/>
      <c r="BV314" s="246"/>
      <c r="BW314" s="245"/>
      <c r="BX314" s="246"/>
      <c r="BY314" s="246"/>
      <c r="BZ314" s="97"/>
      <c r="CA314" s="97"/>
      <c r="CB314" s="97"/>
      <c r="CC314" s="97"/>
      <c r="CD314" s="97"/>
      <c r="CE314" s="97"/>
      <c r="CF314" s="97"/>
      <c r="CG314" s="97"/>
      <c r="CH314" s="97"/>
      <c r="CI314" s="97"/>
      <c r="CJ314" s="97"/>
      <c r="CX314" s="97"/>
      <c r="CY314" s="97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</row>
    <row r="315" spans="1:115" ht="11.25" customHeight="1" x14ac:dyDescent="0.2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245"/>
      <c r="AB315" s="245"/>
      <c r="AC315" s="245"/>
      <c r="AD315" s="245"/>
      <c r="AE315" s="245"/>
      <c r="AF315" s="245"/>
      <c r="AG315" s="245"/>
      <c r="AH315" s="245"/>
      <c r="AI315" s="245"/>
      <c r="AJ315" s="245"/>
      <c r="AK315" s="245"/>
      <c r="AL315" s="245"/>
      <c r="AM315" s="245"/>
      <c r="AN315" s="245"/>
      <c r="AO315" s="245"/>
      <c r="AP315" s="245"/>
      <c r="AQ315" s="245"/>
      <c r="AR315" s="245"/>
      <c r="AS315" s="245"/>
      <c r="AT315" s="245"/>
      <c r="AU315" s="245"/>
      <c r="AV315" s="245"/>
      <c r="AW315" s="245"/>
      <c r="AX315" s="245"/>
      <c r="AY315" s="245"/>
      <c r="AZ315" s="245"/>
      <c r="BA315" s="245"/>
      <c r="BB315" s="245"/>
      <c r="BC315" s="245"/>
      <c r="BD315" s="245"/>
      <c r="BE315" s="245"/>
      <c r="BF315" s="51">
        <v>8</v>
      </c>
      <c r="BG315" s="117">
        <v>34</v>
      </c>
      <c r="BH315" s="117">
        <v>12</v>
      </c>
      <c r="BI315" s="117">
        <v>28</v>
      </c>
      <c r="BJ315" s="54" t="str">
        <f t="shared" si="51"/>
        <v>12,34</v>
      </c>
      <c r="BK315" s="97"/>
      <c r="BL315" s="109">
        <f t="shared" si="52"/>
        <v>311</v>
      </c>
      <c r="BM315" s="64">
        <f t="shared" si="53"/>
        <v>9</v>
      </c>
      <c r="BN315" s="64">
        <f t="shared" si="54"/>
        <v>23</v>
      </c>
      <c r="BO315" s="97"/>
      <c r="BP315" s="245"/>
      <c r="BQ315" s="245"/>
      <c r="BR315" s="245"/>
      <c r="BS315" s="245"/>
      <c r="BT315" s="245"/>
      <c r="BU315" s="245"/>
      <c r="BV315" s="246"/>
      <c r="BW315" s="245"/>
      <c r="BX315" s="246"/>
      <c r="BY315" s="246"/>
      <c r="BZ315" s="97"/>
      <c r="CA315" s="97"/>
      <c r="CB315" s="97"/>
      <c r="CC315" s="97"/>
      <c r="CD315" s="97"/>
      <c r="CE315" s="97"/>
      <c r="CF315" s="97"/>
      <c r="CG315" s="97"/>
      <c r="CH315" s="97"/>
      <c r="CI315" s="97"/>
      <c r="CJ315" s="97"/>
      <c r="CX315" s="97"/>
      <c r="CY315" s="97"/>
      <c r="CZ315" s="97"/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</row>
    <row r="316" spans="1:115" ht="11.25" customHeight="1" x14ac:dyDescent="0.2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245"/>
      <c r="AB316" s="245"/>
      <c r="AC316" s="245"/>
      <c r="AD316" s="245"/>
      <c r="AE316" s="245"/>
      <c r="AF316" s="245"/>
      <c r="AG316" s="245"/>
      <c r="AH316" s="245"/>
      <c r="AI316" s="245"/>
      <c r="AJ316" s="245"/>
      <c r="AK316" s="245"/>
      <c r="AL316" s="245"/>
      <c r="AM316" s="245"/>
      <c r="AN316" s="245"/>
      <c r="AO316" s="245"/>
      <c r="AP316" s="245"/>
      <c r="AQ316" s="245"/>
      <c r="AR316" s="245"/>
      <c r="AS316" s="245"/>
      <c r="AT316" s="245"/>
      <c r="AU316" s="245"/>
      <c r="AV316" s="245"/>
      <c r="AW316" s="245"/>
      <c r="AX316" s="245"/>
      <c r="AY316" s="245"/>
      <c r="AZ316" s="245"/>
      <c r="BA316" s="245"/>
      <c r="BB316" s="245"/>
      <c r="BC316" s="245"/>
      <c r="BD316" s="245"/>
      <c r="BE316" s="245"/>
      <c r="BF316" s="51">
        <v>8</v>
      </c>
      <c r="BG316" s="117">
        <v>34</v>
      </c>
      <c r="BH316" s="117">
        <v>13</v>
      </c>
      <c r="BI316" s="117">
        <v>28</v>
      </c>
      <c r="BJ316" s="54" t="str">
        <f t="shared" si="51"/>
        <v>13,34</v>
      </c>
      <c r="BK316" s="97"/>
      <c r="BL316" s="109">
        <f t="shared" si="52"/>
        <v>312</v>
      </c>
      <c r="BM316" s="64">
        <f t="shared" si="53"/>
        <v>9</v>
      </c>
      <c r="BN316" s="64">
        <f t="shared" si="54"/>
        <v>24</v>
      </c>
      <c r="BO316" s="97"/>
      <c r="BP316" s="245"/>
      <c r="BQ316" s="245"/>
      <c r="BR316" s="245"/>
      <c r="BS316" s="245"/>
      <c r="BT316" s="245"/>
      <c r="BU316" s="245"/>
      <c r="BV316" s="246"/>
      <c r="BW316" s="245"/>
      <c r="BX316" s="246"/>
      <c r="BY316" s="246"/>
      <c r="BZ316" s="97"/>
      <c r="CA316" s="97"/>
      <c r="CB316" s="97"/>
      <c r="CC316" s="97"/>
      <c r="CD316" s="97"/>
      <c r="CE316" s="97"/>
      <c r="CF316" s="97"/>
      <c r="CG316" s="97"/>
      <c r="CH316" s="97"/>
      <c r="CI316" s="97"/>
      <c r="CJ316" s="97"/>
      <c r="CX316" s="97"/>
      <c r="CY316" s="97"/>
      <c r="CZ316" s="97"/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</row>
    <row r="317" spans="1:115" ht="11.25" customHeight="1" x14ac:dyDescent="0.2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245"/>
      <c r="AB317" s="245"/>
      <c r="AC317" s="245"/>
      <c r="AD317" s="245"/>
      <c r="AE317" s="245"/>
      <c r="AF317" s="245"/>
      <c r="AG317" s="245"/>
      <c r="AH317" s="245"/>
      <c r="AI317" s="245"/>
      <c r="AJ317" s="245"/>
      <c r="AK317" s="245"/>
      <c r="AL317" s="245"/>
      <c r="AM317" s="245"/>
      <c r="AN317" s="245"/>
      <c r="AO317" s="245"/>
      <c r="AP317" s="245"/>
      <c r="AQ317" s="245"/>
      <c r="AR317" s="245"/>
      <c r="AS317" s="245"/>
      <c r="AT317" s="245"/>
      <c r="AU317" s="245"/>
      <c r="AV317" s="245"/>
      <c r="AW317" s="245"/>
      <c r="AX317" s="245"/>
      <c r="AY317" s="245"/>
      <c r="AZ317" s="245"/>
      <c r="BA317" s="245"/>
      <c r="BB317" s="245"/>
      <c r="BC317" s="245"/>
      <c r="BD317" s="245"/>
      <c r="BE317" s="245"/>
      <c r="BF317" s="51">
        <v>8</v>
      </c>
      <c r="BG317" s="117">
        <v>35</v>
      </c>
      <c r="BH317" s="117">
        <v>14</v>
      </c>
      <c r="BI317" s="117">
        <v>28</v>
      </c>
      <c r="BJ317" s="54" t="str">
        <f t="shared" si="51"/>
        <v>14,35</v>
      </c>
      <c r="BK317" s="97"/>
      <c r="BL317" s="109">
        <f t="shared" si="52"/>
        <v>313</v>
      </c>
      <c r="BM317" s="64">
        <f t="shared" si="53"/>
        <v>9</v>
      </c>
      <c r="BN317" s="64">
        <f t="shared" si="54"/>
        <v>25</v>
      </c>
      <c r="BO317" s="97"/>
      <c r="BP317" s="245"/>
      <c r="BQ317" s="245"/>
      <c r="BR317" s="245"/>
      <c r="BS317" s="245"/>
      <c r="BT317" s="245"/>
      <c r="BU317" s="245"/>
      <c r="BV317" s="246"/>
      <c r="BW317" s="245"/>
      <c r="BX317" s="246"/>
      <c r="BY317" s="246"/>
      <c r="BZ317" s="97"/>
      <c r="CA317" s="97"/>
      <c r="CB317" s="97"/>
      <c r="CC317" s="97"/>
      <c r="CD317" s="97"/>
      <c r="CE317" s="97"/>
      <c r="CF317" s="97"/>
      <c r="CG317" s="97"/>
      <c r="CH317" s="97"/>
      <c r="CI317" s="97"/>
      <c r="CJ317" s="97"/>
      <c r="CX317" s="97"/>
      <c r="CY317" s="97"/>
      <c r="CZ317" s="97"/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</row>
    <row r="318" spans="1:115" ht="11.25" customHeight="1" x14ac:dyDescent="0.2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245"/>
      <c r="AB318" s="245"/>
      <c r="AC318" s="245"/>
      <c r="AD318" s="245"/>
      <c r="AE318" s="245"/>
      <c r="AF318" s="245"/>
      <c r="AG318" s="245"/>
      <c r="AH318" s="245"/>
      <c r="AI318" s="245"/>
      <c r="AJ318" s="245"/>
      <c r="AK318" s="245"/>
      <c r="AL318" s="245"/>
      <c r="AM318" s="245"/>
      <c r="AN318" s="245"/>
      <c r="AO318" s="245"/>
      <c r="AP318" s="245"/>
      <c r="AQ318" s="245"/>
      <c r="AR318" s="245"/>
      <c r="AS318" s="245"/>
      <c r="AT318" s="245"/>
      <c r="AU318" s="245"/>
      <c r="AV318" s="245"/>
      <c r="AW318" s="245"/>
      <c r="AX318" s="245"/>
      <c r="AY318" s="245"/>
      <c r="AZ318" s="245"/>
      <c r="BA318" s="245"/>
      <c r="BB318" s="245"/>
      <c r="BC318" s="245"/>
      <c r="BD318" s="245"/>
      <c r="BE318" s="245"/>
      <c r="BF318" s="51">
        <v>8</v>
      </c>
      <c r="BG318" s="117">
        <v>35</v>
      </c>
      <c r="BH318" s="117">
        <v>15</v>
      </c>
      <c r="BI318" s="117">
        <v>28</v>
      </c>
      <c r="BJ318" s="54" t="str">
        <f t="shared" si="51"/>
        <v>15,35</v>
      </c>
      <c r="BK318" s="97"/>
      <c r="BL318" s="109">
        <f t="shared" si="52"/>
        <v>314</v>
      </c>
      <c r="BM318" s="64">
        <f t="shared" si="53"/>
        <v>9</v>
      </c>
      <c r="BN318" s="64">
        <f t="shared" si="54"/>
        <v>26</v>
      </c>
      <c r="BO318" s="97"/>
      <c r="BP318" s="245"/>
      <c r="BQ318" s="245"/>
      <c r="BR318" s="245"/>
      <c r="BS318" s="245"/>
      <c r="BT318" s="245"/>
      <c r="BU318" s="245"/>
      <c r="BV318" s="246"/>
      <c r="BW318" s="245"/>
      <c r="BX318" s="246"/>
      <c r="BY318" s="246"/>
      <c r="BZ318" s="97"/>
      <c r="CA318" s="97"/>
      <c r="CB318" s="97"/>
      <c r="CC318" s="97"/>
      <c r="CD318" s="97"/>
      <c r="CE318" s="97"/>
      <c r="CF318" s="97"/>
      <c r="CG318" s="97"/>
      <c r="CH318" s="97"/>
      <c r="CI318" s="97"/>
      <c r="CJ318" s="97"/>
      <c r="CX318" s="97"/>
      <c r="CY318" s="97"/>
      <c r="CZ318" s="97"/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</row>
    <row r="319" spans="1:115" ht="11.25" customHeight="1" x14ac:dyDescent="0.2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245"/>
      <c r="AB319" s="245"/>
      <c r="AC319" s="245"/>
      <c r="AD319" s="245"/>
      <c r="AE319" s="245"/>
      <c r="AF319" s="245"/>
      <c r="AG319" s="245"/>
      <c r="AH319" s="245"/>
      <c r="AI319" s="245"/>
      <c r="AJ319" s="245"/>
      <c r="AK319" s="245"/>
      <c r="AL319" s="245"/>
      <c r="AM319" s="245"/>
      <c r="AN319" s="245"/>
      <c r="AO319" s="245"/>
      <c r="AP319" s="245"/>
      <c r="AQ319" s="245"/>
      <c r="AR319" s="245"/>
      <c r="AS319" s="245"/>
      <c r="AT319" s="245"/>
      <c r="AU319" s="245"/>
      <c r="AV319" s="245"/>
      <c r="AW319" s="245"/>
      <c r="AX319" s="245"/>
      <c r="AY319" s="245"/>
      <c r="AZ319" s="245"/>
      <c r="BA319" s="245"/>
      <c r="BB319" s="245"/>
      <c r="BC319" s="245"/>
      <c r="BD319" s="245"/>
      <c r="BE319" s="245"/>
      <c r="BF319" s="51">
        <v>8</v>
      </c>
      <c r="BG319" s="117">
        <v>35</v>
      </c>
      <c r="BH319" s="117">
        <v>16</v>
      </c>
      <c r="BI319" s="117">
        <v>28</v>
      </c>
      <c r="BJ319" s="54" t="str">
        <f t="shared" si="51"/>
        <v>16,35</v>
      </c>
      <c r="BK319" s="97"/>
      <c r="BL319" s="109">
        <f t="shared" si="52"/>
        <v>315</v>
      </c>
      <c r="BM319" s="64">
        <f t="shared" si="53"/>
        <v>9</v>
      </c>
      <c r="BN319" s="64">
        <f t="shared" si="54"/>
        <v>27</v>
      </c>
      <c r="BO319" s="97"/>
      <c r="BP319" s="245"/>
      <c r="BQ319" s="245"/>
      <c r="BR319" s="245"/>
      <c r="BS319" s="245"/>
      <c r="BT319" s="245"/>
      <c r="BU319" s="245"/>
      <c r="BV319" s="246"/>
      <c r="BW319" s="245"/>
      <c r="BX319" s="246"/>
      <c r="BY319" s="246"/>
      <c r="BZ319" s="97"/>
      <c r="CA319" s="97"/>
      <c r="CB319" s="97"/>
      <c r="CC319" s="97"/>
      <c r="CD319" s="97"/>
      <c r="CE319" s="97"/>
      <c r="CF319" s="97"/>
      <c r="CG319" s="97"/>
      <c r="CH319" s="97"/>
      <c r="CI319" s="97"/>
      <c r="CJ319" s="97"/>
      <c r="CX319" s="97"/>
      <c r="CY319" s="97"/>
      <c r="CZ319" s="97"/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</row>
    <row r="320" spans="1:115" ht="11.25" customHeight="1" x14ac:dyDescent="0.2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245"/>
      <c r="AB320" s="245"/>
      <c r="AC320" s="245"/>
      <c r="AD320" s="245"/>
      <c r="AE320" s="245"/>
      <c r="AF320" s="245"/>
      <c r="AG320" s="245"/>
      <c r="AH320" s="245"/>
      <c r="AI320" s="245"/>
      <c r="AJ320" s="245"/>
      <c r="AK320" s="245"/>
      <c r="AL320" s="245"/>
      <c r="AM320" s="245"/>
      <c r="AN320" s="245"/>
      <c r="AO320" s="245"/>
      <c r="AP320" s="245"/>
      <c r="AQ320" s="245"/>
      <c r="AR320" s="245"/>
      <c r="AS320" s="245"/>
      <c r="AT320" s="245"/>
      <c r="AU320" s="245"/>
      <c r="AV320" s="245"/>
      <c r="AW320" s="245"/>
      <c r="AX320" s="245"/>
      <c r="AY320" s="245"/>
      <c r="AZ320" s="245"/>
      <c r="BA320" s="245"/>
      <c r="BB320" s="245"/>
      <c r="BC320" s="245"/>
      <c r="BD320" s="245"/>
      <c r="BE320" s="245"/>
      <c r="BF320" s="51">
        <v>8</v>
      </c>
      <c r="BG320" s="117">
        <v>35</v>
      </c>
      <c r="BH320" s="117">
        <v>17</v>
      </c>
      <c r="BI320" s="117">
        <v>28</v>
      </c>
      <c r="BJ320" s="54" t="str">
        <f t="shared" si="51"/>
        <v>17,35</v>
      </c>
      <c r="BK320" s="97"/>
      <c r="BL320" s="109">
        <f t="shared" si="52"/>
        <v>316</v>
      </c>
      <c r="BM320" s="64">
        <f t="shared" si="53"/>
        <v>9</v>
      </c>
      <c r="BN320" s="64">
        <f t="shared" si="54"/>
        <v>28</v>
      </c>
      <c r="BO320" s="97"/>
      <c r="BP320" s="245"/>
      <c r="BQ320" s="245"/>
      <c r="BR320" s="245"/>
      <c r="BS320" s="245"/>
      <c r="BT320" s="245"/>
      <c r="BU320" s="245"/>
      <c r="BV320" s="246"/>
      <c r="BW320" s="245"/>
      <c r="BX320" s="246"/>
      <c r="BY320" s="246"/>
      <c r="BZ320" s="97"/>
      <c r="CA320" s="97"/>
      <c r="CB320" s="97"/>
      <c r="CC320" s="97"/>
      <c r="CD320" s="97"/>
      <c r="CE320" s="97"/>
      <c r="CF320" s="97"/>
      <c r="CG320" s="97"/>
      <c r="CH320" s="97"/>
      <c r="CI320" s="97"/>
      <c r="CJ320" s="97"/>
      <c r="CX320" s="97"/>
      <c r="CY320" s="97"/>
      <c r="CZ320" s="97"/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</row>
    <row r="321" spans="1:115" ht="11.25" customHeight="1" x14ac:dyDescent="0.2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245"/>
      <c r="AB321" s="245"/>
      <c r="AC321" s="245"/>
      <c r="AD321" s="245"/>
      <c r="AE321" s="245"/>
      <c r="AF321" s="245"/>
      <c r="AG321" s="245"/>
      <c r="AH321" s="245"/>
      <c r="AI321" s="245"/>
      <c r="AJ321" s="245"/>
      <c r="AK321" s="245"/>
      <c r="AL321" s="245"/>
      <c r="AM321" s="245"/>
      <c r="AN321" s="245"/>
      <c r="AO321" s="245"/>
      <c r="AP321" s="245"/>
      <c r="AQ321" s="245"/>
      <c r="AR321" s="245"/>
      <c r="AS321" s="245"/>
      <c r="AT321" s="245"/>
      <c r="AU321" s="245"/>
      <c r="AV321" s="245"/>
      <c r="AW321" s="245"/>
      <c r="AX321" s="245"/>
      <c r="AY321" s="245"/>
      <c r="AZ321" s="245"/>
      <c r="BA321" s="245"/>
      <c r="BB321" s="245"/>
      <c r="BC321" s="245"/>
      <c r="BD321" s="245"/>
      <c r="BE321" s="245"/>
      <c r="BF321" s="51">
        <v>8</v>
      </c>
      <c r="BG321" s="117">
        <v>35</v>
      </c>
      <c r="BH321" s="117">
        <v>18</v>
      </c>
      <c r="BI321" s="117">
        <v>28</v>
      </c>
      <c r="BJ321" s="54" t="str">
        <f t="shared" si="51"/>
        <v>18,35</v>
      </c>
      <c r="BK321" s="97"/>
      <c r="BL321" s="109">
        <f t="shared" si="52"/>
        <v>317</v>
      </c>
      <c r="BM321" s="64">
        <f t="shared" si="53"/>
        <v>9</v>
      </c>
      <c r="BN321" s="64">
        <f t="shared" si="54"/>
        <v>29</v>
      </c>
      <c r="BO321" s="97"/>
      <c r="BP321" s="245"/>
      <c r="BQ321" s="245"/>
      <c r="BR321" s="245"/>
      <c r="BS321" s="245"/>
      <c r="BT321" s="245"/>
      <c r="BU321" s="245"/>
      <c r="BV321" s="246"/>
      <c r="BW321" s="245"/>
      <c r="BX321" s="246"/>
      <c r="BY321" s="246"/>
      <c r="BZ321" s="97"/>
      <c r="CA321" s="97"/>
      <c r="CB321" s="97"/>
      <c r="CC321" s="97"/>
      <c r="CD321" s="97"/>
      <c r="CE321" s="97"/>
      <c r="CF321" s="97"/>
      <c r="CG321" s="97"/>
      <c r="CH321" s="97"/>
      <c r="CI321" s="97"/>
      <c r="CJ321" s="97"/>
      <c r="CX321" s="97"/>
      <c r="CY321" s="97"/>
      <c r="CZ321" s="97"/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</row>
    <row r="322" spans="1:115" ht="11.25" customHeight="1" x14ac:dyDescent="0.2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245"/>
      <c r="AB322" s="245"/>
      <c r="AC322" s="245"/>
      <c r="AD322" s="245"/>
      <c r="AE322" s="245"/>
      <c r="AF322" s="245"/>
      <c r="AG322" s="245"/>
      <c r="AH322" s="245"/>
      <c r="AI322" s="245"/>
      <c r="AJ322" s="245"/>
      <c r="AK322" s="245"/>
      <c r="AL322" s="245"/>
      <c r="AM322" s="245"/>
      <c r="AN322" s="245"/>
      <c r="AO322" s="245"/>
      <c r="AP322" s="245"/>
      <c r="AQ322" s="245"/>
      <c r="AR322" s="245"/>
      <c r="AS322" s="245"/>
      <c r="AT322" s="245"/>
      <c r="AU322" s="245"/>
      <c r="AV322" s="245"/>
      <c r="AW322" s="245"/>
      <c r="AX322" s="245"/>
      <c r="AY322" s="245"/>
      <c r="AZ322" s="245"/>
      <c r="BA322" s="245"/>
      <c r="BB322" s="245"/>
      <c r="BC322" s="245"/>
      <c r="BD322" s="245"/>
      <c r="BE322" s="245"/>
      <c r="BF322" s="51">
        <v>8</v>
      </c>
      <c r="BG322" s="117">
        <v>35</v>
      </c>
      <c r="BH322" s="117">
        <v>19</v>
      </c>
      <c r="BI322" s="117">
        <v>28</v>
      </c>
      <c r="BJ322" s="54" t="str">
        <f t="shared" si="51"/>
        <v>19,35</v>
      </c>
      <c r="BK322" s="97"/>
      <c r="BL322" s="109">
        <f t="shared" si="52"/>
        <v>318</v>
      </c>
      <c r="BM322" s="64">
        <f t="shared" si="53"/>
        <v>9</v>
      </c>
      <c r="BN322" s="64">
        <f t="shared" si="54"/>
        <v>30</v>
      </c>
      <c r="BO322" s="97"/>
      <c r="BP322" s="245"/>
      <c r="BQ322" s="245"/>
      <c r="BR322" s="245"/>
      <c r="BS322" s="245"/>
      <c r="BT322" s="245"/>
      <c r="BU322" s="245"/>
      <c r="BV322" s="246"/>
      <c r="BW322" s="245"/>
      <c r="BX322" s="246"/>
      <c r="BY322" s="246"/>
      <c r="BZ322" s="97"/>
      <c r="CA322" s="97"/>
      <c r="CB322" s="97"/>
      <c r="CC322" s="97"/>
      <c r="CD322" s="97"/>
      <c r="CE322" s="97"/>
      <c r="CF322" s="97"/>
      <c r="CG322" s="97"/>
      <c r="CH322" s="97"/>
      <c r="CI322" s="97"/>
      <c r="CJ322" s="97"/>
      <c r="CX322" s="97"/>
      <c r="CY322" s="97"/>
      <c r="CZ322" s="97"/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</row>
    <row r="323" spans="1:115" ht="11.25" customHeight="1" x14ac:dyDescent="0.2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245"/>
      <c r="AB323" s="245"/>
      <c r="AC323" s="245"/>
      <c r="AD323" s="245"/>
      <c r="AE323" s="245"/>
      <c r="AF323" s="245"/>
      <c r="AG323" s="245"/>
      <c r="AH323" s="245"/>
      <c r="AI323" s="245"/>
      <c r="AJ323" s="245"/>
      <c r="AK323" s="245"/>
      <c r="AL323" s="245"/>
      <c r="AM323" s="245"/>
      <c r="AN323" s="245"/>
      <c r="AO323" s="245"/>
      <c r="AP323" s="245"/>
      <c r="AQ323" s="245"/>
      <c r="AR323" s="245"/>
      <c r="AS323" s="245"/>
      <c r="AT323" s="245"/>
      <c r="AU323" s="245"/>
      <c r="AV323" s="245"/>
      <c r="AW323" s="245"/>
      <c r="AX323" s="245"/>
      <c r="AY323" s="245"/>
      <c r="AZ323" s="245"/>
      <c r="BA323" s="245"/>
      <c r="BB323" s="245"/>
      <c r="BC323" s="245"/>
      <c r="BD323" s="245"/>
      <c r="BE323" s="245"/>
      <c r="BF323" s="51">
        <v>8</v>
      </c>
      <c r="BG323" s="117">
        <v>35</v>
      </c>
      <c r="BH323" s="117">
        <v>20</v>
      </c>
      <c r="BI323" s="117">
        <v>28</v>
      </c>
      <c r="BJ323" s="54" t="str">
        <f t="shared" si="51"/>
        <v>20,35</v>
      </c>
      <c r="BK323" s="97"/>
      <c r="BL323" s="109">
        <f t="shared" si="52"/>
        <v>319</v>
      </c>
      <c r="BM323" s="64">
        <f t="shared" si="53"/>
        <v>9</v>
      </c>
      <c r="BN323" s="64">
        <f t="shared" si="54"/>
        <v>31</v>
      </c>
      <c r="BO323" s="97"/>
      <c r="BP323" s="245"/>
      <c r="BQ323" s="245"/>
      <c r="BR323" s="245"/>
      <c r="BS323" s="245"/>
      <c r="BT323" s="245"/>
      <c r="BU323" s="245"/>
      <c r="BV323" s="246"/>
      <c r="BW323" s="245"/>
      <c r="BX323" s="246"/>
      <c r="BY323" s="246"/>
      <c r="BZ323" s="97"/>
      <c r="CA323" s="97"/>
      <c r="CB323" s="97"/>
      <c r="CC323" s="97"/>
      <c r="CD323" s="97"/>
      <c r="CE323" s="97"/>
      <c r="CF323" s="97"/>
      <c r="CG323" s="97"/>
      <c r="CH323" s="97"/>
      <c r="CI323" s="97"/>
      <c r="CJ323" s="97"/>
      <c r="CX323" s="97"/>
      <c r="CY323" s="97"/>
      <c r="CZ323" s="97"/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</row>
    <row r="324" spans="1:115" ht="11.25" customHeight="1" x14ac:dyDescent="0.2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245"/>
      <c r="AB324" s="245"/>
      <c r="AC324" s="245"/>
      <c r="AD324" s="245"/>
      <c r="AE324" s="245"/>
      <c r="AF324" s="245"/>
      <c r="AG324" s="245"/>
      <c r="AH324" s="245"/>
      <c r="AI324" s="245"/>
      <c r="AJ324" s="245"/>
      <c r="AK324" s="245"/>
      <c r="AL324" s="245"/>
      <c r="AM324" s="245"/>
      <c r="AN324" s="245"/>
      <c r="AO324" s="245"/>
      <c r="AP324" s="245"/>
      <c r="AQ324" s="245"/>
      <c r="AR324" s="245"/>
      <c r="AS324" s="245"/>
      <c r="AT324" s="245"/>
      <c r="AU324" s="245"/>
      <c r="AV324" s="245"/>
      <c r="AW324" s="245"/>
      <c r="AX324" s="245"/>
      <c r="AY324" s="245"/>
      <c r="AZ324" s="245"/>
      <c r="BA324" s="245"/>
      <c r="BB324" s="245"/>
      <c r="BC324" s="245"/>
      <c r="BD324" s="245"/>
      <c r="BE324" s="245"/>
      <c r="BF324" s="51">
        <v>8</v>
      </c>
      <c r="BG324" s="117">
        <v>36</v>
      </c>
      <c r="BH324" s="117">
        <v>21</v>
      </c>
      <c r="BI324" s="117">
        <v>28</v>
      </c>
      <c r="BJ324" s="54" t="str">
        <f t="shared" si="51"/>
        <v>21,36</v>
      </c>
      <c r="BK324" s="97"/>
      <c r="BL324" s="109">
        <f t="shared" si="52"/>
        <v>320</v>
      </c>
      <c r="BM324" s="64">
        <f t="shared" si="53"/>
        <v>9</v>
      </c>
      <c r="BN324" s="64">
        <f t="shared" si="54"/>
        <v>32</v>
      </c>
      <c r="BO324" s="97"/>
      <c r="BP324" s="245"/>
      <c r="BQ324" s="245"/>
      <c r="BR324" s="245"/>
      <c r="BS324" s="245"/>
      <c r="BT324" s="245"/>
      <c r="BU324" s="245"/>
      <c r="BV324" s="246"/>
      <c r="BW324" s="245"/>
      <c r="BX324" s="246"/>
      <c r="BY324" s="246"/>
      <c r="BZ324" s="97"/>
      <c r="CA324" s="97"/>
      <c r="CB324" s="97"/>
      <c r="CC324" s="97"/>
      <c r="CD324" s="97"/>
      <c r="CE324" s="97"/>
      <c r="CF324" s="97"/>
      <c r="CG324" s="97"/>
      <c r="CH324" s="97"/>
      <c r="CI324" s="97"/>
      <c r="CJ324" s="97"/>
      <c r="CX324" s="97"/>
      <c r="CY324" s="97"/>
      <c r="CZ324" s="97"/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</row>
    <row r="325" spans="1:115" ht="11.25" customHeight="1" x14ac:dyDescent="0.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245"/>
      <c r="AB325" s="245"/>
      <c r="AC325" s="245"/>
      <c r="AD325" s="245"/>
      <c r="AE325" s="245"/>
      <c r="AF325" s="245"/>
      <c r="AG325" s="245"/>
      <c r="AH325" s="245"/>
      <c r="AI325" s="245"/>
      <c r="AJ325" s="245"/>
      <c r="AK325" s="245"/>
      <c r="AL325" s="245"/>
      <c r="AM325" s="245"/>
      <c r="AN325" s="245"/>
      <c r="AO325" s="245"/>
      <c r="AP325" s="245"/>
      <c r="AQ325" s="245"/>
      <c r="AR325" s="245"/>
      <c r="AS325" s="245"/>
      <c r="AT325" s="245"/>
      <c r="AU325" s="245"/>
      <c r="AV325" s="245"/>
      <c r="AW325" s="245"/>
      <c r="AX325" s="245"/>
      <c r="AY325" s="245"/>
      <c r="AZ325" s="245"/>
      <c r="BA325" s="245"/>
      <c r="BB325" s="245"/>
      <c r="BC325" s="245"/>
      <c r="BD325" s="245"/>
      <c r="BE325" s="245"/>
      <c r="BF325" s="51">
        <v>8</v>
      </c>
      <c r="BG325" s="117">
        <v>36</v>
      </c>
      <c r="BH325" s="117">
        <v>22</v>
      </c>
      <c r="BI325" s="117">
        <v>28</v>
      </c>
      <c r="BJ325" s="54" t="str">
        <f t="shared" si="51"/>
        <v>22,36</v>
      </c>
      <c r="BK325" s="97"/>
      <c r="BL325" s="109">
        <f t="shared" ref="BL325:BL388" si="55">IF(ROW()&lt;=$BL$4,ROW()-ROW(BL$4),"")</f>
        <v>321</v>
      </c>
      <c r="BM325" s="64">
        <f t="shared" si="53"/>
        <v>9</v>
      </c>
      <c r="BN325" s="64">
        <f t="shared" si="54"/>
        <v>33</v>
      </c>
      <c r="BO325" s="97"/>
      <c r="BP325" s="245"/>
      <c r="BQ325" s="245"/>
      <c r="BR325" s="245"/>
      <c r="BS325" s="245"/>
      <c r="BT325" s="245"/>
      <c r="BU325" s="245"/>
      <c r="BV325" s="246"/>
      <c r="BW325" s="245"/>
      <c r="BX325" s="246"/>
      <c r="BY325" s="246"/>
      <c r="BZ325" s="97"/>
      <c r="CA325" s="97"/>
      <c r="CB325" s="97"/>
      <c r="CC325" s="97"/>
      <c r="CD325" s="97"/>
      <c r="CE325" s="97"/>
      <c r="CF325" s="97"/>
      <c r="CG325" s="97"/>
      <c r="CH325" s="97"/>
      <c r="CI325" s="97"/>
      <c r="CJ325" s="97"/>
      <c r="CX325" s="97"/>
      <c r="CY325" s="97"/>
      <c r="CZ325" s="97"/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</row>
    <row r="326" spans="1:115" ht="11.25" customHeight="1" x14ac:dyDescent="0.2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245"/>
      <c r="AB326" s="245"/>
      <c r="AC326" s="245"/>
      <c r="AD326" s="245"/>
      <c r="AE326" s="245"/>
      <c r="AF326" s="245"/>
      <c r="AG326" s="245"/>
      <c r="AH326" s="245"/>
      <c r="AI326" s="245"/>
      <c r="AJ326" s="245"/>
      <c r="AK326" s="245"/>
      <c r="AL326" s="245"/>
      <c r="AM326" s="245"/>
      <c r="AN326" s="245"/>
      <c r="AO326" s="245"/>
      <c r="AP326" s="245"/>
      <c r="AQ326" s="245"/>
      <c r="AR326" s="245"/>
      <c r="AS326" s="245"/>
      <c r="AT326" s="245"/>
      <c r="AU326" s="245"/>
      <c r="AV326" s="245"/>
      <c r="AW326" s="245"/>
      <c r="AX326" s="245"/>
      <c r="AY326" s="245"/>
      <c r="AZ326" s="245"/>
      <c r="BA326" s="245"/>
      <c r="BB326" s="245"/>
      <c r="BC326" s="245"/>
      <c r="BD326" s="245"/>
      <c r="BE326" s="245"/>
      <c r="BF326" s="51">
        <v>8</v>
      </c>
      <c r="BG326" s="117">
        <v>36</v>
      </c>
      <c r="BH326" s="117">
        <v>23</v>
      </c>
      <c r="BI326" s="117">
        <v>28</v>
      </c>
      <c r="BJ326" s="54" t="str">
        <f t="shared" si="51"/>
        <v>23,36</v>
      </c>
      <c r="BK326" s="97"/>
      <c r="BL326" s="109">
        <f t="shared" si="55"/>
        <v>322</v>
      </c>
      <c r="BM326" s="64">
        <f t="shared" ref="BM326:BM389" si="56">IF(ISNUMBER(BL326),INT(BL325/$BN$4)+1,"")</f>
        <v>9</v>
      </c>
      <c r="BN326" s="64">
        <f t="shared" ref="BN326:BN389" si="57">IF(ISNUMBER(BL326),IF(BM325&lt;&gt;BM326,1,BN325+1),"")</f>
        <v>34</v>
      </c>
      <c r="BO326" s="97"/>
      <c r="BP326" s="245"/>
      <c r="BQ326" s="245"/>
      <c r="BR326" s="245"/>
      <c r="BS326" s="245"/>
      <c r="BT326" s="245"/>
      <c r="BU326" s="245"/>
      <c r="BV326" s="246"/>
      <c r="BW326" s="245"/>
      <c r="BX326" s="246"/>
      <c r="BY326" s="246"/>
      <c r="BZ326" s="97"/>
      <c r="CA326" s="97"/>
      <c r="CB326" s="97"/>
      <c r="CC326" s="97"/>
      <c r="CD326" s="97"/>
      <c r="CE326" s="97"/>
      <c r="CF326" s="97"/>
      <c r="CG326" s="97"/>
      <c r="CH326" s="97"/>
      <c r="CI326" s="97"/>
      <c r="CJ326" s="97"/>
      <c r="CX326" s="97"/>
      <c r="CY326" s="97"/>
      <c r="CZ326" s="97"/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</row>
    <row r="327" spans="1:115" ht="11.25" customHeight="1" x14ac:dyDescent="0.2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245"/>
      <c r="AB327" s="245"/>
      <c r="AC327" s="245"/>
      <c r="AD327" s="245"/>
      <c r="AE327" s="245"/>
      <c r="AF327" s="245"/>
      <c r="AG327" s="245"/>
      <c r="AH327" s="245"/>
      <c r="AI327" s="245"/>
      <c r="AJ327" s="245"/>
      <c r="AK327" s="245"/>
      <c r="AL327" s="245"/>
      <c r="AM327" s="245"/>
      <c r="AN327" s="245"/>
      <c r="AO327" s="245"/>
      <c r="AP327" s="245"/>
      <c r="AQ327" s="245"/>
      <c r="AR327" s="245"/>
      <c r="AS327" s="245"/>
      <c r="AT327" s="245"/>
      <c r="AU327" s="245"/>
      <c r="AV327" s="245"/>
      <c r="AW327" s="245"/>
      <c r="AX327" s="245"/>
      <c r="AY327" s="245"/>
      <c r="AZ327" s="245"/>
      <c r="BA327" s="245"/>
      <c r="BB327" s="245"/>
      <c r="BC327" s="245"/>
      <c r="BD327" s="245"/>
      <c r="BE327" s="245"/>
      <c r="BF327" s="245"/>
      <c r="BG327" s="107"/>
      <c r="BH327" s="107">
        <v>1</v>
      </c>
      <c r="BI327" s="251">
        <v>1</v>
      </c>
      <c r="BJ327" s="250" t="str">
        <f t="shared" ref="BJ327:BJ364" si="58">AG5</f>
        <v>23,1</v>
      </c>
      <c r="BK327" s="97"/>
      <c r="BL327" s="109">
        <f t="shared" si="55"/>
        <v>323</v>
      </c>
      <c r="BM327" s="64">
        <f t="shared" si="56"/>
        <v>9</v>
      </c>
      <c r="BN327" s="64">
        <f t="shared" si="57"/>
        <v>35</v>
      </c>
      <c r="BO327" s="97"/>
      <c r="BP327" s="245"/>
      <c r="BQ327" s="245"/>
      <c r="BR327" s="245"/>
      <c r="BS327" s="245"/>
      <c r="BT327" s="245"/>
      <c r="BU327" s="245"/>
      <c r="BV327" s="246"/>
      <c r="BW327" s="245"/>
      <c r="BX327" s="246"/>
      <c r="BY327" s="246"/>
      <c r="BZ327" s="97"/>
      <c r="CA327" s="97"/>
      <c r="CB327" s="97"/>
      <c r="CC327" s="97"/>
      <c r="CD327" s="97"/>
      <c r="CE327" s="97"/>
      <c r="CF327" s="97"/>
      <c r="CG327" s="97"/>
      <c r="CH327" s="97"/>
      <c r="CI327" s="97"/>
      <c r="CJ327" s="97"/>
      <c r="CX327" s="97"/>
      <c r="CY327" s="97"/>
      <c r="CZ327" s="97"/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</row>
    <row r="328" spans="1:115" ht="11.25" customHeight="1" x14ac:dyDescent="0.2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245"/>
      <c r="AB328" s="245"/>
      <c r="AC328" s="245"/>
      <c r="AD328" s="245"/>
      <c r="AE328" s="245"/>
      <c r="AF328" s="245"/>
      <c r="AG328" s="245"/>
      <c r="AH328" s="245"/>
      <c r="AI328" s="245"/>
      <c r="AJ328" s="245"/>
      <c r="AK328" s="245"/>
      <c r="AL328" s="245"/>
      <c r="AM328" s="245"/>
      <c r="AN328" s="245"/>
      <c r="AO328" s="245"/>
      <c r="AP328" s="245"/>
      <c r="AQ328" s="245"/>
      <c r="AR328" s="245"/>
      <c r="AS328" s="245"/>
      <c r="AT328" s="245"/>
      <c r="AU328" s="245"/>
      <c r="AV328" s="245"/>
      <c r="AW328" s="245"/>
      <c r="AX328" s="245"/>
      <c r="AY328" s="245"/>
      <c r="AZ328" s="245"/>
      <c r="BA328" s="245"/>
      <c r="BB328" s="245"/>
      <c r="BC328" s="245"/>
      <c r="BD328" s="245"/>
      <c r="BE328" s="245"/>
      <c r="BF328" s="245"/>
      <c r="BG328" s="107"/>
      <c r="BH328" s="107">
        <v>1</v>
      </c>
      <c r="BI328" s="251">
        <v>2</v>
      </c>
      <c r="BJ328" s="250" t="str">
        <f t="shared" si="58"/>
        <v>23,2</v>
      </c>
      <c r="BK328" s="97"/>
      <c r="BL328" s="109">
        <f t="shared" si="55"/>
        <v>324</v>
      </c>
      <c r="BM328" s="64">
        <f t="shared" si="56"/>
        <v>9</v>
      </c>
      <c r="BN328" s="64">
        <f t="shared" si="57"/>
        <v>36</v>
      </c>
      <c r="BO328" s="97"/>
      <c r="BP328" s="245"/>
      <c r="BQ328" s="245"/>
      <c r="BR328" s="245"/>
      <c r="BS328" s="245"/>
      <c r="BT328" s="245"/>
      <c r="BU328" s="245"/>
      <c r="BV328" s="246"/>
      <c r="BW328" s="245"/>
      <c r="BX328" s="246"/>
      <c r="BY328" s="246"/>
      <c r="BZ328" s="97"/>
      <c r="CA328" s="97"/>
      <c r="CB328" s="97"/>
      <c r="CC328" s="97"/>
      <c r="CD328" s="97"/>
      <c r="CE328" s="97"/>
      <c r="CF328" s="97"/>
      <c r="CG328" s="97"/>
      <c r="CH328" s="97"/>
      <c r="CI328" s="97"/>
      <c r="CJ328" s="97"/>
      <c r="CX328" s="97"/>
      <c r="CY328" s="97"/>
      <c r="CZ328" s="97"/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</row>
    <row r="329" spans="1:115" ht="11.25" customHeight="1" x14ac:dyDescent="0.2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245"/>
      <c r="AB329" s="245"/>
      <c r="AC329" s="245"/>
      <c r="AD329" s="245"/>
      <c r="AE329" s="245"/>
      <c r="AF329" s="245"/>
      <c r="AG329" s="245"/>
      <c r="AH329" s="245"/>
      <c r="AI329" s="245"/>
      <c r="AJ329" s="245"/>
      <c r="AK329" s="245"/>
      <c r="AL329" s="245"/>
      <c r="AM329" s="245"/>
      <c r="AN329" s="245"/>
      <c r="AO329" s="245"/>
      <c r="AP329" s="245"/>
      <c r="AQ329" s="245"/>
      <c r="AR329" s="245"/>
      <c r="AS329" s="245"/>
      <c r="AT329" s="245"/>
      <c r="AU329" s="245"/>
      <c r="AV329" s="245"/>
      <c r="AW329" s="245"/>
      <c r="AX329" s="245"/>
      <c r="AY329" s="245"/>
      <c r="AZ329" s="245"/>
      <c r="BA329" s="245"/>
      <c r="BB329" s="245"/>
      <c r="BC329" s="245"/>
      <c r="BD329" s="245"/>
      <c r="BE329" s="245"/>
      <c r="BF329" s="245"/>
      <c r="BG329" s="107"/>
      <c r="BH329" s="107">
        <v>1</v>
      </c>
      <c r="BI329" s="251">
        <v>3</v>
      </c>
      <c r="BJ329" s="250" t="str">
        <f t="shared" si="58"/>
        <v>22,2</v>
      </c>
      <c r="BK329" s="97"/>
      <c r="BL329" s="109">
        <f t="shared" si="55"/>
        <v>325</v>
      </c>
      <c r="BM329" s="64">
        <f t="shared" si="56"/>
        <v>10</v>
      </c>
      <c r="BN329" s="64">
        <f t="shared" si="57"/>
        <v>1</v>
      </c>
      <c r="BO329" s="97"/>
      <c r="BP329" s="245"/>
      <c r="BQ329" s="245"/>
      <c r="BR329" s="245"/>
      <c r="BS329" s="245"/>
      <c r="BT329" s="245"/>
      <c r="BU329" s="245"/>
      <c r="BV329" s="246"/>
      <c r="BW329" s="245"/>
      <c r="BX329" s="246"/>
      <c r="BY329" s="246"/>
      <c r="BZ329" s="97"/>
      <c r="CA329" s="97"/>
      <c r="CB329" s="97"/>
      <c r="CC329" s="97"/>
      <c r="CD329" s="97"/>
      <c r="CE329" s="97"/>
      <c r="CF329" s="97"/>
      <c r="CG329" s="97"/>
      <c r="CH329" s="97"/>
      <c r="CI329" s="97"/>
      <c r="CJ329" s="97"/>
      <c r="CX329" s="97"/>
      <c r="CY329" s="97"/>
      <c r="CZ329" s="97"/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</row>
    <row r="330" spans="1:115" ht="11.25" customHeight="1" x14ac:dyDescent="0.2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245"/>
      <c r="AB330" s="245"/>
      <c r="AC330" s="245"/>
      <c r="AD330" s="245"/>
      <c r="AE330" s="245"/>
      <c r="AF330" s="245"/>
      <c r="AG330" s="245"/>
      <c r="AH330" s="245"/>
      <c r="AI330" s="245"/>
      <c r="AJ330" s="245"/>
      <c r="AK330" s="245"/>
      <c r="AL330" s="245"/>
      <c r="AM330" s="245"/>
      <c r="AN330" s="245"/>
      <c r="AO330" s="245"/>
      <c r="AP330" s="245"/>
      <c r="AQ330" s="245"/>
      <c r="AR330" s="245"/>
      <c r="AS330" s="245"/>
      <c r="AT330" s="245"/>
      <c r="AU330" s="245"/>
      <c r="AV330" s="245"/>
      <c r="AW330" s="245"/>
      <c r="AX330" s="245"/>
      <c r="AY330" s="245"/>
      <c r="AZ330" s="245"/>
      <c r="BA330" s="245"/>
      <c r="BB330" s="245"/>
      <c r="BC330" s="245"/>
      <c r="BD330" s="245"/>
      <c r="BE330" s="245"/>
      <c r="BF330" s="245"/>
      <c r="BG330" s="107"/>
      <c r="BH330" s="107">
        <v>1</v>
      </c>
      <c r="BI330" s="251">
        <v>4</v>
      </c>
      <c r="BJ330" s="250" t="str">
        <f t="shared" si="58"/>
        <v>21,3</v>
      </c>
      <c r="BK330" s="97"/>
      <c r="BL330" s="109">
        <f t="shared" si="55"/>
        <v>326</v>
      </c>
      <c r="BM330" s="64">
        <f t="shared" si="56"/>
        <v>10</v>
      </c>
      <c r="BN330" s="64">
        <f t="shared" si="57"/>
        <v>2</v>
      </c>
      <c r="BO330" s="97"/>
      <c r="BP330" s="245"/>
      <c r="BQ330" s="245"/>
      <c r="BR330" s="245"/>
      <c r="BS330" s="245"/>
      <c r="BT330" s="245"/>
      <c r="BU330" s="245"/>
      <c r="BV330" s="246"/>
      <c r="BW330" s="245"/>
      <c r="BX330" s="246"/>
      <c r="BY330" s="246"/>
      <c r="BZ330" s="97"/>
      <c r="CA330" s="97"/>
      <c r="CB330" s="97"/>
      <c r="CC330" s="97"/>
      <c r="CD330" s="97"/>
      <c r="CE330" s="97"/>
      <c r="CF330" s="97"/>
      <c r="CG330" s="97"/>
      <c r="CH330" s="97"/>
      <c r="CI330" s="97"/>
      <c r="CJ330" s="97"/>
      <c r="CX330" s="97"/>
      <c r="CY330" s="97"/>
      <c r="CZ330" s="97"/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</row>
    <row r="331" spans="1:115" ht="11.25" customHeight="1" x14ac:dyDescent="0.2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245"/>
      <c r="AB331" s="245"/>
      <c r="AC331" s="245"/>
      <c r="AD331" s="245"/>
      <c r="AE331" s="245"/>
      <c r="AF331" s="245"/>
      <c r="AG331" s="245"/>
      <c r="AH331" s="245"/>
      <c r="AI331" s="245"/>
      <c r="AJ331" s="245"/>
      <c r="AK331" s="245"/>
      <c r="AL331" s="245"/>
      <c r="AM331" s="245"/>
      <c r="AN331" s="245"/>
      <c r="AO331" s="245"/>
      <c r="AP331" s="245"/>
      <c r="AQ331" s="245"/>
      <c r="AR331" s="245"/>
      <c r="AS331" s="245"/>
      <c r="AT331" s="245"/>
      <c r="AU331" s="245"/>
      <c r="AV331" s="245"/>
      <c r="AW331" s="245"/>
      <c r="AX331" s="245"/>
      <c r="AY331" s="245"/>
      <c r="AZ331" s="245"/>
      <c r="BA331" s="245"/>
      <c r="BB331" s="245"/>
      <c r="BC331" s="245"/>
      <c r="BD331" s="245"/>
      <c r="BE331" s="245"/>
      <c r="BF331" s="245"/>
      <c r="BG331" s="107"/>
      <c r="BH331" s="107">
        <v>1</v>
      </c>
      <c r="BI331" s="251">
        <v>5</v>
      </c>
      <c r="BJ331" s="250" t="str">
        <f t="shared" si="58"/>
        <v>20,4</v>
      </c>
      <c r="BK331" s="97"/>
      <c r="BL331" s="109">
        <f t="shared" si="55"/>
        <v>327</v>
      </c>
      <c r="BM331" s="64">
        <f t="shared" si="56"/>
        <v>10</v>
      </c>
      <c r="BN331" s="64">
        <f t="shared" si="57"/>
        <v>3</v>
      </c>
      <c r="BO331" s="97"/>
      <c r="BP331" s="245"/>
      <c r="BQ331" s="245"/>
      <c r="BR331" s="245"/>
      <c r="BS331" s="245"/>
      <c r="BT331" s="245"/>
      <c r="BU331" s="245"/>
      <c r="BV331" s="246"/>
      <c r="BW331" s="245"/>
      <c r="BX331" s="246"/>
      <c r="BY331" s="246"/>
      <c r="BZ331" s="97"/>
      <c r="CA331" s="97"/>
      <c r="CB331" s="97"/>
      <c r="CC331" s="97"/>
      <c r="CD331" s="97"/>
      <c r="CE331" s="97"/>
      <c r="CF331" s="97"/>
      <c r="CG331" s="97"/>
      <c r="CH331" s="97"/>
      <c r="CI331" s="97"/>
      <c r="CJ331" s="97"/>
      <c r="CX331" s="97"/>
      <c r="CY331" s="97"/>
      <c r="CZ331" s="97"/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</row>
    <row r="332" spans="1:115" ht="11.25" customHeight="1" x14ac:dyDescent="0.2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245"/>
      <c r="AB332" s="245"/>
      <c r="AC332" s="245"/>
      <c r="AD332" s="245"/>
      <c r="AE332" s="245"/>
      <c r="AF332" s="245"/>
      <c r="AG332" s="245"/>
      <c r="AH332" s="245"/>
      <c r="AI332" s="245"/>
      <c r="AJ332" s="245"/>
      <c r="AK332" s="245"/>
      <c r="AL332" s="245"/>
      <c r="AM332" s="245"/>
      <c r="AN332" s="245"/>
      <c r="AO332" s="245"/>
      <c r="AP332" s="245"/>
      <c r="AQ332" s="245"/>
      <c r="AR332" s="245"/>
      <c r="AS332" s="245"/>
      <c r="AT332" s="245"/>
      <c r="AU332" s="245"/>
      <c r="AV332" s="245"/>
      <c r="AW332" s="245"/>
      <c r="AX332" s="245"/>
      <c r="AY332" s="245"/>
      <c r="AZ332" s="245"/>
      <c r="BA332" s="245"/>
      <c r="BB332" s="245"/>
      <c r="BC332" s="245"/>
      <c r="BD332" s="245"/>
      <c r="BE332" s="245"/>
      <c r="BF332" s="245"/>
      <c r="BG332" s="107"/>
      <c r="BH332" s="107">
        <v>1</v>
      </c>
      <c r="BI332" s="251">
        <v>6</v>
      </c>
      <c r="BJ332" s="250" t="str">
        <f t="shared" si="58"/>
        <v>20,5</v>
      </c>
      <c r="BK332" s="97"/>
      <c r="BL332" s="109">
        <f t="shared" si="55"/>
        <v>328</v>
      </c>
      <c r="BM332" s="64">
        <f t="shared" si="56"/>
        <v>10</v>
      </c>
      <c r="BN332" s="64">
        <f t="shared" si="57"/>
        <v>4</v>
      </c>
      <c r="BO332" s="97"/>
      <c r="BP332" s="245"/>
      <c r="BQ332" s="245"/>
      <c r="BR332" s="245"/>
      <c r="BS332" s="245"/>
      <c r="BT332" s="245"/>
      <c r="BU332" s="245"/>
      <c r="BV332" s="246"/>
      <c r="BW332" s="245"/>
      <c r="BX332" s="246"/>
      <c r="BY332" s="246"/>
      <c r="BZ332" s="97"/>
      <c r="CA332" s="97"/>
      <c r="CB332" s="97"/>
      <c r="CC332" s="97"/>
      <c r="CD332" s="97"/>
      <c r="CE332" s="97"/>
      <c r="CF332" s="97"/>
      <c r="CG332" s="97"/>
      <c r="CH332" s="97"/>
      <c r="CI332" s="97"/>
      <c r="CJ332" s="97"/>
      <c r="CX332" s="97"/>
      <c r="CY332" s="97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</row>
    <row r="333" spans="1:115" ht="11.25" customHeight="1" x14ac:dyDescent="0.2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245"/>
      <c r="AB333" s="245"/>
      <c r="AC333" s="245"/>
      <c r="AD333" s="245"/>
      <c r="AE333" s="245"/>
      <c r="AF333" s="245"/>
      <c r="AG333" s="245"/>
      <c r="AH333" s="245"/>
      <c r="AI333" s="245"/>
      <c r="AJ333" s="245"/>
      <c r="AK333" s="245"/>
      <c r="AL333" s="245"/>
      <c r="AM333" s="245"/>
      <c r="AN333" s="245"/>
      <c r="AO333" s="245"/>
      <c r="AP333" s="245"/>
      <c r="AQ333" s="245"/>
      <c r="AR333" s="245"/>
      <c r="AS333" s="245"/>
      <c r="AT333" s="245"/>
      <c r="AU333" s="245"/>
      <c r="AV333" s="245"/>
      <c r="AW333" s="245"/>
      <c r="AX333" s="245"/>
      <c r="AY333" s="245"/>
      <c r="AZ333" s="245"/>
      <c r="BA333" s="245"/>
      <c r="BB333" s="245"/>
      <c r="BC333" s="245"/>
      <c r="BD333" s="245"/>
      <c r="BE333" s="245"/>
      <c r="BF333" s="245"/>
      <c r="BG333" s="107"/>
      <c r="BH333" s="107">
        <v>1</v>
      </c>
      <c r="BI333" s="251">
        <v>7</v>
      </c>
      <c r="BJ333" s="250" t="str">
        <f t="shared" si="58"/>
        <v>18,17</v>
      </c>
      <c r="BK333" s="97"/>
      <c r="BL333" s="109">
        <f t="shared" si="55"/>
        <v>329</v>
      </c>
      <c r="BM333" s="64">
        <f t="shared" si="56"/>
        <v>10</v>
      </c>
      <c r="BN333" s="64">
        <f t="shared" si="57"/>
        <v>5</v>
      </c>
      <c r="BO333" s="97"/>
      <c r="BP333" s="245"/>
      <c r="BQ333" s="245"/>
      <c r="BR333" s="245"/>
      <c r="BS333" s="245"/>
      <c r="BT333" s="245"/>
      <c r="BU333" s="245"/>
      <c r="BV333" s="246"/>
      <c r="BW333" s="245"/>
      <c r="BX333" s="246"/>
      <c r="BY333" s="246"/>
      <c r="BZ333" s="97"/>
      <c r="CA333" s="97"/>
      <c r="CB333" s="97"/>
      <c r="CC333" s="97"/>
      <c r="CD333" s="97"/>
      <c r="CE333" s="97"/>
      <c r="CF333" s="97"/>
      <c r="CG333" s="97"/>
      <c r="CH333" s="97"/>
      <c r="CI333" s="97"/>
      <c r="CJ333" s="97"/>
      <c r="CX333" s="97"/>
      <c r="CY333" s="97"/>
      <c r="CZ333" s="97"/>
      <c r="DA333" s="97"/>
      <c r="DB333" s="97"/>
      <c r="DC333" s="97"/>
      <c r="DD333" s="97"/>
      <c r="DE333" s="97"/>
      <c r="DF333" s="97"/>
      <c r="DG333" s="97"/>
      <c r="DH333" s="97"/>
      <c r="DI333" s="97"/>
      <c r="DJ333" s="97"/>
      <c r="DK333" s="97"/>
    </row>
    <row r="334" spans="1:115" ht="11.25" customHeight="1" x14ac:dyDescent="0.2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245"/>
      <c r="AB334" s="245"/>
      <c r="AC334" s="245"/>
      <c r="AD334" s="245"/>
      <c r="AE334" s="245"/>
      <c r="AF334" s="245"/>
      <c r="AG334" s="245"/>
      <c r="AH334" s="245"/>
      <c r="AI334" s="245"/>
      <c r="AJ334" s="245"/>
      <c r="AK334" s="245"/>
      <c r="AL334" s="245"/>
      <c r="AM334" s="245"/>
      <c r="AN334" s="245"/>
      <c r="AO334" s="245"/>
      <c r="AP334" s="245"/>
      <c r="AQ334" s="245"/>
      <c r="AR334" s="245"/>
      <c r="AS334" s="245"/>
      <c r="AT334" s="245"/>
      <c r="AU334" s="245"/>
      <c r="AV334" s="245"/>
      <c r="AW334" s="245"/>
      <c r="AX334" s="245"/>
      <c r="AY334" s="245"/>
      <c r="AZ334" s="245"/>
      <c r="BA334" s="245"/>
      <c r="BB334" s="245"/>
      <c r="BC334" s="245"/>
      <c r="BD334" s="245"/>
      <c r="BE334" s="245"/>
      <c r="BF334" s="245"/>
      <c r="BG334" s="107"/>
      <c r="BH334" s="107">
        <v>1</v>
      </c>
      <c r="BI334" s="251">
        <v>8</v>
      </c>
      <c r="BJ334" s="250" t="str">
        <f t="shared" si="58"/>
        <v>18,18</v>
      </c>
      <c r="BK334" s="97"/>
      <c r="BL334" s="109">
        <f t="shared" si="55"/>
        <v>330</v>
      </c>
      <c r="BM334" s="64">
        <f t="shared" si="56"/>
        <v>10</v>
      </c>
      <c r="BN334" s="64">
        <f t="shared" si="57"/>
        <v>6</v>
      </c>
      <c r="BO334" s="97"/>
      <c r="BP334" s="245"/>
      <c r="BQ334" s="245"/>
      <c r="BR334" s="245"/>
      <c r="BS334" s="245"/>
      <c r="BT334" s="245"/>
      <c r="BU334" s="245"/>
      <c r="BV334" s="246"/>
      <c r="BW334" s="245"/>
      <c r="BX334" s="246"/>
      <c r="BY334" s="246"/>
      <c r="BZ334" s="97"/>
      <c r="CA334" s="97"/>
      <c r="CB334" s="97"/>
      <c r="CC334" s="97"/>
      <c r="CD334" s="97"/>
      <c r="CE334" s="97"/>
      <c r="CF334" s="97"/>
      <c r="CG334" s="97"/>
      <c r="CH334" s="97"/>
      <c r="CI334" s="97"/>
      <c r="CJ334" s="97"/>
      <c r="CX334" s="97"/>
      <c r="CY334" s="97"/>
      <c r="CZ334" s="97"/>
      <c r="DA334" s="97"/>
      <c r="DB334" s="97"/>
      <c r="DC334" s="97"/>
      <c r="DD334" s="97"/>
      <c r="DE334" s="97"/>
      <c r="DF334" s="97"/>
      <c r="DG334" s="97"/>
      <c r="DH334" s="97"/>
      <c r="DI334" s="97"/>
      <c r="DJ334" s="97"/>
      <c r="DK334" s="97"/>
    </row>
    <row r="335" spans="1:115" ht="11.25" customHeight="1" x14ac:dyDescent="0.2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245"/>
      <c r="AB335" s="245"/>
      <c r="AC335" s="245"/>
      <c r="AD335" s="245"/>
      <c r="AE335" s="245"/>
      <c r="AF335" s="245"/>
      <c r="AG335" s="245"/>
      <c r="AH335" s="245"/>
      <c r="AI335" s="245"/>
      <c r="AJ335" s="245"/>
      <c r="AK335" s="245"/>
      <c r="AL335" s="245"/>
      <c r="AM335" s="245"/>
      <c r="AN335" s="245"/>
      <c r="AO335" s="245"/>
      <c r="AP335" s="245"/>
      <c r="AQ335" s="245"/>
      <c r="AR335" s="245"/>
      <c r="AS335" s="245"/>
      <c r="AT335" s="245"/>
      <c r="AU335" s="245"/>
      <c r="AV335" s="245"/>
      <c r="AW335" s="245"/>
      <c r="AX335" s="245"/>
      <c r="AY335" s="245"/>
      <c r="AZ335" s="245"/>
      <c r="BA335" s="245"/>
      <c r="BB335" s="245"/>
      <c r="BC335" s="245"/>
      <c r="BD335" s="245"/>
      <c r="BE335" s="245"/>
      <c r="BF335" s="245"/>
      <c r="BG335" s="107"/>
      <c r="BH335" s="107">
        <v>1</v>
      </c>
      <c r="BI335" s="251">
        <v>9</v>
      </c>
      <c r="BJ335" s="250" t="str">
        <f t="shared" si="58"/>
        <v>18,19</v>
      </c>
      <c r="BK335" s="97"/>
      <c r="BL335" s="109">
        <f t="shared" si="55"/>
        <v>331</v>
      </c>
      <c r="BM335" s="64">
        <f t="shared" si="56"/>
        <v>10</v>
      </c>
      <c r="BN335" s="64">
        <f t="shared" si="57"/>
        <v>7</v>
      </c>
      <c r="BO335" s="97"/>
      <c r="BP335" s="245"/>
      <c r="BQ335" s="245"/>
      <c r="BR335" s="245"/>
      <c r="BS335" s="245"/>
      <c r="BT335" s="245"/>
      <c r="BU335" s="245"/>
      <c r="BV335" s="246"/>
      <c r="BW335" s="245"/>
      <c r="BX335" s="246"/>
      <c r="BY335" s="246"/>
      <c r="BZ335" s="97"/>
      <c r="CA335" s="97"/>
      <c r="CB335" s="97"/>
      <c r="CC335" s="97"/>
      <c r="CD335" s="97"/>
      <c r="CE335" s="97"/>
      <c r="CF335" s="97"/>
      <c r="CG335" s="97"/>
      <c r="CH335" s="97"/>
      <c r="CI335" s="97"/>
      <c r="CJ335" s="97"/>
      <c r="CX335" s="97"/>
      <c r="CY335" s="97"/>
      <c r="CZ335" s="97"/>
      <c r="DA335" s="97"/>
      <c r="DB335" s="97"/>
      <c r="DC335" s="97"/>
      <c r="DD335" s="97"/>
      <c r="DE335" s="97"/>
      <c r="DF335" s="97"/>
      <c r="DG335" s="97"/>
      <c r="DH335" s="97"/>
      <c r="DI335" s="97"/>
      <c r="DJ335" s="97"/>
      <c r="DK335" s="97"/>
    </row>
    <row r="336" spans="1:115" ht="11.25" customHeight="1" x14ac:dyDescent="0.2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245"/>
      <c r="AB336" s="245"/>
      <c r="AC336" s="245"/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245"/>
      <c r="AN336" s="245"/>
      <c r="AO336" s="245"/>
      <c r="AP336" s="245"/>
      <c r="AQ336" s="245"/>
      <c r="AR336" s="245"/>
      <c r="AS336" s="245"/>
      <c r="AT336" s="245"/>
      <c r="AU336" s="245"/>
      <c r="AV336" s="245"/>
      <c r="AW336" s="245"/>
      <c r="AX336" s="245"/>
      <c r="AY336" s="245"/>
      <c r="AZ336" s="245"/>
      <c r="BA336" s="245"/>
      <c r="BB336" s="245"/>
      <c r="BC336" s="245"/>
      <c r="BD336" s="245"/>
      <c r="BE336" s="245"/>
      <c r="BF336" s="245"/>
      <c r="BG336" s="107"/>
      <c r="BH336" s="107">
        <v>1</v>
      </c>
      <c r="BI336" s="251">
        <v>10</v>
      </c>
      <c r="BJ336" s="250" t="str">
        <f t="shared" si="58"/>
        <v>17,20</v>
      </c>
      <c r="BK336" s="97"/>
      <c r="BL336" s="109">
        <f t="shared" si="55"/>
        <v>332</v>
      </c>
      <c r="BM336" s="64">
        <f t="shared" si="56"/>
        <v>10</v>
      </c>
      <c r="BN336" s="64">
        <f t="shared" si="57"/>
        <v>8</v>
      </c>
      <c r="BO336" s="97"/>
      <c r="BP336" s="245"/>
      <c r="BQ336" s="245"/>
      <c r="BR336" s="245"/>
      <c r="BS336" s="245"/>
      <c r="BT336" s="245"/>
      <c r="BU336" s="245"/>
      <c r="BV336" s="246"/>
      <c r="BW336" s="245"/>
      <c r="BX336" s="246"/>
      <c r="BY336" s="246"/>
      <c r="BZ336" s="97"/>
      <c r="CA336" s="97"/>
      <c r="CB336" s="97"/>
      <c r="CC336" s="97"/>
      <c r="CD336" s="97"/>
      <c r="CE336" s="97"/>
      <c r="CF336" s="97"/>
      <c r="CG336" s="97"/>
      <c r="CH336" s="97"/>
      <c r="CI336" s="97"/>
      <c r="CJ336" s="97"/>
      <c r="CX336" s="97"/>
      <c r="CY336" s="97"/>
      <c r="CZ336" s="97"/>
      <c r="DA336" s="97"/>
      <c r="DB336" s="97"/>
      <c r="DC336" s="97"/>
      <c r="DD336" s="97"/>
      <c r="DE336" s="97"/>
      <c r="DF336" s="97"/>
      <c r="DG336" s="97"/>
      <c r="DH336" s="97"/>
      <c r="DI336" s="97"/>
      <c r="DJ336" s="97"/>
      <c r="DK336" s="97"/>
    </row>
    <row r="337" spans="1:115" ht="11.25" customHeight="1" x14ac:dyDescent="0.2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245"/>
      <c r="AB337" s="245"/>
      <c r="AC337" s="245"/>
      <c r="AD337" s="245"/>
      <c r="AE337" s="245"/>
      <c r="AF337" s="245"/>
      <c r="AG337" s="245"/>
      <c r="AH337" s="245"/>
      <c r="AI337" s="245"/>
      <c r="AJ337" s="245"/>
      <c r="AK337" s="245"/>
      <c r="AL337" s="245"/>
      <c r="AM337" s="245"/>
      <c r="AN337" s="245"/>
      <c r="AO337" s="245"/>
      <c r="AP337" s="245"/>
      <c r="AQ337" s="245"/>
      <c r="AR337" s="245"/>
      <c r="AS337" s="245"/>
      <c r="AT337" s="245"/>
      <c r="AU337" s="245"/>
      <c r="AV337" s="245"/>
      <c r="AW337" s="245"/>
      <c r="AX337" s="245"/>
      <c r="AY337" s="245"/>
      <c r="AZ337" s="245"/>
      <c r="BA337" s="245"/>
      <c r="BB337" s="245"/>
      <c r="BC337" s="245"/>
      <c r="BD337" s="245"/>
      <c r="BE337" s="245"/>
      <c r="BF337" s="245"/>
      <c r="BG337" s="107"/>
      <c r="BH337" s="107">
        <v>1</v>
      </c>
      <c r="BI337" s="251">
        <v>11</v>
      </c>
      <c r="BJ337" s="250" t="str">
        <f t="shared" si="58"/>
        <v>17,21</v>
      </c>
      <c r="BK337" s="97"/>
      <c r="BL337" s="109">
        <f t="shared" si="55"/>
        <v>333</v>
      </c>
      <c r="BM337" s="64">
        <f t="shared" si="56"/>
        <v>10</v>
      </c>
      <c r="BN337" s="64">
        <f t="shared" si="57"/>
        <v>9</v>
      </c>
      <c r="BO337" s="97"/>
      <c r="BP337" s="245"/>
      <c r="BQ337" s="245"/>
      <c r="BR337" s="245"/>
      <c r="BS337" s="245"/>
      <c r="BT337" s="245"/>
      <c r="BU337" s="245"/>
      <c r="BV337" s="246"/>
      <c r="BW337" s="245"/>
      <c r="BX337" s="246"/>
      <c r="BY337" s="246"/>
      <c r="BZ337" s="97"/>
      <c r="CA337" s="97"/>
      <c r="CB337" s="97"/>
      <c r="CC337" s="97"/>
      <c r="CD337" s="97"/>
      <c r="CE337" s="97"/>
      <c r="CF337" s="97"/>
      <c r="CG337" s="97"/>
      <c r="CH337" s="97"/>
      <c r="CI337" s="97"/>
      <c r="CJ337" s="97"/>
      <c r="CX337" s="97"/>
      <c r="CY337" s="97"/>
      <c r="CZ337" s="97"/>
      <c r="DA337" s="97"/>
      <c r="DB337" s="97"/>
      <c r="DC337" s="97"/>
      <c r="DD337" s="97"/>
      <c r="DE337" s="97"/>
      <c r="DF337" s="97"/>
      <c r="DG337" s="97"/>
      <c r="DH337" s="97"/>
      <c r="DI337" s="97"/>
      <c r="DJ337" s="97"/>
      <c r="DK337" s="97"/>
    </row>
    <row r="338" spans="1:115" ht="11.25" customHeight="1" x14ac:dyDescent="0.2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245"/>
      <c r="AB338" s="245"/>
      <c r="AC338" s="245"/>
      <c r="AD338" s="245"/>
      <c r="AE338" s="245"/>
      <c r="AF338" s="245"/>
      <c r="AG338" s="245"/>
      <c r="AH338" s="245"/>
      <c r="AI338" s="245"/>
      <c r="AJ338" s="245"/>
      <c r="AK338" s="245"/>
      <c r="AL338" s="245"/>
      <c r="AM338" s="245"/>
      <c r="AN338" s="245"/>
      <c r="AO338" s="245"/>
      <c r="AP338" s="245"/>
      <c r="AQ338" s="245"/>
      <c r="AR338" s="245"/>
      <c r="AS338" s="245"/>
      <c r="AT338" s="245"/>
      <c r="AU338" s="245"/>
      <c r="AV338" s="245"/>
      <c r="AW338" s="245"/>
      <c r="AX338" s="245"/>
      <c r="AY338" s="245"/>
      <c r="AZ338" s="245"/>
      <c r="BA338" s="245"/>
      <c r="BB338" s="245"/>
      <c r="BC338" s="245"/>
      <c r="BD338" s="245"/>
      <c r="BE338" s="245"/>
      <c r="BF338" s="245"/>
      <c r="BG338" s="107"/>
      <c r="BH338" s="107">
        <v>1</v>
      </c>
      <c r="BI338" s="251">
        <v>12</v>
      </c>
      <c r="BJ338" s="250" t="str">
        <f t="shared" si="58"/>
        <v>17,22</v>
      </c>
      <c r="BK338" s="97"/>
      <c r="BL338" s="109">
        <f t="shared" si="55"/>
        <v>334</v>
      </c>
      <c r="BM338" s="64">
        <f t="shared" si="56"/>
        <v>10</v>
      </c>
      <c r="BN338" s="64">
        <f t="shared" si="57"/>
        <v>10</v>
      </c>
      <c r="BO338" s="97"/>
      <c r="BP338" s="245"/>
      <c r="BQ338" s="245"/>
      <c r="BR338" s="245"/>
      <c r="BS338" s="245"/>
      <c r="BT338" s="245"/>
      <c r="BU338" s="245"/>
      <c r="BV338" s="246"/>
      <c r="BW338" s="245"/>
      <c r="BX338" s="246"/>
      <c r="BY338" s="246"/>
      <c r="BZ338" s="97"/>
      <c r="CA338" s="97"/>
      <c r="CB338" s="97"/>
      <c r="CC338" s="97"/>
      <c r="CD338" s="97"/>
      <c r="CE338" s="97"/>
      <c r="CF338" s="97"/>
      <c r="CG338" s="97"/>
      <c r="CH338" s="97"/>
      <c r="CI338" s="97"/>
      <c r="CJ338" s="97"/>
      <c r="CX338" s="97"/>
      <c r="CY338" s="97"/>
      <c r="CZ338" s="97"/>
      <c r="DA338" s="97"/>
      <c r="DB338" s="97"/>
      <c r="DC338" s="97"/>
      <c r="DD338" s="97"/>
      <c r="DE338" s="97"/>
      <c r="DF338" s="97"/>
      <c r="DG338" s="97"/>
      <c r="DH338" s="97"/>
      <c r="DI338" s="97"/>
      <c r="DJ338" s="97"/>
      <c r="DK338" s="97"/>
    </row>
    <row r="339" spans="1:115" ht="11.25" customHeight="1" x14ac:dyDescent="0.2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245"/>
      <c r="AB339" s="245"/>
      <c r="AC339" s="245"/>
      <c r="AD339" s="245"/>
      <c r="AE339" s="245"/>
      <c r="AF339" s="245"/>
      <c r="AG339" s="245"/>
      <c r="AH339" s="245"/>
      <c r="AI339" s="245"/>
      <c r="AJ339" s="245"/>
      <c r="AK339" s="245"/>
      <c r="AL339" s="245"/>
      <c r="AM339" s="245"/>
      <c r="AN339" s="245"/>
      <c r="AO339" s="245"/>
      <c r="AP339" s="245"/>
      <c r="AQ339" s="245"/>
      <c r="AR339" s="245"/>
      <c r="AS339" s="245"/>
      <c r="AT339" s="245"/>
      <c r="AU339" s="245"/>
      <c r="AV339" s="245"/>
      <c r="AW339" s="245"/>
      <c r="AX339" s="245"/>
      <c r="AY339" s="245"/>
      <c r="AZ339" s="245"/>
      <c r="BA339" s="245"/>
      <c r="BB339" s="245"/>
      <c r="BC339" s="245"/>
      <c r="BD339" s="245"/>
      <c r="BE339" s="245"/>
      <c r="BF339" s="245"/>
      <c r="BG339" s="107"/>
      <c r="BH339" s="107">
        <v>1</v>
      </c>
      <c r="BI339" s="251">
        <v>13</v>
      </c>
      <c r="BJ339" s="250" t="str">
        <f t="shared" si="58"/>
        <v>16,23</v>
      </c>
      <c r="BK339" s="97"/>
      <c r="BL339" s="109">
        <f t="shared" si="55"/>
        <v>335</v>
      </c>
      <c r="BM339" s="64">
        <f t="shared" si="56"/>
        <v>10</v>
      </c>
      <c r="BN339" s="64">
        <f t="shared" si="57"/>
        <v>11</v>
      </c>
      <c r="BO339" s="97"/>
      <c r="BP339" s="245"/>
      <c r="BQ339" s="245"/>
      <c r="BR339" s="245"/>
      <c r="BS339" s="245"/>
      <c r="BT339" s="245"/>
      <c r="BU339" s="245"/>
      <c r="BV339" s="246"/>
      <c r="BW339" s="245"/>
      <c r="BX339" s="246"/>
      <c r="BY339" s="246"/>
      <c r="BZ339" s="97"/>
      <c r="CA339" s="97"/>
      <c r="CB339" s="97"/>
      <c r="CC339" s="97"/>
      <c r="CD339" s="97"/>
      <c r="CE339" s="97"/>
      <c r="CF339" s="97"/>
      <c r="CG339" s="97"/>
      <c r="CH339" s="97"/>
      <c r="CI339" s="97"/>
      <c r="CJ339" s="97"/>
      <c r="CX339" s="97"/>
      <c r="CY339" s="97"/>
      <c r="CZ339" s="97"/>
      <c r="DA339" s="97"/>
      <c r="DB339" s="97"/>
      <c r="DC339" s="97"/>
      <c r="DD339" s="97"/>
      <c r="DE339" s="97"/>
      <c r="DF339" s="97"/>
      <c r="DG339" s="97"/>
      <c r="DH339" s="97"/>
      <c r="DI339" s="97"/>
      <c r="DJ339" s="97"/>
      <c r="DK339" s="97"/>
    </row>
    <row r="340" spans="1:115" ht="11.25" customHeight="1" x14ac:dyDescent="0.2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245"/>
      <c r="AB340" s="245"/>
      <c r="AC340" s="245"/>
      <c r="AD340" s="245"/>
      <c r="AE340" s="245"/>
      <c r="AF340" s="245"/>
      <c r="AG340" s="245"/>
      <c r="AH340" s="245"/>
      <c r="AI340" s="245"/>
      <c r="AJ340" s="245"/>
      <c r="AK340" s="245"/>
      <c r="AL340" s="245"/>
      <c r="AM340" s="245"/>
      <c r="AN340" s="245"/>
      <c r="AO340" s="245"/>
      <c r="AP340" s="245"/>
      <c r="AQ340" s="245"/>
      <c r="AR340" s="245"/>
      <c r="AS340" s="245"/>
      <c r="AT340" s="245"/>
      <c r="AU340" s="245"/>
      <c r="AV340" s="245"/>
      <c r="AW340" s="245"/>
      <c r="AX340" s="245"/>
      <c r="AY340" s="245"/>
      <c r="AZ340" s="245"/>
      <c r="BA340" s="245"/>
      <c r="BB340" s="245"/>
      <c r="BC340" s="245"/>
      <c r="BD340" s="245"/>
      <c r="BE340" s="245"/>
      <c r="BF340" s="245"/>
      <c r="BG340" s="107"/>
      <c r="BH340" s="107">
        <v>1</v>
      </c>
      <c r="BI340" s="251">
        <v>14</v>
      </c>
      <c r="BJ340" s="250" t="str">
        <f t="shared" si="58"/>
        <v>16,24</v>
      </c>
      <c r="BK340" s="97"/>
      <c r="BL340" s="109">
        <f t="shared" si="55"/>
        <v>336</v>
      </c>
      <c r="BM340" s="64">
        <f t="shared" si="56"/>
        <v>10</v>
      </c>
      <c r="BN340" s="64">
        <f t="shared" si="57"/>
        <v>12</v>
      </c>
      <c r="BO340" s="97"/>
      <c r="BP340" s="245"/>
      <c r="BQ340" s="245"/>
      <c r="BR340" s="245"/>
      <c r="BS340" s="245"/>
      <c r="BT340" s="245"/>
      <c r="BU340" s="245"/>
      <c r="BV340" s="246"/>
      <c r="BW340" s="245"/>
      <c r="BX340" s="246"/>
      <c r="BY340" s="246"/>
      <c r="BZ340" s="97"/>
      <c r="CA340" s="97"/>
      <c r="CB340" s="97"/>
      <c r="CC340" s="97"/>
      <c r="CD340" s="97"/>
      <c r="CE340" s="97"/>
      <c r="CF340" s="97"/>
      <c r="CG340" s="97"/>
      <c r="CH340" s="97"/>
      <c r="CI340" s="97"/>
      <c r="CJ340" s="97"/>
      <c r="CX340" s="97"/>
      <c r="CY340" s="97"/>
      <c r="CZ340" s="97"/>
      <c r="DA340" s="97"/>
      <c r="DB340" s="97"/>
      <c r="DC340" s="97"/>
      <c r="DD340" s="97"/>
      <c r="DE340" s="97"/>
      <c r="DF340" s="97"/>
      <c r="DG340" s="97"/>
      <c r="DH340" s="97"/>
      <c r="DI340" s="97"/>
      <c r="DJ340" s="97"/>
      <c r="DK340" s="97"/>
    </row>
    <row r="341" spans="1:115" ht="11.25" customHeight="1" x14ac:dyDescent="0.2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245"/>
      <c r="AB341" s="245"/>
      <c r="AC341" s="245"/>
      <c r="AD341" s="245"/>
      <c r="AE341" s="245"/>
      <c r="AF341" s="245"/>
      <c r="AG341" s="245"/>
      <c r="AH341" s="245"/>
      <c r="AI341" s="245"/>
      <c r="AJ341" s="245"/>
      <c r="AK341" s="245"/>
      <c r="AL341" s="245"/>
      <c r="AM341" s="245"/>
      <c r="AN341" s="245"/>
      <c r="AO341" s="245"/>
      <c r="AP341" s="245"/>
      <c r="AQ341" s="245"/>
      <c r="AR341" s="245"/>
      <c r="AS341" s="245"/>
      <c r="AT341" s="245"/>
      <c r="AU341" s="245"/>
      <c r="AV341" s="245"/>
      <c r="AW341" s="245"/>
      <c r="AX341" s="245"/>
      <c r="AY341" s="245"/>
      <c r="AZ341" s="245"/>
      <c r="BA341" s="245"/>
      <c r="BB341" s="245"/>
      <c r="BC341" s="245"/>
      <c r="BD341" s="245"/>
      <c r="BE341" s="245"/>
      <c r="BF341" s="245"/>
      <c r="BG341" s="107"/>
      <c r="BH341" s="107">
        <v>1</v>
      </c>
      <c r="BI341" s="251">
        <v>15</v>
      </c>
      <c r="BJ341" s="250" t="str">
        <f t="shared" si="58"/>
        <v>16,25</v>
      </c>
      <c r="BK341" s="97"/>
      <c r="BL341" s="109">
        <f t="shared" si="55"/>
        <v>337</v>
      </c>
      <c r="BM341" s="64">
        <f t="shared" si="56"/>
        <v>10</v>
      </c>
      <c r="BN341" s="64">
        <f t="shared" si="57"/>
        <v>13</v>
      </c>
      <c r="BO341" s="97"/>
      <c r="BP341" s="245"/>
      <c r="BQ341" s="245"/>
      <c r="BR341" s="245"/>
      <c r="BS341" s="245"/>
      <c r="BT341" s="245"/>
      <c r="BU341" s="245"/>
      <c r="BV341" s="246"/>
      <c r="BW341" s="245"/>
      <c r="BX341" s="246"/>
      <c r="BY341" s="246"/>
      <c r="BZ341" s="97"/>
      <c r="CA341" s="97"/>
      <c r="CB341" s="97"/>
      <c r="CC341" s="97"/>
      <c r="CD341" s="97"/>
      <c r="CE341" s="97"/>
      <c r="CF341" s="97"/>
      <c r="CG341" s="97"/>
      <c r="CH341" s="97"/>
      <c r="CI341" s="97"/>
      <c r="CJ341" s="97"/>
      <c r="CX341" s="97"/>
      <c r="CY341" s="97"/>
      <c r="CZ341" s="97"/>
      <c r="DA341" s="97"/>
      <c r="DB341" s="97"/>
      <c r="DC341" s="97"/>
      <c r="DD341" s="97"/>
      <c r="DE341" s="97"/>
      <c r="DF341" s="97"/>
      <c r="DG341" s="97"/>
      <c r="DH341" s="97"/>
      <c r="DI341" s="97"/>
      <c r="DJ341" s="97"/>
      <c r="DK341" s="97"/>
    </row>
    <row r="342" spans="1:115" ht="11.25" customHeight="1" x14ac:dyDescent="0.2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245"/>
      <c r="AB342" s="245"/>
      <c r="AC342" s="245"/>
      <c r="AD342" s="245"/>
      <c r="AE342" s="245"/>
      <c r="AF342" s="245"/>
      <c r="AG342" s="245"/>
      <c r="AH342" s="245"/>
      <c r="AI342" s="245"/>
      <c r="AJ342" s="245"/>
      <c r="AK342" s="245"/>
      <c r="AL342" s="245"/>
      <c r="AM342" s="245"/>
      <c r="AN342" s="245"/>
      <c r="AO342" s="245"/>
      <c r="AP342" s="245"/>
      <c r="AQ342" s="245"/>
      <c r="AR342" s="245"/>
      <c r="AS342" s="245"/>
      <c r="AT342" s="245"/>
      <c r="AU342" s="245"/>
      <c r="AV342" s="245"/>
      <c r="AW342" s="245"/>
      <c r="AX342" s="245"/>
      <c r="AY342" s="245"/>
      <c r="AZ342" s="245"/>
      <c r="BA342" s="245"/>
      <c r="BB342" s="245"/>
      <c r="BC342" s="245"/>
      <c r="BD342" s="245"/>
      <c r="BE342" s="245"/>
      <c r="BF342" s="245"/>
      <c r="BG342" s="107"/>
      <c r="BH342" s="107">
        <v>1</v>
      </c>
      <c r="BI342" s="251">
        <v>16</v>
      </c>
      <c r="BJ342" s="250" t="str">
        <f t="shared" si="58"/>
        <v>16,26</v>
      </c>
      <c r="BK342" s="97"/>
      <c r="BL342" s="109">
        <f t="shared" si="55"/>
        <v>338</v>
      </c>
      <c r="BM342" s="64">
        <f t="shared" si="56"/>
        <v>10</v>
      </c>
      <c r="BN342" s="64">
        <f t="shared" si="57"/>
        <v>14</v>
      </c>
      <c r="BO342" s="97"/>
      <c r="BP342" s="245"/>
      <c r="BQ342" s="245"/>
      <c r="BR342" s="245"/>
      <c r="BS342" s="245"/>
      <c r="BT342" s="245"/>
      <c r="BU342" s="245"/>
      <c r="BV342" s="246"/>
      <c r="BW342" s="245"/>
      <c r="BX342" s="246"/>
      <c r="BY342" s="246"/>
      <c r="BZ342" s="97"/>
      <c r="CA342" s="97"/>
      <c r="CB342" s="97"/>
      <c r="CC342" s="97"/>
      <c r="CD342" s="97"/>
      <c r="CE342" s="97"/>
      <c r="CF342" s="97"/>
      <c r="CG342" s="97"/>
      <c r="CH342" s="97"/>
      <c r="CI342" s="97"/>
      <c r="CJ342" s="97"/>
      <c r="CX342" s="97"/>
      <c r="CY342" s="97"/>
      <c r="CZ342" s="97"/>
      <c r="DA342" s="97"/>
      <c r="DB342" s="97"/>
      <c r="DC342" s="97"/>
      <c r="DD342" s="97"/>
      <c r="DE342" s="97"/>
      <c r="DF342" s="97"/>
      <c r="DG342" s="97"/>
      <c r="DH342" s="97"/>
      <c r="DI342" s="97"/>
      <c r="DJ342" s="97"/>
      <c r="DK342" s="97"/>
    </row>
    <row r="343" spans="1:115" ht="11.25" customHeight="1" x14ac:dyDescent="0.2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245"/>
      <c r="AB343" s="245"/>
      <c r="AC343" s="245"/>
      <c r="AD343" s="245"/>
      <c r="AE343" s="245"/>
      <c r="AF343" s="245"/>
      <c r="AG343" s="245"/>
      <c r="AH343" s="245"/>
      <c r="AI343" s="245"/>
      <c r="AJ343" s="245"/>
      <c r="AK343" s="245"/>
      <c r="AL343" s="245"/>
      <c r="AM343" s="245"/>
      <c r="AN343" s="245"/>
      <c r="AO343" s="245"/>
      <c r="AP343" s="245"/>
      <c r="AQ343" s="245"/>
      <c r="AR343" s="245"/>
      <c r="AS343" s="245"/>
      <c r="AT343" s="245"/>
      <c r="AU343" s="245"/>
      <c r="AV343" s="245"/>
      <c r="AW343" s="245"/>
      <c r="AX343" s="245"/>
      <c r="AY343" s="245"/>
      <c r="AZ343" s="245"/>
      <c r="BA343" s="245"/>
      <c r="BB343" s="245"/>
      <c r="BC343" s="245"/>
      <c r="BD343" s="245"/>
      <c r="BE343" s="245"/>
      <c r="BF343" s="245"/>
      <c r="BG343" s="107"/>
      <c r="BH343" s="107">
        <v>1</v>
      </c>
      <c r="BI343" s="251">
        <v>17</v>
      </c>
      <c r="BJ343" s="250" t="str">
        <f t="shared" si="58"/>
        <v>16,27</v>
      </c>
      <c r="BK343" s="97"/>
      <c r="BL343" s="109">
        <f t="shared" si="55"/>
        <v>339</v>
      </c>
      <c r="BM343" s="64">
        <f t="shared" si="56"/>
        <v>10</v>
      </c>
      <c r="BN343" s="64">
        <f t="shared" si="57"/>
        <v>15</v>
      </c>
      <c r="BO343" s="97"/>
      <c r="BP343" s="245"/>
      <c r="BQ343" s="245"/>
      <c r="BR343" s="245"/>
      <c r="BS343" s="245"/>
      <c r="BT343" s="245"/>
      <c r="BU343" s="245"/>
      <c r="BV343" s="246"/>
      <c r="BW343" s="245"/>
      <c r="BX343" s="246"/>
      <c r="BY343" s="246"/>
      <c r="BZ343" s="97"/>
      <c r="CA343" s="97"/>
      <c r="CB343" s="97"/>
      <c r="CC343" s="97"/>
      <c r="CD343" s="97"/>
      <c r="CE343" s="97"/>
      <c r="CF343" s="97"/>
      <c r="CG343" s="97"/>
      <c r="CH343" s="97"/>
      <c r="CI343" s="97"/>
      <c r="CJ343" s="97"/>
      <c r="CX343" s="97"/>
      <c r="CY343" s="97"/>
      <c r="CZ343" s="97"/>
      <c r="DA343" s="97"/>
      <c r="DB343" s="97"/>
      <c r="DC343" s="97"/>
      <c r="DD343" s="97"/>
      <c r="DE343" s="97"/>
      <c r="DF343" s="97"/>
      <c r="DG343" s="97"/>
      <c r="DH343" s="97"/>
      <c r="DI343" s="97"/>
      <c r="DJ343" s="97"/>
      <c r="DK343" s="97"/>
    </row>
    <row r="344" spans="1:115" ht="11.25" customHeight="1" x14ac:dyDescent="0.2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245"/>
      <c r="AB344" s="245"/>
      <c r="AC344" s="245"/>
      <c r="AD344" s="245"/>
      <c r="AE344" s="245"/>
      <c r="AF344" s="245"/>
      <c r="AG344" s="245"/>
      <c r="AH344" s="245"/>
      <c r="AI344" s="245"/>
      <c r="AJ344" s="245"/>
      <c r="AK344" s="245"/>
      <c r="AL344" s="245"/>
      <c r="AM344" s="245"/>
      <c r="AN344" s="245"/>
      <c r="AO344" s="245"/>
      <c r="AP344" s="245"/>
      <c r="AQ344" s="245"/>
      <c r="AR344" s="245"/>
      <c r="AS344" s="245"/>
      <c r="AT344" s="245"/>
      <c r="AU344" s="245"/>
      <c r="AV344" s="245"/>
      <c r="AW344" s="245"/>
      <c r="AX344" s="245"/>
      <c r="AY344" s="245"/>
      <c r="AZ344" s="245"/>
      <c r="BA344" s="245"/>
      <c r="BB344" s="245"/>
      <c r="BC344" s="245"/>
      <c r="BD344" s="245"/>
      <c r="BE344" s="245"/>
      <c r="BF344" s="245"/>
      <c r="BG344" s="107"/>
      <c r="BH344" s="107">
        <v>1</v>
      </c>
      <c r="BI344" s="251">
        <v>18</v>
      </c>
      <c r="BJ344" s="250" t="str">
        <f t="shared" si="58"/>
        <v>15,28</v>
      </c>
      <c r="BK344" s="97"/>
      <c r="BL344" s="109">
        <f t="shared" si="55"/>
        <v>340</v>
      </c>
      <c r="BM344" s="64">
        <f t="shared" si="56"/>
        <v>10</v>
      </c>
      <c r="BN344" s="64">
        <f t="shared" si="57"/>
        <v>16</v>
      </c>
      <c r="BO344" s="97"/>
      <c r="BP344" s="245"/>
      <c r="BQ344" s="245"/>
      <c r="BR344" s="245"/>
      <c r="BS344" s="245"/>
      <c r="BT344" s="245"/>
      <c r="BU344" s="245"/>
      <c r="BV344" s="246"/>
      <c r="BW344" s="245"/>
      <c r="BX344" s="246"/>
      <c r="BY344" s="246"/>
      <c r="BZ344" s="97"/>
      <c r="CA344" s="97"/>
      <c r="CB344" s="97"/>
      <c r="CC344" s="97"/>
      <c r="CD344" s="97"/>
      <c r="CE344" s="97"/>
      <c r="CF344" s="97"/>
      <c r="CG344" s="97"/>
      <c r="CH344" s="97"/>
      <c r="CI344" s="97"/>
      <c r="CJ344" s="97"/>
      <c r="CX344" s="97"/>
      <c r="CY344" s="97"/>
      <c r="CZ344" s="97"/>
      <c r="DA344" s="97"/>
      <c r="DB344" s="97"/>
      <c r="DC344" s="97"/>
      <c r="DD344" s="97"/>
      <c r="DE344" s="97"/>
      <c r="DF344" s="97"/>
      <c r="DG344" s="97"/>
      <c r="DH344" s="97"/>
      <c r="DI344" s="97"/>
      <c r="DJ344" s="97"/>
      <c r="DK344" s="97"/>
    </row>
    <row r="345" spans="1:115" ht="11.25" customHeight="1" x14ac:dyDescent="0.2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245"/>
      <c r="AB345" s="245"/>
      <c r="AC345" s="245"/>
      <c r="AD345" s="245"/>
      <c r="AE345" s="245"/>
      <c r="AF345" s="245"/>
      <c r="AG345" s="245"/>
      <c r="AH345" s="245"/>
      <c r="AI345" s="245"/>
      <c r="AJ345" s="245"/>
      <c r="AK345" s="245"/>
      <c r="AL345" s="245"/>
      <c r="AM345" s="245"/>
      <c r="AN345" s="245"/>
      <c r="AO345" s="245"/>
      <c r="AP345" s="245"/>
      <c r="AQ345" s="245"/>
      <c r="AR345" s="245"/>
      <c r="AS345" s="245"/>
      <c r="AT345" s="245"/>
      <c r="AU345" s="245"/>
      <c r="AV345" s="245"/>
      <c r="AW345" s="245"/>
      <c r="AX345" s="245"/>
      <c r="AY345" s="245"/>
      <c r="AZ345" s="245"/>
      <c r="BA345" s="245"/>
      <c r="BB345" s="245"/>
      <c r="BC345" s="245"/>
      <c r="BD345" s="245"/>
      <c r="BE345" s="245"/>
      <c r="BF345" s="245"/>
      <c r="BG345" s="107"/>
      <c r="BH345" s="107">
        <v>1</v>
      </c>
      <c r="BI345" s="251">
        <v>19</v>
      </c>
      <c r="BJ345" s="250" t="str">
        <f t="shared" si="58"/>
        <v>11,18</v>
      </c>
      <c r="BK345" s="97"/>
      <c r="BL345" s="109">
        <f t="shared" si="55"/>
        <v>341</v>
      </c>
      <c r="BM345" s="64">
        <f t="shared" si="56"/>
        <v>10</v>
      </c>
      <c r="BN345" s="64">
        <f t="shared" si="57"/>
        <v>17</v>
      </c>
      <c r="BO345" s="97"/>
      <c r="BP345" s="245"/>
      <c r="BQ345" s="245"/>
      <c r="BR345" s="245"/>
      <c r="BS345" s="245"/>
      <c r="BT345" s="245"/>
      <c r="BU345" s="245"/>
      <c r="BV345" s="246"/>
      <c r="BW345" s="245"/>
      <c r="BX345" s="246"/>
      <c r="BY345" s="246"/>
      <c r="BZ345" s="97"/>
      <c r="CA345" s="97"/>
      <c r="CB345" s="97"/>
      <c r="CC345" s="97"/>
      <c r="CD345" s="97"/>
      <c r="CE345" s="97"/>
      <c r="CF345" s="97"/>
      <c r="CG345" s="97"/>
      <c r="CH345" s="97"/>
      <c r="CI345" s="97"/>
      <c r="CJ345" s="97"/>
      <c r="CX345" s="97"/>
      <c r="CY345" s="97"/>
      <c r="CZ345" s="97"/>
      <c r="DA345" s="97"/>
      <c r="DB345" s="97"/>
      <c r="DC345" s="97"/>
      <c r="DD345" s="97"/>
      <c r="DE345" s="97"/>
      <c r="DF345" s="97"/>
      <c r="DG345" s="97"/>
      <c r="DH345" s="97"/>
      <c r="DI345" s="97"/>
      <c r="DJ345" s="97"/>
      <c r="DK345" s="97"/>
    </row>
    <row r="346" spans="1:115" ht="11.25" customHeight="1" x14ac:dyDescent="0.2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245"/>
      <c r="AB346" s="245"/>
      <c r="AC346" s="245"/>
      <c r="AD346" s="245"/>
      <c r="AE346" s="245"/>
      <c r="AF346" s="245"/>
      <c r="AG346" s="245"/>
      <c r="AH346" s="245"/>
      <c r="AI346" s="245"/>
      <c r="AJ346" s="245"/>
      <c r="AK346" s="245"/>
      <c r="AL346" s="245"/>
      <c r="AM346" s="245"/>
      <c r="AN346" s="245"/>
      <c r="AO346" s="245"/>
      <c r="AP346" s="245"/>
      <c r="AQ346" s="245"/>
      <c r="AR346" s="245"/>
      <c r="AS346" s="245"/>
      <c r="AT346" s="245"/>
      <c r="AU346" s="245"/>
      <c r="AV346" s="245"/>
      <c r="AW346" s="245"/>
      <c r="AX346" s="245"/>
      <c r="AY346" s="245"/>
      <c r="AZ346" s="245"/>
      <c r="BA346" s="245"/>
      <c r="BB346" s="245"/>
      <c r="BC346" s="245"/>
      <c r="BD346" s="245"/>
      <c r="BE346" s="245"/>
      <c r="BF346" s="245"/>
      <c r="BG346" s="107"/>
      <c r="BH346" s="107">
        <v>1</v>
      </c>
      <c r="BI346" s="251">
        <v>20</v>
      </c>
      <c r="BJ346" s="250" t="str">
        <f t="shared" si="58"/>
        <v>11,19</v>
      </c>
      <c r="BK346" s="97"/>
      <c r="BL346" s="109">
        <f t="shared" si="55"/>
        <v>342</v>
      </c>
      <c r="BM346" s="64">
        <f t="shared" si="56"/>
        <v>10</v>
      </c>
      <c r="BN346" s="64">
        <f t="shared" si="57"/>
        <v>18</v>
      </c>
      <c r="BO346" s="97"/>
      <c r="BP346" s="245"/>
      <c r="BQ346" s="245"/>
      <c r="BR346" s="245"/>
      <c r="BS346" s="245"/>
      <c r="BT346" s="245"/>
      <c r="BU346" s="245"/>
      <c r="BV346" s="246"/>
      <c r="BW346" s="245"/>
      <c r="BX346" s="246"/>
      <c r="BY346" s="246"/>
      <c r="BZ346" s="97"/>
      <c r="CA346" s="97"/>
      <c r="CB346" s="97"/>
      <c r="CC346" s="97"/>
      <c r="CD346" s="97"/>
      <c r="CE346" s="97"/>
      <c r="CF346" s="97"/>
      <c r="CG346" s="97"/>
      <c r="CH346" s="97"/>
      <c r="CI346" s="97"/>
      <c r="CJ346" s="97"/>
      <c r="CX346" s="97"/>
      <c r="CY346" s="97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</row>
    <row r="347" spans="1:115" ht="11.25" customHeight="1" x14ac:dyDescent="0.2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245"/>
      <c r="AB347" s="245"/>
      <c r="AC347" s="245"/>
      <c r="AD347" s="245"/>
      <c r="AE347" s="245"/>
      <c r="AF347" s="245"/>
      <c r="AG347" s="245"/>
      <c r="AH347" s="245"/>
      <c r="AI347" s="245"/>
      <c r="AJ347" s="245"/>
      <c r="AK347" s="245"/>
      <c r="AL347" s="245"/>
      <c r="AM347" s="245"/>
      <c r="AN347" s="245"/>
      <c r="AO347" s="245"/>
      <c r="AP347" s="245"/>
      <c r="AQ347" s="245"/>
      <c r="AR347" s="245"/>
      <c r="AS347" s="245"/>
      <c r="AT347" s="245"/>
      <c r="AU347" s="245"/>
      <c r="AV347" s="245"/>
      <c r="AW347" s="245"/>
      <c r="AX347" s="245"/>
      <c r="AY347" s="245"/>
      <c r="AZ347" s="245"/>
      <c r="BA347" s="245"/>
      <c r="BB347" s="245"/>
      <c r="BC347" s="245"/>
      <c r="BD347" s="245"/>
      <c r="BE347" s="245"/>
      <c r="BF347" s="245"/>
      <c r="BG347" s="107"/>
      <c r="BH347" s="107">
        <v>1</v>
      </c>
      <c r="BI347" s="251">
        <v>21</v>
      </c>
      <c r="BJ347" s="250" t="str">
        <f t="shared" si="58"/>
        <v>12,19</v>
      </c>
      <c r="BK347" s="97"/>
      <c r="BL347" s="109">
        <f t="shared" si="55"/>
        <v>343</v>
      </c>
      <c r="BM347" s="64">
        <f t="shared" si="56"/>
        <v>10</v>
      </c>
      <c r="BN347" s="64">
        <f t="shared" si="57"/>
        <v>19</v>
      </c>
      <c r="BO347" s="97"/>
      <c r="BP347" s="245"/>
      <c r="BQ347" s="245"/>
      <c r="BR347" s="245"/>
      <c r="BS347" s="245"/>
      <c r="BT347" s="245"/>
      <c r="BU347" s="245"/>
      <c r="BV347" s="246"/>
      <c r="BW347" s="245"/>
      <c r="BX347" s="246"/>
      <c r="BY347" s="246"/>
      <c r="BZ347" s="97"/>
      <c r="CA347" s="97"/>
      <c r="CB347" s="97"/>
      <c r="CC347" s="97"/>
      <c r="CD347" s="97"/>
      <c r="CE347" s="97"/>
      <c r="CF347" s="97"/>
      <c r="CG347" s="97"/>
      <c r="CH347" s="97"/>
      <c r="CI347" s="97"/>
      <c r="CJ347" s="97"/>
      <c r="CX347" s="97"/>
      <c r="CY347" s="97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</row>
    <row r="348" spans="1:115" ht="11.25" customHeight="1" x14ac:dyDescent="0.2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245"/>
      <c r="AB348" s="245"/>
      <c r="AC348" s="245"/>
      <c r="AD348" s="245"/>
      <c r="AE348" s="245"/>
      <c r="AF348" s="245"/>
      <c r="AG348" s="245"/>
      <c r="AH348" s="245"/>
      <c r="AI348" s="245"/>
      <c r="AJ348" s="245"/>
      <c r="AK348" s="245"/>
      <c r="AL348" s="245"/>
      <c r="AM348" s="245"/>
      <c r="AN348" s="245"/>
      <c r="AO348" s="245"/>
      <c r="AP348" s="245"/>
      <c r="AQ348" s="245"/>
      <c r="AR348" s="245"/>
      <c r="AS348" s="245"/>
      <c r="AT348" s="245"/>
      <c r="AU348" s="245"/>
      <c r="AV348" s="245"/>
      <c r="AW348" s="245"/>
      <c r="AX348" s="245"/>
      <c r="AY348" s="245"/>
      <c r="AZ348" s="245"/>
      <c r="BA348" s="245"/>
      <c r="BB348" s="245"/>
      <c r="BC348" s="245"/>
      <c r="BD348" s="245"/>
      <c r="BE348" s="245"/>
      <c r="BF348" s="245"/>
      <c r="BG348" s="107"/>
      <c r="BH348" s="107">
        <v>1</v>
      </c>
      <c r="BI348" s="251">
        <v>22</v>
      </c>
      <c r="BJ348" s="250" t="str">
        <f t="shared" si="58"/>
        <v>12,20</v>
      </c>
      <c r="BK348" s="97"/>
      <c r="BL348" s="109">
        <f t="shared" si="55"/>
        <v>344</v>
      </c>
      <c r="BM348" s="64">
        <f t="shared" si="56"/>
        <v>10</v>
      </c>
      <c r="BN348" s="64">
        <f t="shared" si="57"/>
        <v>20</v>
      </c>
      <c r="BO348" s="97"/>
      <c r="BP348" s="245"/>
      <c r="BQ348" s="245"/>
      <c r="BR348" s="245"/>
      <c r="BS348" s="245"/>
      <c r="BT348" s="245"/>
      <c r="BU348" s="245"/>
      <c r="BV348" s="246"/>
      <c r="BW348" s="245"/>
      <c r="BX348" s="246"/>
      <c r="BY348" s="246"/>
      <c r="BZ348" s="97"/>
      <c r="CA348" s="97"/>
      <c r="CB348" s="97"/>
      <c r="CC348" s="97"/>
      <c r="CD348" s="97"/>
      <c r="CE348" s="97"/>
      <c r="CF348" s="97"/>
      <c r="CG348" s="97"/>
      <c r="CH348" s="97"/>
      <c r="CI348" s="97"/>
      <c r="CJ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</row>
    <row r="349" spans="1:115" ht="11.25" customHeight="1" x14ac:dyDescent="0.2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245"/>
      <c r="AB349" s="245"/>
      <c r="AC349" s="245"/>
      <c r="AD349" s="245"/>
      <c r="AE349" s="245"/>
      <c r="AF349" s="245"/>
      <c r="AG349" s="245"/>
      <c r="AH349" s="245"/>
      <c r="AI349" s="245"/>
      <c r="AJ349" s="245"/>
      <c r="AK349" s="245"/>
      <c r="AL349" s="245"/>
      <c r="AM349" s="245"/>
      <c r="AN349" s="245"/>
      <c r="AO349" s="245"/>
      <c r="AP349" s="245"/>
      <c r="AQ349" s="245"/>
      <c r="AR349" s="245"/>
      <c r="AS349" s="245"/>
      <c r="AT349" s="245"/>
      <c r="AU349" s="245"/>
      <c r="AV349" s="245"/>
      <c r="AW349" s="245"/>
      <c r="AX349" s="245"/>
      <c r="AY349" s="245"/>
      <c r="AZ349" s="245"/>
      <c r="BA349" s="245"/>
      <c r="BB349" s="245"/>
      <c r="BC349" s="245"/>
      <c r="BD349" s="245"/>
      <c r="BE349" s="245"/>
      <c r="BF349" s="245"/>
      <c r="BG349" s="107"/>
      <c r="BH349" s="107">
        <v>1</v>
      </c>
      <c r="BI349" s="251">
        <v>23</v>
      </c>
      <c r="BJ349" s="250" t="str">
        <f t="shared" si="58"/>
        <v>12,21</v>
      </c>
      <c r="BK349" s="97"/>
      <c r="BL349" s="109">
        <f t="shared" si="55"/>
        <v>345</v>
      </c>
      <c r="BM349" s="64">
        <f t="shared" si="56"/>
        <v>10</v>
      </c>
      <c r="BN349" s="64">
        <f t="shared" si="57"/>
        <v>21</v>
      </c>
      <c r="BO349" s="97"/>
      <c r="BP349" s="245"/>
      <c r="BQ349" s="245"/>
      <c r="BR349" s="245"/>
      <c r="BS349" s="245"/>
      <c r="BT349" s="245"/>
      <c r="BU349" s="245"/>
      <c r="BV349" s="246"/>
      <c r="BW349" s="245"/>
      <c r="BX349" s="246"/>
      <c r="BY349" s="246"/>
      <c r="BZ349" s="97"/>
      <c r="CA349" s="97"/>
      <c r="CB349" s="97"/>
      <c r="CC349" s="97"/>
      <c r="CD349" s="97"/>
      <c r="CE349" s="97"/>
      <c r="CF349" s="97"/>
      <c r="CG349" s="97"/>
      <c r="CH349" s="97"/>
      <c r="CI349" s="97"/>
      <c r="CJ349" s="97"/>
      <c r="CX349" s="97"/>
      <c r="CY349" s="97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</row>
    <row r="350" spans="1:115" ht="11.25" customHeight="1" x14ac:dyDescent="0.2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245"/>
      <c r="AB350" s="245"/>
      <c r="AC350" s="245"/>
      <c r="AD350" s="245"/>
      <c r="AE350" s="245"/>
      <c r="AF350" s="245"/>
      <c r="AG350" s="245"/>
      <c r="AH350" s="245"/>
      <c r="AI350" s="245"/>
      <c r="AJ350" s="245"/>
      <c r="AK350" s="245"/>
      <c r="AL350" s="245"/>
      <c r="AM350" s="245"/>
      <c r="AN350" s="245"/>
      <c r="AO350" s="245"/>
      <c r="AP350" s="245"/>
      <c r="AQ350" s="245"/>
      <c r="AR350" s="245"/>
      <c r="AS350" s="245"/>
      <c r="AT350" s="245"/>
      <c r="AU350" s="245"/>
      <c r="AV350" s="245"/>
      <c r="AW350" s="245"/>
      <c r="AX350" s="245"/>
      <c r="AY350" s="245"/>
      <c r="AZ350" s="245"/>
      <c r="BA350" s="245"/>
      <c r="BB350" s="245"/>
      <c r="BC350" s="245"/>
      <c r="BD350" s="245"/>
      <c r="BE350" s="245"/>
      <c r="BF350" s="245"/>
      <c r="BG350" s="107"/>
      <c r="BH350" s="107">
        <v>1</v>
      </c>
      <c r="BI350" s="251">
        <v>24</v>
      </c>
      <c r="BJ350" s="250" t="str">
        <f t="shared" si="58"/>
        <v>13,22</v>
      </c>
      <c r="BK350" s="97"/>
      <c r="BL350" s="109">
        <f t="shared" si="55"/>
        <v>346</v>
      </c>
      <c r="BM350" s="64">
        <f t="shared" si="56"/>
        <v>10</v>
      </c>
      <c r="BN350" s="64">
        <f t="shared" si="57"/>
        <v>22</v>
      </c>
      <c r="BO350" s="97"/>
      <c r="BP350" s="245"/>
      <c r="BQ350" s="245"/>
      <c r="BR350" s="245"/>
      <c r="BS350" s="245"/>
      <c r="BT350" s="245"/>
      <c r="BU350" s="245"/>
      <c r="BV350" s="246"/>
      <c r="BW350" s="245"/>
      <c r="BX350" s="246"/>
      <c r="BY350" s="246"/>
      <c r="BZ350" s="97"/>
      <c r="CA350" s="97"/>
      <c r="CB350" s="97"/>
      <c r="CC350" s="97"/>
      <c r="CD350" s="97"/>
      <c r="CE350" s="97"/>
      <c r="CF350" s="97"/>
      <c r="CG350" s="97"/>
      <c r="CH350" s="97"/>
      <c r="CI350" s="97"/>
      <c r="CJ350" s="97"/>
      <c r="CX350" s="97"/>
      <c r="CY350" s="97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</row>
    <row r="351" spans="1:115" ht="11.25" customHeight="1" x14ac:dyDescent="0.2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245"/>
      <c r="AB351" s="245"/>
      <c r="AC351" s="245"/>
      <c r="AD351" s="245"/>
      <c r="AE351" s="245"/>
      <c r="AF351" s="245"/>
      <c r="AG351" s="245"/>
      <c r="AH351" s="245"/>
      <c r="AI351" s="245"/>
      <c r="AJ351" s="245"/>
      <c r="AK351" s="245"/>
      <c r="AL351" s="245"/>
      <c r="AM351" s="245"/>
      <c r="AN351" s="245"/>
      <c r="AO351" s="245"/>
      <c r="AP351" s="245"/>
      <c r="AQ351" s="245"/>
      <c r="AR351" s="245"/>
      <c r="AS351" s="245"/>
      <c r="AT351" s="245"/>
      <c r="AU351" s="245"/>
      <c r="AV351" s="245"/>
      <c r="AW351" s="245"/>
      <c r="AX351" s="245"/>
      <c r="AY351" s="245"/>
      <c r="AZ351" s="245"/>
      <c r="BA351" s="245"/>
      <c r="BB351" s="245"/>
      <c r="BC351" s="245"/>
      <c r="BD351" s="245"/>
      <c r="BE351" s="245"/>
      <c r="BF351" s="245"/>
      <c r="BG351" s="107"/>
      <c r="BH351" s="107">
        <v>1</v>
      </c>
      <c r="BI351" s="251">
        <v>25</v>
      </c>
      <c r="BJ351" s="250" t="str">
        <f t="shared" si="58"/>
        <v>13,23</v>
      </c>
      <c r="BK351" s="97"/>
      <c r="BL351" s="109">
        <f t="shared" si="55"/>
        <v>347</v>
      </c>
      <c r="BM351" s="64">
        <f t="shared" si="56"/>
        <v>10</v>
      </c>
      <c r="BN351" s="64">
        <f t="shared" si="57"/>
        <v>23</v>
      </c>
      <c r="BO351" s="97"/>
      <c r="BP351" s="245"/>
      <c r="BQ351" s="245"/>
      <c r="BR351" s="245"/>
      <c r="BS351" s="245"/>
      <c r="BT351" s="245"/>
      <c r="BU351" s="245"/>
      <c r="BV351" s="246"/>
      <c r="BW351" s="245"/>
      <c r="BX351" s="246"/>
      <c r="BY351" s="246"/>
      <c r="BZ351" s="97"/>
      <c r="CA351" s="97"/>
      <c r="CB351" s="97"/>
      <c r="CC351" s="97"/>
      <c r="CD351" s="97"/>
      <c r="CE351" s="97"/>
      <c r="CF351" s="97"/>
      <c r="CG351" s="97"/>
      <c r="CH351" s="97"/>
      <c r="CI351" s="97"/>
      <c r="CJ351" s="97"/>
      <c r="CX351" s="97"/>
      <c r="CY351" s="97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</row>
    <row r="352" spans="1:115" ht="11.25" customHeight="1" x14ac:dyDescent="0.2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245"/>
      <c r="AB352" s="245"/>
      <c r="AC352" s="245"/>
      <c r="AD352" s="245"/>
      <c r="AE352" s="245"/>
      <c r="AF352" s="245"/>
      <c r="AG352" s="245"/>
      <c r="AH352" s="245"/>
      <c r="AI352" s="245"/>
      <c r="AJ352" s="245"/>
      <c r="AK352" s="245"/>
      <c r="AL352" s="245"/>
      <c r="AM352" s="245"/>
      <c r="AN352" s="245"/>
      <c r="AO352" s="245"/>
      <c r="AP352" s="245"/>
      <c r="AQ352" s="245"/>
      <c r="AR352" s="245"/>
      <c r="AS352" s="245"/>
      <c r="AT352" s="245"/>
      <c r="AU352" s="245"/>
      <c r="AV352" s="245"/>
      <c r="AW352" s="245"/>
      <c r="AX352" s="245"/>
      <c r="AY352" s="245"/>
      <c r="AZ352" s="245"/>
      <c r="BA352" s="245"/>
      <c r="BB352" s="245"/>
      <c r="BC352" s="245"/>
      <c r="BD352" s="245"/>
      <c r="BE352" s="245"/>
      <c r="BF352" s="245"/>
      <c r="BG352" s="107"/>
      <c r="BH352" s="107">
        <v>1</v>
      </c>
      <c r="BI352" s="251">
        <v>26</v>
      </c>
      <c r="BJ352" s="250" t="str">
        <f t="shared" si="58"/>
        <v>13,24</v>
      </c>
      <c r="BK352" s="97"/>
      <c r="BL352" s="109">
        <f t="shared" si="55"/>
        <v>348</v>
      </c>
      <c r="BM352" s="64">
        <f t="shared" si="56"/>
        <v>10</v>
      </c>
      <c r="BN352" s="64">
        <f t="shared" si="57"/>
        <v>24</v>
      </c>
      <c r="BO352" s="97"/>
      <c r="BP352" s="245"/>
      <c r="BQ352" s="245"/>
      <c r="BR352" s="245"/>
      <c r="BS352" s="245"/>
      <c r="BT352" s="245"/>
      <c r="BU352" s="245"/>
      <c r="BV352" s="246"/>
      <c r="BW352" s="245"/>
      <c r="BX352" s="246"/>
      <c r="BY352" s="246"/>
      <c r="BZ352" s="97"/>
      <c r="CA352" s="97"/>
      <c r="CB352" s="97"/>
      <c r="CC352" s="97"/>
      <c r="CD352" s="97"/>
      <c r="CE352" s="97"/>
      <c r="CF352" s="97"/>
      <c r="CG352" s="97"/>
      <c r="CH352" s="97"/>
      <c r="CI352" s="97"/>
      <c r="CJ352" s="97"/>
      <c r="CX352" s="97"/>
      <c r="CY352" s="97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</row>
    <row r="353" spans="1:115" ht="11.25" customHeight="1" x14ac:dyDescent="0.2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245"/>
      <c r="AB353" s="245"/>
      <c r="AC353" s="245"/>
      <c r="AD353" s="245"/>
      <c r="AE353" s="245"/>
      <c r="AF353" s="245"/>
      <c r="AG353" s="245"/>
      <c r="AH353" s="245"/>
      <c r="AI353" s="245"/>
      <c r="AJ353" s="245"/>
      <c r="AK353" s="245"/>
      <c r="AL353" s="245"/>
      <c r="AM353" s="245"/>
      <c r="AN353" s="245"/>
      <c r="AO353" s="245"/>
      <c r="AP353" s="245"/>
      <c r="AQ353" s="245"/>
      <c r="AR353" s="245"/>
      <c r="AS353" s="245"/>
      <c r="AT353" s="245"/>
      <c r="AU353" s="245"/>
      <c r="AV353" s="245"/>
      <c r="AW353" s="245"/>
      <c r="AX353" s="245"/>
      <c r="AY353" s="245"/>
      <c r="AZ353" s="245"/>
      <c r="BA353" s="245"/>
      <c r="BB353" s="245"/>
      <c r="BC353" s="245"/>
      <c r="BD353" s="245"/>
      <c r="BE353" s="245"/>
      <c r="BF353" s="245"/>
      <c r="BG353" s="107"/>
      <c r="BH353" s="107">
        <v>1</v>
      </c>
      <c r="BI353" s="251">
        <v>27</v>
      </c>
      <c r="BJ353" s="250" t="str">
        <f t="shared" si="58"/>
        <v>14,24</v>
      </c>
      <c r="BK353" s="97"/>
      <c r="BL353" s="109">
        <f t="shared" si="55"/>
        <v>349</v>
      </c>
      <c r="BM353" s="64">
        <f t="shared" si="56"/>
        <v>10</v>
      </c>
      <c r="BN353" s="64">
        <f t="shared" si="57"/>
        <v>25</v>
      </c>
      <c r="BO353" s="97"/>
      <c r="BP353" s="245"/>
      <c r="BQ353" s="245"/>
      <c r="BR353" s="245"/>
      <c r="BS353" s="245"/>
      <c r="BT353" s="245"/>
      <c r="BU353" s="245"/>
      <c r="BV353" s="246"/>
      <c r="BW353" s="245"/>
      <c r="BX353" s="246"/>
      <c r="BY353" s="246"/>
      <c r="BZ353" s="97"/>
      <c r="CA353" s="97"/>
      <c r="CB353" s="97"/>
      <c r="CC353" s="97"/>
      <c r="CD353" s="97"/>
      <c r="CE353" s="97"/>
      <c r="CF353" s="97"/>
      <c r="CG353" s="97"/>
      <c r="CH353" s="97"/>
      <c r="CI353" s="97"/>
      <c r="CJ353" s="97"/>
      <c r="CX353" s="97"/>
      <c r="CY353" s="97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</row>
    <row r="354" spans="1:115" ht="11.25" customHeight="1" x14ac:dyDescent="0.2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245"/>
      <c r="AB354" s="245"/>
      <c r="AC354" s="245"/>
      <c r="AD354" s="245"/>
      <c r="AE354" s="245"/>
      <c r="AF354" s="245"/>
      <c r="AG354" s="245"/>
      <c r="AH354" s="245"/>
      <c r="AI354" s="245"/>
      <c r="AJ354" s="245"/>
      <c r="AK354" s="245"/>
      <c r="AL354" s="245"/>
      <c r="AM354" s="245"/>
      <c r="AN354" s="245"/>
      <c r="AO354" s="245"/>
      <c r="AP354" s="245"/>
      <c r="AQ354" s="245"/>
      <c r="AR354" s="245"/>
      <c r="AS354" s="245"/>
      <c r="AT354" s="245"/>
      <c r="AU354" s="245"/>
      <c r="AV354" s="245"/>
      <c r="AW354" s="245"/>
      <c r="AX354" s="245"/>
      <c r="AY354" s="245"/>
      <c r="AZ354" s="245"/>
      <c r="BA354" s="245"/>
      <c r="BB354" s="245"/>
      <c r="BC354" s="245"/>
      <c r="BD354" s="245"/>
      <c r="BE354" s="245"/>
      <c r="BF354" s="245"/>
      <c r="BG354" s="107"/>
      <c r="BH354" s="107">
        <v>1</v>
      </c>
      <c r="BI354" s="251">
        <v>28</v>
      </c>
      <c r="BJ354" s="250" t="str">
        <f t="shared" si="58"/>
        <v>14,25</v>
      </c>
      <c r="BK354" s="97"/>
      <c r="BL354" s="109">
        <f t="shared" si="55"/>
        <v>350</v>
      </c>
      <c r="BM354" s="64">
        <f t="shared" si="56"/>
        <v>10</v>
      </c>
      <c r="BN354" s="64">
        <f t="shared" si="57"/>
        <v>26</v>
      </c>
      <c r="BO354" s="97"/>
      <c r="BP354" s="245"/>
      <c r="BQ354" s="245"/>
      <c r="BR354" s="245"/>
      <c r="BS354" s="245"/>
      <c r="BT354" s="245"/>
      <c r="BU354" s="245"/>
      <c r="BV354" s="246"/>
      <c r="BW354" s="245"/>
      <c r="BX354" s="246"/>
      <c r="BY354" s="246"/>
      <c r="BZ354" s="97"/>
      <c r="CA354" s="97"/>
      <c r="CB354" s="97"/>
      <c r="CC354" s="97"/>
      <c r="CD354" s="97"/>
      <c r="CE354" s="97"/>
      <c r="CF354" s="97"/>
      <c r="CG354" s="97"/>
      <c r="CH354" s="97"/>
      <c r="CI354" s="97"/>
      <c r="CJ354" s="97"/>
      <c r="CX354" s="97"/>
      <c r="CY354" s="97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</row>
    <row r="355" spans="1:115" ht="11.25" customHeight="1" x14ac:dyDescent="0.2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245"/>
      <c r="AB355" s="245"/>
      <c r="AC355" s="245"/>
      <c r="AD355" s="245"/>
      <c r="AE355" s="245"/>
      <c r="AF355" s="245"/>
      <c r="AG355" s="245"/>
      <c r="AH355" s="245"/>
      <c r="AI355" s="245"/>
      <c r="AJ355" s="245"/>
      <c r="AK355" s="245"/>
      <c r="AL355" s="245"/>
      <c r="AM355" s="245"/>
      <c r="AN355" s="245"/>
      <c r="AO355" s="245"/>
      <c r="AP355" s="245"/>
      <c r="AQ355" s="245"/>
      <c r="AR355" s="245"/>
      <c r="AS355" s="245"/>
      <c r="AT355" s="245"/>
      <c r="AU355" s="245"/>
      <c r="AV355" s="245"/>
      <c r="AW355" s="245"/>
      <c r="AX355" s="245"/>
      <c r="AY355" s="245"/>
      <c r="AZ355" s="245"/>
      <c r="BA355" s="245"/>
      <c r="BB355" s="245"/>
      <c r="BC355" s="245"/>
      <c r="BD355" s="245"/>
      <c r="BE355" s="245"/>
      <c r="BF355" s="245"/>
      <c r="BG355" s="107"/>
      <c r="BH355" s="107">
        <v>1</v>
      </c>
      <c r="BI355" s="251">
        <v>29</v>
      </c>
      <c r="BJ355" s="250" t="str">
        <f t="shared" si="58"/>
        <v>14,26</v>
      </c>
      <c r="BK355" s="97"/>
      <c r="BL355" s="109">
        <f t="shared" si="55"/>
        <v>351</v>
      </c>
      <c r="BM355" s="64">
        <f t="shared" si="56"/>
        <v>10</v>
      </c>
      <c r="BN355" s="64">
        <f t="shared" si="57"/>
        <v>27</v>
      </c>
      <c r="BO355" s="97"/>
      <c r="BP355" s="245"/>
      <c r="BQ355" s="245"/>
      <c r="BR355" s="245"/>
      <c r="BS355" s="245"/>
      <c r="BT355" s="245"/>
      <c r="BU355" s="245"/>
      <c r="BV355" s="246"/>
      <c r="BW355" s="245"/>
      <c r="BX355" s="246"/>
      <c r="BY355" s="246"/>
      <c r="BZ355" s="97"/>
      <c r="CA355" s="97"/>
      <c r="CB355" s="97"/>
      <c r="CC355" s="97"/>
      <c r="CD355" s="97"/>
      <c r="CE355" s="97"/>
      <c r="CF355" s="97"/>
      <c r="CG355" s="97"/>
      <c r="CH355" s="97"/>
      <c r="CI355" s="97"/>
      <c r="CJ355" s="97"/>
      <c r="CX355" s="97"/>
      <c r="CY355" s="97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</row>
    <row r="356" spans="1:115" ht="11.25" customHeight="1" x14ac:dyDescent="0.2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245"/>
      <c r="AB356" s="245"/>
      <c r="AC356" s="245"/>
      <c r="AD356" s="245"/>
      <c r="AE356" s="245"/>
      <c r="AF356" s="245"/>
      <c r="AG356" s="245"/>
      <c r="AH356" s="245"/>
      <c r="AI356" s="245"/>
      <c r="AJ356" s="245"/>
      <c r="AK356" s="245"/>
      <c r="AL356" s="245"/>
      <c r="AM356" s="245"/>
      <c r="AN356" s="245"/>
      <c r="AO356" s="245"/>
      <c r="AP356" s="245"/>
      <c r="AQ356" s="245"/>
      <c r="AR356" s="245"/>
      <c r="AS356" s="245"/>
      <c r="AT356" s="245"/>
      <c r="AU356" s="245"/>
      <c r="AV356" s="245"/>
      <c r="AW356" s="245"/>
      <c r="AX356" s="245"/>
      <c r="AY356" s="245"/>
      <c r="AZ356" s="245"/>
      <c r="BA356" s="245"/>
      <c r="BB356" s="245"/>
      <c r="BC356" s="245"/>
      <c r="BD356" s="245"/>
      <c r="BE356" s="245"/>
      <c r="BF356" s="245"/>
      <c r="BG356" s="107"/>
      <c r="BH356" s="107">
        <v>1</v>
      </c>
      <c r="BI356" s="251">
        <v>30</v>
      </c>
      <c r="BJ356" s="250" t="str">
        <f t="shared" si="58"/>
        <v>14,27</v>
      </c>
      <c r="BK356" s="97"/>
      <c r="BL356" s="109">
        <f t="shared" si="55"/>
        <v>352</v>
      </c>
      <c r="BM356" s="64">
        <f t="shared" si="56"/>
        <v>10</v>
      </c>
      <c r="BN356" s="64">
        <f t="shared" si="57"/>
        <v>28</v>
      </c>
      <c r="BO356" s="97"/>
      <c r="BP356" s="245"/>
      <c r="BQ356" s="245"/>
      <c r="BR356" s="245"/>
      <c r="BS356" s="245"/>
      <c r="BT356" s="245"/>
      <c r="BU356" s="245"/>
      <c r="BV356" s="246"/>
      <c r="BW356" s="245"/>
      <c r="BX356" s="246"/>
      <c r="BY356" s="246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</row>
    <row r="357" spans="1:115" ht="11.25" customHeight="1" x14ac:dyDescent="0.2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245"/>
      <c r="AB357" s="245"/>
      <c r="AC357" s="245"/>
      <c r="AD357" s="245"/>
      <c r="AE357" s="245"/>
      <c r="AF357" s="245"/>
      <c r="AG357" s="245"/>
      <c r="AH357" s="245"/>
      <c r="AI357" s="245"/>
      <c r="AJ357" s="245"/>
      <c r="AK357" s="245"/>
      <c r="AL357" s="245"/>
      <c r="AM357" s="245"/>
      <c r="AN357" s="245"/>
      <c r="AO357" s="245"/>
      <c r="AP357" s="245"/>
      <c r="AQ357" s="245"/>
      <c r="AR357" s="245"/>
      <c r="AS357" s="245"/>
      <c r="AT357" s="245"/>
      <c r="AU357" s="245"/>
      <c r="AV357" s="245"/>
      <c r="AW357" s="245"/>
      <c r="AX357" s="245"/>
      <c r="AY357" s="245"/>
      <c r="AZ357" s="245"/>
      <c r="BA357" s="245"/>
      <c r="BB357" s="245"/>
      <c r="BC357" s="245"/>
      <c r="BD357" s="245"/>
      <c r="BE357" s="245"/>
      <c r="BF357" s="245"/>
      <c r="BG357" s="107"/>
      <c r="BH357" s="107">
        <v>1</v>
      </c>
      <c r="BI357" s="251">
        <v>31</v>
      </c>
      <c r="BJ357" s="250" t="str">
        <f t="shared" si="58"/>
        <v>15,28</v>
      </c>
      <c r="BK357" s="97"/>
      <c r="BL357" s="109">
        <f t="shared" si="55"/>
        <v>353</v>
      </c>
      <c r="BM357" s="64">
        <f t="shared" si="56"/>
        <v>10</v>
      </c>
      <c r="BN357" s="64">
        <f t="shared" si="57"/>
        <v>29</v>
      </c>
      <c r="BO357" s="97"/>
      <c r="BP357" s="245"/>
      <c r="BQ357" s="245"/>
      <c r="BR357" s="245"/>
      <c r="BS357" s="245"/>
      <c r="BT357" s="245"/>
      <c r="BU357" s="245"/>
      <c r="BV357" s="246"/>
      <c r="BW357" s="245"/>
      <c r="BX357" s="246"/>
      <c r="BY357" s="246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</row>
    <row r="358" spans="1:115" ht="11.25" customHeight="1" x14ac:dyDescent="0.2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245"/>
      <c r="AB358" s="245"/>
      <c r="AC358" s="245"/>
      <c r="AD358" s="245"/>
      <c r="AE358" s="245"/>
      <c r="AF358" s="245"/>
      <c r="AG358" s="245"/>
      <c r="AH358" s="245"/>
      <c r="AI358" s="245"/>
      <c r="AJ358" s="245"/>
      <c r="AK358" s="245"/>
      <c r="AL358" s="245"/>
      <c r="AM358" s="245"/>
      <c r="AN358" s="245"/>
      <c r="AO358" s="245"/>
      <c r="AP358" s="245"/>
      <c r="AQ358" s="245"/>
      <c r="AR358" s="245"/>
      <c r="AS358" s="245"/>
      <c r="AT358" s="245"/>
      <c r="AU358" s="245"/>
      <c r="AV358" s="245"/>
      <c r="AW358" s="245"/>
      <c r="AX358" s="245"/>
      <c r="AY358" s="245"/>
      <c r="AZ358" s="245"/>
      <c r="BA358" s="245"/>
      <c r="BB358" s="245"/>
      <c r="BC358" s="245"/>
      <c r="BD358" s="245"/>
      <c r="BE358" s="245"/>
      <c r="BF358" s="245"/>
      <c r="BG358" s="107"/>
      <c r="BH358" s="107">
        <v>1</v>
      </c>
      <c r="BI358" s="251">
        <v>32</v>
      </c>
      <c r="BJ358" s="250" t="str">
        <f t="shared" si="58"/>
        <v>15,29</v>
      </c>
      <c r="BK358" s="97"/>
      <c r="BL358" s="109">
        <f t="shared" si="55"/>
        <v>354</v>
      </c>
      <c r="BM358" s="64">
        <f t="shared" si="56"/>
        <v>10</v>
      </c>
      <c r="BN358" s="64">
        <f t="shared" si="57"/>
        <v>30</v>
      </c>
      <c r="BO358" s="97"/>
      <c r="BP358" s="245"/>
      <c r="BQ358" s="245"/>
      <c r="BR358" s="245"/>
      <c r="BS358" s="245"/>
      <c r="BT358" s="245"/>
      <c r="BU358" s="245"/>
      <c r="BV358" s="246"/>
      <c r="BW358" s="245"/>
      <c r="BX358" s="246"/>
      <c r="BY358" s="246"/>
      <c r="CZ358" s="97"/>
      <c r="DA358" s="97"/>
      <c r="DB358" s="97"/>
      <c r="DC358" s="97"/>
      <c r="DD358" s="97"/>
      <c r="DE358" s="97"/>
      <c r="DF358" s="97"/>
      <c r="DG358" s="97"/>
      <c r="DH358" s="97"/>
      <c r="DI358" s="97"/>
      <c r="DJ358" s="97"/>
      <c r="DK358" s="97"/>
    </row>
    <row r="359" spans="1:115" ht="11.25" customHeight="1" x14ac:dyDescent="0.2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245"/>
      <c r="AB359" s="245"/>
      <c r="AC359" s="245"/>
      <c r="AD359" s="245"/>
      <c r="AE359" s="245"/>
      <c r="AF359" s="245"/>
      <c r="AG359" s="245"/>
      <c r="AH359" s="245"/>
      <c r="AI359" s="245"/>
      <c r="AJ359" s="245"/>
      <c r="AK359" s="245"/>
      <c r="AL359" s="245"/>
      <c r="AM359" s="245"/>
      <c r="AN359" s="245"/>
      <c r="AO359" s="245"/>
      <c r="AP359" s="245"/>
      <c r="AQ359" s="245"/>
      <c r="AR359" s="245"/>
      <c r="AS359" s="245"/>
      <c r="AT359" s="245"/>
      <c r="AU359" s="245"/>
      <c r="AV359" s="245"/>
      <c r="AW359" s="245"/>
      <c r="AX359" s="245"/>
      <c r="AY359" s="245"/>
      <c r="AZ359" s="245"/>
      <c r="BA359" s="245"/>
      <c r="BB359" s="245"/>
      <c r="BC359" s="245"/>
      <c r="BD359" s="245"/>
      <c r="BE359" s="245"/>
      <c r="BF359" s="245"/>
      <c r="BG359" s="107"/>
      <c r="BH359" s="107">
        <v>1</v>
      </c>
      <c r="BI359" s="251">
        <v>33</v>
      </c>
      <c r="BJ359" s="250" t="str">
        <f t="shared" si="58"/>
        <v>15,30</v>
      </c>
      <c r="BK359" s="97"/>
      <c r="BL359" s="109">
        <f t="shared" si="55"/>
        <v>355</v>
      </c>
      <c r="BM359" s="64">
        <f t="shared" si="56"/>
        <v>10</v>
      </c>
      <c r="BN359" s="64">
        <f t="shared" si="57"/>
        <v>31</v>
      </c>
      <c r="BO359" s="97"/>
      <c r="BP359" s="245"/>
      <c r="BQ359" s="245"/>
      <c r="BR359" s="245"/>
      <c r="BS359" s="245"/>
      <c r="BT359" s="245"/>
      <c r="BU359" s="245"/>
      <c r="BV359" s="246"/>
      <c r="BW359" s="245"/>
      <c r="BX359" s="246"/>
      <c r="BY359" s="246"/>
      <c r="CZ359" s="97"/>
      <c r="DA359" s="97"/>
      <c r="DB359" s="97"/>
      <c r="DC359" s="97"/>
      <c r="DD359" s="97"/>
      <c r="DE359" s="97"/>
      <c r="DF359" s="97"/>
      <c r="DG359" s="97"/>
      <c r="DH359" s="97"/>
      <c r="DI359" s="97"/>
      <c r="DJ359" s="97"/>
      <c r="DK359" s="97"/>
    </row>
    <row r="360" spans="1:115" ht="11.25" customHeight="1" x14ac:dyDescent="0.2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245"/>
      <c r="AB360" s="245"/>
      <c r="AC360" s="245"/>
      <c r="AD360" s="245"/>
      <c r="AE360" s="245"/>
      <c r="AF360" s="245"/>
      <c r="AG360" s="245"/>
      <c r="AH360" s="245"/>
      <c r="AI360" s="245"/>
      <c r="AJ360" s="245"/>
      <c r="AK360" s="245"/>
      <c r="AL360" s="245"/>
      <c r="AM360" s="245"/>
      <c r="AN360" s="245"/>
      <c r="AO360" s="245"/>
      <c r="AP360" s="245"/>
      <c r="AQ360" s="245"/>
      <c r="AR360" s="245"/>
      <c r="AS360" s="245"/>
      <c r="AT360" s="245"/>
      <c r="AU360" s="245"/>
      <c r="AV360" s="245"/>
      <c r="AW360" s="245"/>
      <c r="AX360" s="245"/>
      <c r="AY360" s="245"/>
      <c r="AZ360" s="245"/>
      <c r="BA360" s="245"/>
      <c r="BB360" s="245"/>
      <c r="BC360" s="245"/>
      <c r="BD360" s="245"/>
      <c r="BE360" s="245"/>
      <c r="BF360" s="245"/>
      <c r="BG360" s="107"/>
      <c r="BH360" s="107">
        <v>1</v>
      </c>
      <c r="BI360" s="251">
        <v>34</v>
      </c>
      <c r="BJ360" s="250" t="str">
        <f t="shared" si="58"/>
        <v>15,31</v>
      </c>
      <c r="BK360" s="97"/>
      <c r="BL360" s="109">
        <f t="shared" si="55"/>
        <v>356</v>
      </c>
      <c r="BM360" s="64">
        <f t="shared" si="56"/>
        <v>10</v>
      </c>
      <c r="BN360" s="64">
        <f t="shared" si="57"/>
        <v>32</v>
      </c>
      <c r="BO360" s="97"/>
      <c r="BP360" s="245"/>
      <c r="BQ360" s="245"/>
      <c r="BR360" s="245"/>
      <c r="BS360" s="245"/>
      <c r="BT360" s="245"/>
      <c r="BU360" s="245"/>
      <c r="BV360" s="246"/>
      <c r="BW360" s="245"/>
      <c r="BX360" s="246"/>
      <c r="BY360" s="246"/>
      <c r="CZ360" s="97"/>
      <c r="DA360" s="97"/>
      <c r="DB360" s="97"/>
      <c r="DC360" s="97"/>
      <c r="DD360" s="97"/>
      <c r="DE360" s="97"/>
      <c r="DF360" s="97"/>
      <c r="DG360" s="97"/>
      <c r="DH360" s="97"/>
      <c r="DI360" s="97"/>
      <c r="DJ360" s="97"/>
      <c r="DK360" s="97"/>
    </row>
    <row r="361" spans="1:115" ht="11.25" customHeight="1" x14ac:dyDescent="0.2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245"/>
      <c r="AB361" s="245"/>
      <c r="AC361" s="245"/>
      <c r="AD361" s="245"/>
      <c r="AE361" s="245"/>
      <c r="AF361" s="245"/>
      <c r="AG361" s="245"/>
      <c r="AH361" s="245"/>
      <c r="AI361" s="245"/>
      <c r="AJ361" s="245"/>
      <c r="AK361" s="245"/>
      <c r="AL361" s="245"/>
      <c r="AM361" s="245"/>
      <c r="AN361" s="245"/>
      <c r="AO361" s="245"/>
      <c r="AP361" s="245"/>
      <c r="AQ361" s="245"/>
      <c r="AR361" s="245"/>
      <c r="AS361" s="245"/>
      <c r="AT361" s="245"/>
      <c r="AU361" s="245"/>
      <c r="AV361" s="245"/>
      <c r="AW361" s="245"/>
      <c r="AX361" s="245"/>
      <c r="AY361" s="245"/>
      <c r="AZ361" s="245"/>
      <c r="BA361" s="245"/>
      <c r="BB361" s="245"/>
      <c r="BC361" s="245"/>
      <c r="BD361" s="245"/>
      <c r="BE361" s="245"/>
      <c r="BF361" s="245"/>
      <c r="BG361" s="107"/>
      <c r="BH361" s="107">
        <v>1</v>
      </c>
      <c r="BI361" s="251">
        <v>35</v>
      </c>
      <c r="BJ361" s="250" t="str">
        <f t="shared" si="58"/>
        <v>15,32</v>
      </c>
      <c r="BK361" s="97"/>
      <c r="BL361" s="109">
        <f t="shared" si="55"/>
        <v>357</v>
      </c>
      <c r="BM361" s="64">
        <f t="shared" si="56"/>
        <v>10</v>
      </c>
      <c r="BN361" s="64">
        <f t="shared" si="57"/>
        <v>33</v>
      </c>
      <c r="BO361" s="97"/>
      <c r="BP361" s="245"/>
      <c r="BQ361" s="245"/>
      <c r="BR361" s="245"/>
      <c r="BS361" s="245"/>
      <c r="BT361" s="245"/>
      <c r="BU361" s="245"/>
      <c r="BV361" s="246"/>
      <c r="BW361" s="245"/>
      <c r="BX361" s="246"/>
      <c r="BY361" s="246"/>
      <c r="CZ361" s="97"/>
      <c r="DA361" s="97"/>
      <c r="DB361" s="97"/>
      <c r="DC361" s="97"/>
      <c r="DD361" s="97"/>
      <c r="DE361" s="97"/>
      <c r="DF361" s="97"/>
      <c r="DG361" s="97"/>
      <c r="DH361" s="97"/>
      <c r="DI361" s="97"/>
      <c r="DJ361" s="97"/>
      <c r="DK361" s="97"/>
    </row>
    <row r="362" spans="1:115" ht="11.25" customHeight="1" x14ac:dyDescent="0.2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245"/>
      <c r="AB362" s="245"/>
      <c r="AC362" s="245"/>
      <c r="AD362" s="245"/>
      <c r="AE362" s="245"/>
      <c r="AF362" s="245"/>
      <c r="AG362" s="245"/>
      <c r="AH362" s="245"/>
      <c r="AI362" s="245"/>
      <c r="AJ362" s="245"/>
      <c r="AK362" s="245"/>
      <c r="AL362" s="245"/>
      <c r="AM362" s="245"/>
      <c r="AN362" s="245"/>
      <c r="AO362" s="245"/>
      <c r="AP362" s="245"/>
      <c r="AQ362" s="245"/>
      <c r="AR362" s="245"/>
      <c r="AS362" s="245"/>
      <c r="AT362" s="245"/>
      <c r="AU362" s="245"/>
      <c r="AV362" s="245"/>
      <c r="AW362" s="245"/>
      <c r="AX362" s="245"/>
      <c r="AY362" s="245"/>
      <c r="AZ362" s="245"/>
      <c r="BA362" s="245"/>
      <c r="BB362" s="245"/>
      <c r="BC362" s="245"/>
      <c r="BD362" s="245"/>
      <c r="BE362" s="245"/>
      <c r="BF362" s="245"/>
      <c r="BG362" s="107"/>
      <c r="BH362" s="107">
        <v>1</v>
      </c>
      <c r="BI362" s="251">
        <v>36</v>
      </c>
      <c r="BJ362" s="250" t="str">
        <f t="shared" si="58"/>
        <v>15,33</v>
      </c>
      <c r="BK362" s="97"/>
      <c r="BL362" s="109">
        <f t="shared" si="55"/>
        <v>358</v>
      </c>
      <c r="BM362" s="64">
        <f t="shared" si="56"/>
        <v>10</v>
      </c>
      <c r="BN362" s="64">
        <f t="shared" si="57"/>
        <v>34</v>
      </c>
      <c r="BO362" s="97"/>
      <c r="BP362" s="245"/>
      <c r="BQ362" s="245"/>
      <c r="BR362" s="245"/>
      <c r="BS362" s="245"/>
      <c r="BT362" s="245"/>
      <c r="BU362" s="245"/>
      <c r="BV362" s="246"/>
      <c r="BW362" s="245"/>
      <c r="BX362" s="246"/>
      <c r="BY362" s="246"/>
      <c r="CZ362" s="97"/>
      <c r="DA362" s="97"/>
      <c r="DB362" s="97"/>
      <c r="DC362" s="97"/>
      <c r="DD362" s="97"/>
      <c r="DE362" s="97"/>
      <c r="DF362" s="97"/>
      <c r="DG362" s="97"/>
      <c r="DH362" s="97"/>
      <c r="DI362" s="97"/>
      <c r="DJ362" s="97"/>
      <c r="DK362" s="97"/>
    </row>
    <row r="363" spans="1:115" ht="11.25" customHeight="1" x14ac:dyDescent="0.2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245"/>
      <c r="AB363" s="245"/>
      <c r="AC363" s="245"/>
      <c r="AD363" s="245"/>
      <c r="AE363" s="245"/>
      <c r="AF363" s="245"/>
      <c r="AG363" s="245"/>
      <c r="AH363" s="245"/>
      <c r="AI363" s="245"/>
      <c r="AJ363" s="245"/>
      <c r="AK363" s="245"/>
      <c r="AL363" s="245"/>
      <c r="AM363" s="245"/>
      <c r="AN363" s="245"/>
      <c r="AO363" s="245"/>
      <c r="AP363" s="245"/>
      <c r="AQ363" s="245"/>
      <c r="AR363" s="245"/>
      <c r="AS363" s="245"/>
      <c r="AT363" s="245"/>
      <c r="AU363" s="245"/>
      <c r="AV363" s="245"/>
      <c r="AW363" s="245"/>
      <c r="AX363" s="245"/>
      <c r="AY363" s="245"/>
      <c r="AZ363" s="245"/>
      <c r="BA363" s="245"/>
      <c r="BB363" s="245"/>
      <c r="BC363" s="245"/>
      <c r="BD363" s="245"/>
      <c r="BE363" s="245"/>
      <c r="BF363" s="245"/>
      <c r="BG363" s="107"/>
      <c r="BH363" s="107">
        <v>1</v>
      </c>
      <c r="BI363" s="251">
        <v>37</v>
      </c>
      <c r="BJ363" s="250" t="str">
        <f t="shared" si="58"/>
        <v>15,34</v>
      </c>
      <c r="BK363" s="97"/>
      <c r="BL363" s="109">
        <f t="shared" si="55"/>
        <v>359</v>
      </c>
      <c r="BM363" s="64">
        <f t="shared" si="56"/>
        <v>10</v>
      </c>
      <c r="BN363" s="64">
        <f t="shared" si="57"/>
        <v>35</v>
      </c>
      <c r="BO363" s="97"/>
      <c r="BP363" s="245"/>
      <c r="BQ363" s="245"/>
      <c r="BR363" s="245"/>
      <c r="BS363" s="245"/>
      <c r="BT363" s="245"/>
      <c r="BU363" s="245"/>
      <c r="BV363" s="246"/>
      <c r="BW363" s="245"/>
      <c r="BX363" s="246"/>
      <c r="BY363" s="246"/>
      <c r="CZ363" s="97"/>
      <c r="DA363" s="97"/>
      <c r="DB363" s="97"/>
      <c r="DC363" s="97"/>
      <c r="DD363" s="97"/>
      <c r="DE363" s="97"/>
      <c r="DF363" s="97"/>
      <c r="DG363" s="97"/>
      <c r="DH363" s="97"/>
      <c r="DI363" s="97"/>
      <c r="DJ363" s="97"/>
      <c r="DK363" s="97"/>
    </row>
    <row r="364" spans="1:115" ht="11.25" customHeight="1" x14ac:dyDescent="0.2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245"/>
      <c r="AB364" s="245"/>
      <c r="AC364" s="245"/>
      <c r="AD364" s="245"/>
      <c r="AE364" s="245"/>
      <c r="AF364" s="245"/>
      <c r="AG364" s="245"/>
      <c r="AH364" s="245"/>
      <c r="AI364" s="245"/>
      <c r="AJ364" s="245"/>
      <c r="AK364" s="245"/>
      <c r="AL364" s="245"/>
      <c r="AM364" s="245"/>
      <c r="AN364" s="245"/>
      <c r="AO364" s="245"/>
      <c r="AP364" s="245"/>
      <c r="AQ364" s="245"/>
      <c r="AR364" s="245"/>
      <c r="AS364" s="245"/>
      <c r="AT364" s="245"/>
      <c r="AU364" s="245"/>
      <c r="AV364" s="245"/>
      <c r="AW364" s="245"/>
      <c r="AX364" s="245"/>
      <c r="AY364" s="245"/>
      <c r="AZ364" s="245"/>
      <c r="BA364" s="245"/>
      <c r="BB364" s="245"/>
      <c r="BC364" s="245"/>
      <c r="BD364" s="245"/>
      <c r="BE364" s="245"/>
      <c r="BF364" s="245"/>
      <c r="BG364" s="107"/>
      <c r="BH364" s="107">
        <v>1</v>
      </c>
      <c r="BI364" s="251">
        <v>38</v>
      </c>
      <c r="BJ364" s="250" t="str">
        <f t="shared" si="58"/>
        <v>15,35</v>
      </c>
      <c r="BK364" s="97"/>
      <c r="BL364" s="109">
        <f t="shared" si="55"/>
        <v>360</v>
      </c>
      <c r="BM364" s="64">
        <f t="shared" si="56"/>
        <v>10</v>
      </c>
      <c r="BN364" s="64">
        <f t="shared" si="57"/>
        <v>36</v>
      </c>
      <c r="BO364" s="97"/>
      <c r="BP364" s="245"/>
      <c r="BQ364" s="245"/>
      <c r="BR364" s="245"/>
      <c r="BS364" s="245"/>
      <c r="BT364" s="245"/>
      <c r="BU364" s="245"/>
      <c r="BV364" s="246"/>
      <c r="BW364" s="245"/>
      <c r="BX364" s="246"/>
      <c r="BY364" s="246"/>
      <c r="CZ364" s="97"/>
      <c r="DA364" s="97"/>
      <c r="DB364" s="97"/>
      <c r="DC364" s="97"/>
      <c r="DD364" s="97"/>
      <c r="DE364" s="97"/>
      <c r="DF364" s="97"/>
      <c r="DG364" s="97"/>
      <c r="DH364" s="97"/>
      <c r="DI364" s="97"/>
      <c r="DJ364" s="97"/>
      <c r="DK364" s="97"/>
    </row>
    <row r="365" spans="1:115" ht="11.25" customHeight="1" x14ac:dyDescent="0.2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245"/>
      <c r="AB365" s="245"/>
      <c r="AC365" s="245"/>
      <c r="AD365" s="245"/>
      <c r="AE365" s="245"/>
      <c r="AF365" s="245"/>
      <c r="AG365" s="245"/>
      <c r="AH365" s="245"/>
      <c r="AI365" s="245"/>
      <c r="AJ365" s="245"/>
      <c r="AK365" s="245"/>
      <c r="AL365" s="245"/>
      <c r="AM365" s="245"/>
      <c r="AN365" s="245"/>
      <c r="AO365" s="245"/>
      <c r="AP365" s="245"/>
      <c r="AQ365" s="245"/>
      <c r="AR365" s="245"/>
      <c r="AS365" s="245"/>
      <c r="AT365" s="245"/>
      <c r="AU365" s="245"/>
      <c r="AV365" s="245"/>
      <c r="AW365" s="245"/>
      <c r="AX365" s="245"/>
      <c r="AY365" s="245"/>
      <c r="AZ365" s="245"/>
      <c r="BA365" s="245"/>
      <c r="BB365" s="245"/>
      <c r="BC365" s="245"/>
      <c r="BD365" s="245"/>
      <c r="BE365" s="245"/>
      <c r="BF365" s="245"/>
      <c r="BG365" s="245"/>
      <c r="BH365" s="249"/>
      <c r="BI365" s="249"/>
      <c r="BJ365" s="249"/>
      <c r="BK365" s="97"/>
      <c r="BL365" s="109">
        <f t="shared" si="55"/>
        <v>361</v>
      </c>
      <c r="BM365" s="64">
        <f t="shared" si="56"/>
        <v>11</v>
      </c>
      <c r="BN365" s="64">
        <f t="shared" si="57"/>
        <v>1</v>
      </c>
      <c r="BO365" s="97"/>
      <c r="BP365" s="245"/>
      <c r="BQ365" s="245"/>
      <c r="BR365" s="245"/>
      <c r="BS365" s="245"/>
      <c r="BT365" s="245"/>
      <c r="BU365" s="245"/>
      <c r="BV365" s="246"/>
      <c r="BW365" s="245"/>
      <c r="BX365" s="246"/>
      <c r="BY365" s="246"/>
      <c r="CZ365" s="97"/>
      <c r="DA365" s="97"/>
      <c r="DB365" s="97"/>
      <c r="DC365" s="97"/>
      <c r="DD365" s="97"/>
      <c r="DE365" s="97"/>
      <c r="DF365" s="97"/>
      <c r="DG365" s="97"/>
      <c r="DH365" s="97"/>
      <c r="DI365" s="97"/>
      <c r="DJ365" s="97"/>
      <c r="DK365" s="97"/>
    </row>
    <row r="366" spans="1:115" ht="11.25" customHeight="1" x14ac:dyDescent="0.2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245"/>
      <c r="AB366" s="245"/>
      <c r="AC366" s="245"/>
      <c r="AD366" s="245"/>
      <c r="AE366" s="245"/>
      <c r="AF366" s="245"/>
      <c r="AG366" s="245"/>
      <c r="AH366" s="245"/>
      <c r="AI366" s="245"/>
      <c r="AJ366" s="245"/>
      <c r="AK366" s="245"/>
      <c r="AL366" s="245"/>
      <c r="AM366" s="245"/>
      <c r="AN366" s="245"/>
      <c r="AO366" s="245"/>
      <c r="AP366" s="245"/>
      <c r="AQ366" s="245"/>
      <c r="AR366" s="245"/>
      <c r="AS366" s="245"/>
      <c r="AT366" s="245"/>
      <c r="AU366" s="245"/>
      <c r="AV366" s="245"/>
      <c r="AW366" s="245"/>
      <c r="AX366" s="245"/>
      <c r="AY366" s="245"/>
      <c r="AZ366" s="245"/>
      <c r="BA366" s="245"/>
      <c r="BB366" s="245"/>
      <c r="BC366" s="245"/>
      <c r="BD366" s="245"/>
      <c r="BE366" s="245"/>
      <c r="BF366" s="245"/>
      <c r="BG366" s="77"/>
      <c r="BH366" s="77" t="s">
        <v>587</v>
      </c>
      <c r="BI366" s="77" t="s">
        <v>586</v>
      </c>
      <c r="BJ366" s="77" t="s">
        <v>585</v>
      </c>
      <c r="BK366" s="97"/>
      <c r="BL366" s="109">
        <f t="shared" si="55"/>
        <v>362</v>
      </c>
      <c r="BM366" s="64">
        <f t="shared" si="56"/>
        <v>11</v>
      </c>
      <c r="BN366" s="64">
        <f t="shared" si="57"/>
        <v>2</v>
      </c>
      <c r="BO366" s="97"/>
      <c r="BP366" s="245"/>
      <c r="BQ366" s="245"/>
      <c r="BR366" s="245"/>
      <c r="BS366" s="245"/>
      <c r="BT366" s="245"/>
      <c r="BU366" s="245"/>
      <c r="BV366" s="246"/>
      <c r="BW366" s="245"/>
      <c r="BX366" s="246"/>
      <c r="BY366" s="246"/>
      <c r="CZ366" s="97"/>
      <c r="DA366" s="97"/>
      <c r="DB366" s="97"/>
      <c r="DC366" s="97"/>
      <c r="DD366" s="97"/>
      <c r="DE366" s="97"/>
      <c r="DF366" s="97"/>
      <c r="DG366" s="97"/>
      <c r="DH366" s="97"/>
      <c r="DI366" s="97"/>
      <c r="DJ366" s="97"/>
      <c r="DK366" s="97"/>
    </row>
    <row r="367" spans="1:115" ht="11.25" customHeight="1" x14ac:dyDescent="0.2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245"/>
      <c r="AB367" s="245"/>
      <c r="AC367" s="245"/>
      <c r="AD367" s="245"/>
      <c r="AE367" s="245"/>
      <c r="AF367" s="245"/>
      <c r="AG367" s="245"/>
      <c r="AH367" s="245"/>
      <c r="AI367" s="245"/>
      <c r="AJ367" s="245"/>
      <c r="AK367" s="245"/>
      <c r="AL367" s="245"/>
      <c r="AM367" s="245"/>
      <c r="AN367" s="245"/>
      <c r="AO367" s="245"/>
      <c r="AP367" s="245"/>
      <c r="AQ367" s="245"/>
      <c r="AR367" s="245"/>
      <c r="AS367" s="245"/>
      <c r="AT367" s="245"/>
      <c r="AU367" s="245"/>
      <c r="AV367" s="245"/>
      <c r="AW367" s="245"/>
      <c r="AX367" s="245"/>
      <c r="AY367" s="245"/>
      <c r="AZ367" s="245"/>
      <c r="BA367" s="245"/>
      <c r="BB367" s="245"/>
      <c r="BC367" s="245"/>
      <c r="BD367" s="245"/>
      <c r="BE367" s="245"/>
      <c r="BF367" s="245"/>
      <c r="BG367" s="245" t="s">
        <v>584</v>
      </c>
      <c r="BH367" s="245"/>
      <c r="BI367" s="245">
        <v>1</v>
      </c>
      <c r="BJ367" s="97"/>
      <c r="BK367" s="97"/>
      <c r="BL367" s="109">
        <f t="shared" si="55"/>
        <v>363</v>
      </c>
      <c r="BM367" s="64">
        <f t="shared" si="56"/>
        <v>11</v>
      </c>
      <c r="BN367" s="64">
        <f t="shared" si="57"/>
        <v>3</v>
      </c>
      <c r="BO367" s="97"/>
      <c r="BP367" s="245"/>
      <c r="BQ367" s="245"/>
      <c r="BR367" s="245"/>
      <c r="BS367" s="245"/>
      <c r="BT367" s="245"/>
      <c r="BU367" s="245"/>
      <c r="BV367" s="246"/>
      <c r="BW367" s="245"/>
      <c r="BX367" s="246"/>
      <c r="BY367" s="246"/>
      <c r="CZ367" s="97"/>
      <c r="DA367" s="97"/>
      <c r="DB367" s="97"/>
      <c r="DC367" s="97"/>
      <c r="DD367" s="97"/>
      <c r="DE367" s="97"/>
      <c r="DF367" s="97"/>
      <c r="DG367" s="97"/>
      <c r="DH367" s="97"/>
      <c r="DI367" s="97"/>
      <c r="DJ367" s="97"/>
      <c r="DK367" s="97"/>
    </row>
    <row r="368" spans="1:115" ht="11.25" customHeight="1" x14ac:dyDescent="0.2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245"/>
      <c r="AB368" s="245"/>
      <c r="AC368" s="245"/>
      <c r="AD368" s="245"/>
      <c r="AE368" s="245"/>
      <c r="AF368" s="245"/>
      <c r="AG368" s="245"/>
      <c r="AH368" s="245"/>
      <c r="AI368" s="245"/>
      <c r="AJ368" s="245"/>
      <c r="AK368" s="245"/>
      <c r="AL368" s="245"/>
      <c r="AM368" s="245"/>
      <c r="AN368" s="245"/>
      <c r="AO368" s="245"/>
      <c r="AP368" s="245"/>
      <c r="AQ368" s="245"/>
      <c r="AR368" s="245"/>
      <c r="AS368" s="245"/>
      <c r="AT368" s="245"/>
      <c r="AU368" s="245"/>
      <c r="AV368" s="245"/>
      <c r="AW368" s="245"/>
      <c r="AX368" s="245"/>
      <c r="AY368" s="245"/>
      <c r="AZ368" s="245"/>
      <c r="BA368" s="245"/>
      <c r="BB368" s="245"/>
      <c r="BC368" s="245"/>
      <c r="BD368" s="245"/>
      <c r="BE368" s="245"/>
      <c r="BF368" s="245"/>
      <c r="BG368" s="245" t="s">
        <v>583</v>
      </c>
      <c r="BH368" s="245"/>
      <c r="BI368" s="248" t="s">
        <v>582</v>
      </c>
      <c r="BJ368" s="97"/>
      <c r="BK368" s="97"/>
      <c r="BL368" s="109">
        <f t="shared" si="55"/>
        <v>364</v>
      </c>
      <c r="BM368" s="64">
        <f t="shared" si="56"/>
        <v>11</v>
      </c>
      <c r="BN368" s="64">
        <f t="shared" si="57"/>
        <v>4</v>
      </c>
      <c r="BO368" s="97"/>
      <c r="BP368" s="245"/>
      <c r="BQ368" s="245"/>
      <c r="BR368" s="245"/>
      <c r="BS368" s="245"/>
      <c r="BT368" s="245"/>
      <c r="BU368" s="245"/>
      <c r="BV368" s="246"/>
      <c r="BW368" s="245"/>
      <c r="BX368" s="246"/>
      <c r="BY368" s="246"/>
      <c r="CZ368" s="97"/>
      <c r="DA368" s="97"/>
      <c r="DB368" s="97"/>
      <c r="DC368" s="97"/>
      <c r="DD368" s="97"/>
      <c r="DE368" s="97"/>
      <c r="DF368" s="97"/>
      <c r="DG368" s="97"/>
      <c r="DH368" s="97"/>
      <c r="DI368" s="97"/>
      <c r="DJ368" s="97"/>
      <c r="DK368" s="97"/>
    </row>
    <row r="369" spans="1:115" ht="11.25" customHeight="1" x14ac:dyDescent="0.2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245"/>
      <c r="AB369" s="245"/>
      <c r="AC369" s="245"/>
      <c r="AD369" s="245"/>
      <c r="AE369" s="245"/>
      <c r="AF369" s="245"/>
      <c r="AG369" s="245"/>
      <c r="AH369" s="245"/>
      <c r="AI369" s="245"/>
      <c r="AJ369" s="245"/>
      <c r="AK369" s="245"/>
      <c r="AL369" s="245"/>
      <c r="AM369" s="245"/>
      <c r="AN369" s="245"/>
      <c r="AO369" s="245"/>
      <c r="AP369" s="245"/>
      <c r="AQ369" s="245"/>
      <c r="AR369" s="245"/>
      <c r="AS369" s="245"/>
      <c r="AT369" s="245"/>
      <c r="AU369" s="245"/>
      <c r="AV369" s="245"/>
      <c r="AW369" s="245"/>
      <c r="AX369" s="245"/>
      <c r="AY369" s="245"/>
      <c r="AZ369" s="245"/>
      <c r="BA369" s="245"/>
      <c r="BB369" s="245"/>
      <c r="BC369" s="245"/>
      <c r="BD369" s="245"/>
      <c r="BE369" s="245"/>
      <c r="BF369" s="245"/>
      <c r="BG369" s="245" t="s">
        <v>581</v>
      </c>
      <c r="BH369" s="245"/>
      <c r="BI369" s="245" t="str">
        <f>BP3</f>
        <v>LAK2</v>
      </c>
      <c r="BJ369" s="97"/>
      <c r="BK369" s="97"/>
      <c r="BL369" s="109">
        <f t="shared" si="55"/>
        <v>365</v>
      </c>
      <c r="BM369" s="64">
        <f t="shared" si="56"/>
        <v>11</v>
      </c>
      <c r="BN369" s="64">
        <f t="shared" si="57"/>
        <v>5</v>
      </c>
      <c r="BO369" s="97"/>
      <c r="BP369" s="245"/>
      <c r="BQ369" s="245"/>
      <c r="BR369" s="245"/>
      <c r="BS369" s="245"/>
      <c r="BT369" s="245"/>
      <c r="BU369" s="245"/>
      <c r="BV369" s="246"/>
      <c r="BW369" s="245"/>
      <c r="BX369" s="246"/>
      <c r="BY369" s="246"/>
      <c r="CZ369" s="97"/>
      <c r="DA369" s="97"/>
      <c r="DB369" s="97"/>
      <c r="DC369" s="97"/>
      <c r="DD369" s="97"/>
      <c r="DE369" s="97"/>
      <c r="DF369" s="97"/>
      <c r="DG369" s="97"/>
      <c r="DH369" s="97"/>
      <c r="DI369" s="97"/>
      <c r="DJ369" s="97"/>
      <c r="DK369" s="97"/>
    </row>
    <row r="370" spans="1:115" ht="11.25" customHeight="1" x14ac:dyDescent="0.2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245"/>
      <c r="AB370" s="245"/>
      <c r="AC370" s="245"/>
      <c r="AD370" s="245"/>
      <c r="AE370" s="245"/>
      <c r="AF370" s="245"/>
      <c r="AG370" s="245"/>
      <c r="AH370" s="245"/>
      <c r="AI370" s="245"/>
      <c r="AJ370" s="245"/>
      <c r="AK370" s="245"/>
      <c r="AL370" s="245"/>
      <c r="AM370" s="245"/>
      <c r="AN370" s="245"/>
      <c r="AO370" s="245"/>
      <c r="AP370" s="245"/>
      <c r="AQ370" s="245"/>
      <c r="AR370" s="245"/>
      <c r="AS370" s="245"/>
      <c r="AT370" s="245"/>
      <c r="AU370" s="245"/>
      <c r="AV370" s="245"/>
      <c r="AW370" s="245"/>
      <c r="AX370" s="245"/>
      <c r="AY370" s="245"/>
      <c r="AZ370" s="245"/>
      <c r="BA370" s="245"/>
      <c r="BB370" s="245"/>
      <c r="BC370" s="245"/>
      <c r="BD370" s="245"/>
      <c r="BE370" s="245"/>
      <c r="BF370" s="245"/>
      <c r="BG370" s="245" t="s">
        <v>580</v>
      </c>
      <c r="BH370" s="245"/>
      <c r="BI370" s="247" t="s">
        <v>579</v>
      </c>
      <c r="BJ370" s="97"/>
      <c r="BK370" s="97"/>
      <c r="BL370" s="109">
        <f t="shared" si="55"/>
        <v>366</v>
      </c>
      <c r="BM370" s="64">
        <f t="shared" si="56"/>
        <v>11</v>
      </c>
      <c r="BN370" s="64">
        <f t="shared" si="57"/>
        <v>6</v>
      </c>
      <c r="BO370" s="97"/>
      <c r="BP370" s="245"/>
      <c r="BQ370" s="245"/>
      <c r="BR370" s="245"/>
      <c r="BS370" s="245"/>
      <c r="BT370" s="245"/>
      <c r="BU370" s="245"/>
      <c r="BV370" s="246"/>
      <c r="BW370" s="245"/>
      <c r="BX370" s="246"/>
      <c r="BY370" s="246"/>
      <c r="CZ370" s="97"/>
      <c r="DA370" s="97"/>
      <c r="DB370" s="97"/>
      <c r="DC370" s="97"/>
      <c r="DD370" s="97"/>
      <c r="DE370" s="97"/>
      <c r="DF370" s="97"/>
      <c r="DG370" s="97"/>
      <c r="DH370" s="97"/>
      <c r="DI370" s="97"/>
      <c r="DJ370" s="97"/>
      <c r="DK370" s="97"/>
    </row>
    <row r="371" spans="1:115" ht="11.25" customHeight="1" x14ac:dyDescent="0.2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245"/>
      <c r="AB371" s="245"/>
      <c r="AC371" s="245"/>
      <c r="AD371" s="245"/>
      <c r="AE371" s="245"/>
      <c r="AF371" s="245"/>
      <c r="AG371" s="245"/>
      <c r="AH371" s="245"/>
      <c r="AI371" s="245"/>
      <c r="AJ371" s="245"/>
      <c r="AK371" s="245"/>
      <c r="AL371" s="245"/>
      <c r="AM371" s="245"/>
      <c r="AN371" s="245"/>
      <c r="AO371" s="245"/>
      <c r="AP371" s="245"/>
      <c r="AQ371" s="245"/>
      <c r="AR371" s="245"/>
      <c r="AS371" s="245"/>
      <c r="AT371" s="245"/>
      <c r="AU371" s="245"/>
      <c r="AV371" s="245"/>
      <c r="AW371" s="245"/>
      <c r="AX371" s="245"/>
      <c r="AY371" s="245"/>
      <c r="AZ371" s="245"/>
      <c r="BA371" s="245"/>
      <c r="BB371" s="245"/>
      <c r="BC371" s="245"/>
      <c r="BD371" s="245"/>
      <c r="BE371" s="245"/>
      <c r="BF371" s="245"/>
      <c r="BG371" s="245"/>
      <c r="BH371" s="245"/>
      <c r="BI371" s="245"/>
      <c r="BJ371" s="97"/>
      <c r="BK371" s="97"/>
      <c r="BL371" s="109">
        <f t="shared" si="55"/>
        <v>367</v>
      </c>
      <c r="BM371" s="64">
        <f t="shared" si="56"/>
        <v>11</v>
      </c>
      <c r="BN371" s="64">
        <f t="shared" si="57"/>
        <v>7</v>
      </c>
      <c r="BO371" s="97"/>
      <c r="BP371" s="245"/>
      <c r="BQ371" s="245"/>
      <c r="BR371" s="245"/>
      <c r="BS371" s="245"/>
      <c r="BT371" s="245"/>
      <c r="BU371" s="245"/>
      <c r="BV371" s="246"/>
      <c r="BW371" s="245"/>
      <c r="BX371" s="246"/>
      <c r="BY371" s="246"/>
      <c r="CZ371" s="97"/>
      <c r="DA371" s="97"/>
      <c r="DB371" s="97"/>
      <c r="DC371" s="97"/>
      <c r="DD371" s="97"/>
      <c r="DE371" s="97"/>
      <c r="DF371" s="97"/>
      <c r="DG371" s="97"/>
      <c r="DH371" s="97"/>
      <c r="DI371" s="97"/>
      <c r="DJ371" s="97"/>
      <c r="DK371" s="97"/>
    </row>
    <row r="372" spans="1:115" ht="11.25" customHeight="1" x14ac:dyDescent="0.2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245"/>
      <c r="AB372" s="245"/>
      <c r="AC372" s="245"/>
      <c r="AD372" s="245"/>
      <c r="AE372" s="245"/>
      <c r="AF372" s="245"/>
      <c r="AG372" s="245"/>
      <c r="AH372" s="245"/>
      <c r="AI372" s="245"/>
      <c r="AJ372" s="245"/>
      <c r="AK372" s="245"/>
      <c r="AL372" s="245"/>
      <c r="AM372" s="245"/>
      <c r="AN372" s="245"/>
      <c r="AO372" s="245"/>
      <c r="AP372" s="245"/>
      <c r="AQ372" s="245"/>
      <c r="AR372" s="245"/>
      <c r="AS372" s="245"/>
      <c r="AT372" s="245"/>
      <c r="AU372" s="245"/>
      <c r="AV372" s="245"/>
      <c r="AW372" s="245"/>
      <c r="AX372" s="245"/>
      <c r="AY372" s="245"/>
      <c r="AZ372" s="245"/>
      <c r="BA372" s="245"/>
      <c r="BB372" s="245"/>
      <c r="BC372" s="245"/>
      <c r="BD372" s="245"/>
      <c r="BE372" s="245"/>
      <c r="BF372" s="245"/>
      <c r="BG372" s="245"/>
      <c r="BH372" s="245"/>
      <c r="BI372" s="245"/>
      <c r="BJ372" s="97"/>
      <c r="BK372" s="97"/>
      <c r="BL372" s="109">
        <f t="shared" si="55"/>
        <v>368</v>
      </c>
      <c r="BM372" s="64">
        <f t="shared" si="56"/>
        <v>11</v>
      </c>
      <c r="BN372" s="64">
        <f t="shared" si="57"/>
        <v>8</v>
      </c>
      <c r="BO372" s="97"/>
      <c r="BP372" s="245"/>
      <c r="BQ372" s="245"/>
      <c r="BR372" s="245"/>
      <c r="BS372" s="245"/>
      <c r="BT372" s="245"/>
      <c r="BU372" s="245"/>
      <c r="BV372" s="246"/>
      <c r="BW372" s="245"/>
      <c r="BX372" s="246"/>
      <c r="BY372" s="246"/>
      <c r="CZ372" s="97"/>
      <c r="DA372" s="97"/>
      <c r="DB372" s="97"/>
      <c r="DC372" s="97"/>
      <c r="DD372" s="97"/>
      <c r="DE372" s="97"/>
      <c r="DF372" s="97"/>
      <c r="DG372" s="97"/>
      <c r="DH372" s="97"/>
      <c r="DI372" s="97"/>
      <c r="DJ372" s="97"/>
      <c r="DK372" s="97"/>
    </row>
    <row r="373" spans="1:115" ht="11.25" customHeight="1" x14ac:dyDescent="0.2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245"/>
      <c r="AB373" s="245"/>
      <c r="AC373" s="245"/>
      <c r="AD373" s="245"/>
      <c r="AE373" s="245"/>
      <c r="AF373" s="245"/>
      <c r="AG373" s="245"/>
      <c r="AH373" s="245"/>
      <c r="AI373" s="245"/>
      <c r="AJ373" s="245"/>
      <c r="AK373" s="245"/>
      <c r="AL373" s="245"/>
      <c r="AM373" s="245"/>
      <c r="AN373" s="245"/>
      <c r="AO373" s="245"/>
      <c r="AP373" s="245"/>
      <c r="AQ373" s="245"/>
      <c r="AR373" s="245"/>
      <c r="AS373" s="245"/>
      <c r="AT373" s="245"/>
      <c r="AU373" s="245"/>
      <c r="AV373" s="245"/>
      <c r="AW373" s="245"/>
      <c r="AX373" s="245"/>
      <c r="AY373" s="245"/>
      <c r="AZ373" s="245"/>
      <c r="BA373" s="245"/>
      <c r="BB373" s="245"/>
      <c r="BC373" s="245"/>
      <c r="BD373" s="245"/>
      <c r="BE373" s="245"/>
      <c r="BF373" s="245"/>
      <c r="BG373" s="245"/>
      <c r="BH373" s="245"/>
      <c r="BI373" s="245"/>
      <c r="BJ373" s="97"/>
      <c r="BK373" s="97"/>
      <c r="BL373" s="109">
        <f t="shared" si="55"/>
        <v>369</v>
      </c>
      <c r="BM373" s="64">
        <f t="shared" si="56"/>
        <v>11</v>
      </c>
      <c r="BN373" s="64">
        <f t="shared" si="57"/>
        <v>9</v>
      </c>
      <c r="BO373" s="97"/>
      <c r="BP373" s="245"/>
      <c r="BQ373" s="245"/>
      <c r="BR373" s="245"/>
      <c r="BS373" s="245"/>
      <c r="BT373" s="245"/>
      <c r="BU373" s="245"/>
      <c r="BV373" s="246"/>
      <c r="BW373" s="245"/>
      <c r="BX373" s="246"/>
      <c r="BY373" s="246"/>
      <c r="CZ373" s="97"/>
      <c r="DA373" s="97"/>
      <c r="DB373" s="97"/>
      <c r="DC373" s="97"/>
      <c r="DD373" s="97"/>
      <c r="DE373" s="97"/>
      <c r="DF373" s="97"/>
      <c r="DG373" s="97"/>
      <c r="DH373" s="97"/>
      <c r="DI373" s="97"/>
      <c r="DJ373" s="97"/>
      <c r="DK373" s="97"/>
    </row>
    <row r="374" spans="1:115" ht="11.25" customHeight="1" x14ac:dyDescent="0.2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245"/>
      <c r="AB374" s="245"/>
      <c r="AC374" s="245"/>
      <c r="AD374" s="245"/>
      <c r="AE374" s="245"/>
      <c r="AF374" s="245"/>
      <c r="AG374" s="245"/>
      <c r="AH374" s="245"/>
      <c r="AI374" s="245"/>
      <c r="AJ374" s="245"/>
      <c r="AK374" s="245"/>
      <c r="AL374" s="245"/>
      <c r="AM374" s="245"/>
      <c r="AN374" s="245"/>
      <c r="AO374" s="245"/>
      <c r="AP374" s="245"/>
      <c r="AQ374" s="245"/>
      <c r="AR374" s="245"/>
      <c r="AS374" s="245"/>
      <c r="AT374" s="245"/>
      <c r="AU374" s="245"/>
      <c r="AV374" s="245"/>
      <c r="AW374" s="245"/>
      <c r="AX374" s="245"/>
      <c r="AY374" s="245"/>
      <c r="AZ374" s="245"/>
      <c r="BA374" s="245"/>
      <c r="BB374" s="245"/>
      <c r="BC374" s="245"/>
      <c r="BD374" s="245"/>
      <c r="BE374" s="245"/>
      <c r="BF374" s="245"/>
      <c r="BG374" s="245"/>
      <c r="BH374" s="245"/>
      <c r="BI374" s="245"/>
      <c r="BJ374" s="97"/>
      <c r="BK374" s="97"/>
      <c r="BL374" s="109">
        <f t="shared" si="55"/>
        <v>370</v>
      </c>
      <c r="BM374" s="64">
        <f t="shared" si="56"/>
        <v>11</v>
      </c>
      <c r="BN374" s="64">
        <f t="shared" si="57"/>
        <v>10</v>
      </c>
      <c r="BO374" s="97"/>
      <c r="BP374" s="245"/>
      <c r="BQ374" s="245"/>
      <c r="BR374" s="245"/>
      <c r="BS374" s="245"/>
      <c r="BT374" s="245"/>
      <c r="BU374" s="245"/>
      <c r="BV374" s="246"/>
      <c r="BW374" s="245"/>
      <c r="BX374" s="246"/>
      <c r="BY374" s="246"/>
      <c r="CZ374" s="97"/>
      <c r="DA374" s="97"/>
      <c r="DB374" s="97"/>
      <c r="DC374" s="97"/>
      <c r="DD374" s="97"/>
      <c r="DE374" s="97"/>
      <c r="DF374" s="97"/>
      <c r="DG374" s="97"/>
      <c r="DH374" s="97"/>
      <c r="DI374" s="97"/>
      <c r="DJ374" s="97"/>
      <c r="DK374" s="97"/>
    </row>
    <row r="375" spans="1:115" ht="11.25" customHeight="1" x14ac:dyDescent="0.2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245"/>
      <c r="AB375" s="245"/>
      <c r="AC375" s="245"/>
      <c r="AD375" s="245"/>
      <c r="AE375" s="245"/>
      <c r="AF375" s="245"/>
      <c r="AG375" s="245"/>
      <c r="AH375" s="245"/>
      <c r="AI375" s="245"/>
      <c r="AJ375" s="245"/>
      <c r="AK375" s="245"/>
      <c r="AL375" s="245"/>
      <c r="AM375" s="245"/>
      <c r="AN375" s="245"/>
      <c r="AO375" s="245"/>
      <c r="AP375" s="245"/>
      <c r="AQ375" s="245"/>
      <c r="AR375" s="245"/>
      <c r="AS375" s="245"/>
      <c r="AT375" s="245"/>
      <c r="AU375" s="245"/>
      <c r="AV375" s="245"/>
      <c r="AW375" s="245"/>
      <c r="AX375" s="245"/>
      <c r="AY375" s="245"/>
      <c r="AZ375" s="245"/>
      <c r="BA375" s="245"/>
      <c r="BB375" s="245"/>
      <c r="BC375" s="245"/>
      <c r="BD375" s="245"/>
      <c r="BE375" s="245"/>
      <c r="BF375" s="245"/>
      <c r="BG375" s="245"/>
      <c r="BH375" s="245"/>
      <c r="BI375" s="245"/>
      <c r="BJ375" s="97"/>
      <c r="BK375" s="97"/>
      <c r="BL375" s="109">
        <f t="shared" si="55"/>
        <v>371</v>
      </c>
      <c r="BM375" s="64">
        <f t="shared" si="56"/>
        <v>11</v>
      </c>
      <c r="BN375" s="64">
        <f t="shared" si="57"/>
        <v>11</v>
      </c>
      <c r="BO375" s="97"/>
      <c r="BP375" s="245"/>
      <c r="BQ375" s="245"/>
      <c r="BR375" s="245"/>
      <c r="BS375" s="245"/>
      <c r="BT375" s="245"/>
      <c r="BU375" s="245"/>
      <c r="BV375" s="246"/>
      <c r="BW375" s="245"/>
      <c r="BX375" s="246"/>
      <c r="BY375" s="246"/>
      <c r="CZ375" s="97"/>
      <c r="DA375" s="97"/>
      <c r="DB375" s="97"/>
      <c r="DC375" s="97"/>
      <c r="DD375" s="97"/>
      <c r="DE375" s="97"/>
      <c r="DF375" s="97"/>
      <c r="DG375" s="97"/>
      <c r="DH375" s="97"/>
      <c r="DI375" s="97"/>
      <c r="DJ375" s="97"/>
      <c r="DK375" s="97"/>
    </row>
    <row r="376" spans="1:115" ht="11.25" customHeight="1" x14ac:dyDescent="0.2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245"/>
      <c r="AB376" s="245"/>
      <c r="AC376" s="245"/>
      <c r="AD376" s="245"/>
      <c r="AE376" s="245"/>
      <c r="AF376" s="245"/>
      <c r="AG376" s="245"/>
      <c r="AH376" s="245"/>
      <c r="AI376" s="245"/>
      <c r="AJ376" s="245"/>
      <c r="AK376" s="245"/>
      <c r="AL376" s="245"/>
      <c r="AM376" s="245"/>
      <c r="AN376" s="245"/>
      <c r="AO376" s="245"/>
      <c r="AP376" s="245"/>
      <c r="AQ376" s="245"/>
      <c r="AR376" s="245"/>
      <c r="AS376" s="245"/>
      <c r="AT376" s="245"/>
      <c r="AU376" s="245"/>
      <c r="AV376" s="245"/>
      <c r="AW376" s="245"/>
      <c r="AX376" s="245"/>
      <c r="AY376" s="245"/>
      <c r="AZ376" s="245"/>
      <c r="BA376" s="245"/>
      <c r="BB376" s="245"/>
      <c r="BC376" s="245"/>
      <c r="BD376" s="245"/>
      <c r="BE376" s="245"/>
      <c r="BF376" s="245"/>
      <c r="BG376" s="245"/>
      <c r="BH376" s="245"/>
      <c r="BI376" s="245"/>
      <c r="BJ376" s="97"/>
      <c r="BK376" s="97"/>
      <c r="BL376" s="109">
        <f t="shared" si="55"/>
        <v>372</v>
      </c>
      <c r="BM376" s="64">
        <f t="shared" si="56"/>
        <v>11</v>
      </c>
      <c r="BN376" s="64">
        <f t="shared" si="57"/>
        <v>12</v>
      </c>
      <c r="BO376" s="97"/>
      <c r="BP376" s="245"/>
      <c r="BQ376" s="245"/>
      <c r="BR376" s="245"/>
      <c r="BS376" s="245"/>
      <c r="BT376" s="245"/>
      <c r="BU376" s="245"/>
      <c r="BV376" s="246"/>
      <c r="BW376" s="245"/>
      <c r="BX376" s="246"/>
      <c r="BY376" s="246"/>
      <c r="CZ376" s="97"/>
      <c r="DA376" s="97"/>
      <c r="DB376" s="97"/>
      <c r="DC376" s="97"/>
      <c r="DD376" s="97"/>
      <c r="DE376" s="97"/>
      <c r="DF376" s="97"/>
      <c r="DG376" s="97"/>
      <c r="DH376" s="97"/>
      <c r="DI376" s="97"/>
      <c r="DJ376" s="97"/>
      <c r="DK376" s="97"/>
    </row>
    <row r="377" spans="1:115" ht="11.25" customHeight="1" x14ac:dyDescent="0.2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245"/>
      <c r="AB377" s="245"/>
      <c r="AC377" s="245"/>
      <c r="AD377" s="245"/>
      <c r="AE377" s="245"/>
      <c r="AF377" s="245"/>
      <c r="AG377" s="245"/>
      <c r="AH377" s="245"/>
      <c r="AI377" s="245"/>
      <c r="AJ377" s="245"/>
      <c r="AK377" s="245"/>
      <c r="AL377" s="245"/>
      <c r="AM377" s="245"/>
      <c r="AN377" s="245"/>
      <c r="AO377" s="245"/>
      <c r="AP377" s="245"/>
      <c r="AQ377" s="245"/>
      <c r="AR377" s="245"/>
      <c r="AS377" s="245"/>
      <c r="AT377" s="245"/>
      <c r="AU377" s="245"/>
      <c r="AV377" s="245"/>
      <c r="AW377" s="245"/>
      <c r="AX377" s="245"/>
      <c r="AY377" s="245"/>
      <c r="AZ377" s="245"/>
      <c r="BA377" s="245"/>
      <c r="BB377" s="245"/>
      <c r="BC377" s="245"/>
      <c r="BD377" s="245"/>
      <c r="BE377" s="245"/>
      <c r="BF377" s="245"/>
      <c r="BG377" s="245"/>
      <c r="BH377" s="245"/>
      <c r="BI377" s="245"/>
      <c r="BJ377" s="97"/>
      <c r="BK377" s="97"/>
      <c r="BL377" s="109">
        <f t="shared" si="55"/>
        <v>373</v>
      </c>
      <c r="BM377" s="64">
        <f t="shared" si="56"/>
        <v>11</v>
      </c>
      <c r="BN377" s="64">
        <f t="shared" si="57"/>
        <v>13</v>
      </c>
      <c r="BO377" s="97"/>
      <c r="BP377" s="245"/>
      <c r="BQ377" s="245"/>
      <c r="BR377" s="245"/>
      <c r="BS377" s="245"/>
      <c r="BT377" s="245"/>
      <c r="BU377" s="245"/>
      <c r="BV377" s="246"/>
      <c r="BW377" s="245"/>
      <c r="BX377" s="246"/>
      <c r="BY377" s="246"/>
      <c r="CZ377" s="97"/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</row>
    <row r="378" spans="1:115" ht="11.25" customHeight="1" x14ac:dyDescent="0.25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245"/>
      <c r="AB378" s="245"/>
      <c r="AC378" s="245"/>
      <c r="AD378" s="245"/>
      <c r="AE378" s="245"/>
      <c r="AF378" s="245"/>
      <c r="AG378" s="245"/>
      <c r="AH378" s="245"/>
      <c r="AI378" s="245"/>
      <c r="AJ378" s="245"/>
      <c r="AK378" s="245"/>
      <c r="AL378" s="245"/>
      <c r="AM378" s="245"/>
      <c r="AN378" s="245"/>
      <c r="AO378" s="245"/>
      <c r="AP378" s="245"/>
      <c r="AQ378" s="245"/>
      <c r="AR378" s="245"/>
      <c r="AS378" s="245"/>
      <c r="AT378" s="245"/>
      <c r="AU378" s="245"/>
      <c r="AV378" s="245"/>
      <c r="AW378" s="245"/>
      <c r="AX378" s="245"/>
      <c r="AY378" s="245"/>
      <c r="AZ378" s="245"/>
      <c r="BA378" s="245"/>
      <c r="BB378" s="245"/>
      <c r="BC378" s="245"/>
      <c r="BD378" s="245"/>
      <c r="BE378" s="245"/>
      <c r="BF378" s="245"/>
      <c r="BG378" s="245"/>
      <c r="BH378" s="245"/>
      <c r="BI378" s="245"/>
      <c r="BJ378" s="97"/>
      <c r="BK378" s="97"/>
      <c r="BL378" s="109">
        <f t="shared" si="55"/>
        <v>374</v>
      </c>
      <c r="BM378" s="64">
        <f t="shared" si="56"/>
        <v>11</v>
      </c>
      <c r="BN378" s="64">
        <f t="shared" si="57"/>
        <v>14</v>
      </c>
      <c r="BO378" s="97"/>
      <c r="BP378" s="245"/>
      <c r="BQ378" s="245"/>
      <c r="BR378" s="245"/>
      <c r="BS378" s="245"/>
      <c r="BT378" s="245"/>
      <c r="BU378" s="245"/>
      <c r="BV378" s="246"/>
      <c r="BW378" s="245"/>
      <c r="BX378" s="246"/>
      <c r="BY378" s="246"/>
      <c r="CZ378" s="97"/>
      <c r="DA378" s="97"/>
      <c r="DB378" s="97"/>
      <c r="DC378" s="97"/>
      <c r="DD378" s="97"/>
      <c r="DE378" s="97"/>
      <c r="DF378" s="97"/>
      <c r="DG378" s="97"/>
      <c r="DH378" s="97"/>
      <c r="DI378" s="97"/>
      <c r="DJ378" s="97"/>
      <c r="DK378" s="97"/>
    </row>
    <row r="379" spans="1:115" ht="11.25" customHeight="1" x14ac:dyDescent="0.25"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245"/>
      <c r="AB379" s="245"/>
      <c r="AC379" s="245"/>
      <c r="AD379" s="245"/>
      <c r="AE379" s="245"/>
      <c r="AF379" s="245"/>
      <c r="AG379" s="245"/>
      <c r="AH379" s="245"/>
      <c r="AI379" s="245"/>
      <c r="AJ379" s="245"/>
      <c r="AK379" s="245"/>
      <c r="AL379" s="245"/>
      <c r="AM379" s="245"/>
      <c r="AN379" s="245"/>
      <c r="AO379" s="245"/>
      <c r="AP379" s="245"/>
      <c r="AQ379" s="245"/>
      <c r="AR379" s="245"/>
      <c r="AS379" s="245"/>
      <c r="AT379" s="245"/>
      <c r="AU379" s="245"/>
      <c r="AV379" s="245"/>
      <c r="AW379" s="245"/>
      <c r="AX379" s="245"/>
      <c r="AY379" s="245"/>
      <c r="AZ379" s="245"/>
      <c r="BA379" s="245"/>
      <c r="BB379" s="245"/>
      <c r="BC379" s="245"/>
      <c r="BD379" s="245"/>
      <c r="BE379" s="245"/>
      <c r="BF379" s="245"/>
      <c r="BG379" s="245"/>
      <c r="BH379" s="245"/>
      <c r="BI379" s="245"/>
      <c r="BJ379" s="97"/>
      <c r="BK379" s="97"/>
      <c r="BL379" s="109">
        <f t="shared" si="55"/>
        <v>375</v>
      </c>
      <c r="BM379" s="64">
        <f t="shared" si="56"/>
        <v>11</v>
      </c>
      <c r="BN379" s="64">
        <f t="shared" si="57"/>
        <v>15</v>
      </c>
      <c r="BO379" s="97"/>
      <c r="BP379" s="245"/>
      <c r="BQ379" s="245"/>
      <c r="BR379" s="245"/>
      <c r="BS379" s="245"/>
      <c r="BT379" s="245"/>
      <c r="BU379" s="245"/>
      <c r="BV379" s="246"/>
      <c r="BW379" s="245"/>
      <c r="BX379" s="246"/>
      <c r="BY379" s="246"/>
      <c r="CZ379" s="97"/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</row>
    <row r="380" spans="1:115" ht="11.25" customHeight="1" x14ac:dyDescent="0.25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245"/>
      <c r="AB380" s="245"/>
      <c r="AC380" s="245"/>
      <c r="AD380" s="245"/>
      <c r="AE380" s="245"/>
      <c r="AF380" s="245"/>
      <c r="AG380" s="245"/>
      <c r="AH380" s="245"/>
      <c r="AI380" s="245"/>
      <c r="AJ380" s="245"/>
      <c r="AK380" s="245"/>
      <c r="AL380" s="245"/>
      <c r="AM380" s="245"/>
      <c r="AN380" s="245"/>
      <c r="AO380" s="245"/>
      <c r="AP380" s="245"/>
      <c r="AQ380" s="245"/>
      <c r="AR380" s="245"/>
      <c r="AS380" s="245"/>
      <c r="AT380" s="245"/>
      <c r="AU380" s="245"/>
      <c r="AV380" s="245"/>
      <c r="AW380" s="245"/>
      <c r="AX380" s="245"/>
      <c r="AY380" s="245"/>
      <c r="AZ380" s="245"/>
      <c r="BA380" s="245"/>
      <c r="BB380" s="245"/>
      <c r="BC380" s="245"/>
      <c r="BD380" s="245"/>
      <c r="BE380" s="245"/>
      <c r="BF380" s="245"/>
      <c r="BG380" s="245"/>
      <c r="BH380" s="245"/>
      <c r="BI380" s="245"/>
      <c r="BJ380" s="97"/>
      <c r="BK380" s="97"/>
      <c r="BL380" s="109">
        <f t="shared" si="55"/>
        <v>376</v>
      </c>
      <c r="BM380" s="64">
        <f t="shared" si="56"/>
        <v>11</v>
      </c>
      <c r="BN380" s="64">
        <f t="shared" si="57"/>
        <v>16</v>
      </c>
      <c r="BO380" s="97"/>
      <c r="BP380" s="245"/>
      <c r="BQ380" s="245"/>
      <c r="BR380" s="245"/>
      <c r="BS380" s="245"/>
      <c r="BT380" s="245"/>
      <c r="BU380" s="245"/>
      <c r="BV380" s="246"/>
      <c r="BW380" s="245"/>
      <c r="BX380" s="246"/>
      <c r="BY380" s="246"/>
      <c r="CZ380" s="97"/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</row>
    <row r="381" spans="1:115" ht="11.25" customHeight="1" x14ac:dyDescent="0.25"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245"/>
      <c r="AB381" s="245"/>
      <c r="AC381" s="245"/>
      <c r="AD381" s="245"/>
      <c r="AE381" s="245"/>
      <c r="AF381" s="245"/>
      <c r="AG381" s="245"/>
      <c r="AH381" s="245"/>
      <c r="AI381" s="245"/>
      <c r="AJ381" s="245"/>
      <c r="AK381" s="245"/>
      <c r="AL381" s="245"/>
      <c r="AM381" s="245"/>
      <c r="AN381" s="245"/>
      <c r="AO381" s="245"/>
      <c r="AP381" s="245"/>
      <c r="AQ381" s="245"/>
      <c r="AR381" s="245"/>
      <c r="AS381" s="245"/>
      <c r="AT381" s="245"/>
      <c r="AU381" s="245"/>
      <c r="AV381" s="245"/>
      <c r="AW381" s="245"/>
      <c r="AX381" s="245"/>
      <c r="AY381" s="245"/>
      <c r="AZ381" s="245"/>
      <c r="BA381" s="245"/>
      <c r="BB381" s="245"/>
      <c r="BC381" s="245"/>
      <c r="BD381" s="245"/>
      <c r="BE381" s="245"/>
      <c r="BF381" s="245"/>
      <c r="BG381" s="245"/>
      <c r="BH381" s="245"/>
      <c r="BI381" s="245"/>
      <c r="BJ381" s="97"/>
      <c r="BK381" s="97"/>
      <c r="BL381" s="109">
        <f t="shared" si="55"/>
        <v>377</v>
      </c>
      <c r="BM381" s="64">
        <f t="shared" si="56"/>
        <v>11</v>
      </c>
      <c r="BN381" s="64">
        <f t="shared" si="57"/>
        <v>17</v>
      </c>
      <c r="BO381" s="97"/>
      <c r="BP381" s="245"/>
      <c r="BQ381" s="245"/>
      <c r="BR381" s="245"/>
      <c r="BS381" s="245"/>
      <c r="BT381" s="245"/>
      <c r="BU381" s="245"/>
      <c r="BV381" s="246"/>
      <c r="BW381" s="245"/>
      <c r="BX381" s="246"/>
      <c r="BY381" s="246"/>
      <c r="CZ381" s="97"/>
      <c r="DA381" s="97"/>
      <c r="DB381" s="97"/>
      <c r="DC381" s="97"/>
      <c r="DD381" s="97"/>
      <c r="DE381" s="97"/>
      <c r="DF381" s="97"/>
      <c r="DG381" s="97"/>
      <c r="DH381" s="97"/>
      <c r="DI381" s="97"/>
      <c r="DJ381" s="97"/>
      <c r="DK381" s="97"/>
    </row>
    <row r="382" spans="1:115" ht="11.25" customHeight="1" x14ac:dyDescent="0.25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245"/>
      <c r="AB382" s="245"/>
      <c r="AC382" s="245"/>
      <c r="AD382" s="245"/>
      <c r="AE382" s="245"/>
      <c r="AF382" s="245"/>
      <c r="AG382" s="245"/>
      <c r="AH382" s="245"/>
      <c r="AI382" s="245"/>
      <c r="AJ382" s="245"/>
      <c r="AK382" s="245"/>
      <c r="AL382" s="245"/>
      <c r="AM382" s="245"/>
      <c r="AN382" s="245"/>
      <c r="AO382" s="245"/>
      <c r="AP382" s="245"/>
      <c r="AQ382" s="245"/>
      <c r="AR382" s="245"/>
      <c r="AS382" s="245"/>
      <c r="AT382" s="245"/>
      <c r="AU382" s="245"/>
      <c r="AV382" s="245"/>
      <c r="AW382" s="245"/>
      <c r="AX382" s="245"/>
      <c r="AY382" s="245"/>
      <c r="AZ382" s="245"/>
      <c r="BA382" s="245"/>
      <c r="BB382" s="245"/>
      <c r="BC382" s="245"/>
      <c r="BD382" s="245"/>
      <c r="BE382" s="245"/>
      <c r="BF382" s="245"/>
      <c r="BG382" s="245"/>
      <c r="BH382" s="245"/>
      <c r="BI382" s="245"/>
      <c r="BJ382" s="97"/>
      <c r="BK382" s="97"/>
      <c r="BL382" s="109">
        <f t="shared" si="55"/>
        <v>378</v>
      </c>
      <c r="BM382" s="64">
        <f t="shared" si="56"/>
        <v>11</v>
      </c>
      <c r="BN382" s="64">
        <f t="shared" si="57"/>
        <v>18</v>
      </c>
      <c r="BO382" s="97"/>
      <c r="BP382" s="245"/>
      <c r="BQ382" s="245"/>
      <c r="BR382" s="245"/>
      <c r="BS382" s="245"/>
      <c r="BT382" s="245"/>
      <c r="BU382" s="245"/>
      <c r="BV382" s="246"/>
      <c r="BW382" s="245"/>
      <c r="BX382" s="246"/>
      <c r="BY382" s="246"/>
      <c r="CZ382" s="97"/>
      <c r="DA382" s="97"/>
      <c r="DB382" s="97"/>
      <c r="DC382" s="97"/>
      <c r="DD382" s="97"/>
      <c r="DE382" s="97"/>
      <c r="DF382" s="97"/>
      <c r="DG382" s="97"/>
      <c r="DH382" s="97"/>
      <c r="DI382" s="97"/>
      <c r="DJ382" s="97"/>
      <c r="DK382" s="97"/>
    </row>
    <row r="383" spans="1:115" ht="11.25" customHeight="1" x14ac:dyDescent="0.25"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245"/>
      <c r="AB383" s="245"/>
      <c r="AC383" s="245"/>
      <c r="AD383" s="245"/>
      <c r="AE383" s="245"/>
      <c r="AF383" s="245"/>
      <c r="AG383" s="245"/>
      <c r="AH383" s="245"/>
      <c r="AI383" s="245"/>
      <c r="AJ383" s="245"/>
      <c r="AK383" s="245"/>
      <c r="AL383" s="245"/>
      <c r="AM383" s="245"/>
      <c r="AN383" s="245"/>
      <c r="AO383" s="245"/>
      <c r="AP383" s="245"/>
      <c r="AQ383" s="245"/>
      <c r="AR383" s="245"/>
      <c r="AS383" s="245"/>
      <c r="AT383" s="245"/>
      <c r="AU383" s="245"/>
      <c r="AV383" s="245"/>
      <c r="AW383" s="245"/>
      <c r="AX383" s="245"/>
      <c r="AY383" s="245"/>
      <c r="AZ383" s="245"/>
      <c r="BA383" s="245"/>
      <c r="BB383" s="245"/>
      <c r="BC383" s="245"/>
      <c r="BD383" s="245"/>
      <c r="BE383" s="245"/>
      <c r="BF383" s="245"/>
      <c r="BG383" s="245"/>
      <c r="BH383" s="245"/>
      <c r="BI383" s="245"/>
      <c r="BJ383" s="97"/>
      <c r="BK383" s="97"/>
      <c r="BL383" s="109">
        <f t="shared" si="55"/>
        <v>379</v>
      </c>
      <c r="BM383" s="64">
        <f t="shared" si="56"/>
        <v>11</v>
      </c>
      <c r="BN383" s="64">
        <f t="shared" si="57"/>
        <v>19</v>
      </c>
      <c r="BO383" s="97"/>
      <c r="BP383" s="245"/>
      <c r="BQ383" s="245"/>
      <c r="BR383" s="245"/>
      <c r="BS383" s="245"/>
      <c r="BT383" s="245"/>
      <c r="BU383" s="245"/>
      <c r="BV383" s="246"/>
      <c r="BW383" s="245"/>
      <c r="BX383" s="246"/>
      <c r="BY383" s="246"/>
      <c r="CZ383" s="97"/>
      <c r="DA383" s="97"/>
      <c r="DB383" s="97"/>
      <c r="DC383" s="97"/>
      <c r="DD383" s="97"/>
      <c r="DE383" s="97"/>
      <c r="DF383" s="97"/>
      <c r="DG383" s="97"/>
      <c r="DH383" s="97"/>
      <c r="DI383" s="97"/>
      <c r="DJ383" s="97"/>
      <c r="DK383" s="97"/>
    </row>
    <row r="384" spans="1:115" ht="11.25" customHeight="1" x14ac:dyDescent="0.25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245"/>
      <c r="AB384" s="245"/>
      <c r="AC384" s="245"/>
      <c r="AD384" s="245"/>
      <c r="AE384" s="245"/>
      <c r="AF384" s="245"/>
      <c r="AG384" s="245"/>
      <c r="AH384" s="245"/>
      <c r="AI384" s="245"/>
      <c r="AJ384" s="245"/>
      <c r="AK384" s="245"/>
      <c r="AL384" s="245"/>
      <c r="AM384" s="245"/>
      <c r="AN384" s="245"/>
      <c r="AO384" s="245"/>
      <c r="AP384" s="245"/>
      <c r="AQ384" s="245"/>
      <c r="AR384" s="245"/>
      <c r="AS384" s="245"/>
      <c r="AT384" s="245"/>
      <c r="AU384" s="245"/>
      <c r="AV384" s="245"/>
      <c r="AW384" s="245"/>
      <c r="AX384" s="245"/>
      <c r="AY384" s="245"/>
      <c r="AZ384" s="245"/>
      <c r="BA384" s="245"/>
      <c r="BB384" s="245"/>
      <c r="BC384" s="245"/>
      <c r="BD384" s="245"/>
      <c r="BE384" s="245"/>
      <c r="BF384" s="245"/>
      <c r="BG384" s="245"/>
      <c r="BH384" s="245"/>
      <c r="BI384" s="245"/>
      <c r="BJ384" s="97"/>
      <c r="BK384" s="97"/>
      <c r="BL384" s="109">
        <f t="shared" si="55"/>
        <v>380</v>
      </c>
      <c r="BM384" s="64">
        <f t="shared" si="56"/>
        <v>11</v>
      </c>
      <c r="BN384" s="64">
        <f t="shared" si="57"/>
        <v>20</v>
      </c>
      <c r="BO384" s="97"/>
      <c r="BP384" s="245"/>
      <c r="BQ384" s="245"/>
      <c r="BR384" s="245"/>
      <c r="BS384" s="245"/>
      <c r="BT384" s="245"/>
      <c r="BU384" s="245"/>
      <c r="BV384" s="246"/>
      <c r="BW384" s="245"/>
      <c r="BX384" s="246"/>
      <c r="BY384" s="246"/>
      <c r="CZ384" s="97"/>
      <c r="DA384" s="97"/>
      <c r="DB384" s="97"/>
      <c r="DC384" s="97"/>
      <c r="DD384" s="97"/>
      <c r="DE384" s="97"/>
      <c r="DF384" s="97"/>
      <c r="DG384" s="97"/>
      <c r="DH384" s="97"/>
      <c r="DI384" s="97"/>
      <c r="DJ384" s="97"/>
      <c r="DK384" s="97"/>
    </row>
    <row r="385" spans="2:115" ht="11.25" customHeight="1" x14ac:dyDescent="0.25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245"/>
      <c r="AB385" s="245"/>
      <c r="AC385" s="245"/>
      <c r="AD385" s="245"/>
      <c r="AE385" s="245"/>
      <c r="AF385" s="245"/>
      <c r="AG385" s="245"/>
      <c r="AH385" s="245"/>
      <c r="AI385" s="245"/>
      <c r="AJ385" s="245"/>
      <c r="AK385" s="245"/>
      <c r="AL385" s="245"/>
      <c r="AM385" s="245"/>
      <c r="AN385" s="245"/>
      <c r="AO385" s="245"/>
      <c r="AP385" s="245"/>
      <c r="AQ385" s="245"/>
      <c r="AR385" s="245"/>
      <c r="AS385" s="245"/>
      <c r="AT385" s="245"/>
      <c r="AU385" s="245"/>
      <c r="AV385" s="245"/>
      <c r="AW385" s="245"/>
      <c r="AX385" s="245"/>
      <c r="AY385" s="245"/>
      <c r="AZ385" s="245"/>
      <c r="BA385" s="245"/>
      <c r="BB385" s="245"/>
      <c r="BC385" s="245"/>
      <c r="BD385" s="245"/>
      <c r="BE385" s="245"/>
      <c r="BF385" s="245"/>
      <c r="BG385" s="245"/>
      <c r="BH385" s="245"/>
      <c r="BI385" s="245"/>
      <c r="BJ385" s="97"/>
      <c r="BK385" s="97"/>
      <c r="BL385" s="109">
        <f t="shared" si="55"/>
        <v>381</v>
      </c>
      <c r="BM385" s="64">
        <f t="shared" si="56"/>
        <v>11</v>
      </c>
      <c r="BN385" s="64">
        <f t="shared" si="57"/>
        <v>21</v>
      </c>
      <c r="BO385" s="97"/>
      <c r="BP385" s="245"/>
      <c r="BQ385" s="245"/>
      <c r="BR385" s="245"/>
      <c r="BS385" s="245"/>
      <c r="BT385" s="245"/>
      <c r="BU385" s="245"/>
      <c r="BV385" s="246"/>
      <c r="BW385" s="245"/>
      <c r="BX385" s="246"/>
      <c r="BY385" s="246"/>
      <c r="CZ385" s="97"/>
      <c r="DA385" s="97"/>
      <c r="DB385" s="97"/>
      <c r="DC385" s="97"/>
      <c r="DD385" s="97"/>
      <c r="DE385" s="97"/>
      <c r="DF385" s="97"/>
      <c r="DG385" s="97"/>
      <c r="DH385" s="97"/>
      <c r="DI385" s="97"/>
      <c r="DJ385" s="97"/>
      <c r="DK385" s="97"/>
    </row>
    <row r="386" spans="2:115" ht="11.25" customHeight="1" x14ac:dyDescent="0.25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245"/>
      <c r="AB386" s="245"/>
      <c r="AC386" s="245"/>
      <c r="AD386" s="245"/>
      <c r="AE386" s="245"/>
      <c r="AF386" s="245"/>
      <c r="AG386" s="245"/>
      <c r="AH386" s="245"/>
      <c r="AI386" s="245"/>
      <c r="AJ386" s="245"/>
      <c r="AK386" s="245"/>
      <c r="AL386" s="245"/>
      <c r="AM386" s="245"/>
      <c r="AN386" s="245"/>
      <c r="AO386" s="245"/>
      <c r="AP386" s="245"/>
      <c r="AQ386" s="245"/>
      <c r="AR386" s="245"/>
      <c r="AS386" s="245"/>
      <c r="AT386" s="245"/>
      <c r="AU386" s="245"/>
      <c r="AV386" s="245"/>
      <c r="AW386" s="245"/>
      <c r="AX386" s="245"/>
      <c r="AY386" s="245"/>
      <c r="AZ386" s="245"/>
      <c r="BA386" s="245"/>
      <c r="BB386" s="245"/>
      <c r="BC386" s="245"/>
      <c r="BD386" s="245"/>
      <c r="BE386" s="245"/>
      <c r="BF386" s="245"/>
      <c r="BG386" s="245"/>
      <c r="BH386" s="245"/>
      <c r="BI386" s="245"/>
      <c r="BJ386" s="97"/>
      <c r="BK386" s="97"/>
      <c r="BL386" s="109">
        <f t="shared" si="55"/>
        <v>382</v>
      </c>
      <c r="BM386" s="64">
        <f t="shared" si="56"/>
        <v>11</v>
      </c>
      <c r="BN386" s="64">
        <f t="shared" si="57"/>
        <v>22</v>
      </c>
      <c r="BO386" s="97"/>
      <c r="BP386" s="245"/>
      <c r="BQ386" s="245"/>
      <c r="BR386" s="245"/>
      <c r="BS386" s="245"/>
      <c r="BT386" s="245"/>
      <c r="BU386" s="245"/>
      <c r="BV386" s="246"/>
      <c r="BW386" s="245"/>
      <c r="BX386" s="246"/>
      <c r="BY386" s="246"/>
      <c r="CZ386" s="97"/>
      <c r="DA386" s="97"/>
      <c r="DB386" s="97"/>
      <c r="DC386" s="97"/>
      <c r="DD386" s="97"/>
      <c r="DE386" s="97"/>
      <c r="DF386" s="97"/>
      <c r="DG386" s="97"/>
      <c r="DH386" s="97"/>
      <c r="DI386" s="97"/>
      <c r="DJ386" s="97"/>
      <c r="DK386" s="97"/>
    </row>
    <row r="387" spans="2:115" ht="11.25" customHeight="1" x14ac:dyDescent="0.25"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245"/>
      <c r="AB387" s="245"/>
      <c r="AC387" s="245"/>
      <c r="AD387" s="245"/>
      <c r="AE387" s="245"/>
      <c r="AF387" s="245"/>
      <c r="AG387" s="245"/>
      <c r="AH387" s="245"/>
      <c r="AI387" s="245"/>
      <c r="AJ387" s="245"/>
      <c r="AK387" s="245"/>
      <c r="AL387" s="245"/>
      <c r="AM387" s="245"/>
      <c r="AN387" s="245"/>
      <c r="AO387" s="245"/>
      <c r="AP387" s="245"/>
      <c r="AQ387" s="245"/>
      <c r="AR387" s="245"/>
      <c r="AS387" s="245"/>
      <c r="AT387" s="245"/>
      <c r="AU387" s="245"/>
      <c r="AV387" s="245"/>
      <c r="AW387" s="245"/>
      <c r="AX387" s="245"/>
      <c r="AY387" s="245"/>
      <c r="AZ387" s="245"/>
      <c r="BA387" s="245"/>
      <c r="BB387" s="245"/>
      <c r="BC387" s="245"/>
      <c r="BD387" s="245"/>
      <c r="BE387" s="245"/>
      <c r="BF387" s="245"/>
      <c r="BG387" s="245"/>
      <c r="BH387" s="245"/>
      <c r="BI387" s="245"/>
      <c r="BJ387" s="97"/>
      <c r="BK387" s="97"/>
      <c r="BL387" s="109">
        <f t="shared" si="55"/>
        <v>383</v>
      </c>
      <c r="BM387" s="64">
        <f t="shared" si="56"/>
        <v>11</v>
      </c>
      <c r="BN387" s="64">
        <f t="shared" si="57"/>
        <v>23</v>
      </c>
      <c r="BP387" s="245"/>
      <c r="BQ387" s="245"/>
      <c r="BR387" s="245"/>
      <c r="BS387" s="245"/>
      <c r="BT387" s="245"/>
      <c r="BU387" s="245"/>
      <c r="BV387" s="246"/>
      <c r="BW387" s="245"/>
      <c r="BX387" s="246"/>
      <c r="BY387" s="246"/>
      <c r="CZ387" s="97"/>
      <c r="DA387" s="97"/>
      <c r="DB387" s="97"/>
      <c r="DC387" s="97"/>
      <c r="DD387" s="97"/>
      <c r="DE387" s="97"/>
      <c r="DF387" s="97"/>
      <c r="DG387" s="97"/>
      <c r="DH387" s="97"/>
      <c r="DI387" s="97"/>
      <c r="DJ387" s="97"/>
      <c r="DK387" s="97"/>
    </row>
    <row r="388" spans="2:115" ht="11.25" customHeight="1" x14ac:dyDescent="0.25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245"/>
      <c r="AB388" s="245"/>
      <c r="AC388" s="245"/>
      <c r="AD388" s="245"/>
      <c r="AE388" s="245"/>
      <c r="AF388" s="245"/>
      <c r="AG388" s="245"/>
      <c r="AH388" s="245"/>
      <c r="AI388" s="245"/>
      <c r="AJ388" s="245"/>
      <c r="AK388" s="245"/>
      <c r="AL388" s="245"/>
      <c r="AM388" s="245"/>
      <c r="AN388" s="245"/>
      <c r="AO388" s="245"/>
      <c r="AP388" s="245"/>
      <c r="AQ388" s="245"/>
      <c r="AR388" s="245"/>
      <c r="AS388" s="245"/>
      <c r="AT388" s="245"/>
      <c r="AU388" s="245"/>
      <c r="AV388" s="245"/>
      <c r="AW388" s="245"/>
      <c r="AX388" s="245"/>
      <c r="AY388" s="245"/>
      <c r="AZ388" s="245"/>
      <c r="BA388" s="245"/>
      <c r="BB388" s="245"/>
      <c r="BC388" s="245"/>
      <c r="BD388" s="245"/>
      <c r="BE388" s="245"/>
      <c r="BF388" s="245"/>
      <c r="BG388" s="245"/>
      <c r="BH388" s="245"/>
      <c r="BI388" s="245"/>
      <c r="BJ388" s="97"/>
      <c r="BK388" s="97"/>
      <c r="BL388" s="109">
        <f t="shared" si="55"/>
        <v>384</v>
      </c>
      <c r="BM388" s="64">
        <f t="shared" si="56"/>
        <v>11</v>
      </c>
      <c r="BN388" s="64">
        <f t="shared" si="57"/>
        <v>24</v>
      </c>
      <c r="BP388" s="245"/>
      <c r="BQ388" s="245"/>
      <c r="BR388" s="245"/>
      <c r="BS388" s="245"/>
      <c r="BT388" s="245"/>
      <c r="BU388" s="245"/>
      <c r="BV388" s="246"/>
      <c r="BW388" s="245"/>
      <c r="BX388" s="246"/>
      <c r="BY388" s="246"/>
      <c r="CZ388" s="97"/>
      <c r="DA388" s="97"/>
      <c r="DB388" s="97"/>
      <c r="DC388" s="97"/>
      <c r="DD388" s="97"/>
      <c r="DE388" s="97"/>
      <c r="DF388" s="97"/>
      <c r="DG388" s="97"/>
      <c r="DH388" s="97"/>
      <c r="DI388" s="97"/>
      <c r="DJ388" s="97"/>
      <c r="DK388" s="97"/>
    </row>
    <row r="389" spans="2:115" ht="11.25" customHeight="1" x14ac:dyDescent="0.25"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245"/>
      <c r="AB389" s="245"/>
      <c r="AC389" s="245"/>
      <c r="AD389" s="245"/>
      <c r="AE389" s="245"/>
      <c r="AF389" s="245"/>
      <c r="AG389" s="245"/>
      <c r="AH389" s="245"/>
      <c r="AI389" s="245"/>
      <c r="AJ389" s="245"/>
      <c r="AK389" s="245"/>
      <c r="AL389" s="245"/>
      <c r="AM389" s="245"/>
      <c r="AN389" s="245"/>
      <c r="AO389" s="245"/>
      <c r="AP389" s="245"/>
      <c r="AQ389" s="245"/>
      <c r="AR389" s="245"/>
      <c r="AS389" s="245"/>
      <c r="AT389" s="245"/>
      <c r="AU389" s="245"/>
      <c r="AV389" s="245"/>
      <c r="AW389" s="245"/>
      <c r="AX389" s="245"/>
      <c r="AY389" s="245"/>
      <c r="AZ389" s="245"/>
      <c r="BA389" s="245"/>
      <c r="BB389" s="245"/>
      <c r="BC389" s="245"/>
      <c r="BD389" s="245"/>
      <c r="BE389" s="245"/>
      <c r="BF389" s="245"/>
      <c r="BG389" s="245"/>
      <c r="BH389" s="245"/>
      <c r="BI389" s="245"/>
      <c r="BK389" s="97"/>
      <c r="BL389" s="109">
        <f t="shared" ref="BL389:BL452" si="59">IF(ROW()&lt;=$BL$4,ROW()-ROW(BL$4),"")</f>
        <v>385</v>
      </c>
      <c r="BM389" s="64">
        <f t="shared" si="56"/>
        <v>11</v>
      </c>
      <c r="BN389" s="64">
        <f t="shared" si="57"/>
        <v>25</v>
      </c>
      <c r="BP389" s="245"/>
      <c r="BQ389" s="245"/>
      <c r="BR389" s="245"/>
      <c r="BS389" s="245"/>
      <c r="BT389" s="245"/>
      <c r="BU389" s="245"/>
      <c r="BV389" s="246"/>
      <c r="BW389" s="245"/>
      <c r="BX389" s="246"/>
      <c r="BY389" s="246"/>
      <c r="CZ389" s="97"/>
      <c r="DA389" s="97"/>
      <c r="DB389" s="97"/>
      <c r="DC389" s="97"/>
      <c r="DD389" s="97"/>
      <c r="DE389" s="97"/>
      <c r="DF389" s="97"/>
      <c r="DG389" s="97"/>
      <c r="DH389" s="97"/>
      <c r="DI389" s="97"/>
      <c r="DJ389" s="97"/>
      <c r="DK389" s="97"/>
    </row>
    <row r="390" spans="2:115" ht="11.25" customHeight="1" x14ac:dyDescent="0.25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245"/>
      <c r="AB390" s="245"/>
      <c r="AC390" s="245"/>
      <c r="AD390" s="245"/>
      <c r="AE390" s="245"/>
      <c r="AF390" s="245"/>
      <c r="AG390" s="245"/>
      <c r="AH390" s="245"/>
      <c r="AI390" s="245"/>
      <c r="AJ390" s="245"/>
      <c r="AK390" s="245"/>
      <c r="AL390" s="245"/>
      <c r="AM390" s="245"/>
      <c r="AN390" s="245"/>
      <c r="AO390" s="245"/>
      <c r="AP390" s="245"/>
      <c r="AQ390" s="245"/>
      <c r="AR390" s="245"/>
      <c r="AS390" s="245"/>
      <c r="AT390" s="245"/>
      <c r="AU390" s="245"/>
      <c r="AV390" s="245"/>
      <c r="AW390" s="245"/>
      <c r="AX390" s="245"/>
      <c r="BE390" s="245"/>
      <c r="BF390" s="245"/>
      <c r="BG390" s="245"/>
      <c r="BH390" s="245"/>
      <c r="BI390" s="245"/>
      <c r="BL390" s="109">
        <f t="shared" si="59"/>
        <v>386</v>
      </c>
      <c r="BM390" s="64">
        <f t="shared" ref="BM390:BM453" si="60">IF(ISNUMBER(BL390),INT(BL389/$BN$4)+1,"")</f>
        <v>11</v>
      </c>
      <c r="BN390" s="64">
        <f t="shared" ref="BN390:BN453" si="61">IF(ISNUMBER(BL390),IF(BM389&lt;&gt;BM390,1,BN389+1),"")</f>
        <v>26</v>
      </c>
    </row>
    <row r="391" spans="2:115" ht="11.25" customHeight="1" x14ac:dyDescent="0.25"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245"/>
      <c r="AB391" s="245"/>
      <c r="AC391" s="245"/>
      <c r="AD391" s="245"/>
      <c r="AE391" s="245"/>
      <c r="AF391" s="245"/>
      <c r="AG391" s="245"/>
      <c r="AH391" s="245"/>
      <c r="AI391" s="245"/>
      <c r="AJ391" s="245"/>
      <c r="AK391" s="245"/>
      <c r="AL391" s="245"/>
      <c r="AM391" s="245"/>
      <c r="AN391" s="245"/>
      <c r="AO391" s="245"/>
      <c r="AP391" s="245"/>
      <c r="AQ391" s="245"/>
      <c r="AR391" s="245"/>
      <c r="AS391" s="245"/>
      <c r="AT391" s="245"/>
      <c r="AU391" s="245"/>
      <c r="AV391" s="245"/>
      <c r="AW391" s="245"/>
      <c r="BL391" s="109">
        <f t="shared" si="59"/>
        <v>387</v>
      </c>
      <c r="BM391" s="64">
        <f t="shared" si="60"/>
        <v>11</v>
      </c>
      <c r="BN391" s="64">
        <f t="shared" si="61"/>
        <v>27</v>
      </c>
    </row>
    <row r="392" spans="2:115" ht="11.25" customHeight="1" x14ac:dyDescent="0.25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245"/>
      <c r="AB392" s="245"/>
      <c r="AC392" s="245"/>
      <c r="AD392" s="245"/>
      <c r="AE392" s="245"/>
      <c r="AF392" s="245"/>
      <c r="AG392" s="245"/>
      <c r="AH392" s="245"/>
      <c r="AI392" s="245"/>
      <c r="AJ392" s="245"/>
      <c r="AK392" s="245"/>
      <c r="AL392" s="245"/>
      <c r="AM392" s="245"/>
      <c r="AN392" s="245"/>
      <c r="AO392" s="245"/>
      <c r="AP392" s="245"/>
      <c r="AQ392" s="245"/>
      <c r="AR392" s="245"/>
      <c r="AS392" s="245"/>
      <c r="AT392" s="245"/>
      <c r="AU392" s="245"/>
      <c r="AV392" s="245"/>
      <c r="AW392" s="245"/>
      <c r="BL392" s="109">
        <f t="shared" si="59"/>
        <v>388</v>
      </c>
      <c r="BM392" s="64">
        <f t="shared" si="60"/>
        <v>11</v>
      </c>
      <c r="BN392" s="64">
        <f t="shared" si="61"/>
        <v>28</v>
      </c>
    </row>
    <row r="393" spans="2:115" ht="11.25" customHeight="1" x14ac:dyDescent="0.25"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245"/>
      <c r="AB393" s="245"/>
      <c r="AC393" s="245"/>
      <c r="AD393" s="245"/>
      <c r="AE393" s="245"/>
      <c r="AF393" s="245"/>
      <c r="AG393" s="245"/>
      <c r="AH393" s="245"/>
      <c r="AI393" s="245"/>
      <c r="AJ393" s="245"/>
      <c r="AK393" s="245"/>
      <c r="AL393" s="245"/>
      <c r="AM393" s="245"/>
      <c r="AN393" s="245"/>
      <c r="AO393" s="245"/>
      <c r="AP393" s="245"/>
      <c r="AQ393" s="245"/>
      <c r="AR393" s="245"/>
      <c r="AS393" s="245"/>
      <c r="AT393" s="245"/>
      <c r="AU393" s="245"/>
      <c r="AV393" s="245"/>
      <c r="AW393" s="245"/>
      <c r="BL393" s="109">
        <f t="shared" si="59"/>
        <v>389</v>
      </c>
      <c r="BM393" s="64">
        <f t="shared" si="60"/>
        <v>11</v>
      </c>
      <c r="BN393" s="64">
        <f t="shared" si="61"/>
        <v>29</v>
      </c>
    </row>
    <row r="394" spans="2:115" ht="11.25" customHeight="1" x14ac:dyDescent="0.25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245"/>
      <c r="AB394" s="245"/>
      <c r="AC394" s="245"/>
      <c r="AD394" s="245"/>
      <c r="AE394" s="245"/>
      <c r="AF394" s="245"/>
      <c r="AG394" s="245"/>
      <c r="AH394" s="245"/>
      <c r="AI394" s="245"/>
      <c r="AJ394" s="245"/>
      <c r="AK394" s="245"/>
      <c r="AL394" s="245"/>
      <c r="AM394" s="245"/>
      <c r="AN394" s="245"/>
      <c r="AO394" s="245"/>
      <c r="AP394" s="245"/>
      <c r="AQ394" s="245"/>
      <c r="AR394" s="245"/>
      <c r="AS394" s="245"/>
      <c r="AT394" s="245"/>
      <c r="AU394" s="245"/>
      <c r="AV394" s="245"/>
      <c r="AW394" s="245"/>
      <c r="BL394" s="109">
        <f t="shared" si="59"/>
        <v>390</v>
      </c>
      <c r="BM394" s="64">
        <f t="shared" si="60"/>
        <v>11</v>
      </c>
      <c r="BN394" s="64">
        <f t="shared" si="61"/>
        <v>30</v>
      </c>
    </row>
    <row r="395" spans="2:115" ht="11.25" customHeight="1" x14ac:dyDescent="0.25"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245"/>
      <c r="AB395" s="245"/>
      <c r="AC395" s="245"/>
      <c r="AD395" s="245"/>
      <c r="AE395" s="245"/>
      <c r="AF395" s="245"/>
      <c r="AG395" s="245"/>
      <c r="AH395" s="245"/>
      <c r="AI395" s="245"/>
      <c r="AJ395" s="245"/>
      <c r="AK395" s="245"/>
      <c r="AL395" s="245"/>
      <c r="AM395" s="245"/>
      <c r="AN395" s="245"/>
      <c r="AO395" s="245"/>
      <c r="AP395" s="245"/>
      <c r="AQ395" s="245"/>
      <c r="AR395" s="245"/>
      <c r="AS395" s="245"/>
      <c r="AT395" s="245"/>
      <c r="AU395" s="245"/>
      <c r="AV395" s="245"/>
      <c r="AW395" s="245"/>
      <c r="BL395" s="109">
        <f t="shared" si="59"/>
        <v>391</v>
      </c>
      <c r="BM395" s="64">
        <f t="shared" si="60"/>
        <v>11</v>
      </c>
      <c r="BN395" s="64">
        <f t="shared" si="61"/>
        <v>31</v>
      </c>
    </row>
    <row r="396" spans="2:115" ht="11.25" customHeight="1" x14ac:dyDescent="0.25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245"/>
      <c r="AB396" s="245"/>
      <c r="AC396" s="245"/>
      <c r="AD396" s="245"/>
      <c r="AE396" s="245"/>
      <c r="AF396" s="245"/>
      <c r="AG396" s="245"/>
      <c r="AH396" s="245"/>
      <c r="AI396" s="245"/>
      <c r="AJ396" s="245"/>
      <c r="AK396" s="245"/>
      <c r="AL396" s="245"/>
      <c r="AM396" s="245"/>
      <c r="AN396" s="245"/>
      <c r="AO396" s="245"/>
      <c r="AP396" s="245"/>
      <c r="AQ396" s="245"/>
      <c r="AR396" s="245"/>
      <c r="AS396" s="245"/>
      <c r="AT396" s="245"/>
      <c r="AU396" s="245"/>
      <c r="AV396" s="245"/>
      <c r="AW396" s="245"/>
      <c r="BL396" s="109">
        <f t="shared" si="59"/>
        <v>392</v>
      </c>
      <c r="BM396" s="64">
        <f t="shared" si="60"/>
        <v>11</v>
      </c>
      <c r="BN396" s="64">
        <f t="shared" si="61"/>
        <v>32</v>
      </c>
    </row>
    <row r="397" spans="2:115" ht="11.25" customHeight="1" x14ac:dyDescent="0.25"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245"/>
      <c r="AB397" s="245"/>
      <c r="AC397" s="245"/>
      <c r="AD397" s="245"/>
      <c r="AE397" s="245"/>
      <c r="AF397" s="245"/>
      <c r="AG397" s="245"/>
      <c r="AH397" s="245"/>
      <c r="AI397" s="245"/>
      <c r="AJ397" s="245"/>
      <c r="AK397" s="245"/>
      <c r="AL397" s="245"/>
      <c r="AM397" s="245"/>
      <c r="AN397" s="245"/>
      <c r="AO397" s="245"/>
      <c r="AP397" s="245"/>
      <c r="AQ397" s="245"/>
      <c r="AR397" s="245"/>
      <c r="AS397" s="245"/>
      <c r="AT397" s="245"/>
      <c r="AU397" s="245"/>
      <c r="AV397" s="245"/>
      <c r="AW397" s="245"/>
      <c r="BL397" s="109">
        <f t="shared" si="59"/>
        <v>393</v>
      </c>
      <c r="BM397" s="64">
        <f t="shared" si="60"/>
        <v>11</v>
      </c>
      <c r="BN397" s="64">
        <f t="shared" si="61"/>
        <v>33</v>
      </c>
    </row>
    <row r="398" spans="2:115" ht="11.25" customHeight="1" x14ac:dyDescent="0.25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245"/>
      <c r="AB398" s="245"/>
      <c r="AC398" s="245"/>
      <c r="AD398" s="245"/>
      <c r="AE398" s="245"/>
      <c r="AF398" s="245"/>
      <c r="AG398" s="245"/>
      <c r="AH398" s="245"/>
      <c r="AI398" s="245"/>
      <c r="AJ398" s="245"/>
      <c r="AK398" s="245"/>
      <c r="AL398" s="245"/>
      <c r="AM398" s="245"/>
      <c r="AN398" s="245"/>
      <c r="AO398" s="245"/>
      <c r="AP398" s="245"/>
      <c r="AQ398" s="245"/>
      <c r="AR398" s="245"/>
      <c r="AS398" s="245"/>
      <c r="AT398" s="245"/>
      <c r="AU398" s="245"/>
      <c r="AV398" s="245"/>
      <c r="AW398" s="245"/>
      <c r="BL398" s="109">
        <f t="shared" si="59"/>
        <v>394</v>
      </c>
      <c r="BM398" s="64">
        <f t="shared" si="60"/>
        <v>11</v>
      </c>
      <c r="BN398" s="64">
        <f t="shared" si="61"/>
        <v>34</v>
      </c>
    </row>
    <row r="399" spans="2:115" ht="11.25" customHeight="1" x14ac:dyDescent="0.25"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245"/>
      <c r="AB399" s="245"/>
      <c r="AC399" s="245"/>
      <c r="AD399" s="245"/>
      <c r="AE399" s="245"/>
      <c r="AF399" s="245"/>
      <c r="AG399" s="245"/>
      <c r="AH399" s="245"/>
      <c r="AI399" s="245"/>
      <c r="AJ399" s="245"/>
      <c r="AK399" s="245"/>
      <c r="AL399" s="245"/>
      <c r="AM399" s="245"/>
      <c r="AN399" s="245"/>
      <c r="AO399" s="245"/>
      <c r="AP399" s="245"/>
      <c r="AQ399" s="245"/>
      <c r="AR399" s="245"/>
      <c r="AS399" s="245"/>
      <c r="AT399" s="245"/>
      <c r="AU399" s="245"/>
      <c r="AV399" s="245"/>
      <c r="AW399" s="245"/>
      <c r="BL399" s="109">
        <f t="shared" si="59"/>
        <v>395</v>
      </c>
      <c r="BM399" s="64">
        <f t="shared" si="60"/>
        <v>11</v>
      </c>
      <c r="BN399" s="64">
        <f t="shared" si="61"/>
        <v>35</v>
      </c>
    </row>
    <row r="400" spans="2:115" ht="11.25" customHeight="1" x14ac:dyDescent="0.25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245"/>
      <c r="AB400" s="245"/>
      <c r="AC400" s="245"/>
      <c r="AD400" s="245"/>
      <c r="AE400" s="245"/>
      <c r="AF400" s="245"/>
      <c r="AG400" s="245"/>
      <c r="AH400" s="245"/>
      <c r="AI400" s="245"/>
      <c r="AJ400" s="245"/>
      <c r="AK400" s="245"/>
      <c r="AL400" s="245"/>
      <c r="AM400" s="245"/>
      <c r="AN400" s="245"/>
      <c r="AO400" s="245"/>
      <c r="AP400" s="245"/>
      <c r="AQ400" s="245"/>
      <c r="AR400" s="245"/>
      <c r="AS400" s="245"/>
      <c r="AT400" s="245"/>
      <c r="AU400" s="245"/>
      <c r="AV400" s="245"/>
      <c r="AW400" s="245"/>
      <c r="BL400" s="109">
        <f t="shared" si="59"/>
        <v>396</v>
      </c>
      <c r="BM400" s="64">
        <f t="shared" si="60"/>
        <v>11</v>
      </c>
      <c r="BN400" s="64">
        <f t="shared" si="61"/>
        <v>36</v>
      </c>
    </row>
    <row r="401" spans="2:66" ht="11.25" customHeight="1" x14ac:dyDescent="0.25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245"/>
      <c r="AB401" s="245"/>
      <c r="AC401" s="245"/>
      <c r="AD401" s="245"/>
      <c r="AE401" s="245"/>
      <c r="AF401" s="245"/>
      <c r="AG401" s="245"/>
      <c r="AH401" s="245"/>
      <c r="AI401" s="245"/>
      <c r="AJ401" s="245"/>
      <c r="AK401" s="245"/>
      <c r="AL401" s="245"/>
      <c r="AM401" s="245"/>
      <c r="AN401" s="245"/>
      <c r="AO401" s="245"/>
      <c r="AP401" s="245"/>
      <c r="AQ401" s="245"/>
      <c r="AR401" s="245"/>
      <c r="AS401" s="245"/>
      <c r="AT401" s="245"/>
      <c r="AU401" s="245"/>
      <c r="AV401" s="245"/>
      <c r="AW401" s="245"/>
      <c r="BL401" s="109">
        <f t="shared" si="59"/>
        <v>397</v>
      </c>
      <c r="BM401" s="64">
        <f t="shared" si="60"/>
        <v>12</v>
      </c>
      <c r="BN401" s="64">
        <f t="shared" si="61"/>
        <v>1</v>
      </c>
    </row>
    <row r="402" spans="2:66" ht="11.25" customHeight="1" x14ac:dyDescent="0.25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245"/>
      <c r="AB402" s="245"/>
      <c r="AC402" s="245"/>
      <c r="AD402" s="245"/>
      <c r="AE402" s="245"/>
      <c r="AF402" s="245"/>
      <c r="AG402" s="245"/>
      <c r="AH402" s="245"/>
      <c r="AI402" s="245"/>
      <c r="AJ402" s="245"/>
      <c r="AK402" s="245"/>
      <c r="AL402" s="245"/>
      <c r="AM402" s="245"/>
      <c r="AN402" s="245"/>
      <c r="AO402" s="245"/>
      <c r="AP402" s="245"/>
      <c r="AQ402" s="245"/>
      <c r="AR402" s="245"/>
      <c r="AS402" s="245"/>
      <c r="AT402" s="245"/>
      <c r="AU402" s="245"/>
      <c r="AV402" s="245"/>
      <c r="AW402" s="245"/>
      <c r="BL402" s="109">
        <f t="shared" si="59"/>
        <v>398</v>
      </c>
      <c r="BM402" s="64">
        <f t="shared" si="60"/>
        <v>12</v>
      </c>
      <c r="BN402" s="64">
        <f t="shared" si="61"/>
        <v>2</v>
      </c>
    </row>
    <row r="403" spans="2:66" ht="11.25" customHeight="1" x14ac:dyDescent="0.25"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245"/>
      <c r="BL403" s="109">
        <f t="shared" si="59"/>
        <v>399</v>
      </c>
      <c r="BM403" s="64">
        <f t="shared" si="60"/>
        <v>12</v>
      </c>
      <c r="BN403" s="64">
        <f t="shared" si="61"/>
        <v>3</v>
      </c>
    </row>
    <row r="404" spans="2:66" ht="11.25" customHeight="1" x14ac:dyDescent="0.25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245"/>
      <c r="BL404" s="109">
        <f t="shared" si="59"/>
        <v>400</v>
      </c>
      <c r="BM404" s="64">
        <f t="shared" si="60"/>
        <v>12</v>
      </c>
      <c r="BN404" s="64">
        <f t="shared" si="61"/>
        <v>4</v>
      </c>
    </row>
    <row r="405" spans="2:66" ht="11.25" customHeight="1" x14ac:dyDescent="0.25"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245"/>
      <c r="BL405" s="109">
        <f t="shared" si="59"/>
        <v>401</v>
      </c>
      <c r="BM405" s="64">
        <f t="shared" si="60"/>
        <v>12</v>
      </c>
      <c r="BN405" s="64">
        <f t="shared" si="61"/>
        <v>5</v>
      </c>
    </row>
    <row r="406" spans="2:66" ht="11.25" customHeight="1" x14ac:dyDescent="0.25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245"/>
      <c r="BL406" s="109">
        <f t="shared" si="59"/>
        <v>402</v>
      </c>
      <c r="BM406" s="64">
        <f t="shared" si="60"/>
        <v>12</v>
      </c>
      <c r="BN406" s="64">
        <f t="shared" si="61"/>
        <v>6</v>
      </c>
    </row>
    <row r="407" spans="2:66" ht="11.25" customHeight="1" x14ac:dyDescent="0.25"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245"/>
      <c r="BL407" s="109">
        <f t="shared" si="59"/>
        <v>403</v>
      </c>
      <c r="BM407" s="64">
        <f t="shared" si="60"/>
        <v>12</v>
      </c>
      <c r="BN407" s="64">
        <f t="shared" si="61"/>
        <v>7</v>
      </c>
    </row>
    <row r="408" spans="2:66" ht="11.25" customHeight="1" x14ac:dyDescent="0.25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245"/>
      <c r="BL408" s="109">
        <f t="shared" si="59"/>
        <v>404</v>
      </c>
      <c r="BM408" s="64">
        <f t="shared" si="60"/>
        <v>12</v>
      </c>
      <c r="BN408" s="64">
        <f t="shared" si="61"/>
        <v>8</v>
      </c>
    </row>
    <row r="409" spans="2:66" ht="11.25" customHeight="1" x14ac:dyDescent="0.25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245"/>
      <c r="BL409" s="109">
        <f t="shared" si="59"/>
        <v>405</v>
      </c>
      <c r="BM409" s="64">
        <f t="shared" si="60"/>
        <v>12</v>
      </c>
      <c r="BN409" s="64">
        <f t="shared" si="61"/>
        <v>9</v>
      </c>
    </row>
    <row r="410" spans="2:66" ht="11.25" customHeight="1" x14ac:dyDescent="0.25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AA410" s="245"/>
      <c r="BL410" s="109">
        <f t="shared" si="59"/>
        <v>406</v>
      </c>
      <c r="BM410" s="64">
        <f t="shared" si="60"/>
        <v>12</v>
      </c>
      <c r="BN410" s="64">
        <f t="shared" si="61"/>
        <v>10</v>
      </c>
    </row>
    <row r="411" spans="2:66" ht="11.25" customHeight="1" x14ac:dyDescent="0.25"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AA411" s="245"/>
      <c r="BL411" s="109">
        <f t="shared" si="59"/>
        <v>407</v>
      </c>
      <c r="BM411" s="64">
        <f t="shared" si="60"/>
        <v>12</v>
      </c>
      <c r="BN411" s="64">
        <f t="shared" si="61"/>
        <v>11</v>
      </c>
    </row>
    <row r="412" spans="2:66" ht="11.25" customHeight="1" x14ac:dyDescent="0.25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AA412" s="245"/>
      <c r="BL412" s="109">
        <f t="shared" si="59"/>
        <v>408</v>
      </c>
      <c r="BM412" s="64">
        <f t="shared" si="60"/>
        <v>12</v>
      </c>
      <c r="BN412" s="64">
        <f t="shared" si="61"/>
        <v>12</v>
      </c>
    </row>
    <row r="413" spans="2:66" ht="11.25" customHeight="1" x14ac:dyDescent="0.25"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AA413" s="245"/>
      <c r="BL413" s="109">
        <f t="shared" si="59"/>
        <v>409</v>
      </c>
      <c r="BM413" s="64">
        <f t="shared" si="60"/>
        <v>12</v>
      </c>
      <c r="BN413" s="64">
        <f t="shared" si="61"/>
        <v>13</v>
      </c>
    </row>
    <row r="414" spans="2:66" ht="11.25" customHeight="1" x14ac:dyDescent="0.25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BL414" s="109">
        <f t="shared" si="59"/>
        <v>410</v>
      </c>
      <c r="BM414" s="64">
        <f t="shared" si="60"/>
        <v>12</v>
      </c>
      <c r="BN414" s="64">
        <f t="shared" si="61"/>
        <v>14</v>
      </c>
    </row>
    <row r="415" spans="2:66" ht="11.25" customHeight="1" x14ac:dyDescent="0.25"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BL415" s="109">
        <f t="shared" si="59"/>
        <v>411</v>
      </c>
      <c r="BM415" s="64">
        <f t="shared" si="60"/>
        <v>12</v>
      </c>
      <c r="BN415" s="64">
        <f t="shared" si="61"/>
        <v>15</v>
      </c>
    </row>
    <row r="416" spans="2:66" ht="11.25" customHeight="1" x14ac:dyDescent="0.25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BL416" s="109">
        <f t="shared" si="59"/>
        <v>412</v>
      </c>
      <c r="BM416" s="64">
        <f t="shared" si="60"/>
        <v>12</v>
      </c>
      <c r="BN416" s="64">
        <f t="shared" si="61"/>
        <v>16</v>
      </c>
    </row>
    <row r="417" spans="2:66" ht="11.25" customHeight="1" x14ac:dyDescent="0.25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BL417" s="109">
        <f t="shared" si="59"/>
        <v>413</v>
      </c>
      <c r="BM417" s="64">
        <f t="shared" si="60"/>
        <v>12</v>
      </c>
      <c r="BN417" s="64">
        <f t="shared" si="61"/>
        <v>17</v>
      </c>
    </row>
    <row r="418" spans="2:66" ht="11.25" customHeight="1" x14ac:dyDescent="0.25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BL418" s="109">
        <f t="shared" si="59"/>
        <v>414</v>
      </c>
      <c r="BM418" s="64">
        <f t="shared" si="60"/>
        <v>12</v>
      </c>
      <c r="BN418" s="64">
        <f t="shared" si="61"/>
        <v>18</v>
      </c>
    </row>
    <row r="419" spans="2:66" ht="11.25" customHeight="1" x14ac:dyDescent="0.25"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BL419" s="109">
        <f t="shared" si="59"/>
        <v>415</v>
      </c>
      <c r="BM419" s="64">
        <f t="shared" si="60"/>
        <v>12</v>
      </c>
      <c r="BN419" s="64">
        <f t="shared" si="61"/>
        <v>19</v>
      </c>
    </row>
    <row r="420" spans="2:66" ht="11.25" customHeight="1" x14ac:dyDescent="0.25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BL420" s="109">
        <f t="shared" si="59"/>
        <v>416</v>
      </c>
      <c r="BM420" s="64">
        <f t="shared" si="60"/>
        <v>12</v>
      </c>
      <c r="BN420" s="64">
        <f t="shared" si="61"/>
        <v>20</v>
      </c>
    </row>
    <row r="421" spans="2:66" ht="11.25" customHeight="1" x14ac:dyDescent="0.25"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BL421" s="109">
        <f t="shared" si="59"/>
        <v>417</v>
      </c>
      <c r="BM421" s="64">
        <f t="shared" si="60"/>
        <v>12</v>
      </c>
      <c r="BN421" s="64">
        <f t="shared" si="61"/>
        <v>21</v>
      </c>
    </row>
    <row r="422" spans="2:66" ht="11.25" customHeight="1" x14ac:dyDescent="0.25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BL422" s="109">
        <f t="shared" si="59"/>
        <v>418</v>
      </c>
      <c r="BM422" s="64">
        <f t="shared" si="60"/>
        <v>12</v>
      </c>
      <c r="BN422" s="64">
        <f t="shared" si="61"/>
        <v>22</v>
      </c>
    </row>
    <row r="423" spans="2:66" ht="11.25" customHeight="1" x14ac:dyDescent="0.25"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BL423" s="109">
        <f t="shared" si="59"/>
        <v>419</v>
      </c>
      <c r="BM423" s="64">
        <f t="shared" si="60"/>
        <v>12</v>
      </c>
      <c r="BN423" s="64">
        <f t="shared" si="61"/>
        <v>23</v>
      </c>
    </row>
    <row r="424" spans="2:66" ht="11.25" customHeight="1" x14ac:dyDescent="0.25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BL424" s="109">
        <f t="shared" si="59"/>
        <v>420</v>
      </c>
      <c r="BM424" s="64">
        <f t="shared" si="60"/>
        <v>12</v>
      </c>
      <c r="BN424" s="64">
        <f t="shared" si="61"/>
        <v>24</v>
      </c>
    </row>
    <row r="425" spans="2:66" ht="11.25" customHeight="1" x14ac:dyDescent="0.25"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BL425" s="109">
        <f t="shared" si="59"/>
        <v>421</v>
      </c>
      <c r="BM425" s="64">
        <f t="shared" si="60"/>
        <v>12</v>
      </c>
      <c r="BN425" s="64">
        <f t="shared" si="61"/>
        <v>25</v>
      </c>
    </row>
    <row r="426" spans="2:66" ht="11.25" customHeight="1" x14ac:dyDescent="0.25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BL426" s="109">
        <f t="shared" si="59"/>
        <v>422</v>
      </c>
      <c r="BM426" s="64">
        <f t="shared" si="60"/>
        <v>12</v>
      </c>
      <c r="BN426" s="64">
        <f t="shared" si="61"/>
        <v>26</v>
      </c>
    </row>
    <row r="427" spans="2:66" ht="11.25" customHeight="1" x14ac:dyDescent="0.25"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BL427" s="109">
        <f t="shared" si="59"/>
        <v>423</v>
      </c>
      <c r="BM427" s="64">
        <f t="shared" si="60"/>
        <v>12</v>
      </c>
      <c r="BN427" s="64">
        <f t="shared" si="61"/>
        <v>27</v>
      </c>
    </row>
    <row r="428" spans="2:66" ht="11.25" customHeight="1" x14ac:dyDescent="0.25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BL428" s="109">
        <f t="shared" si="59"/>
        <v>424</v>
      </c>
      <c r="BM428" s="64">
        <f t="shared" si="60"/>
        <v>12</v>
      </c>
      <c r="BN428" s="64">
        <f t="shared" si="61"/>
        <v>28</v>
      </c>
    </row>
    <row r="429" spans="2:66" ht="11.25" customHeight="1" x14ac:dyDescent="0.25"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BL429" s="109">
        <f t="shared" si="59"/>
        <v>425</v>
      </c>
      <c r="BM429" s="64">
        <f t="shared" si="60"/>
        <v>12</v>
      </c>
      <c r="BN429" s="64">
        <f t="shared" si="61"/>
        <v>29</v>
      </c>
    </row>
    <row r="430" spans="2:66" ht="11.25" customHeight="1" x14ac:dyDescent="0.25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BL430" s="109">
        <f t="shared" si="59"/>
        <v>426</v>
      </c>
      <c r="BM430" s="64">
        <f t="shared" si="60"/>
        <v>12</v>
      </c>
      <c r="BN430" s="64">
        <f t="shared" si="61"/>
        <v>30</v>
      </c>
    </row>
    <row r="431" spans="2:66" ht="11.25" customHeight="1" x14ac:dyDescent="0.25"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BL431" s="109">
        <f t="shared" si="59"/>
        <v>427</v>
      </c>
      <c r="BM431" s="64">
        <f t="shared" si="60"/>
        <v>12</v>
      </c>
      <c r="BN431" s="64">
        <f t="shared" si="61"/>
        <v>31</v>
      </c>
    </row>
    <row r="432" spans="2:66" ht="11.25" customHeight="1" x14ac:dyDescent="0.25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BL432" s="109">
        <f t="shared" si="59"/>
        <v>428</v>
      </c>
      <c r="BM432" s="64">
        <f t="shared" si="60"/>
        <v>12</v>
      </c>
      <c r="BN432" s="64">
        <f t="shared" si="61"/>
        <v>32</v>
      </c>
    </row>
    <row r="433" spans="64:66" ht="11.25" customHeight="1" x14ac:dyDescent="0.25">
      <c r="BL433" s="109">
        <f t="shared" si="59"/>
        <v>429</v>
      </c>
      <c r="BM433" s="64">
        <f t="shared" si="60"/>
        <v>12</v>
      </c>
      <c r="BN433" s="64">
        <f t="shared" si="61"/>
        <v>33</v>
      </c>
    </row>
    <row r="434" spans="64:66" ht="11.25" customHeight="1" x14ac:dyDescent="0.25">
      <c r="BL434" s="109">
        <f t="shared" si="59"/>
        <v>430</v>
      </c>
      <c r="BM434" s="64">
        <f t="shared" si="60"/>
        <v>12</v>
      </c>
      <c r="BN434" s="64">
        <f t="shared" si="61"/>
        <v>34</v>
      </c>
    </row>
    <row r="435" spans="64:66" ht="11.25" customHeight="1" x14ac:dyDescent="0.25">
      <c r="BL435" s="109">
        <f t="shared" si="59"/>
        <v>431</v>
      </c>
      <c r="BM435" s="64">
        <f t="shared" si="60"/>
        <v>12</v>
      </c>
      <c r="BN435" s="64">
        <f t="shared" si="61"/>
        <v>35</v>
      </c>
    </row>
    <row r="436" spans="64:66" ht="11.25" customHeight="1" x14ac:dyDescent="0.25">
      <c r="BL436" s="109">
        <f t="shared" si="59"/>
        <v>432</v>
      </c>
      <c r="BM436" s="64">
        <f t="shared" si="60"/>
        <v>12</v>
      </c>
      <c r="BN436" s="64">
        <f t="shared" si="61"/>
        <v>36</v>
      </c>
    </row>
    <row r="437" spans="64:66" ht="11.25" customHeight="1" x14ac:dyDescent="0.25">
      <c r="BL437" s="109">
        <f t="shared" si="59"/>
        <v>433</v>
      </c>
      <c r="BM437" s="64">
        <f t="shared" si="60"/>
        <v>13</v>
      </c>
      <c r="BN437" s="64">
        <f t="shared" si="61"/>
        <v>1</v>
      </c>
    </row>
    <row r="438" spans="64:66" ht="11.25" customHeight="1" x14ac:dyDescent="0.25">
      <c r="BL438" s="109">
        <f t="shared" si="59"/>
        <v>434</v>
      </c>
      <c r="BM438" s="64">
        <f t="shared" si="60"/>
        <v>13</v>
      </c>
      <c r="BN438" s="64">
        <f t="shared" si="61"/>
        <v>2</v>
      </c>
    </row>
    <row r="439" spans="64:66" ht="11.25" customHeight="1" x14ac:dyDescent="0.25">
      <c r="BL439" s="109">
        <f t="shared" si="59"/>
        <v>435</v>
      </c>
      <c r="BM439" s="64">
        <f t="shared" si="60"/>
        <v>13</v>
      </c>
      <c r="BN439" s="64">
        <f t="shared" si="61"/>
        <v>3</v>
      </c>
    </row>
    <row r="440" spans="64:66" ht="11.25" customHeight="1" x14ac:dyDescent="0.25">
      <c r="BL440" s="109">
        <f t="shared" si="59"/>
        <v>436</v>
      </c>
      <c r="BM440" s="64">
        <f t="shared" si="60"/>
        <v>13</v>
      </c>
      <c r="BN440" s="64">
        <f t="shared" si="61"/>
        <v>4</v>
      </c>
    </row>
    <row r="441" spans="64:66" ht="11.25" customHeight="1" x14ac:dyDescent="0.25">
      <c r="BL441" s="109">
        <f t="shared" si="59"/>
        <v>437</v>
      </c>
      <c r="BM441" s="64">
        <f t="shared" si="60"/>
        <v>13</v>
      </c>
      <c r="BN441" s="64">
        <f t="shared" si="61"/>
        <v>5</v>
      </c>
    </row>
    <row r="442" spans="64:66" ht="11.25" customHeight="1" x14ac:dyDescent="0.25">
      <c r="BL442" s="109">
        <f t="shared" si="59"/>
        <v>438</v>
      </c>
      <c r="BM442" s="64">
        <f t="shared" si="60"/>
        <v>13</v>
      </c>
      <c r="BN442" s="64">
        <f t="shared" si="61"/>
        <v>6</v>
      </c>
    </row>
    <row r="443" spans="64:66" ht="11.25" customHeight="1" x14ac:dyDescent="0.25">
      <c r="BL443" s="109">
        <f t="shared" si="59"/>
        <v>439</v>
      </c>
      <c r="BM443" s="64">
        <f t="shared" si="60"/>
        <v>13</v>
      </c>
      <c r="BN443" s="64">
        <f t="shared" si="61"/>
        <v>7</v>
      </c>
    </row>
    <row r="444" spans="64:66" ht="11.25" customHeight="1" x14ac:dyDescent="0.25">
      <c r="BL444" s="109">
        <f t="shared" si="59"/>
        <v>440</v>
      </c>
      <c r="BM444" s="64">
        <f t="shared" si="60"/>
        <v>13</v>
      </c>
      <c r="BN444" s="64">
        <f t="shared" si="61"/>
        <v>8</v>
      </c>
    </row>
    <row r="445" spans="64:66" ht="11.25" customHeight="1" x14ac:dyDescent="0.25">
      <c r="BL445" s="109">
        <f t="shared" si="59"/>
        <v>441</v>
      </c>
      <c r="BM445" s="64">
        <f t="shared" si="60"/>
        <v>13</v>
      </c>
      <c r="BN445" s="64">
        <f t="shared" si="61"/>
        <v>9</v>
      </c>
    </row>
    <row r="446" spans="64:66" ht="11.25" customHeight="1" x14ac:dyDescent="0.25">
      <c r="BL446" s="109">
        <f t="shared" si="59"/>
        <v>442</v>
      </c>
      <c r="BM446" s="64">
        <f t="shared" si="60"/>
        <v>13</v>
      </c>
      <c r="BN446" s="64">
        <f t="shared" si="61"/>
        <v>10</v>
      </c>
    </row>
    <row r="447" spans="64:66" ht="11.25" customHeight="1" x14ac:dyDescent="0.25">
      <c r="BL447" s="109">
        <f t="shared" si="59"/>
        <v>443</v>
      </c>
      <c r="BM447" s="64">
        <f t="shared" si="60"/>
        <v>13</v>
      </c>
      <c r="BN447" s="64">
        <f t="shared" si="61"/>
        <v>11</v>
      </c>
    </row>
    <row r="448" spans="64:66" ht="11.25" customHeight="1" x14ac:dyDescent="0.25">
      <c r="BL448" s="109">
        <f t="shared" si="59"/>
        <v>444</v>
      </c>
      <c r="BM448" s="64">
        <f t="shared" si="60"/>
        <v>13</v>
      </c>
      <c r="BN448" s="64">
        <f t="shared" si="61"/>
        <v>12</v>
      </c>
    </row>
    <row r="449" spans="64:66" ht="11.25" customHeight="1" x14ac:dyDescent="0.25">
      <c r="BL449" s="109">
        <f t="shared" si="59"/>
        <v>445</v>
      </c>
      <c r="BM449" s="64">
        <f t="shared" si="60"/>
        <v>13</v>
      </c>
      <c r="BN449" s="64">
        <f t="shared" si="61"/>
        <v>13</v>
      </c>
    </row>
    <row r="450" spans="64:66" ht="11.25" customHeight="1" x14ac:dyDescent="0.25">
      <c r="BL450" s="109">
        <f t="shared" si="59"/>
        <v>446</v>
      </c>
      <c r="BM450" s="64">
        <f t="shared" si="60"/>
        <v>13</v>
      </c>
      <c r="BN450" s="64">
        <f t="shared" si="61"/>
        <v>14</v>
      </c>
    </row>
    <row r="451" spans="64:66" ht="11.25" customHeight="1" x14ac:dyDescent="0.25">
      <c r="BL451" s="109">
        <f t="shared" si="59"/>
        <v>447</v>
      </c>
      <c r="BM451" s="64">
        <f t="shared" si="60"/>
        <v>13</v>
      </c>
      <c r="BN451" s="64">
        <f t="shared" si="61"/>
        <v>15</v>
      </c>
    </row>
    <row r="452" spans="64:66" ht="11.25" customHeight="1" x14ac:dyDescent="0.25">
      <c r="BL452" s="109">
        <f t="shared" si="59"/>
        <v>448</v>
      </c>
      <c r="BM452" s="64">
        <f t="shared" si="60"/>
        <v>13</v>
      </c>
      <c r="BN452" s="64">
        <f t="shared" si="61"/>
        <v>16</v>
      </c>
    </row>
    <row r="453" spans="64:66" ht="11.25" customHeight="1" x14ac:dyDescent="0.25">
      <c r="BL453" s="109">
        <f t="shared" ref="BL453:BL516" si="62">IF(ROW()&lt;=$BL$4,ROW()-ROW(BL$4),"")</f>
        <v>449</v>
      </c>
      <c r="BM453" s="64">
        <f t="shared" si="60"/>
        <v>13</v>
      </c>
      <c r="BN453" s="64">
        <f t="shared" si="61"/>
        <v>17</v>
      </c>
    </row>
    <row r="454" spans="64:66" ht="11.25" customHeight="1" x14ac:dyDescent="0.25">
      <c r="BL454" s="109">
        <f t="shared" si="62"/>
        <v>450</v>
      </c>
      <c r="BM454" s="64">
        <f t="shared" ref="BM454:BM517" si="63">IF(ISNUMBER(BL454),INT(BL453/$BN$4)+1,"")</f>
        <v>13</v>
      </c>
      <c r="BN454" s="64">
        <f t="shared" ref="BN454:BN517" si="64">IF(ISNUMBER(BL454),IF(BM453&lt;&gt;BM454,1,BN453+1),"")</f>
        <v>18</v>
      </c>
    </row>
    <row r="455" spans="64:66" ht="11.25" customHeight="1" x14ac:dyDescent="0.25">
      <c r="BL455" s="109">
        <f t="shared" si="62"/>
        <v>451</v>
      </c>
      <c r="BM455" s="64">
        <f t="shared" si="63"/>
        <v>13</v>
      </c>
      <c r="BN455" s="64">
        <f t="shared" si="64"/>
        <v>19</v>
      </c>
    </row>
    <row r="456" spans="64:66" ht="11.25" customHeight="1" x14ac:dyDescent="0.25">
      <c r="BL456" s="109">
        <f t="shared" si="62"/>
        <v>452</v>
      </c>
      <c r="BM456" s="64">
        <f t="shared" si="63"/>
        <v>13</v>
      </c>
      <c r="BN456" s="64">
        <f t="shared" si="64"/>
        <v>20</v>
      </c>
    </row>
    <row r="457" spans="64:66" ht="11.25" customHeight="1" x14ac:dyDescent="0.25">
      <c r="BL457" s="109">
        <f t="shared" si="62"/>
        <v>453</v>
      </c>
      <c r="BM457" s="64">
        <f t="shared" si="63"/>
        <v>13</v>
      </c>
      <c r="BN457" s="64">
        <f t="shared" si="64"/>
        <v>21</v>
      </c>
    </row>
    <row r="458" spans="64:66" ht="11.25" customHeight="1" x14ac:dyDescent="0.25">
      <c r="BL458" s="109">
        <f t="shared" si="62"/>
        <v>454</v>
      </c>
      <c r="BM458" s="64">
        <f t="shared" si="63"/>
        <v>13</v>
      </c>
      <c r="BN458" s="64">
        <f t="shared" si="64"/>
        <v>22</v>
      </c>
    </row>
    <row r="459" spans="64:66" ht="11.25" customHeight="1" x14ac:dyDescent="0.25">
      <c r="BL459" s="109">
        <f t="shared" si="62"/>
        <v>455</v>
      </c>
      <c r="BM459" s="64">
        <f t="shared" si="63"/>
        <v>13</v>
      </c>
      <c r="BN459" s="64">
        <f t="shared" si="64"/>
        <v>23</v>
      </c>
    </row>
    <row r="460" spans="64:66" ht="11.25" customHeight="1" x14ac:dyDescent="0.25">
      <c r="BL460" s="109">
        <f t="shared" si="62"/>
        <v>456</v>
      </c>
      <c r="BM460" s="64">
        <f t="shared" si="63"/>
        <v>13</v>
      </c>
      <c r="BN460" s="64">
        <f t="shared" si="64"/>
        <v>24</v>
      </c>
    </row>
    <row r="461" spans="64:66" ht="11.25" customHeight="1" x14ac:dyDescent="0.25">
      <c r="BL461" s="109">
        <f t="shared" si="62"/>
        <v>457</v>
      </c>
      <c r="BM461" s="64">
        <f t="shared" si="63"/>
        <v>13</v>
      </c>
      <c r="BN461" s="64">
        <f t="shared" si="64"/>
        <v>25</v>
      </c>
    </row>
    <row r="462" spans="64:66" ht="11.25" customHeight="1" x14ac:dyDescent="0.25">
      <c r="BL462" s="109">
        <f t="shared" si="62"/>
        <v>458</v>
      </c>
      <c r="BM462" s="64">
        <f t="shared" si="63"/>
        <v>13</v>
      </c>
      <c r="BN462" s="64">
        <f t="shared" si="64"/>
        <v>26</v>
      </c>
    </row>
    <row r="463" spans="64:66" ht="11.25" customHeight="1" x14ac:dyDescent="0.25">
      <c r="BL463" s="109">
        <f t="shared" si="62"/>
        <v>459</v>
      </c>
      <c r="BM463" s="64">
        <f t="shared" si="63"/>
        <v>13</v>
      </c>
      <c r="BN463" s="64">
        <f t="shared" si="64"/>
        <v>27</v>
      </c>
    </row>
    <row r="464" spans="64:66" ht="11.25" customHeight="1" x14ac:dyDescent="0.25">
      <c r="BL464" s="109">
        <f t="shared" si="62"/>
        <v>460</v>
      </c>
      <c r="BM464" s="64">
        <f t="shared" si="63"/>
        <v>13</v>
      </c>
      <c r="BN464" s="64">
        <f t="shared" si="64"/>
        <v>28</v>
      </c>
    </row>
    <row r="465" spans="64:66" ht="11.25" customHeight="1" x14ac:dyDescent="0.25">
      <c r="BL465" s="109">
        <f t="shared" si="62"/>
        <v>461</v>
      </c>
      <c r="BM465" s="64">
        <f t="shared" si="63"/>
        <v>13</v>
      </c>
      <c r="BN465" s="64">
        <f t="shared" si="64"/>
        <v>29</v>
      </c>
    </row>
    <row r="466" spans="64:66" ht="11.25" customHeight="1" x14ac:dyDescent="0.25">
      <c r="BL466" s="109">
        <f t="shared" si="62"/>
        <v>462</v>
      </c>
      <c r="BM466" s="64">
        <f t="shared" si="63"/>
        <v>13</v>
      </c>
      <c r="BN466" s="64">
        <f t="shared" si="64"/>
        <v>30</v>
      </c>
    </row>
    <row r="467" spans="64:66" ht="11.25" customHeight="1" x14ac:dyDescent="0.25">
      <c r="BL467" s="109">
        <f t="shared" si="62"/>
        <v>463</v>
      </c>
      <c r="BM467" s="64">
        <f t="shared" si="63"/>
        <v>13</v>
      </c>
      <c r="BN467" s="64">
        <f t="shared" si="64"/>
        <v>31</v>
      </c>
    </row>
    <row r="468" spans="64:66" ht="11.25" customHeight="1" x14ac:dyDescent="0.25">
      <c r="BL468" s="109">
        <f t="shared" si="62"/>
        <v>464</v>
      </c>
      <c r="BM468" s="64">
        <f t="shared" si="63"/>
        <v>13</v>
      </c>
      <c r="BN468" s="64">
        <f t="shared" si="64"/>
        <v>32</v>
      </c>
    </row>
    <row r="469" spans="64:66" ht="11.25" customHeight="1" x14ac:dyDescent="0.25">
      <c r="BL469" s="109">
        <f t="shared" si="62"/>
        <v>465</v>
      </c>
      <c r="BM469" s="64">
        <f t="shared" si="63"/>
        <v>13</v>
      </c>
      <c r="BN469" s="64">
        <f t="shared" si="64"/>
        <v>33</v>
      </c>
    </row>
    <row r="470" spans="64:66" ht="11.25" customHeight="1" x14ac:dyDescent="0.25">
      <c r="BL470" s="109">
        <f t="shared" si="62"/>
        <v>466</v>
      </c>
      <c r="BM470" s="64">
        <f t="shared" si="63"/>
        <v>13</v>
      </c>
      <c r="BN470" s="64">
        <f t="shared" si="64"/>
        <v>34</v>
      </c>
    </row>
    <row r="471" spans="64:66" ht="11.25" customHeight="1" x14ac:dyDescent="0.25">
      <c r="BL471" s="109">
        <f t="shared" si="62"/>
        <v>467</v>
      </c>
      <c r="BM471" s="64">
        <f t="shared" si="63"/>
        <v>13</v>
      </c>
      <c r="BN471" s="64">
        <f t="shared" si="64"/>
        <v>35</v>
      </c>
    </row>
    <row r="472" spans="64:66" ht="11.25" customHeight="1" x14ac:dyDescent="0.25">
      <c r="BL472" s="109">
        <f t="shared" si="62"/>
        <v>468</v>
      </c>
      <c r="BM472" s="64">
        <f t="shared" si="63"/>
        <v>13</v>
      </c>
      <c r="BN472" s="64">
        <f t="shared" si="64"/>
        <v>36</v>
      </c>
    </row>
    <row r="473" spans="64:66" ht="11.25" customHeight="1" x14ac:dyDescent="0.25">
      <c r="BL473" s="109">
        <f t="shared" si="62"/>
        <v>469</v>
      </c>
      <c r="BM473" s="64">
        <f t="shared" si="63"/>
        <v>14</v>
      </c>
      <c r="BN473" s="64">
        <f t="shared" si="64"/>
        <v>1</v>
      </c>
    </row>
    <row r="474" spans="64:66" ht="11.25" customHeight="1" x14ac:dyDescent="0.25">
      <c r="BL474" s="109">
        <f t="shared" si="62"/>
        <v>470</v>
      </c>
      <c r="BM474" s="64">
        <f t="shared" si="63"/>
        <v>14</v>
      </c>
      <c r="BN474" s="64">
        <f t="shared" si="64"/>
        <v>2</v>
      </c>
    </row>
    <row r="475" spans="64:66" ht="11.25" customHeight="1" x14ac:dyDescent="0.25">
      <c r="BL475" s="109">
        <f t="shared" si="62"/>
        <v>471</v>
      </c>
      <c r="BM475" s="64">
        <f t="shared" si="63"/>
        <v>14</v>
      </c>
      <c r="BN475" s="64">
        <f t="shared" si="64"/>
        <v>3</v>
      </c>
    </row>
    <row r="476" spans="64:66" ht="11.25" customHeight="1" x14ac:dyDescent="0.25">
      <c r="BL476" s="109">
        <f t="shared" si="62"/>
        <v>472</v>
      </c>
      <c r="BM476" s="64">
        <f t="shared" si="63"/>
        <v>14</v>
      </c>
      <c r="BN476" s="64">
        <f t="shared" si="64"/>
        <v>4</v>
      </c>
    </row>
    <row r="477" spans="64:66" ht="11.25" customHeight="1" x14ac:dyDescent="0.25">
      <c r="BL477" s="109">
        <f t="shared" si="62"/>
        <v>473</v>
      </c>
      <c r="BM477" s="64">
        <f t="shared" si="63"/>
        <v>14</v>
      </c>
      <c r="BN477" s="64">
        <f t="shared" si="64"/>
        <v>5</v>
      </c>
    </row>
    <row r="478" spans="64:66" ht="11.25" customHeight="1" x14ac:dyDescent="0.25">
      <c r="BL478" s="109">
        <f t="shared" si="62"/>
        <v>474</v>
      </c>
      <c r="BM478" s="64">
        <f t="shared" si="63"/>
        <v>14</v>
      </c>
      <c r="BN478" s="64">
        <f t="shared" si="64"/>
        <v>6</v>
      </c>
    </row>
    <row r="479" spans="64:66" ht="11.25" customHeight="1" x14ac:dyDescent="0.25">
      <c r="BL479" s="109">
        <f t="shared" si="62"/>
        <v>475</v>
      </c>
      <c r="BM479" s="64">
        <f t="shared" si="63"/>
        <v>14</v>
      </c>
      <c r="BN479" s="64">
        <f t="shared" si="64"/>
        <v>7</v>
      </c>
    </row>
    <row r="480" spans="64:66" ht="11.25" customHeight="1" x14ac:dyDescent="0.25">
      <c r="BL480" s="109">
        <f t="shared" si="62"/>
        <v>476</v>
      </c>
      <c r="BM480" s="64">
        <f t="shared" si="63"/>
        <v>14</v>
      </c>
      <c r="BN480" s="64">
        <f t="shared" si="64"/>
        <v>8</v>
      </c>
    </row>
    <row r="481" spans="64:66" ht="11.25" customHeight="1" x14ac:dyDescent="0.25">
      <c r="BL481" s="109">
        <f t="shared" si="62"/>
        <v>477</v>
      </c>
      <c r="BM481" s="64">
        <f t="shared" si="63"/>
        <v>14</v>
      </c>
      <c r="BN481" s="64">
        <f t="shared" si="64"/>
        <v>9</v>
      </c>
    </row>
    <row r="482" spans="64:66" ht="11.25" customHeight="1" x14ac:dyDescent="0.25">
      <c r="BL482" s="109">
        <f t="shared" si="62"/>
        <v>478</v>
      </c>
      <c r="BM482" s="64">
        <f t="shared" si="63"/>
        <v>14</v>
      </c>
      <c r="BN482" s="64">
        <f t="shared" si="64"/>
        <v>10</v>
      </c>
    </row>
    <row r="483" spans="64:66" ht="11.25" customHeight="1" x14ac:dyDescent="0.25">
      <c r="BL483" s="109">
        <f t="shared" si="62"/>
        <v>479</v>
      </c>
      <c r="BM483" s="64">
        <f t="shared" si="63"/>
        <v>14</v>
      </c>
      <c r="BN483" s="64">
        <f t="shared" si="64"/>
        <v>11</v>
      </c>
    </row>
    <row r="484" spans="64:66" ht="11.25" customHeight="1" x14ac:dyDescent="0.25">
      <c r="BL484" s="109">
        <f t="shared" si="62"/>
        <v>480</v>
      </c>
      <c r="BM484" s="64">
        <f t="shared" si="63"/>
        <v>14</v>
      </c>
      <c r="BN484" s="64">
        <f t="shared" si="64"/>
        <v>12</v>
      </c>
    </row>
    <row r="485" spans="64:66" ht="11.25" customHeight="1" x14ac:dyDescent="0.25">
      <c r="BL485" s="109">
        <f t="shared" si="62"/>
        <v>481</v>
      </c>
      <c r="BM485" s="64">
        <f t="shared" si="63"/>
        <v>14</v>
      </c>
      <c r="BN485" s="64">
        <f t="shared" si="64"/>
        <v>13</v>
      </c>
    </row>
    <row r="486" spans="64:66" ht="11.25" customHeight="1" x14ac:dyDescent="0.25">
      <c r="BL486" s="109">
        <f t="shared" si="62"/>
        <v>482</v>
      </c>
      <c r="BM486" s="64">
        <f t="shared" si="63"/>
        <v>14</v>
      </c>
      <c r="BN486" s="64">
        <f t="shared" si="64"/>
        <v>14</v>
      </c>
    </row>
    <row r="487" spans="64:66" ht="11.25" customHeight="1" x14ac:dyDescent="0.25">
      <c r="BL487" s="109">
        <f t="shared" si="62"/>
        <v>483</v>
      </c>
      <c r="BM487" s="64">
        <f t="shared" si="63"/>
        <v>14</v>
      </c>
      <c r="BN487" s="64">
        <f t="shared" si="64"/>
        <v>15</v>
      </c>
    </row>
    <row r="488" spans="64:66" ht="11.25" customHeight="1" x14ac:dyDescent="0.25">
      <c r="BL488" s="109">
        <f t="shared" si="62"/>
        <v>484</v>
      </c>
      <c r="BM488" s="64">
        <f t="shared" si="63"/>
        <v>14</v>
      </c>
      <c r="BN488" s="64">
        <f t="shared" si="64"/>
        <v>16</v>
      </c>
    </row>
    <row r="489" spans="64:66" ht="11.25" customHeight="1" x14ac:dyDescent="0.25">
      <c r="BL489" s="109">
        <f t="shared" si="62"/>
        <v>485</v>
      </c>
      <c r="BM489" s="64">
        <f t="shared" si="63"/>
        <v>14</v>
      </c>
      <c r="BN489" s="64">
        <f t="shared" si="64"/>
        <v>17</v>
      </c>
    </row>
    <row r="490" spans="64:66" ht="11.25" customHeight="1" x14ac:dyDescent="0.25">
      <c r="BL490" s="109">
        <f t="shared" si="62"/>
        <v>486</v>
      </c>
      <c r="BM490" s="64">
        <f t="shared" si="63"/>
        <v>14</v>
      </c>
      <c r="BN490" s="64">
        <f t="shared" si="64"/>
        <v>18</v>
      </c>
    </row>
    <row r="491" spans="64:66" ht="11.25" customHeight="1" x14ac:dyDescent="0.25">
      <c r="BL491" s="109">
        <f t="shared" si="62"/>
        <v>487</v>
      </c>
      <c r="BM491" s="64">
        <f t="shared" si="63"/>
        <v>14</v>
      </c>
      <c r="BN491" s="64">
        <f t="shared" si="64"/>
        <v>19</v>
      </c>
    </row>
    <row r="492" spans="64:66" ht="11.25" customHeight="1" x14ac:dyDescent="0.25">
      <c r="BL492" s="109">
        <f t="shared" si="62"/>
        <v>488</v>
      </c>
      <c r="BM492" s="64">
        <f t="shared" si="63"/>
        <v>14</v>
      </c>
      <c r="BN492" s="64">
        <f t="shared" si="64"/>
        <v>20</v>
      </c>
    </row>
    <row r="493" spans="64:66" ht="11.25" customHeight="1" x14ac:dyDescent="0.25">
      <c r="BL493" s="109">
        <f t="shared" si="62"/>
        <v>489</v>
      </c>
      <c r="BM493" s="64">
        <f t="shared" si="63"/>
        <v>14</v>
      </c>
      <c r="BN493" s="64">
        <f t="shared" si="64"/>
        <v>21</v>
      </c>
    </row>
    <row r="494" spans="64:66" ht="11.25" customHeight="1" x14ac:dyDescent="0.25">
      <c r="BL494" s="109">
        <f t="shared" si="62"/>
        <v>490</v>
      </c>
      <c r="BM494" s="64">
        <f t="shared" si="63"/>
        <v>14</v>
      </c>
      <c r="BN494" s="64">
        <f t="shared" si="64"/>
        <v>22</v>
      </c>
    </row>
    <row r="495" spans="64:66" ht="11.25" customHeight="1" x14ac:dyDescent="0.25">
      <c r="BL495" s="109">
        <f t="shared" si="62"/>
        <v>491</v>
      </c>
      <c r="BM495" s="64">
        <f t="shared" si="63"/>
        <v>14</v>
      </c>
      <c r="BN495" s="64">
        <f t="shared" si="64"/>
        <v>23</v>
      </c>
    </row>
    <row r="496" spans="64:66" ht="11.25" customHeight="1" x14ac:dyDescent="0.25">
      <c r="BL496" s="109">
        <f t="shared" si="62"/>
        <v>492</v>
      </c>
      <c r="BM496" s="64">
        <f t="shared" si="63"/>
        <v>14</v>
      </c>
      <c r="BN496" s="64">
        <f t="shared" si="64"/>
        <v>24</v>
      </c>
    </row>
    <row r="497" spans="64:66" ht="11.25" customHeight="1" x14ac:dyDescent="0.25">
      <c r="BL497" s="109">
        <f t="shared" si="62"/>
        <v>493</v>
      </c>
      <c r="BM497" s="64">
        <f t="shared" si="63"/>
        <v>14</v>
      </c>
      <c r="BN497" s="64">
        <f t="shared" si="64"/>
        <v>25</v>
      </c>
    </row>
    <row r="498" spans="64:66" ht="11.25" customHeight="1" x14ac:dyDescent="0.25">
      <c r="BL498" s="109">
        <f t="shared" si="62"/>
        <v>494</v>
      </c>
      <c r="BM498" s="64">
        <f t="shared" si="63"/>
        <v>14</v>
      </c>
      <c r="BN498" s="64">
        <f t="shared" si="64"/>
        <v>26</v>
      </c>
    </row>
    <row r="499" spans="64:66" ht="11.25" customHeight="1" x14ac:dyDescent="0.25">
      <c r="BL499" s="109">
        <f t="shared" si="62"/>
        <v>495</v>
      </c>
      <c r="BM499" s="64">
        <f t="shared" si="63"/>
        <v>14</v>
      </c>
      <c r="BN499" s="64">
        <f t="shared" si="64"/>
        <v>27</v>
      </c>
    </row>
    <row r="500" spans="64:66" ht="11.25" customHeight="1" x14ac:dyDescent="0.25">
      <c r="BL500" s="109">
        <f t="shared" si="62"/>
        <v>496</v>
      </c>
      <c r="BM500" s="64">
        <f t="shared" si="63"/>
        <v>14</v>
      </c>
      <c r="BN500" s="64">
        <f t="shared" si="64"/>
        <v>28</v>
      </c>
    </row>
    <row r="501" spans="64:66" ht="11.25" customHeight="1" x14ac:dyDescent="0.25">
      <c r="BL501" s="109">
        <f t="shared" si="62"/>
        <v>497</v>
      </c>
      <c r="BM501" s="64">
        <f t="shared" si="63"/>
        <v>14</v>
      </c>
      <c r="BN501" s="64">
        <f t="shared" si="64"/>
        <v>29</v>
      </c>
    </row>
    <row r="502" spans="64:66" ht="11.25" customHeight="1" x14ac:dyDescent="0.25">
      <c r="BL502" s="109">
        <f t="shared" si="62"/>
        <v>498</v>
      </c>
      <c r="BM502" s="64">
        <f t="shared" si="63"/>
        <v>14</v>
      </c>
      <c r="BN502" s="64">
        <f t="shared" si="64"/>
        <v>30</v>
      </c>
    </row>
    <row r="503" spans="64:66" ht="11.25" customHeight="1" x14ac:dyDescent="0.25">
      <c r="BL503" s="109">
        <f t="shared" si="62"/>
        <v>499</v>
      </c>
      <c r="BM503" s="64">
        <f t="shared" si="63"/>
        <v>14</v>
      </c>
      <c r="BN503" s="64">
        <f t="shared" si="64"/>
        <v>31</v>
      </c>
    </row>
    <row r="504" spans="64:66" ht="11.25" customHeight="1" x14ac:dyDescent="0.25">
      <c r="BL504" s="109">
        <f t="shared" si="62"/>
        <v>500</v>
      </c>
      <c r="BM504" s="64">
        <f t="shared" si="63"/>
        <v>14</v>
      </c>
      <c r="BN504" s="64">
        <f t="shared" si="64"/>
        <v>32</v>
      </c>
    </row>
    <row r="505" spans="64:66" ht="11.25" customHeight="1" x14ac:dyDescent="0.25">
      <c r="BL505" s="109">
        <f t="shared" si="62"/>
        <v>501</v>
      </c>
      <c r="BM505" s="64">
        <f t="shared" si="63"/>
        <v>14</v>
      </c>
      <c r="BN505" s="64">
        <f t="shared" si="64"/>
        <v>33</v>
      </c>
    </row>
    <row r="506" spans="64:66" ht="11.25" customHeight="1" x14ac:dyDescent="0.25">
      <c r="BL506" s="109">
        <f t="shared" si="62"/>
        <v>502</v>
      </c>
      <c r="BM506" s="64">
        <f t="shared" si="63"/>
        <v>14</v>
      </c>
      <c r="BN506" s="64">
        <f t="shared" si="64"/>
        <v>34</v>
      </c>
    </row>
    <row r="507" spans="64:66" ht="11.25" customHeight="1" x14ac:dyDescent="0.25">
      <c r="BL507" s="109">
        <f t="shared" si="62"/>
        <v>503</v>
      </c>
      <c r="BM507" s="64">
        <f t="shared" si="63"/>
        <v>14</v>
      </c>
      <c r="BN507" s="64">
        <f t="shared" si="64"/>
        <v>35</v>
      </c>
    </row>
    <row r="508" spans="64:66" ht="11.25" customHeight="1" x14ac:dyDescent="0.25">
      <c r="BL508" s="109">
        <f t="shared" si="62"/>
        <v>504</v>
      </c>
      <c r="BM508" s="64">
        <f t="shared" si="63"/>
        <v>14</v>
      </c>
      <c r="BN508" s="64">
        <f t="shared" si="64"/>
        <v>36</v>
      </c>
    </row>
    <row r="509" spans="64:66" ht="11.25" customHeight="1" x14ac:dyDescent="0.25">
      <c r="BL509" s="109">
        <f t="shared" si="62"/>
        <v>505</v>
      </c>
      <c r="BM509" s="64">
        <f t="shared" si="63"/>
        <v>15</v>
      </c>
      <c r="BN509" s="64">
        <f t="shared" si="64"/>
        <v>1</v>
      </c>
    </row>
    <row r="510" spans="64:66" ht="11.25" customHeight="1" x14ac:dyDescent="0.25">
      <c r="BL510" s="109">
        <f t="shared" si="62"/>
        <v>506</v>
      </c>
      <c r="BM510" s="64">
        <f t="shared" si="63"/>
        <v>15</v>
      </c>
      <c r="BN510" s="64">
        <f t="shared" si="64"/>
        <v>2</v>
      </c>
    </row>
    <row r="511" spans="64:66" ht="11.25" customHeight="1" x14ac:dyDescent="0.25">
      <c r="BL511" s="109">
        <f t="shared" si="62"/>
        <v>507</v>
      </c>
      <c r="BM511" s="64">
        <f t="shared" si="63"/>
        <v>15</v>
      </c>
      <c r="BN511" s="64">
        <f t="shared" si="64"/>
        <v>3</v>
      </c>
    </row>
    <row r="512" spans="64:66" ht="11.25" customHeight="1" x14ac:dyDescent="0.25">
      <c r="BL512" s="109">
        <f t="shared" si="62"/>
        <v>508</v>
      </c>
      <c r="BM512" s="64">
        <f t="shared" si="63"/>
        <v>15</v>
      </c>
      <c r="BN512" s="64">
        <f t="shared" si="64"/>
        <v>4</v>
      </c>
    </row>
    <row r="513" spans="64:66" ht="11.25" customHeight="1" x14ac:dyDescent="0.25">
      <c r="BL513" s="109">
        <f t="shared" si="62"/>
        <v>509</v>
      </c>
      <c r="BM513" s="64">
        <f t="shared" si="63"/>
        <v>15</v>
      </c>
      <c r="BN513" s="64">
        <f t="shared" si="64"/>
        <v>5</v>
      </c>
    </row>
    <row r="514" spans="64:66" ht="11.25" customHeight="1" x14ac:dyDescent="0.25">
      <c r="BL514" s="109">
        <f t="shared" si="62"/>
        <v>510</v>
      </c>
      <c r="BM514" s="64">
        <f t="shared" si="63"/>
        <v>15</v>
      </c>
      <c r="BN514" s="64">
        <f t="shared" si="64"/>
        <v>6</v>
      </c>
    </row>
    <row r="515" spans="64:66" ht="11.25" customHeight="1" x14ac:dyDescent="0.25">
      <c r="BL515" s="109">
        <f t="shared" si="62"/>
        <v>511</v>
      </c>
      <c r="BM515" s="64">
        <f t="shared" si="63"/>
        <v>15</v>
      </c>
      <c r="BN515" s="64">
        <f t="shared" si="64"/>
        <v>7</v>
      </c>
    </row>
    <row r="516" spans="64:66" ht="11.25" customHeight="1" x14ac:dyDescent="0.25">
      <c r="BL516" s="109">
        <f t="shared" si="62"/>
        <v>512</v>
      </c>
      <c r="BM516" s="64">
        <f t="shared" si="63"/>
        <v>15</v>
      </c>
      <c r="BN516" s="64">
        <f t="shared" si="64"/>
        <v>8</v>
      </c>
    </row>
    <row r="517" spans="64:66" ht="11.25" customHeight="1" x14ac:dyDescent="0.25">
      <c r="BL517" s="109">
        <f t="shared" ref="BL517:BL580" si="65">IF(ROW()&lt;=$BL$4,ROW()-ROW(BL$4),"")</f>
        <v>513</v>
      </c>
      <c r="BM517" s="64">
        <f t="shared" si="63"/>
        <v>15</v>
      </c>
      <c r="BN517" s="64">
        <f t="shared" si="64"/>
        <v>9</v>
      </c>
    </row>
    <row r="518" spans="64:66" ht="11.25" customHeight="1" x14ac:dyDescent="0.25">
      <c r="BL518" s="109">
        <f t="shared" si="65"/>
        <v>514</v>
      </c>
      <c r="BM518" s="64">
        <f t="shared" ref="BM518:BM581" si="66">IF(ISNUMBER(BL518),INT(BL517/$BN$4)+1,"")</f>
        <v>15</v>
      </c>
      <c r="BN518" s="64">
        <f t="shared" ref="BN518:BN581" si="67">IF(ISNUMBER(BL518),IF(BM517&lt;&gt;BM518,1,BN517+1),"")</f>
        <v>10</v>
      </c>
    </row>
    <row r="519" spans="64:66" ht="11.25" customHeight="1" x14ac:dyDescent="0.25">
      <c r="BL519" s="109">
        <f t="shared" si="65"/>
        <v>515</v>
      </c>
      <c r="BM519" s="64">
        <f t="shared" si="66"/>
        <v>15</v>
      </c>
      <c r="BN519" s="64">
        <f t="shared" si="67"/>
        <v>11</v>
      </c>
    </row>
    <row r="520" spans="64:66" ht="11.25" customHeight="1" x14ac:dyDescent="0.25">
      <c r="BL520" s="109">
        <f t="shared" si="65"/>
        <v>516</v>
      </c>
      <c r="BM520" s="64">
        <f t="shared" si="66"/>
        <v>15</v>
      </c>
      <c r="BN520" s="64">
        <f t="shared" si="67"/>
        <v>12</v>
      </c>
    </row>
    <row r="521" spans="64:66" ht="11.25" customHeight="1" x14ac:dyDescent="0.25">
      <c r="BL521" s="109">
        <f t="shared" si="65"/>
        <v>517</v>
      </c>
      <c r="BM521" s="64">
        <f t="shared" si="66"/>
        <v>15</v>
      </c>
      <c r="BN521" s="64">
        <f t="shared" si="67"/>
        <v>13</v>
      </c>
    </row>
    <row r="522" spans="64:66" ht="11.25" customHeight="1" x14ac:dyDescent="0.25">
      <c r="BL522" s="109">
        <f t="shared" si="65"/>
        <v>518</v>
      </c>
      <c r="BM522" s="64">
        <f t="shared" si="66"/>
        <v>15</v>
      </c>
      <c r="BN522" s="64">
        <f t="shared" si="67"/>
        <v>14</v>
      </c>
    </row>
    <row r="523" spans="64:66" ht="11.25" customHeight="1" x14ac:dyDescent="0.25">
      <c r="BL523" s="109">
        <f t="shared" si="65"/>
        <v>519</v>
      </c>
      <c r="BM523" s="64">
        <f t="shared" si="66"/>
        <v>15</v>
      </c>
      <c r="BN523" s="64">
        <f t="shared" si="67"/>
        <v>15</v>
      </c>
    </row>
    <row r="524" spans="64:66" ht="11.25" customHeight="1" x14ac:dyDescent="0.25">
      <c r="BL524" s="109">
        <f t="shared" si="65"/>
        <v>520</v>
      </c>
      <c r="BM524" s="64">
        <f t="shared" si="66"/>
        <v>15</v>
      </c>
      <c r="BN524" s="64">
        <f t="shared" si="67"/>
        <v>16</v>
      </c>
    </row>
    <row r="525" spans="64:66" ht="11.25" customHeight="1" x14ac:dyDescent="0.25">
      <c r="BL525" s="109">
        <f t="shared" si="65"/>
        <v>521</v>
      </c>
      <c r="BM525" s="64">
        <f t="shared" si="66"/>
        <v>15</v>
      </c>
      <c r="BN525" s="64">
        <f t="shared" si="67"/>
        <v>17</v>
      </c>
    </row>
    <row r="526" spans="64:66" ht="11.25" customHeight="1" x14ac:dyDescent="0.25">
      <c r="BL526" s="109">
        <f t="shared" si="65"/>
        <v>522</v>
      </c>
      <c r="BM526" s="64">
        <f t="shared" si="66"/>
        <v>15</v>
      </c>
      <c r="BN526" s="64">
        <f t="shared" si="67"/>
        <v>18</v>
      </c>
    </row>
    <row r="527" spans="64:66" ht="11.25" customHeight="1" x14ac:dyDescent="0.25">
      <c r="BL527" s="109">
        <f t="shared" si="65"/>
        <v>523</v>
      </c>
      <c r="BM527" s="64">
        <f t="shared" si="66"/>
        <v>15</v>
      </c>
      <c r="BN527" s="64">
        <f t="shared" si="67"/>
        <v>19</v>
      </c>
    </row>
    <row r="528" spans="64:66" ht="11.25" customHeight="1" x14ac:dyDescent="0.25">
      <c r="BL528" s="109">
        <f t="shared" si="65"/>
        <v>524</v>
      </c>
      <c r="BM528" s="64">
        <f t="shared" si="66"/>
        <v>15</v>
      </c>
      <c r="BN528" s="64">
        <f t="shared" si="67"/>
        <v>20</v>
      </c>
    </row>
    <row r="529" spans="64:66" ht="11.25" customHeight="1" x14ac:dyDescent="0.25">
      <c r="BL529" s="109">
        <f t="shared" si="65"/>
        <v>525</v>
      </c>
      <c r="BM529" s="64">
        <f t="shared" si="66"/>
        <v>15</v>
      </c>
      <c r="BN529" s="64">
        <f t="shared" si="67"/>
        <v>21</v>
      </c>
    </row>
    <row r="530" spans="64:66" ht="11.25" customHeight="1" x14ac:dyDescent="0.25">
      <c r="BL530" s="109">
        <f t="shared" si="65"/>
        <v>526</v>
      </c>
      <c r="BM530" s="64">
        <f t="shared" si="66"/>
        <v>15</v>
      </c>
      <c r="BN530" s="64">
        <f t="shared" si="67"/>
        <v>22</v>
      </c>
    </row>
    <row r="531" spans="64:66" ht="11.25" customHeight="1" x14ac:dyDescent="0.25">
      <c r="BL531" s="109">
        <f t="shared" si="65"/>
        <v>527</v>
      </c>
      <c r="BM531" s="64">
        <f t="shared" si="66"/>
        <v>15</v>
      </c>
      <c r="BN531" s="64">
        <f t="shared" si="67"/>
        <v>23</v>
      </c>
    </row>
    <row r="532" spans="64:66" ht="11.25" customHeight="1" x14ac:dyDescent="0.25">
      <c r="BL532" s="109">
        <f t="shared" si="65"/>
        <v>528</v>
      </c>
      <c r="BM532" s="64">
        <f t="shared" si="66"/>
        <v>15</v>
      </c>
      <c r="BN532" s="64">
        <f t="shared" si="67"/>
        <v>24</v>
      </c>
    </row>
    <row r="533" spans="64:66" ht="11.25" customHeight="1" x14ac:dyDescent="0.25">
      <c r="BL533" s="109">
        <f t="shared" si="65"/>
        <v>529</v>
      </c>
      <c r="BM533" s="64">
        <f t="shared" si="66"/>
        <v>15</v>
      </c>
      <c r="BN533" s="64">
        <f t="shared" si="67"/>
        <v>25</v>
      </c>
    </row>
    <row r="534" spans="64:66" ht="11.25" customHeight="1" x14ac:dyDescent="0.25">
      <c r="BL534" s="109">
        <f t="shared" si="65"/>
        <v>530</v>
      </c>
      <c r="BM534" s="64">
        <f t="shared" si="66"/>
        <v>15</v>
      </c>
      <c r="BN534" s="64">
        <f t="shared" si="67"/>
        <v>26</v>
      </c>
    </row>
    <row r="535" spans="64:66" ht="11.25" customHeight="1" x14ac:dyDescent="0.25">
      <c r="BL535" s="109">
        <f t="shared" si="65"/>
        <v>531</v>
      </c>
      <c r="BM535" s="64">
        <f t="shared" si="66"/>
        <v>15</v>
      </c>
      <c r="BN535" s="64">
        <f t="shared" si="67"/>
        <v>27</v>
      </c>
    </row>
    <row r="536" spans="64:66" ht="11.25" customHeight="1" x14ac:dyDescent="0.25">
      <c r="BL536" s="109">
        <f t="shared" si="65"/>
        <v>532</v>
      </c>
      <c r="BM536" s="64">
        <f t="shared" si="66"/>
        <v>15</v>
      </c>
      <c r="BN536" s="64">
        <f t="shared" si="67"/>
        <v>28</v>
      </c>
    </row>
    <row r="537" spans="64:66" ht="11.25" customHeight="1" x14ac:dyDescent="0.25">
      <c r="BL537" s="109">
        <f t="shared" si="65"/>
        <v>533</v>
      </c>
      <c r="BM537" s="64">
        <f t="shared" si="66"/>
        <v>15</v>
      </c>
      <c r="BN537" s="64">
        <f t="shared" si="67"/>
        <v>29</v>
      </c>
    </row>
    <row r="538" spans="64:66" ht="11.25" customHeight="1" x14ac:dyDescent="0.25">
      <c r="BL538" s="109">
        <f t="shared" si="65"/>
        <v>534</v>
      </c>
      <c r="BM538" s="64">
        <f t="shared" si="66"/>
        <v>15</v>
      </c>
      <c r="BN538" s="64">
        <f t="shared" si="67"/>
        <v>30</v>
      </c>
    </row>
    <row r="539" spans="64:66" ht="11.25" customHeight="1" x14ac:dyDescent="0.25">
      <c r="BL539" s="109">
        <f t="shared" si="65"/>
        <v>535</v>
      </c>
      <c r="BM539" s="64">
        <f t="shared" si="66"/>
        <v>15</v>
      </c>
      <c r="BN539" s="64">
        <f t="shared" si="67"/>
        <v>31</v>
      </c>
    </row>
    <row r="540" spans="64:66" ht="11.25" customHeight="1" x14ac:dyDescent="0.25">
      <c r="BL540" s="109">
        <f t="shared" si="65"/>
        <v>536</v>
      </c>
      <c r="BM540" s="64">
        <f t="shared" si="66"/>
        <v>15</v>
      </c>
      <c r="BN540" s="64">
        <f t="shared" si="67"/>
        <v>32</v>
      </c>
    </row>
    <row r="541" spans="64:66" ht="11.25" customHeight="1" x14ac:dyDescent="0.25">
      <c r="BL541" s="109">
        <f t="shared" si="65"/>
        <v>537</v>
      </c>
      <c r="BM541" s="64">
        <f t="shared" si="66"/>
        <v>15</v>
      </c>
      <c r="BN541" s="64">
        <f t="shared" si="67"/>
        <v>33</v>
      </c>
    </row>
    <row r="542" spans="64:66" ht="11.25" customHeight="1" x14ac:dyDescent="0.25">
      <c r="BL542" s="109">
        <f t="shared" si="65"/>
        <v>538</v>
      </c>
      <c r="BM542" s="64">
        <f t="shared" si="66"/>
        <v>15</v>
      </c>
      <c r="BN542" s="64">
        <f t="shared" si="67"/>
        <v>34</v>
      </c>
    </row>
    <row r="543" spans="64:66" ht="11.25" customHeight="1" x14ac:dyDescent="0.25">
      <c r="BL543" s="109">
        <f t="shared" si="65"/>
        <v>539</v>
      </c>
      <c r="BM543" s="64">
        <f t="shared" si="66"/>
        <v>15</v>
      </c>
      <c r="BN543" s="64">
        <f t="shared" si="67"/>
        <v>35</v>
      </c>
    </row>
    <row r="544" spans="64:66" ht="11.25" customHeight="1" x14ac:dyDescent="0.25">
      <c r="BL544" s="109">
        <f t="shared" si="65"/>
        <v>540</v>
      </c>
      <c r="BM544" s="64">
        <f t="shared" si="66"/>
        <v>15</v>
      </c>
      <c r="BN544" s="64">
        <f t="shared" si="67"/>
        <v>36</v>
      </c>
    </row>
    <row r="545" spans="64:66" ht="11.25" customHeight="1" x14ac:dyDescent="0.25">
      <c r="BL545" s="109">
        <f t="shared" si="65"/>
        <v>541</v>
      </c>
      <c r="BM545" s="64">
        <f t="shared" si="66"/>
        <v>16</v>
      </c>
      <c r="BN545" s="64">
        <f t="shared" si="67"/>
        <v>1</v>
      </c>
    </row>
    <row r="546" spans="64:66" ht="11.25" customHeight="1" x14ac:dyDescent="0.25">
      <c r="BL546" s="109">
        <f t="shared" si="65"/>
        <v>542</v>
      </c>
      <c r="BM546" s="64">
        <f t="shared" si="66"/>
        <v>16</v>
      </c>
      <c r="BN546" s="64">
        <f t="shared" si="67"/>
        <v>2</v>
      </c>
    </row>
    <row r="547" spans="64:66" ht="11.25" customHeight="1" x14ac:dyDescent="0.25">
      <c r="BL547" s="109">
        <f t="shared" si="65"/>
        <v>543</v>
      </c>
      <c r="BM547" s="64">
        <f t="shared" si="66"/>
        <v>16</v>
      </c>
      <c r="BN547" s="64">
        <f t="shared" si="67"/>
        <v>3</v>
      </c>
    </row>
    <row r="548" spans="64:66" ht="11.25" customHeight="1" x14ac:dyDescent="0.25">
      <c r="BL548" s="109">
        <f t="shared" si="65"/>
        <v>544</v>
      </c>
      <c r="BM548" s="64">
        <f t="shared" si="66"/>
        <v>16</v>
      </c>
      <c r="BN548" s="64">
        <f t="shared" si="67"/>
        <v>4</v>
      </c>
    </row>
    <row r="549" spans="64:66" ht="11.25" customHeight="1" x14ac:dyDescent="0.25">
      <c r="BL549" s="109">
        <f t="shared" si="65"/>
        <v>545</v>
      </c>
      <c r="BM549" s="64">
        <f t="shared" si="66"/>
        <v>16</v>
      </c>
      <c r="BN549" s="64">
        <f t="shared" si="67"/>
        <v>5</v>
      </c>
    </row>
    <row r="550" spans="64:66" ht="11.25" customHeight="1" x14ac:dyDescent="0.25">
      <c r="BL550" s="109">
        <f t="shared" si="65"/>
        <v>546</v>
      </c>
      <c r="BM550" s="64">
        <f t="shared" si="66"/>
        <v>16</v>
      </c>
      <c r="BN550" s="64">
        <f t="shared" si="67"/>
        <v>6</v>
      </c>
    </row>
    <row r="551" spans="64:66" ht="11.25" customHeight="1" x14ac:dyDescent="0.25">
      <c r="BL551" s="109">
        <f t="shared" si="65"/>
        <v>547</v>
      </c>
      <c r="BM551" s="64">
        <f t="shared" si="66"/>
        <v>16</v>
      </c>
      <c r="BN551" s="64">
        <f t="shared" si="67"/>
        <v>7</v>
      </c>
    </row>
    <row r="552" spans="64:66" ht="11.25" customHeight="1" x14ac:dyDescent="0.25">
      <c r="BL552" s="109">
        <f t="shared" si="65"/>
        <v>548</v>
      </c>
      <c r="BM552" s="64">
        <f t="shared" si="66"/>
        <v>16</v>
      </c>
      <c r="BN552" s="64">
        <f t="shared" si="67"/>
        <v>8</v>
      </c>
    </row>
    <row r="553" spans="64:66" ht="11.25" customHeight="1" x14ac:dyDescent="0.25">
      <c r="BL553" s="109">
        <f t="shared" si="65"/>
        <v>549</v>
      </c>
      <c r="BM553" s="64">
        <f t="shared" si="66"/>
        <v>16</v>
      </c>
      <c r="BN553" s="64">
        <f t="shared" si="67"/>
        <v>9</v>
      </c>
    </row>
    <row r="554" spans="64:66" ht="11.25" customHeight="1" x14ac:dyDescent="0.25">
      <c r="BL554" s="109">
        <f t="shared" si="65"/>
        <v>550</v>
      </c>
      <c r="BM554" s="64">
        <f t="shared" si="66"/>
        <v>16</v>
      </c>
      <c r="BN554" s="64">
        <f t="shared" si="67"/>
        <v>10</v>
      </c>
    </row>
    <row r="555" spans="64:66" ht="11.25" customHeight="1" x14ac:dyDescent="0.25">
      <c r="BL555" s="109">
        <f t="shared" si="65"/>
        <v>551</v>
      </c>
      <c r="BM555" s="64">
        <f t="shared" si="66"/>
        <v>16</v>
      </c>
      <c r="BN555" s="64">
        <f t="shared" si="67"/>
        <v>11</v>
      </c>
    </row>
    <row r="556" spans="64:66" ht="11.25" customHeight="1" x14ac:dyDescent="0.25">
      <c r="BL556" s="109">
        <f t="shared" si="65"/>
        <v>552</v>
      </c>
      <c r="BM556" s="64">
        <f t="shared" si="66"/>
        <v>16</v>
      </c>
      <c r="BN556" s="64">
        <f t="shared" si="67"/>
        <v>12</v>
      </c>
    </row>
    <row r="557" spans="64:66" ht="11.25" customHeight="1" x14ac:dyDescent="0.25">
      <c r="BL557" s="109">
        <f t="shared" si="65"/>
        <v>553</v>
      </c>
      <c r="BM557" s="64">
        <f t="shared" si="66"/>
        <v>16</v>
      </c>
      <c r="BN557" s="64">
        <f t="shared" si="67"/>
        <v>13</v>
      </c>
    </row>
    <row r="558" spans="64:66" ht="11.25" customHeight="1" x14ac:dyDescent="0.25">
      <c r="BL558" s="109">
        <f t="shared" si="65"/>
        <v>554</v>
      </c>
      <c r="BM558" s="64">
        <f t="shared" si="66"/>
        <v>16</v>
      </c>
      <c r="BN558" s="64">
        <f t="shared" si="67"/>
        <v>14</v>
      </c>
    </row>
    <row r="559" spans="64:66" ht="11.25" customHeight="1" x14ac:dyDescent="0.25">
      <c r="BL559" s="109">
        <f t="shared" si="65"/>
        <v>555</v>
      </c>
      <c r="BM559" s="64">
        <f t="shared" si="66"/>
        <v>16</v>
      </c>
      <c r="BN559" s="64">
        <f t="shared" si="67"/>
        <v>15</v>
      </c>
    </row>
    <row r="560" spans="64:66" ht="11.25" customHeight="1" x14ac:dyDescent="0.25">
      <c r="BL560" s="109">
        <f t="shared" si="65"/>
        <v>556</v>
      </c>
      <c r="BM560" s="64">
        <f t="shared" si="66"/>
        <v>16</v>
      </c>
      <c r="BN560" s="64">
        <f t="shared" si="67"/>
        <v>16</v>
      </c>
    </row>
    <row r="561" spans="64:66" ht="11.25" customHeight="1" x14ac:dyDescent="0.25">
      <c r="BL561" s="109">
        <f t="shared" si="65"/>
        <v>557</v>
      </c>
      <c r="BM561" s="64">
        <f t="shared" si="66"/>
        <v>16</v>
      </c>
      <c r="BN561" s="64">
        <f t="shared" si="67"/>
        <v>17</v>
      </c>
    </row>
    <row r="562" spans="64:66" ht="11.25" customHeight="1" x14ac:dyDescent="0.25">
      <c r="BL562" s="109">
        <f t="shared" si="65"/>
        <v>558</v>
      </c>
      <c r="BM562" s="64">
        <f t="shared" si="66"/>
        <v>16</v>
      </c>
      <c r="BN562" s="64">
        <f t="shared" si="67"/>
        <v>18</v>
      </c>
    </row>
    <row r="563" spans="64:66" ht="11.25" customHeight="1" x14ac:dyDescent="0.25">
      <c r="BL563" s="109">
        <f t="shared" si="65"/>
        <v>559</v>
      </c>
      <c r="BM563" s="64">
        <f t="shared" si="66"/>
        <v>16</v>
      </c>
      <c r="BN563" s="64">
        <f t="shared" si="67"/>
        <v>19</v>
      </c>
    </row>
    <row r="564" spans="64:66" ht="11.25" customHeight="1" x14ac:dyDescent="0.25">
      <c r="BL564" s="109">
        <f t="shared" si="65"/>
        <v>560</v>
      </c>
      <c r="BM564" s="64">
        <f t="shared" si="66"/>
        <v>16</v>
      </c>
      <c r="BN564" s="64">
        <f t="shared" si="67"/>
        <v>20</v>
      </c>
    </row>
    <row r="565" spans="64:66" ht="11.25" customHeight="1" x14ac:dyDescent="0.25">
      <c r="BL565" s="109">
        <f t="shared" si="65"/>
        <v>561</v>
      </c>
      <c r="BM565" s="64">
        <f t="shared" si="66"/>
        <v>16</v>
      </c>
      <c r="BN565" s="64">
        <f t="shared" si="67"/>
        <v>21</v>
      </c>
    </row>
    <row r="566" spans="64:66" ht="11.25" customHeight="1" x14ac:dyDescent="0.25">
      <c r="BL566" s="109">
        <f t="shared" si="65"/>
        <v>562</v>
      </c>
      <c r="BM566" s="64">
        <f t="shared" si="66"/>
        <v>16</v>
      </c>
      <c r="BN566" s="64">
        <f t="shared" si="67"/>
        <v>22</v>
      </c>
    </row>
    <row r="567" spans="64:66" ht="11.25" customHeight="1" x14ac:dyDescent="0.25">
      <c r="BL567" s="109">
        <f t="shared" si="65"/>
        <v>563</v>
      </c>
      <c r="BM567" s="64">
        <f t="shared" si="66"/>
        <v>16</v>
      </c>
      <c r="BN567" s="64">
        <f t="shared" si="67"/>
        <v>23</v>
      </c>
    </row>
    <row r="568" spans="64:66" ht="11.25" customHeight="1" x14ac:dyDescent="0.25">
      <c r="BL568" s="109">
        <f t="shared" si="65"/>
        <v>564</v>
      </c>
      <c r="BM568" s="64">
        <f t="shared" si="66"/>
        <v>16</v>
      </c>
      <c r="BN568" s="64">
        <f t="shared" si="67"/>
        <v>24</v>
      </c>
    </row>
    <row r="569" spans="64:66" ht="11.25" customHeight="1" x14ac:dyDescent="0.25">
      <c r="BL569" s="109">
        <f t="shared" si="65"/>
        <v>565</v>
      </c>
      <c r="BM569" s="64">
        <f t="shared" si="66"/>
        <v>16</v>
      </c>
      <c r="BN569" s="64">
        <f t="shared" si="67"/>
        <v>25</v>
      </c>
    </row>
    <row r="570" spans="64:66" ht="11.25" customHeight="1" x14ac:dyDescent="0.25">
      <c r="BL570" s="109">
        <f t="shared" si="65"/>
        <v>566</v>
      </c>
      <c r="BM570" s="64">
        <f t="shared" si="66"/>
        <v>16</v>
      </c>
      <c r="BN570" s="64">
        <f t="shared" si="67"/>
        <v>26</v>
      </c>
    </row>
    <row r="571" spans="64:66" ht="11.25" customHeight="1" x14ac:dyDescent="0.25">
      <c r="BL571" s="109">
        <f t="shared" si="65"/>
        <v>567</v>
      </c>
      <c r="BM571" s="64">
        <f t="shared" si="66"/>
        <v>16</v>
      </c>
      <c r="BN571" s="64">
        <f t="shared" si="67"/>
        <v>27</v>
      </c>
    </row>
    <row r="572" spans="64:66" ht="11.25" customHeight="1" x14ac:dyDescent="0.25">
      <c r="BL572" s="109">
        <f t="shared" si="65"/>
        <v>568</v>
      </c>
      <c r="BM572" s="64">
        <f t="shared" si="66"/>
        <v>16</v>
      </c>
      <c r="BN572" s="64">
        <f t="shared" si="67"/>
        <v>28</v>
      </c>
    </row>
    <row r="573" spans="64:66" ht="11.25" customHeight="1" x14ac:dyDescent="0.25">
      <c r="BL573" s="109">
        <f t="shared" si="65"/>
        <v>569</v>
      </c>
      <c r="BM573" s="64">
        <f t="shared" si="66"/>
        <v>16</v>
      </c>
      <c r="BN573" s="64">
        <f t="shared" si="67"/>
        <v>29</v>
      </c>
    </row>
    <row r="574" spans="64:66" ht="11.25" customHeight="1" x14ac:dyDescent="0.25">
      <c r="BL574" s="109">
        <f t="shared" si="65"/>
        <v>570</v>
      </c>
      <c r="BM574" s="64">
        <f t="shared" si="66"/>
        <v>16</v>
      </c>
      <c r="BN574" s="64">
        <f t="shared" si="67"/>
        <v>30</v>
      </c>
    </row>
    <row r="575" spans="64:66" ht="11.25" customHeight="1" x14ac:dyDescent="0.25">
      <c r="BL575" s="109">
        <f t="shared" si="65"/>
        <v>571</v>
      </c>
      <c r="BM575" s="64">
        <f t="shared" si="66"/>
        <v>16</v>
      </c>
      <c r="BN575" s="64">
        <f t="shared" si="67"/>
        <v>31</v>
      </c>
    </row>
    <row r="576" spans="64:66" ht="11.25" customHeight="1" x14ac:dyDescent="0.25">
      <c r="BL576" s="109">
        <f t="shared" si="65"/>
        <v>572</v>
      </c>
      <c r="BM576" s="64">
        <f t="shared" si="66"/>
        <v>16</v>
      </c>
      <c r="BN576" s="64">
        <f t="shared" si="67"/>
        <v>32</v>
      </c>
    </row>
    <row r="577" spans="64:66" ht="11.25" customHeight="1" x14ac:dyDescent="0.25">
      <c r="BL577" s="109">
        <f t="shared" si="65"/>
        <v>573</v>
      </c>
      <c r="BM577" s="64">
        <f t="shared" si="66"/>
        <v>16</v>
      </c>
      <c r="BN577" s="64">
        <f t="shared" si="67"/>
        <v>33</v>
      </c>
    </row>
    <row r="578" spans="64:66" ht="11.25" customHeight="1" x14ac:dyDescent="0.25">
      <c r="BL578" s="109">
        <f t="shared" si="65"/>
        <v>574</v>
      </c>
      <c r="BM578" s="64">
        <f t="shared" si="66"/>
        <v>16</v>
      </c>
      <c r="BN578" s="64">
        <f t="shared" si="67"/>
        <v>34</v>
      </c>
    </row>
    <row r="579" spans="64:66" ht="11.25" customHeight="1" x14ac:dyDescent="0.25">
      <c r="BL579" s="109">
        <f t="shared" si="65"/>
        <v>575</v>
      </c>
      <c r="BM579" s="64">
        <f t="shared" si="66"/>
        <v>16</v>
      </c>
      <c r="BN579" s="64">
        <f t="shared" si="67"/>
        <v>35</v>
      </c>
    </row>
    <row r="580" spans="64:66" ht="11.25" customHeight="1" x14ac:dyDescent="0.25">
      <c r="BL580" s="109">
        <f t="shared" si="65"/>
        <v>576</v>
      </c>
      <c r="BM580" s="64">
        <f t="shared" si="66"/>
        <v>16</v>
      </c>
      <c r="BN580" s="64">
        <f t="shared" si="67"/>
        <v>36</v>
      </c>
    </row>
    <row r="581" spans="64:66" ht="11.25" customHeight="1" x14ac:dyDescent="0.25">
      <c r="BL581" s="109">
        <f t="shared" ref="BL581:BL644" si="68">IF(ROW()&lt;=$BL$4,ROW()-ROW(BL$4),"")</f>
        <v>577</v>
      </c>
      <c r="BM581" s="64">
        <f t="shared" si="66"/>
        <v>17</v>
      </c>
      <c r="BN581" s="64">
        <f t="shared" si="67"/>
        <v>1</v>
      </c>
    </row>
    <row r="582" spans="64:66" ht="11.25" customHeight="1" x14ac:dyDescent="0.25">
      <c r="BL582" s="109">
        <f t="shared" si="68"/>
        <v>578</v>
      </c>
      <c r="BM582" s="64">
        <f t="shared" ref="BM582:BM645" si="69">IF(ISNUMBER(BL582),INT(BL581/$BN$4)+1,"")</f>
        <v>17</v>
      </c>
      <c r="BN582" s="64">
        <f t="shared" ref="BN582:BN645" si="70">IF(ISNUMBER(BL582),IF(BM581&lt;&gt;BM582,1,BN581+1),"")</f>
        <v>2</v>
      </c>
    </row>
    <row r="583" spans="64:66" ht="11.25" customHeight="1" x14ac:dyDescent="0.25">
      <c r="BL583" s="109">
        <f t="shared" si="68"/>
        <v>579</v>
      </c>
      <c r="BM583" s="64">
        <f t="shared" si="69"/>
        <v>17</v>
      </c>
      <c r="BN583" s="64">
        <f t="shared" si="70"/>
        <v>3</v>
      </c>
    </row>
    <row r="584" spans="64:66" ht="11.25" customHeight="1" x14ac:dyDescent="0.25">
      <c r="BL584" s="109">
        <f t="shared" si="68"/>
        <v>580</v>
      </c>
      <c r="BM584" s="64">
        <f t="shared" si="69"/>
        <v>17</v>
      </c>
      <c r="BN584" s="64">
        <f t="shared" si="70"/>
        <v>4</v>
      </c>
    </row>
    <row r="585" spans="64:66" ht="11.25" customHeight="1" x14ac:dyDescent="0.25">
      <c r="BL585" s="109">
        <f t="shared" si="68"/>
        <v>581</v>
      </c>
      <c r="BM585" s="64">
        <f t="shared" si="69"/>
        <v>17</v>
      </c>
      <c r="BN585" s="64">
        <f t="shared" si="70"/>
        <v>5</v>
      </c>
    </row>
    <row r="586" spans="64:66" ht="11.25" customHeight="1" x14ac:dyDescent="0.25">
      <c r="BL586" s="109">
        <f t="shared" si="68"/>
        <v>582</v>
      </c>
      <c r="BM586" s="64">
        <f t="shared" si="69"/>
        <v>17</v>
      </c>
      <c r="BN586" s="64">
        <f t="shared" si="70"/>
        <v>6</v>
      </c>
    </row>
    <row r="587" spans="64:66" ht="11.25" customHeight="1" x14ac:dyDescent="0.25">
      <c r="BL587" s="109">
        <f t="shared" si="68"/>
        <v>583</v>
      </c>
      <c r="BM587" s="64">
        <f t="shared" si="69"/>
        <v>17</v>
      </c>
      <c r="BN587" s="64">
        <f t="shared" si="70"/>
        <v>7</v>
      </c>
    </row>
    <row r="588" spans="64:66" ht="11.25" customHeight="1" x14ac:dyDescent="0.25">
      <c r="BL588" s="109">
        <f t="shared" si="68"/>
        <v>584</v>
      </c>
      <c r="BM588" s="64">
        <f t="shared" si="69"/>
        <v>17</v>
      </c>
      <c r="BN588" s="64">
        <f t="shared" si="70"/>
        <v>8</v>
      </c>
    </row>
    <row r="589" spans="64:66" ht="11.25" customHeight="1" x14ac:dyDescent="0.25">
      <c r="BL589" s="109">
        <f t="shared" si="68"/>
        <v>585</v>
      </c>
      <c r="BM589" s="64">
        <f t="shared" si="69"/>
        <v>17</v>
      </c>
      <c r="BN589" s="64">
        <f t="shared" si="70"/>
        <v>9</v>
      </c>
    </row>
    <row r="590" spans="64:66" ht="11.25" customHeight="1" x14ac:dyDescent="0.25">
      <c r="BL590" s="109">
        <f t="shared" si="68"/>
        <v>586</v>
      </c>
      <c r="BM590" s="64">
        <f t="shared" si="69"/>
        <v>17</v>
      </c>
      <c r="BN590" s="64">
        <f t="shared" si="70"/>
        <v>10</v>
      </c>
    </row>
    <row r="591" spans="64:66" ht="11.25" customHeight="1" x14ac:dyDescent="0.25">
      <c r="BL591" s="109">
        <f t="shared" si="68"/>
        <v>587</v>
      </c>
      <c r="BM591" s="64">
        <f t="shared" si="69"/>
        <v>17</v>
      </c>
      <c r="BN591" s="64">
        <f t="shared" si="70"/>
        <v>11</v>
      </c>
    </row>
    <row r="592" spans="64:66" ht="11.25" customHeight="1" x14ac:dyDescent="0.25">
      <c r="BL592" s="109">
        <f t="shared" si="68"/>
        <v>588</v>
      </c>
      <c r="BM592" s="64">
        <f t="shared" si="69"/>
        <v>17</v>
      </c>
      <c r="BN592" s="64">
        <f t="shared" si="70"/>
        <v>12</v>
      </c>
    </row>
    <row r="593" spans="64:66" ht="11.25" customHeight="1" x14ac:dyDescent="0.25">
      <c r="BL593" s="109">
        <f t="shared" si="68"/>
        <v>589</v>
      </c>
      <c r="BM593" s="64">
        <f t="shared" si="69"/>
        <v>17</v>
      </c>
      <c r="BN593" s="64">
        <f t="shared" si="70"/>
        <v>13</v>
      </c>
    </row>
    <row r="594" spans="64:66" ht="11.25" customHeight="1" x14ac:dyDescent="0.25">
      <c r="BL594" s="109">
        <f t="shared" si="68"/>
        <v>590</v>
      </c>
      <c r="BM594" s="64">
        <f t="shared" si="69"/>
        <v>17</v>
      </c>
      <c r="BN594" s="64">
        <f t="shared" si="70"/>
        <v>14</v>
      </c>
    </row>
    <row r="595" spans="64:66" ht="11.25" customHeight="1" x14ac:dyDescent="0.25">
      <c r="BL595" s="109">
        <f t="shared" si="68"/>
        <v>591</v>
      </c>
      <c r="BM595" s="64">
        <f t="shared" si="69"/>
        <v>17</v>
      </c>
      <c r="BN595" s="64">
        <f t="shared" si="70"/>
        <v>15</v>
      </c>
    </row>
    <row r="596" spans="64:66" ht="11.25" customHeight="1" x14ac:dyDescent="0.25">
      <c r="BL596" s="109">
        <f t="shared" si="68"/>
        <v>592</v>
      </c>
      <c r="BM596" s="64">
        <f t="shared" si="69"/>
        <v>17</v>
      </c>
      <c r="BN596" s="64">
        <f t="shared" si="70"/>
        <v>16</v>
      </c>
    </row>
    <row r="597" spans="64:66" ht="11.25" customHeight="1" x14ac:dyDescent="0.25">
      <c r="BL597" s="109">
        <f t="shared" si="68"/>
        <v>593</v>
      </c>
      <c r="BM597" s="64">
        <f t="shared" si="69"/>
        <v>17</v>
      </c>
      <c r="BN597" s="64">
        <f t="shared" si="70"/>
        <v>17</v>
      </c>
    </row>
    <row r="598" spans="64:66" ht="11.25" customHeight="1" x14ac:dyDescent="0.25">
      <c r="BL598" s="109">
        <f t="shared" si="68"/>
        <v>594</v>
      </c>
      <c r="BM598" s="64">
        <f t="shared" si="69"/>
        <v>17</v>
      </c>
      <c r="BN598" s="64">
        <f t="shared" si="70"/>
        <v>18</v>
      </c>
    </row>
    <row r="599" spans="64:66" ht="11.25" customHeight="1" x14ac:dyDescent="0.25">
      <c r="BL599" s="109">
        <f t="shared" si="68"/>
        <v>595</v>
      </c>
      <c r="BM599" s="64">
        <f t="shared" si="69"/>
        <v>17</v>
      </c>
      <c r="BN599" s="64">
        <f t="shared" si="70"/>
        <v>19</v>
      </c>
    </row>
    <row r="600" spans="64:66" ht="11.25" customHeight="1" x14ac:dyDescent="0.25">
      <c r="BL600" s="109">
        <f t="shared" si="68"/>
        <v>596</v>
      </c>
      <c r="BM600" s="64">
        <f t="shared" si="69"/>
        <v>17</v>
      </c>
      <c r="BN600" s="64">
        <f t="shared" si="70"/>
        <v>20</v>
      </c>
    </row>
    <row r="601" spans="64:66" ht="11.25" customHeight="1" x14ac:dyDescent="0.25">
      <c r="BL601" s="109">
        <f t="shared" si="68"/>
        <v>597</v>
      </c>
      <c r="BM601" s="64">
        <f t="shared" si="69"/>
        <v>17</v>
      </c>
      <c r="BN601" s="64">
        <f t="shared" si="70"/>
        <v>21</v>
      </c>
    </row>
    <row r="602" spans="64:66" ht="11.25" customHeight="1" x14ac:dyDescent="0.25">
      <c r="BL602" s="109">
        <f t="shared" si="68"/>
        <v>598</v>
      </c>
      <c r="BM602" s="64">
        <f t="shared" si="69"/>
        <v>17</v>
      </c>
      <c r="BN602" s="64">
        <f t="shared" si="70"/>
        <v>22</v>
      </c>
    </row>
    <row r="603" spans="64:66" ht="11.25" customHeight="1" x14ac:dyDescent="0.25">
      <c r="BL603" s="109">
        <f t="shared" si="68"/>
        <v>599</v>
      </c>
      <c r="BM603" s="64">
        <f t="shared" si="69"/>
        <v>17</v>
      </c>
      <c r="BN603" s="64">
        <f t="shared" si="70"/>
        <v>23</v>
      </c>
    </row>
    <row r="604" spans="64:66" ht="11.25" customHeight="1" x14ac:dyDescent="0.25">
      <c r="BL604" s="109">
        <f t="shared" si="68"/>
        <v>600</v>
      </c>
      <c r="BM604" s="64">
        <f t="shared" si="69"/>
        <v>17</v>
      </c>
      <c r="BN604" s="64">
        <f t="shared" si="70"/>
        <v>24</v>
      </c>
    </row>
    <row r="605" spans="64:66" ht="11.25" customHeight="1" x14ac:dyDescent="0.25">
      <c r="BL605" s="109">
        <f t="shared" si="68"/>
        <v>601</v>
      </c>
      <c r="BM605" s="64">
        <f t="shared" si="69"/>
        <v>17</v>
      </c>
      <c r="BN605" s="64">
        <f t="shared" si="70"/>
        <v>25</v>
      </c>
    </row>
    <row r="606" spans="64:66" ht="11.25" customHeight="1" x14ac:dyDescent="0.25">
      <c r="BL606" s="109">
        <f t="shared" si="68"/>
        <v>602</v>
      </c>
      <c r="BM606" s="64">
        <f t="shared" si="69"/>
        <v>17</v>
      </c>
      <c r="BN606" s="64">
        <f t="shared" si="70"/>
        <v>26</v>
      </c>
    </row>
    <row r="607" spans="64:66" ht="11.25" customHeight="1" x14ac:dyDescent="0.25">
      <c r="BL607" s="109">
        <f t="shared" si="68"/>
        <v>603</v>
      </c>
      <c r="BM607" s="64">
        <f t="shared" si="69"/>
        <v>17</v>
      </c>
      <c r="BN607" s="64">
        <f t="shared" si="70"/>
        <v>27</v>
      </c>
    </row>
    <row r="608" spans="64:66" ht="11.25" customHeight="1" x14ac:dyDescent="0.25">
      <c r="BL608" s="109">
        <f t="shared" si="68"/>
        <v>604</v>
      </c>
      <c r="BM608" s="64">
        <f t="shared" si="69"/>
        <v>17</v>
      </c>
      <c r="BN608" s="64">
        <f t="shared" si="70"/>
        <v>28</v>
      </c>
    </row>
    <row r="609" spans="64:66" ht="11.25" customHeight="1" x14ac:dyDescent="0.25">
      <c r="BL609" s="109">
        <f t="shared" si="68"/>
        <v>605</v>
      </c>
      <c r="BM609" s="64">
        <f t="shared" si="69"/>
        <v>17</v>
      </c>
      <c r="BN609" s="64">
        <f t="shared" si="70"/>
        <v>29</v>
      </c>
    </row>
    <row r="610" spans="64:66" ht="11.25" customHeight="1" x14ac:dyDescent="0.25">
      <c r="BL610" s="109">
        <f t="shared" si="68"/>
        <v>606</v>
      </c>
      <c r="BM610" s="64">
        <f t="shared" si="69"/>
        <v>17</v>
      </c>
      <c r="BN610" s="64">
        <f t="shared" si="70"/>
        <v>30</v>
      </c>
    </row>
    <row r="611" spans="64:66" ht="11.25" customHeight="1" x14ac:dyDescent="0.25">
      <c r="BL611" s="109">
        <f t="shared" si="68"/>
        <v>607</v>
      </c>
      <c r="BM611" s="64">
        <f t="shared" si="69"/>
        <v>17</v>
      </c>
      <c r="BN611" s="64">
        <f t="shared" si="70"/>
        <v>31</v>
      </c>
    </row>
    <row r="612" spans="64:66" ht="11.25" customHeight="1" x14ac:dyDescent="0.25">
      <c r="BL612" s="109">
        <f t="shared" si="68"/>
        <v>608</v>
      </c>
      <c r="BM612" s="64">
        <f t="shared" si="69"/>
        <v>17</v>
      </c>
      <c r="BN612" s="64">
        <f t="shared" si="70"/>
        <v>32</v>
      </c>
    </row>
    <row r="613" spans="64:66" ht="11.25" customHeight="1" x14ac:dyDescent="0.25">
      <c r="BL613" s="109">
        <f t="shared" si="68"/>
        <v>609</v>
      </c>
      <c r="BM613" s="64">
        <f t="shared" si="69"/>
        <v>17</v>
      </c>
      <c r="BN613" s="64">
        <f t="shared" si="70"/>
        <v>33</v>
      </c>
    </row>
    <row r="614" spans="64:66" ht="11.25" customHeight="1" x14ac:dyDescent="0.25">
      <c r="BL614" s="109">
        <f t="shared" si="68"/>
        <v>610</v>
      </c>
      <c r="BM614" s="64">
        <f t="shared" si="69"/>
        <v>17</v>
      </c>
      <c r="BN614" s="64">
        <f t="shared" si="70"/>
        <v>34</v>
      </c>
    </row>
    <row r="615" spans="64:66" ht="11.25" customHeight="1" x14ac:dyDescent="0.25">
      <c r="BL615" s="109">
        <f t="shared" si="68"/>
        <v>611</v>
      </c>
      <c r="BM615" s="64">
        <f t="shared" si="69"/>
        <v>17</v>
      </c>
      <c r="BN615" s="64">
        <f t="shared" si="70"/>
        <v>35</v>
      </c>
    </row>
    <row r="616" spans="64:66" ht="11.25" customHeight="1" x14ac:dyDescent="0.25">
      <c r="BL616" s="109">
        <f t="shared" si="68"/>
        <v>612</v>
      </c>
      <c r="BM616" s="64">
        <f t="shared" si="69"/>
        <v>17</v>
      </c>
      <c r="BN616" s="64">
        <f t="shared" si="70"/>
        <v>36</v>
      </c>
    </row>
    <row r="617" spans="64:66" ht="11.25" customHeight="1" x14ac:dyDescent="0.25">
      <c r="BL617" s="109">
        <f t="shared" si="68"/>
        <v>613</v>
      </c>
      <c r="BM617" s="64">
        <f t="shared" si="69"/>
        <v>18</v>
      </c>
      <c r="BN617" s="64">
        <f t="shared" si="70"/>
        <v>1</v>
      </c>
    </row>
    <row r="618" spans="64:66" ht="11.25" customHeight="1" x14ac:dyDescent="0.25">
      <c r="BL618" s="109">
        <f t="shared" si="68"/>
        <v>614</v>
      </c>
      <c r="BM618" s="64">
        <f t="shared" si="69"/>
        <v>18</v>
      </c>
      <c r="BN618" s="64">
        <f t="shared" si="70"/>
        <v>2</v>
      </c>
    </row>
    <row r="619" spans="64:66" ht="11.25" customHeight="1" x14ac:dyDescent="0.25">
      <c r="BL619" s="109">
        <f t="shared" si="68"/>
        <v>615</v>
      </c>
      <c r="BM619" s="64">
        <f t="shared" si="69"/>
        <v>18</v>
      </c>
      <c r="BN619" s="64">
        <f t="shared" si="70"/>
        <v>3</v>
      </c>
    </row>
    <row r="620" spans="64:66" ht="11.25" customHeight="1" x14ac:dyDescent="0.25">
      <c r="BL620" s="109">
        <f t="shared" si="68"/>
        <v>616</v>
      </c>
      <c r="BM620" s="64">
        <f t="shared" si="69"/>
        <v>18</v>
      </c>
      <c r="BN620" s="64">
        <f t="shared" si="70"/>
        <v>4</v>
      </c>
    </row>
    <row r="621" spans="64:66" ht="11.25" customHeight="1" x14ac:dyDescent="0.25">
      <c r="BL621" s="109">
        <f t="shared" si="68"/>
        <v>617</v>
      </c>
      <c r="BM621" s="64">
        <f t="shared" si="69"/>
        <v>18</v>
      </c>
      <c r="BN621" s="64">
        <f t="shared" si="70"/>
        <v>5</v>
      </c>
    </row>
    <row r="622" spans="64:66" ht="11.25" customHeight="1" x14ac:dyDescent="0.25">
      <c r="BL622" s="109">
        <f t="shared" si="68"/>
        <v>618</v>
      </c>
      <c r="BM622" s="64">
        <f t="shared" si="69"/>
        <v>18</v>
      </c>
      <c r="BN622" s="64">
        <f t="shared" si="70"/>
        <v>6</v>
      </c>
    </row>
    <row r="623" spans="64:66" ht="11.25" customHeight="1" x14ac:dyDescent="0.25">
      <c r="BL623" s="109">
        <f t="shared" si="68"/>
        <v>619</v>
      </c>
      <c r="BM623" s="64">
        <f t="shared" si="69"/>
        <v>18</v>
      </c>
      <c r="BN623" s="64">
        <f t="shared" si="70"/>
        <v>7</v>
      </c>
    </row>
    <row r="624" spans="64:66" ht="11.25" customHeight="1" x14ac:dyDescent="0.25">
      <c r="BL624" s="109">
        <f t="shared" si="68"/>
        <v>620</v>
      </c>
      <c r="BM624" s="64">
        <f t="shared" si="69"/>
        <v>18</v>
      </c>
      <c r="BN624" s="64">
        <f t="shared" si="70"/>
        <v>8</v>
      </c>
    </row>
    <row r="625" spans="64:66" ht="11.25" customHeight="1" x14ac:dyDescent="0.25">
      <c r="BL625" s="109">
        <f t="shared" si="68"/>
        <v>621</v>
      </c>
      <c r="BM625" s="64">
        <f t="shared" si="69"/>
        <v>18</v>
      </c>
      <c r="BN625" s="64">
        <f t="shared" si="70"/>
        <v>9</v>
      </c>
    </row>
    <row r="626" spans="64:66" ht="11.25" customHeight="1" x14ac:dyDescent="0.25">
      <c r="BL626" s="109">
        <f t="shared" si="68"/>
        <v>622</v>
      </c>
      <c r="BM626" s="64">
        <f t="shared" si="69"/>
        <v>18</v>
      </c>
      <c r="BN626" s="64">
        <f t="shared" si="70"/>
        <v>10</v>
      </c>
    </row>
    <row r="627" spans="64:66" ht="11.25" customHeight="1" x14ac:dyDescent="0.25">
      <c r="BL627" s="109">
        <f t="shared" si="68"/>
        <v>623</v>
      </c>
      <c r="BM627" s="64">
        <f t="shared" si="69"/>
        <v>18</v>
      </c>
      <c r="BN627" s="64">
        <f t="shared" si="70"/>
        <v>11</v>
      </c>
    </row>
    <row r="628" spans="64:66" ht="11.25" customHeight="1" x14ac:dyDescent="0.25">
      <c r="BL628" s="109">
        <f t="shared" si="68"/>
        <v>624</v>
      </c>
      <c r="BM628" s="64">
        <f t="shared" si="69"/>
        <v>18</v>
      </c>
      <c r="BN628" s="64">
        <f t="shared" si="70"/>
        <v>12</v>
      </c>
    </row>
    <row r="629" spans="64:66" ht="11.25" customHeight="1" x14ac:dyDescent="0.25">
      <c r="BL629" s="109">
        <f t="shared" si="68"/>
        <v>625</v>
      </c>
      <c r="BM629" s="64">
        <f t="shared" si="69"/>
        <v>18</v>
      </c>
      <c r="BN629" s="64">
        <f t="shared" si="70"/>
        <v>13</v>
      </c>
    </row>
    <row r="630" spans="64:66" ht="11.25" customHeight="1" x14ac:dyDescent="0.25">
      <c r="BL630" s="109">
        <f t="shared" si="68"/>
        <v>626</v>
      </c>
      <c r="BM630" s="64">
        <f t="shared" si="69"/>
        <v>18</v>
      </c>
      <c r="BN630" s="64">
        <f t="shared" si="70"/>
        <v>14</v>
      </c>
    </row>
    <row r="631" spans="64:66" ht="11.25" customHeight="1" x14ac:dyDescent="0.25">
      <c r="BL631" s="109">
        <f t="shared" si="68"/>
        <v>627</v>
      </c>
      <c r="BM631" s="64">
        <f t="shared" si="69"/>
        <v>18</v>
      </c>
      <c r="BN631" s="64">
        <f t="shared" si="70"/>
        <v>15</v>
      </c>
    </row>
    <row r="632" spans="64:66" ht="11.25" customHeight="1" x14ac:dyDescent="0.25">
      <c r="BL632" s="109">
        <f t="shared" si="68"/>
        <v>628</v>
      </c>
      <c r="BM632" s="64">
        <f t="shared" si="69"/>
        <v>18</v>
      </c>
      <c r="BN632" s="64">
        <f t="shared" si="70"/>
        <v>16</v>
      </c>
    </row>
    <row r="633" spans="64:66" ht="11.25" customHeight="1" x14ac:dyDescent="0.25">
      <c r="BL633" s="109">
        <f t="shared" si="68"/>
        <v>629</v>
      </c>
      <c r="BM633" s="64">
        <f t="shared" si="69"/>
        <v>18</v>
      </c>
      <c r="BN633" s="64">
        <f t="shared" si="70"/>
        <v>17</v>
      </c>
    </row>
    <row r="634" spans="64:66" ht="11.25" customHeight="1" x14ac:dyDescent="0.25">
      <c r="BL634" s="109">
        <f t="shared" si="68"/>
        <v>630</v>
      </c>
      <c r="BM634" s="64">
        <f t="shared" si="69"/>
        <v>18</v>
      </c>
      <c r="BN634" s="64">
        <f t="shared" si="70"/>
        <v>18</v>
      </c>
    </row>
    <row r="635" spans="64:66" ht="11.25" customHeight="1" x14ac:dyDescent="0.25">
      <c r="BL635" s="109">
        <f t="shared" si="68"/>
        <v>631</v>
      </c>
      <c r="BM635" s="64">
        <f t="shared" si="69"/>
        <v>18</v>
      </c>
      <c r="BN635" s="64">
        <f t="shared" si="70"/>
        <v>19</v>
      </c>
    </row>
    <row r="636" spans="64:66" ht="11.25" customHeight="1" x14ac:dyDescent="0.25">
      <c r="BL636" s="109">
        <f t="shared" si="68"/>
        <v>632</v>
      </c>
      <c r="BM636" s="64">
        <f t="shared" si="69"/>
        <v>18</v>
      </c>
      <c r="BN636" s="64">
        <f t="shared" si="70"/>
        <v>20</v>
      </c>
    </row>
    <row r="637" spans="64:66" ht="11.25" customHeight="1" x14ac:dyDescent="0.25">
      <c r="BL637" s="109">
        <f t="shared" si="68"/>
        <v>633</v>
      </c>
      <c r="BM637" s="64">
        <f t="shared" si="69"/>
        <v>18</v>
      </c>
      <c r="BN637" s="64">
        <f t="shared" si="70"/>
        <v>21</v>
      </c>
    </row>
    <row r="638" spans="64:66" ht="11.25" customHeight="1" x14ac:dyDescent="0.25">
      <c r="BL638" s="109">
        <f t="shared" si="68"/>
        <v>634</v>
      </c>
      <c r="BM638" s="64">
        <f t="shared" si="69"/>
        <v>18</v>
      </c>
      <c r="BN638" s="64">
        <f t="shared" si="70"/>
        <v>22</v>
      </c>
    </row>
    <row r="639" spans="64:66" ht="11.25" customHeight="1" x14ac:dyDescent="0.25">
      <c r="BL639" s="109">
        <f t="shared" si="68"/>
        <v>635</v>
      </c>
      <c r="BM639" s="64">
        <f t="shared" si="69"/>
        <v>18</v>
      </c>
      <c r="BN639" s="64">
        <f t="shared" si="70"/>
        <v>23</v>
      </c>
    </row>
    <row r="640" spans="64:66" ht="11.25" customHeight="1" x14ac:dyDescent="0.25">
      <c r="BL640" s="109">
        <f t="shared" si="68"/>
        <v>636</v>
      </c>
      <c r="BM640" s="64">
        <f t="shared" si="69"/>
        <v>18</v>
      </c>
      <c r="BN640" s="64">
        <f t="shared" si="70"/>
        <v>24</v>
      </c>
    </row>
    <row r="641" spans="64:66" ht="11.25" customHeight="1" x14ac:dyDescent="0.25">
      <c r="BL641" s="109">
        <f t="shared" si="68"/>
        <v>637</v>
      </c>
      <c r="BM641" s="64">
        <f t="shared" si="69"/>
        <v>18</v>
      </c>
      <c r="BN641" s="64">
        <f t="shared" si="70"/>
        <v>25</v>
      </c>
    </row>
    <row r="642" spans="64:66" ht="11.25" customHeight="1" x14ac:dyDescent="0.25">
      <c r="BL642" s="109">
        <f t="shared" si="68"/>
        <v>638</v>
      </c>
      <c r="BM642" s="64">
        <f t="shared" si="69"/>
        <v>18</v>
      </c>
      <c r="BN642" s="64">
        <f t="shared" si="70"/>
        <v>26</v>
      </c>
    </row>
    <row r="643" spans="64:66" ht="11.25" customHeight="1" x14ac:dyDescent="0.25">
      <c r="BL643" s="109">
        <f t="shared" si="68"/>
        <v>639</v>
      </c>
      <c r="BM643" s="64">
        <f t="shared" si="69"/>
        <v>18</v>
      </c>
      <c r="BN643" s="64">
        <f t="shared" si="70"/>
        <v>27</v>
      </c>
    </row>
    <row r="644" spans="64:66" ht="11.25" customHeight="1" x14ac:dyDescent="0.25">
      <c r="BL644" s="109">
        <f t="shared" si="68"/>
        <v>640</v>
      </c>
      <c r="BM644" s="64">
        <f t="shared" si="69"/>
        <v>18</v>
      </c>
      <c r="BN644" s="64">
        <f t="shared" si="70"/>
        <v>28</v>
      </c>
    </row>
    <row r="645" spans="64:66" ht="11.25" customHeight="1" x14ac:dyDescent="0.25">
      <c r="BL645" s="109">
        <f t="shared" ref="BL645:BL708" si="71">IF(ROW()&lt;=$BL$4,ROW()-ROW(BL$4),"")</f>
        <v>641</v>
      </c>
      <c r="BM645" s="64">
        <f t="shared" si="69"/>
        <v>18</v>
      </c>
      <c r="BN645" s="64">
        <f t="shared" si="70"/>
        <v>29</v>
      </c>
    </row>
    <row r="646" spans="64:66" ht="11.25" customHeight="1" x14ac:dyDescent="0.25">
      <c r="BL646" s="109">
        <f t="shared" si="71"/>
        <v>642</v>
      </c>
      <c r="BM646" s="64">
        <f t="shared" ref="BM646:BM709" si="72">IF(ISNUMBER(BL646),INT(BL645/$BN$4)+1,"")</f>
        <v>18</v>
      </c>
      <c r="BN646" s="64">
        <f t="shared" ref="BN646:BN709" si="73">IF(ISNUMBER(BL646),IF(BM645&lt;&gt;BM646,1,BN645+1),"")</f>
        <v>30</v>
      </c>
    </row>
    <row r="647" spans="64:66" ht="11.25" customHeight="1" x14ac:dyDescent="0.25">
      <c r="BL647" s="109">
        <f t="shared" si="71"/>
        <v>643</v>
      </c>
      <c r="BM647" s="64">
        <f t="shared" si="72"/>
        <v>18</v>
      </c>
      <c r="BN647" s="64">
        <f t="shared" si="73"/>
        <v>31</v>
      </c>
    </row>
    <row r="648" spans="64:66" ht="11.25" customHeight="1" x14ac:dyDescent="0.25">
      <c r="BL648" s="109">
        <f t="shared" si="71"/>
        <v>644</v>
      </c>
      <c r="BM648" s="64">
        <f t="shared" si="72"/>
        <v>18</v>
      </c>
      <c r="BN648" s="64">
        <f t="shared" si="73"/>
        <v>32</v>
      </c>
    </row>
    <row r="649" spans="64:66" ht="11.25" customHeight="1" x14ac:dyDescent="0.25">
      <c r="BL649" s="109">
        <f t="shared" si="71"/>
        <v>645</v>
      </c>
      <c r="BM649" s="64">
        <f t="shared" si="72"/>
        <v>18</v>
      </c>
      <c r="BN649" s="64">
        <f t="shared" si="73"/>
        <v>33</v>
      </c>
    </row>
    <row r="650" spans="64:66" ht="11.25" customHeight="1" x14ac:dyDescent="0.25">
      <c r="BL650" s="109">
        <f t="shared" si="71"/>
        <v>646</v>
      </c>
      <c r="BM650" s="64">
        <f t="shared" si="72"/>
        <v>18</v>
      </c>
      <c r="BN650" s="64">
        <f t="shared" si="73"/>
        <v>34</v>
      </c>
    </row>
    <row r="651" spans="64:66" ht="11.25" customHeight="1" x14ac:dyDescent="0.25">
      <c r="BL651" s="109">
        <f t="shared" si="71"/>
        <v>647</v>
      </c>
      <c r="BM651" s="64">
        <f t="shared" si="72"/>
        <v>18</v>
      </c>
      <c r="BN651" s="64">
        <f t="shared" si="73"/>
        <v>35</v>
      </c>
    </row>
    <row r="652" spans="64:66" ht="11.25" customHeight="1" x14ac:dyDescent="0.25">
      <c r="BL652" s="109">
        <f t="shared" si="71"/>
        <v>648</v>
      </c>
      <c r="BM652" s="64">
        <f t="shared" si="72"/>
        <v>18</v>
      </c>
      <c r="BN652" s="64">
        <f t="shared" si="73"/>
        <v>36</v>
      </c>
    </row>
    <row r="653" spans="64:66" ht="11.25" customHeight="1" x14ac:dyDescent="0.25">
      <c r="BL653" s="109">
        <f t="shared" si="71"/>
        <v>649</v>
      </c>
      <c r="BM653" s="64">
        <f t="shared" si="72"/>
        <v>19</v>
      </c>
      <c r="BN653" s="64">
        <f t="shared" si="73"/>
        <v>1</v>
      </c>
    </row>
    <row r="654" spans="64:66" ht="11.25" customHeight="1" x14ac:dyDescent="0.25">
      <c r="BL654" s="109">
        <f t="shared" si="71"/>
        <v>650</v>
      </c>
      <c r="BM654" s="64">
        <f t="shared" si="72"/>
        <v>19</v>
      </c>
      <c r="BN654" s="64">
        <f t="shared" si="73"/>
        <v>2</v>
      </c>
    </row>
    <row r="655" spans="64:66" ht="11.25" customHeight="1" x14ac:dyDescent="0.25">
      <c r="BL655" s="109">
        <f t="shared" si="71"/>
        <v>651</v>
      </c>
      <c r="BM655" s="64">
        <f t="shared" si="72"/>
        <v>19</v>
      </c>
      <c r="BN655" s="64">
        <f t="shared" si="73"/>
        <v>3</v>
      </c>
    </row>
    <row r="656" spans="64:66" ht="11.25" customHeight="1" x14ac:dyDescent="0.25">
      <c r="BL656" s="109">
        <f t="shared" si="71"/>
        <v>652</v>
      </c>
      <c r="BM656" s="64">
        <f t="shared" si="72"/>
        <v>19</v>
      </c>
      <c r="BN656" s="64">
        <f t="shared" si="73"/>
        <v>4</v>
      </c>
    </row>
    <row r="657" spans="64:66" ht="11.25" customHeight="1" x14ac:dyDescent="0.25">
      <c r="BL657" s="109">
        <f t="shared" si="71"/>
        <v>653</v>
      </c>
      <c r="BM657" s="64">
        <f t="shared" si="72"/>
        <v>19</v>
      </c>
      <c r="BN657" s="64">
        <f t="shared" si="73"/>
        <v>5</v>
      </c>
    </row>
    <row r="658" spans="64:66" ht="11.25" customHeight="1" x14ac:dyDescent="0.25">
      <c r="BL658" s="109">
        <f t="shared" si="71"/>
        <v>654</v>
      </c>
      <c r="BM658" s="64">
        <f t="shared" si="72"/>
        <v>19</v>
      </c>
      <c r="BN658" s="64">
        <f t="shared" si="73"/>
        <v>6</v>
      </c>
    </row>
    <row r="659" spans="64:66" ht="11.25" customHeight="1" x14ac:dyDescent="0.25">
      <c r="BL659" s="109">
        <f t="shared" si="71"/>
        <v>655</v>
      </c>
      <c r="BM659" s="64">
        <f t="shared" si="72"/>
        <v>19</v>
      </c>
      <c r="BN659" s="64">
        <f t="shared" si="73"/>
        <v>7</v>
      </c>
    </row>
    <row r="660" spans="64:66" ht="11.25" customHeight="1" x14ac:dyDescent="0.25">
      <c r="BL660" s="109">
        <f t="shared" si="71"/>
        <v>656</v>
      </c>
      <c r="BM660" s="64">
        <f t="shared" si="72"/>
        <v>19</v>
      </c>
      <c r="BN660" s="64">
        <f t="shared" si="73"/>
        <v>8</v>
      </c>
    </row>
    <row r="661" spans="64:66" ht="11.25" customHeight="1" x14ac:dyDescent="0.25">
      <c r="BL661" s="109">
        <f t="shared" si="71"/>
        <v>657</v>
      </c>
      <c r="BM661" s="64">
        <f t="shared" si="72"/>
        <v>19</v>
      </c>
      <c r="BN661" s="64">
        <f t="shared" si="73"/>
        <v>9</v>
      </c>
    </row>
    <row r="662" spans="64:66" ht="11.25" customHeight="1" x14ac:dyDescent="0.25">
      <c r="BL662" s="109">
        <f t="shared" si="71"/>
        <v>658</v>
      </c>
      <c r="BM662" s="64">
        <f t="shared" si="72"/>
        <v>19</v>
      </c>
      <c r="BN662" s="64">
        <f t="shared" si="73"/>
        <v>10</v>
      </c>
    </row>
    <row r="663" spans="64:66" ht="11.25" customHeight="1" x14ac:dyDescent="0.25">
      <c r="BL663" s="109">
        <f t="shared" si="71"/>
        <v>659</v>
      </c>
      <c r="BM663" s="64">
        <f t="shared" si="72"/>
        <v>19</v>
      </c>
      <c r="BN663" s="64">
        <f t="shared" si="73"/>
        <v>11</v>
      </c>
    </row>
    <row r="664" spans="64:66" ht="11.25" customHeight="1" x14ac:dyDescent="0.25">
      <c r="BL664" s="109">
        <f t="shared" si="71"/>
        <v>660</v>
      </c>
      <c r="BM664" s="64">
        <f t="shared" si="72"/>
        <v>19</v>
      </c>
      <c r="BN664" s="64">
        <f t="shared" si="73"/>
        <v>12</v>
      </c>
    </row>
    <row r="665" spans="64:66" ht="11.25" customHeight="1" x14ac:dyDescent="0.25">
      <c r="BL665" s="109">
        <f t="shared" si="71"/>
        <v>661</v>
      </c>
      <c r="BM665" s="64">
        <f t="shared" si="72"/>
        <v>19</v>
      </c>
      <c r="BN665" s="64">
        <f t="shared" si="73"/>
        <v>13</v>
      </c>
    </row>
    <row r="666" spans="64:66" ht="11.25" customHeight="1" x14ac:dyDescent="0.25">
      <c r="BL666" s="109">
        <f t="shared" si="71"/>
        <v>662</v>
      </c>
      <c r="BM666" s="64">
        <f t="shared" si="72"/>
        <v>19</v>
      </c>
      <c r="BN666" s="64">
        <f t="shared" si="73"/>
        <v>14</v>
      </c>
    </row>
    <row r="667" spans="64:66" ht="11.25" customHeight="1" x14ac:dyDescent="0.25">
      <c r="BL667" s="109">
        <f t="shared" si="71"/>
        <v>663</v>
      </c>
      <c r="BM667" s="64">
        <f t="shared" si="72"/>
        <v>19</v>
      </c>
      <c r="BN667" s="64">
        <f t="shared" si="73"/>
        <v>15</v>
      </c>
    </row>
    <row r="668" spans="64:66" ht="11.25" customHeight="1" x14ac:dyDescent="0.25">
      <c r="BL668" s="109">
        <f t="shared" si="71"/>
        <v>664</v>
      </c>
      <c r="BM668" s="64">
        <f t="shared" si="72"/>
        <v>19</v>
      </c>
      <c r="BN668" s="64">
        <f t="shared" si="73"/>
        <v>16</v>
      </c>
    </row>
    <row r="669" spans="64:66" ht="11.25" customHeight="1" x14ac:dyDescent="0.25">
      <c r="BL669" s="109">
        <f t="shared" si="71"/>
        <v>665</v>
      </c>
      <c r="BM669" s="64">
        <f t="shared" si="72"/>
        <v>19</v>
      </c>
      <c r="BN669" s="64">
        <f t="shared" si="73"/>
        <v>17</v>
      </c>
    </row>
    <row r="670" spans="64:66" ht="11.25" customHeight="1" x14ac:dyDescent="0.25">
      <c r="BL670" s="109">
        <f t="shared" si="71"/>
        <v>666</v>
      </c>
      <c r="BM670" s="64">
        <f t="shared" si="72"/>
        <v>19</v>
      </c>
      <c r="BN670" s="64">
        <f t="shared" si="73"/>
        <v>18</v>
      </c>
    </row>
    <row r="671" spans="64:66" ht="11.25" customHeight="1" x14ac:dyDescent="0.25">
      <c r="BL671" s="109">
        <f t="shared" si="71"/>
        <v>667</v>
      </c>
      <c r="BM671" s="64">
        <f t="shared" si="72"/>
        <v>19</v>
      </c>
      <c r="BN671" s="64">
        <f t="shared" si="73"/>
        <v>19</v>
      </c>
    </row>
    <row r="672" spans="64:66" ht="11.25" customHeight="1" x14ac:dyDescent="0.25">
      <c r="BL672" s="109">
        <f t="shared" si="71"/>
        <v>668</v>
      </c>
      <c r="BM672" s="64">
        <f t="shared" si="72"/>
        <v>19</v>
      </c>
      <c r="BN672" s="64">
        <f t="shared" si="73"/>
        <v>20</v>
      </c>
    </row>
    <row r="673" spans="64:66" ht="11.25" customHeight="1" x14ac:dyDescent="0.25">
      <c r="BL673" s="109">
        <f t="shared" si="71"/>
        <v>669</v>
      </c>
      <c r="BM673" s="64">
        <f t="shared" si="72"/>
        <v>19</v>
      </c>
      <c r="BN673" s="64">
        <f t="shared" si="73"/>
        <v>21</v>
      </c>
    </row>
    <row r="674" spans="64:66" ht="11.25" customHeight="1" x14ac:dyDescent="0.25">
      <c r="BL674" s="109">
        <f t="shared" si="71"/>
        <v>670</v>
      </c>
      <c r="BM674" s="64">
        <f t="shared" si="72"/>
        <v>19</v>
      </c>
      <c r="BN674" s="64">
        <f t="shared" si="73"/>
        <v>22</v>
      </c>
    </row>
    <row r="675" spans="64:66" ht="11.25" customHeight="1" x14ac:dyDescent="0.25">
      <c r="BL675" s="109">
        <f t="shared" si="71"/>
        <v>671</v>
      </c>
      <c r="BM675" s="64">
        <f t="shared" si="72"/>
        <v>19</v>
      </c>
      <c r="BN675" s="64">
        <f t="shared" si="73"/>
        <v>23</v>
      </c>
    </row>
    <row r="676" spans="64:66" ht="11.25" customHeight="1" x14ac:dyDescent="0.25">
      <c r="BL676" s="109">
        <f t="shared" si="71"/>
        <v>672</v>
      </c>
      <c r="BM676" s="64">
        <f t="shared" si="72"/>
        <v>19</v>
      </c>
      <c r="BN676" s="64">
        <f t="shared" si="73"/>
        <v>24</v>
      </c>
    </row>
    <row r="677" spans="64:66" ht="11.25" customHeight="1" x14ac:dyDescent="0.25">
      <c r="BL677" s="109">
        <f t="shared" si="71"/>
        <v>673</v>
      </c>
      <c r="BM677" s="64">
        <f t="shared" si="72"/>
        <v>19</v>
      </c>
      <c r="BN677" s="64">
        <f t="shared" si="73"/>
        <v>25</v>
      </c>
    </row>
    <row r="678" spans="64:66" ht="11.25" customHeight="1" x14ac:dyDescent="0.25">
      <c r="BL678" s="109">
        <f t="shared" si="71"/>
        <v>674</v>
      </c>
      <c r="BM678" s="64">
        <f t="shared" si="72"/>
        <v>19</v>
      </c>
      <c r="BN678" s="64">
        <f t="shared" si="73"/>
        <v>26</v>
      </c>
    </row>
    <row r="679" spans="64:66" ht="11.25" customHeight="1" x14ac:dyDescent="0.25">
      <c r="BL679" s="109">
        <f t="shared" si="71"/>
        <v>675</v>
      </c>
      <c r="BM679" s="64">
        <f t="shared" si="72"/>
        <v>19</v>
      </c>
      <c r="BN679" s="64">
        <f t="shared" si="73"/>
        <v>27</v>
      </c>
    </row>
    <row r="680" spans="64:66" ht="11.25" customHeight="1" x14ac:dyDescent="0.25">
      <c r="BL680" s="109">
        <f t="shared" si="71"/>
        <v>676</v>
      </c>
      <c r="BM680" s="64">
        <f t="shared" si="72"/>
        <v>19</v>
      </c>
      <c r="BN680" s="64">
        <f t="shared" si="73"/>
        <v>28</v>
      </c>
    </row>
    <row r="681" spans="64:66" ht="11.25" customHeight="1" x14ac:dyDescent="0.25">
      <c r="BL681" s="109">
        <f t="shared" si="71"/>
        <v>677</v>
      </c>
      <c r="BM681" s="64">
        <f t="shared" si="72"/>
        <v>19</v>
      </c>
      <c r="BN681" s="64">
        <f t="shared" si="73"/>
        <v>29</v>
      </c>
    </row>
    <row r="682" spans="64:66" ht="11.25" customHeight="1" x14ac:dyDescent="0.25">
      <c r="BL682" s="109">
        <f t="shared" si="71"/>
        <v>678</v>
      </c>
      <c r="BM682" s="64">
        <f t="shared" si="72"/>
        <v>19</v>
      </c>
      <c r="BN682" s="64">
        <f t="shared" si="73"/>
        <v>30</v>
      </c>
    </row>
    <row r="683" spans="64:66" ht="11.25" customHeight="1" x14ac:dyDescent="0.25">
      <c r="BL683" s="109">
        <f t="shared" si="71"/>
        <v>679</v>
      </c>
      <c r="BM683" s="64">
        <f t="shared" si="72"/>
        <v>19</v>
      </c>
      <c r="BN683" s="64">
        <f t="shared" si="73"/>
        <v>31</v>
      </c>
    </row>
    <row r="684" spans="64:66" ht="11.25" customHeight="1" x14ac:dyDescent="0.25">
      <c r="BL684" s="109">
        <f t="shared" si="71"/>
        <v>680</v>
      </c>
      <c r="BM684" s="64">
        <f t="shared" si="72"/>
        <v>19</v>
      </c>
      <c r="BN684" s="64">
        <f t="shared" si="73"/>
        <v>32</v>
      </c>
    </row>
    <row r="685" spans="64:66" ht="11.25" customHeight="1" x14ac:dyDescent="0.25">
      <c r="BL685" s="109">
        <f t="shared" si="71"/>
        <v>681</v>
      </c>
      <c r="BM685" s="64">
        <f t="shared" si="72"/>
        <v>19</v>
      </c>
      <c r="BN685" s="64">
        <f t="shared" si="73"/>
        <v>33</v>
      </c>
    </row>
    <row r="686" spans="64:66" ht="11.25" customHeight="1" x14ac:dyDescent="0.25">
      <c r="BL686" s="109">
        <f t="shared" si="71"/>
        <v>682</v>
      </c>
      <c r="BM686" s="64">
        <f t="shared" si="72"/>
        <v>19</v>
      </c>
      <c r="BN686" s="64">
        <f t="shared" si="73"/>
        <v>34</v>
      </c>
    </row>
    <row r="687" spans="64:66" ht="11.25" customHeight="1" x14ac:dyDescent="0.25">
      <c r="BL687" s="109">
        <f t="shared" si="71"/>
        <v>683</v>
      </c>
      <c r="BM687" s="64">
        <f t="shared" si="72"/>
        <v>19</v>
      </c>
      <c r="BN687" s="64">
        <f t="shared" si="73"/>
        <v>35</v>
      </c>
    </row>
    <row r="688" spans="64:66" ht="11.25" customHeight="1" x14ac:dyDescent="0.25">
      <c r="BL688" s="109">
        <f t="shared" si="71"/>
        <v>684</v>
      </c>
      <c r="BM688" s="64">
        <f t="shared" si="72"/>
        <v>19</v>
      </c>
      <c r="BN688" s="64">
        <f t="shared" si="73"/>
        <v>36</v>
      </c>
    </row>
    <row r="689" spans="64:66" ht="11.25" customHeight="1" x14ac:dyDescent="0.25">
      <c r="BL689" s="109">
        <f t="shared" si="71"/>
        <v>685</v>
      </c>
      <c r="BM689" s="64">
        <f t="shared" si="72"/>
        <v>20</v>
      </c>
      <c r="BN689" s="64">
        <f t="shared" si="73"/>
        <v>1</v>
      </c>
    </row>
    <row r="690" spans="64:66" ht="11.25" customHeight="1" x14ac:dyDescent="0.25">
      <c r="BL690" s="109">
        <f t="shared" si="71"/>
        <v>686</v>
      </c>
      <c r="BM690" s="64">
        <f t="shared" si="72"/>
        <v>20</v>
      </c>
      <c r="BN690" s="64">
        <f t="shared" si="73"/>
        <v>2</v>
      </c>
    </row>
    <row r="691" spans="64:66" ht="11.25" customHeight="1" x14ac:dyDescent="0.25">
      <c r="BL691" s="109">
        <f t="shared" si="71"/>
        <v>687</v>
      </c>
      <c r="BM691" s="64">
        <f t="shared" si="72"/>
        <v>20</v>
      </c>
      <c r="BN691" s="64">
        <f t="shared" si="73"/>
        <v>3</v>
      </c>
    </row>
    <row r="692" spans="64:66" ht="11.25" customHeight="1" x14ac:dyDescent="0.25">
      <c r="BL692" s="109">
        <f t="shared" si="71"/>
        <v>688</v>
      </c>
      <c r="BM692" s="64">
        <f t="shared" si="72"/>
        <v>20</v>
      </c>
      <c r="BN692" s="64">
        <f t="shared" si="73"/>
        <v>4</v>
      </c>
    </row>
    <row r="693" spans="64:66" ht="11.25" customHeight="1" x14ac:dyDescent="0.25">
      <c r="BL693" s="109">
        <f t="shared" si="71"/>
        <v>689</v>
      </c>
      <c r="BM693" s="64">
        <f t="shared" si="72"/>
        <v>20</v>
      </c>
      <c r="BN693" s="64">
        <f t="shared" si="73"/>
        <v>5</v>
      </c>
    </row>
    <row r="694" spans="64:66" ht="11.25" customHeight="1" x14ac:dyDescent="0.25">
      <c r="BL694" s="109">
        <f t="shared" si="71"/>
        <v>690</v>
      </c>
      <c r="BM694" s="64">
        <f t="shared" si="72"/>
        <v>20</v>
      </c>
      <c r="BN694" s="64">
        <f t="shared" si="73"/>
        <v>6</v>
      </c>
    </row>
    <row r="695" spans="64:66" ht="11.25" customHeight="1" x14ac:dyDescent="0.25">
      <c r="BL695" s="109">
        <f t="shared" si="71"/>
        <v>691</v>
      </c>
      <c r="BM695" s="64">
        <f t="shared" si="72"/>
        <v>20</v>
      </c>
      <c r="BN695" s="64">
        <f t="shared" si="73"/>
        <v>7</v>
      </c>
    </row>
    <row r="696" spans="64:66" ht="11.25" customHeight="1" x14ac:dyDescent="0.25">
      <c r="BL696" s="109">
        <f t="shared" si="71"/>
        <v>692</v>
      </c>
      <c r="BM696" s="64">
        <f t="shared" si="72"/>
        <v>20</v>
      </c>
      <c r="BN696" s="64">
        <f t="shared" si="73"/>
        <v>8</v>
      </c>
    </row>
    <row r="697" spans="64:66" ht="11.25" customHeight="1" x14ac:dyDescent="0.25">
      <c r="BL697" s="109">
        <f t="shared" si="71"/>
        <v>693</v>
      </c>
      <c r="BM697" s="64">
        <f t="shared" si="72"/>
        <v>20</v>
      </c>
      <c r="BN697" s="64">
        <f t="shared" si="73"/>
        <v>9</v>
      </c>
    </row>
    <row r="698" spans="64:66" ht="11.25" customHeight="1" x14ac:dyDescent="0.25">
      <c r="BL698" s="109">
        <f t="shared" si="71"/>
        <v>694</v>
      </c>
      <c r="BM698" s="64">
        <f t="shared" si="72"/>
        <v>20</v>
      </c>
      <c r="BN698" s="64">
        <f t="shared" si="73"/>
        <v>10</v>
      </c>
    </row>
    <row r="699" spans="64:66" ht="11.25" customHeight="1" x14ac:dyDescent="0.25">
      <c r="BL699" s="109">
        <f t="shared" si="71"/>
        <v>695</v>
      </c>
      <c r="BM699" s="64">
        <f t="shared" si="72"/>
        <v>20</v>
      </c>
      <c r="BN699" s="64">
        <f t="shared" si="73"/>
        <v>11</v>
      </c>
    </row>
    <row r="700" spans="64:66" ht="11.25" customHeight="1" x14ac:dyDescent="0.25">
      <c r="BL700" s="109">
        <f t="shared" si="71"/>
        <v>696</v>
      </c>
      <c r="BM700" s="64">
        <f t="shared" si="72"/>
        <v>20</v>
      </c>
      <c r="BN700" s="64">
        <f t="shared" si="73"/>
        <v>12</v>
      </c>
    </row>
    <row r="701" spans="64:66" ht="11.25" customHeight="1" x14ac:dyDescent="0.25">
      <c r="BL701" s="109">
        <f t="shared" si="71"/>
        <v>697</v>
      </c>
      <c r="BM701" s="64">
        <f t="shared" si="72"/>
        <v>20</v>
      </c>
      <c r="BN701" s="64">
        <f t="shared" si="73"/>
        <v>13</v>
      </c>
    </row>
    <row r="702" spans="64:66" ht="11.25" customHeight="1" x14ac:dyDescent="0.25">
      <c r="BL702" s="109">
        <f t="shared" si="71"/>
        <v>698</v>
      </c>
      <c r="BM702" s="64">
        <f t="shared" si="72"/>
        <v>20</v>
      </c>
      <c r="BN702" s="64">
        <f t="shared" si="73"/>
        <v>14</v>
      </c>
    </row>
    <row r="703" spans="64:66" ht="11.25" customHeight="1" x14ac:dyDescent="0.25">
      <c r="BL703" s="109">
        <f t="shared" si="71"/>
        <v>699</v>
      </c>
      <c r="BM703" s="64">
        <f t="shared" si="72"/>
        <v>20</v>
      </c>
      <c r="BN703" s="64">
        <f t="shared" si="73"/>
        <v>15</v>
      </c>
    </row>
    <row r="704" spans="64:66" ht="11.25" customHeight="1" x14ac:dyDescent="0.25">
      <c r="BL704" s="109">
        <f t="shared" si="71"/>
        <v>700</v>
      </c>
      <c r="BM704" s="64">
        <f t="shared" si="72"/>
        <v>20</v>
      </c>
      <c r="BN704" s="64">
        <f t="shared" si="73"/>
        <v>16</v>
      </c>
    </row>
    <row r="705" spans="64:66" ht="11.25" customHeight="1" x14ac:dyDescent="0.25">
      <c r="BL705" s="109">
        <f t="shared" si="71"/>
        <v>701</v>
      </c>
      <c r="BM705" s="64">
        <f t="shared" si="72"/>
        <v>20</v>
      </c>
      <c r="BN705" s="64">
        <f t="shared" si="73"/>
        <v>17</v>
      </c>
    </row>
    <row r="706" spans="64:66" ht="11.25" customHeight="1" x14ac:dyDescent="0.25">
      <c r="BL706" s="109">
        <f t="shared" si="71"/>
        <v>702</v>
      </c>
      <c r="BM706" s="64">
        <f t="shared" si="72"/>
        <v>20</v>
      </c>
      <c r="BN706" s="64">
        <f t="shared" si="73"/>
        <v>18</v>
      </c>
    </row>
    <row r="707" spans="64:66" ht="11.25" customHeight="1" x14ac:dyDescent="0.25">
      <c r="BL707" s="109">
        <f t="shared" si="71"/>
        <v>703</v>
      </c>
      <c r="BM707" s="64">
        <f t="shared" si="72"/>
        <v>20</v>
      </c>
      <c r="BN707" s="64">
        <f t="shared" si="73"/>
        <v>19</v>
      </c>
    </row>
    <row r="708" spans="64:66" ht="11.25" customHeight="1" x14ac:dyDescent="0.25">
      <c r="BL708" s="109">
        <f t="shared" si="71"/>
        <v>704</v>
      </c>
      <c r="BM708" s="64">
        <f t="shared" si="72"/>
        <v>20</v>
      </c>
      <c r="BN708" s="64">
        <f t="shared" si="73"/>
        <v>20</v>
      </c>
    </row>
    <row r="709" spans="64:66" ht="11.25" customHeight="1" x14ac:dyDescent="0.25">
      <c r="BL709" s="109">
        <f t="shared" ref="BL709:BL772" si="74">IF(ROW()&lt;=$BL$4,ROW()-ROW(BL$4),"")</f>
        <v>705</v>
      </c>
      <c r="BM709" s="64">
        <f t="shared" si="72"/>
        <v>20</v>
      </c>
      <c r="BN709" s="64">
        <f t="shared" si="73"/>
        <v>21</v>
      </c>
    </row>
    <row r="710" spans="64:66" ht="11.25" customHeight="1" x14ac:dyDescent="0.25">
      <c r="BL710" s="109">
        <f t="shared" si="74"/>
        <v>706</v>
      </c>
      <c r="BM710" s="64">
        <f t="shared" ref="BM710:BM773" si="75">IF(ISNUMBER(BL710),INT(BL709/$BN$4)+1,"")</f>
        <v>20</v>
      </c>
      <c r="BN710" s="64">
        <f t="shared" ref="BN710:BN773" si="76">IF(ISNUMBER(BL710),IF(BM709&lt;&gt;BM710,1,BN709+1),"")</f>
        <v>22</v>
      </c>
    </row>
    <row r="711" spans="64:66" ht="11.25" customHeight="1" x14ac:dyDescent="0.25">
      <c r="BL711" s="109">
        <f t="shared" si="74"/>
        <v>707</v>
      </c>
      <c r="BM711" s="64">
        <f t="shared" si="75"/>
        <v>20</v>
      </c>
      <c r="BN711" s="64">
        <f t="shared" si="76"/>
        <v>23</v>
      </c>
    </row>
    <row r="712" spans="64:66" ht="11.25" customHeight="1" x14ac:dyDescent="0.25">
      <c r="BL712" s="109">
        <f t="shared" si="74"/>
        <v>708</v>
      </c>
      <c r="BM712" s="64">
        <f t="shared" si="75"/>
        <v>20</v>
      </c>
      <c r="BN712" s="64">
        <f t="shared" si="76"/>
        <v>24</v>
      </c>
    </row>
    <row r="713" spans="64:66" ht="11.25" customHeight="1" x14ac:dyDescent="0.25">
      <c r="BL713" s="109">
        <f t="shared" si="74"/>
        <v>709</v>
      </c>
      <c r="BM713" s="64">
        <f t="shared" si="75"/>
        <v>20</v>
      </c>
      <c r="BN713" s="64">
        <f t="shared" si="76"/>
        <v>25</v>
      </c>
    </row>
    <row r="714" spans="64:66" ht="11.25" customHeight="1" x14ac:dyDescent="0.25">
      <c r="BL714" s="109">
        <f t="shared" si="74"/>
        <v>710</v>
      </c>
      <c r="BM714" s="64">
        <f t="shared" si="75"/>
        <v>20</v>
      </c>
      <c r="BN714" s="64">
        <f t="shared" si="76"/>
        <v>26</v>
      </c>
    </row>
    <row r="715" spans="64:66" ht="11.25" customHeight="1" x14ac:dyDescent="0.25">
      <c r="BL715" s="109">
        <f t="shared" si="74"/>
        <v>711</v>
      </c>
      <c r="BM715" s="64">
        <f t="shared" si="75"/>
        <v>20</v>
      </c>
      <c r="BN715" s="64">
        <f t="shared" si="76"/>
        <v>27</v>
      </c>
    </row>
    <row r="716" spans="64:66" ht="11.25" customHeight="1" x14ac:dyDescent="0.25">
      <c r="BL716" s="109">
        <f t="shared" si="74"/>
        <v>712</v>
      </c>
      <c r="BM716" s="64">
        <f t="shared" si="75"/>
        <v>20</v>
      </c>
      <c r="BN716" s="64">
        <f t="shared" si="76"/>
        <v>28</v>
      </c>
    </row>
    <row r="717" spans="64:66" ht="11.25" customHeight="1" x14ac:dyDescent="0.25">
      <c r="BL717" s="109">
        <f t="shared" si="74"/>
        <v>713</v>
      </c>
      <c r="BM717" s="64">
        <f t="shared" si="75"/>
        <v>20</v>
      </c>
      <c r="BN717" s="64">
        <f t="shared" si="76"/>
        <v>29</v>
      </c>
    </row>
    <row r="718" spans="64:66" ht="11.25" customHeight="1" x14ac:dyDescent="0.25">
      <c r="BL718" s="109">
        <f t="shared" si="74"/>
        <v>714</v>
      </c>
      <c r="BM718" s="64">
        <f t="shared" si="75"/>
        <v>20</v>
      </c>
      <c r="BN718" s="64">
        <f t="shared" si="76"/>
        <v>30</v>
      </c>
    </row>
    <row r="719" spans="64:66" ht="11.25" customHeight="1" x14ac:dyDescent="0.25">
      <c r="BL719" s="109">
        <f t="shared" si="74"/>
        <v>715</v>
      </c>
      <c r="BM719" s="64">
        <f t="shared" si="75"/>
        <v>20</v>
      </c>
      <c r="BN719" s="64">
        <f t="shared" si="76"/>
        <v>31</v>
      </c>
    </row>
    <row r="720" spans="64:66" ht="11.25" customHeight="1" x14ac:dyDescent="0.25">
      <c r="BL720" s="109">
        <f t="shared" si="74"/>
        <v>716</v>
      </c>
      <c r="BM720" s="64">
        <f t="shared" si="75"/>
        <v>20</v>
      </c>
      <c r="BN720" s="64">
        <f t="shared" si="76"/>
        <v>32</v>
      </c>
    </row>
    <row r="721" spans="64:66" ht="11.25" customHeight="1" x14ac:dyDescent="0.25">
      <c r="BL721" s="109">
        <f t="shared" si="74"/>
        <v>717</v>
      </c>
      <c r="BM721" s="64">
        <f t="shared" si="75"/>
        <v>20</v>
      </c>
      <c r="BN721" s="64">
        <f t="shared" si="76"/>
        <v>33</v>
      </c>
    </row>
    <row r="722" spans="64:66" ht="11.25" customHeight="1" x14ac:dyDescent="0.25">
      <c r="BL722" s="109">
        <f t="shared" si="74"/>
        <v>718</v>
      </c>
      <c r="BM722" s="64">
        <f t="shared" si="75"/>
        <v>20</v>
      </c>
      <c r="BN722" s="64">
        <f t="shared" si="76"/>
        <v>34</v>
      </c>
    </row>
    <row r="723" spans="64:66" ht="11.25" customHeight="1" x14ac:dyDescent="0.25">
      <c r="BL723" s="109">
        <f t="shared" si="74"/>
        <v>719</v>
      </c>
      <c r="BM723" s="64">
        <f t="shared" si="75"/>
        <v>20</v>
      </c>
      <c r="BN723" s="64">
        <f t="shared" si="76"/>
        <v>35</v>
      </c>
    </row>
    <row r="724" spans="64:66" ht="11.25" customHeight="1" x14ac:dyDescent="0.25">
      <c r="BL724" s="109">
        <f t="shared" si="74"/>
        <v>720</v>
      </c>
      <c r="BM724" s="64">
        <f t="shared" si="75"/>
        <v>20</v>
      </c>
      <c r="BN724" s="64">
        <f t="shared" si="76"/>
        <v>36</v>
      </c>
    </row>
    <row r="725" spans="64:66" ht="11.25" customHeight="1" x14ac:dyDescent="0.25">
      <c r="BL725" s="109">
        <f t="shared" si="74"/>
        <v>721</v>
      </c>
      <c r="BM725" s="64">
        <f t="shared" si="75"/>
        <v>21</v>
      </c>
      <c r="BN725" s="64">
        <f t="shared" si="76"/>
        <v>1</v>
      </c>
    </row>
    <row r="726" spans="64:66" ht="11.25" customHeight="1" x14ac:dyDescent="0.25">
      <c r="BL726" s="109">
        <f t="shared" si="74"/>
        <v>722</v>
      </c>
      <c r="BM726" s="64">
        <f t="shared" si="75"/>
        <v>21</v>
      </c>
      <c r="BN726" s="64">
        <f t="shared" si="76"/>
        <v>2</v>
      </c>
    </row>
    <row r="727" spans="64:66" ht="11.25" customHeight="1" x14ac:dyDescent="0.25">
      <c r="BL727" s="109">
        <f t="shared" si="74"/>
        <v>723</v>
      </c>
      <c r="BM727" s="64">
        <f t="shared" si="75"/>
        <v>21</v>
      </c>
      <c r="BN727" s="64">
        <f t="shared" si="76"/>
        <v>3</v>
      </c>
    </row>
    <row r="728" spans="64:66" ht="11.25" customHeight="1" x14ac:dyDescent="0.25">
      <c r="BL728" s="109">
        <f t="shared" si="74"/>
        <v>724</v>
      </c>
      <c r="BM728" s="64">
        <f t="shared" si="75"/>
        <v>21</v>
      </c>
      <c r="BN728" s="64">
        <f t="shared" si="76"/>
        <v>4</v>
      </c>
    </row>
    <row r="729" spans="64:66" ht="11.25" customHeight="1" x14ac:dyDescent="0.25">
      <c r="BL729" s="109">
        <f t="shared" si="74"/>
        <v>725</v>
      </c>
      <c r="BM729" s="64">
        <f t="shared" si="75"/>
        <v>21</v>
      </c>
      <c r="BN729" s="64">
        <f t="shared" si="76"/>
        <v>5</v>
      </c>
    </row>
    <row r="730" spans="64:66" ht="11.25" customHeight="1" x14ac:dyDescent="0.25">
      <c r="BL730" s="109">
        <f t="shared" si="74"/>
        <v>726</v>
      </c>
      <c r="BM730" s="64">
        <f t="shared" si="75"/>
        <v>21</v>
      </c>
      <c r="BN730" s="64">
        <f t="shared" si="76"/>
        <v>6</v>
      </c>
    </row>
    <row r="731" spans="64:66" ht="11.25" customHeight="1" x14ac:dyDescent="0.25">
      <c r="BL731" s="109">
        <f t="shared" si="74"/>
        <v>727</v>
      </c>
      <c r="BM731" s="64">
        <f t="shared" si="75"/>
        <v>21</v>
      </c>
      <c r="BN731" s="64">
        <f t="shared" si="76"/>
        <v>7</v>
      </c>
    </row>
    <row r="732" spans="64:66" ht="11.25" customHeight="1" x14ac:dyDescent="0.25">
      <c r="BL732" s="109">
        <f t="shared" si="74"/>
        <v>728</v>
      </c>
      <c r="BM732" s="64">
        <f t="shared" si="75"/>
        <v>21</v>
      </c>
      <c r="BN732" s="64">
        <f t="shared" si="76"/>
        <v>8</v>
      </c>
    </row>
    <row r="733" spans="64:66" ht="11.25" customHeight="1" x14ac:dyDescent="0.25">
      <c r="BL733" s="109">
        <f t="shared" si="74"/>
        <v>729</v>
      </c>
      <c r="BM733" s="64">
        <f t="shared" si="75"/>
        <v>21</v>
      </c>
      <c r="BN733" s="64">
        <f t="shared" si="76"/>
        <v>9</v>
      </c>
    </row>
    <row r="734" spans="64:66" ht="11.25" customHeight="1" x14ac:dyDescent="0.25">
      <c r="BL734" s="109">
        <f t="shared" si="74"/>
        <v>730</v>
      </c>
      <c r="BM734" s="64">
        <f t="shared" si="75"/>
        <v>21</v>
      </c>
      <c r="BN734" s="64">
        <f t="shared" si="76"/>
        <v>10</v>
      </c>
    </row>
    <row r="735" spans="64:66" ht="11.25" customHeight="1" x14ac:dyDescent="0.25">
      <c r="BL735" s="109">
        <f t="shared" si="74"/>
        <v>731</v>
      </c>
      <c r="BM735" s="64">
        <f t="shared" si="75"/>
        <v>21</v>
      </c>
      <c r="BN735" s="64">
        <f t="shared" si="76"/>
        <v>11</v>
      </c>
    </row>
    <row r="736" spans="64:66" ht="11.25" customHeight="1" x14ac:dyDescent="0.25">
      <c r="BL736" s="109">
        <f t="shared" si="74"/>
        <v>732</v>
      </c>
      <c r="BM736" s="64">
        <f t="shared" si="75"/>
        <v>21</v>
      </c>
      <c r="BN736" s="64">
        <f t="shared" si="76"/>
        <v>12</v>
      </c>
    </row>
    <row r="737" spans="64:66" ht="11.25" customHeight="1" x14ac:dyDescent="0.25">
      <c r="BL737" s="109">
        <f t="shared" si="74"/>
        <v>733</v>
      </c>
      <c r="BM737" s="64">
        <f t="shared" si="75"/>
        <v>21</v>
      </c>
      <c r="BN737" s="64">
        <f t="shared" si="76"/>
        <v>13</v>
      </c>
    </row>
    <row r="738" spans="64:66" ht="11.25" customHeight="1" x14ac:dyDescent="0.25">
      <c r="BL738" s="109">
        <f t="shared" si="74"/>
        <v>734</v>
      </c>
      <c r="BM738" s="64">
        <f t="shared" si="75"/>
        <v>21</v>
      </c>
      <c r="BN738" s="64">
        <f t="shared" si="76"/>
        <v>14</v>
      </c>
    </row>
    <row r="739" spans="64:66" ht="11.25" customHeight="1" x14ac:dyDescent="0.25">
      <c r="BL739" s="109">
        <f t="shared" si="74"/>
        <v>735</v>
      </c>
      <c r="BM739" s="64">
        <f t="shared" si="75"/>
        <v>21</v>
      </c>
      <c r="BN739" s="64">
        <f t="shared" si="76"/>
        <v>15</v>
      </c>
    </row>
    <row r="740" spans="64:66" ht="11.25" customHeight="1" x14ac:dyDescent="0.25">
      <c r="BL740" s="109">
        <f t="shared" si="74"/>
        <v>736</v>
      </c>
      <c r="BM740" s="64">
        <f t="shared" si="75"/>
        <v>21</v>
      </c>
      <c r="BN740" s="64">
        <f t="shared" si="76"/>
        <v>16</v>
      </c>
    </row>
    <row r="741" spans="64:66" ht="11.25" customHeight="1" x14ac:dyDescent="0.25">
      <c r="BL741" s="109">
        <f t="shared" si="74"/>
        <v>737</v>
      </c>
      <c r="BM741" s="64">
        <f t="shared" si="75"/>
        <v>21</v>
      </c>
      <c r="BN741" s="64">
        <f t="shared" si="76"/>
        <v>17</v>
      </c>
    </row>
    <row r="742" spans="64:66" ht="11.25" customHeight="1" x14ac:dyDescent="0.25">
      <c r="BL742" s="109">
        <f t="shared" si="74"/>
        <v>738</v>
      </c>
      <c r="BM742" s="64">
        <f t="shared" si="75"/>
        <v>21</v>
      </c>
      <c r="BN742" s="64">
        <f t="shared" si="76"/>
        <v>18</v>
      </c>
    </row>
    <row r="743" spans="64:66" ht="11.25" customHeight="1" x14ac:dyDescent="0.25">
      <c r="BL743" s="109">
        <f t="shared" si="74"/>
        <v>739</v>
      </c>
      <c r="BM743" s="64">
        <f t="shared" si="75"/>
        <v>21</v>
      </c>
      <c r="BN743" s="64">
        <f t="shared" si="76"/>
        <v>19</v>
      </c>
    </row>
    <row r="744" spans="64:66" ht="11.25" customHeight="1" x14ac:dyDescent="0.25">
      <c r="BL744" s="109">
        <f t="shared" si="74"/>
        <v>740</v>
      </c>
      <c r="BM744" s="64">
        <f t="shared" si="75"/>
        <v>21</v>
      </c>
      <c r="BN744" s="64">
        <f t="shared" si="76"/>
        <v>20</v>
      </c>
    </row>
    <row r="745" spans="64:66" ht="11.25" customHeight="1" x14ac:dyDescent="0.25">
      <c r="BL745" s="109">
        <f t="shared" si="74"/>
        <v>741</v>
      </c>
      <c r="BM745" s="64">
        <f t="shared" si="75"/>
        <v>21</v>
      </c>
      <c r="BN745" s="64">
        <f t="shared" si="76"/>
        <v>21</v>
      </c>
    </row>
    <row r="746" spans="64:66" ht="11.25" customHeight="1" x14ac:dyDescent="0.25">
      <c r="BL746" s="109">
        <f t="shared" si="74"/>
        <v>742</v>
      </c>
      <c r="BM746" s="64">
        <f t="shared" si="75"/>
        <v>21</v>
      </c>
      <c r="BN746" s="64">
        <f t="shared" si="76"/>
        <v>22</v>
      </c>
    </row>
    <row r="747" spans="64:66" ht="11.25" customHeight="1" x14ac:dyDescent="0.25">
      <c r="BL747" s="109">
        <f t="shared" si="74"/>
        <v>743</v>
      </c>
      <c r="BM747" s="64">
        <f t="shared" si="75"/>
        <v>21</v>
      </c>
      <c r="BN747" s="64">
        <f t="shared" si="76"/>
        <v>23</v>
      </c>
    </row>
    <row r="748" spans="64:66" ht="11.25" customHeight="1" x14ac:dyDescent="0.25">
      <c r="BL748" s="109">
        <f t="shared" si="74"/>
        <v>744</v>
      </c>
      <c r="BM748" s="64">
        <f t="shared" si="75"/>
        <v>21</v>
      </c>
      <c r="BN748" s="64">
        <f t="shared" si="76"/>
        <v>24</v>
      </c>
    </row>
    <row r="749" spans="64:66" ht="11.25" customHeight="1" x14ac:dyDescent="0.25">
      <c r="BL749" s="109">
        <f t="shared" si="74"/>
        <v>745</v>
      </c>
      <c r="BM749" s="64">
        <f t="shared" si="75"/>
        <v>21</v>
      </c>
      <c r="BN749" s="64">
        <f t="shared" si="76"/>
        <v>25</v>
      </c>
    </row>
    <row r="750" spans="64:66" ht="11.25" customHeight="1" x14ac:dyDescent="0.25">
      <c r="BL750" s="109">
        <f t="shared" si="74"/>
        <v>746</v>
      </c>
      <c r="BM750" s="64">
        <f t="shared" si="75"/>
        <v>21</v>
      </c>
      <c r="BN750" s="64">
        <f t="shared" si="76"/>
        <v>26</v>
      </c>
    </row>
    <row r="751" spans="64:66" ht="11.25" customHeight="1" x14ac:dyDescent="0.25">
      <c r="BL751" s="109">
        <f t="shared" si="74"/>
        <v>747</v>
      </c>
      <c r="BM751" s="64">
        <f t="shared" si="75"/>
        <v>21</v>
      </c>
      <c r="BN751" s="64">
        <f t="shared" si="76"/>
        <v>27</v>
      </c>
    </row>
    <row r="752" spans="64:66" ht="11.25" customHeight="1" x14ac:dyDescent="0.25">
      <c r="BL752" s="109">
        <f t="shared" si="74"/>
        <v>748</v>
      </c>
      <c r="BM752" s="64">
        <f t="shared" si="75"/>
        <v>21</v>
      </c>
      <c r="BN752" s="64">
        <f t="shared" si="76"/>
        <v>28</v>
      </c>
    </row>
    <row r="753" spans="64:66" ht="11.25" customHeight="1" x14ac:dyDescent="0.25">
      <c r="BL753" s="109">
        <f t="shared" si="74"/>
        <v>749</v>
      </c>
      <c r="BM753" s="64">
        <f t="shared" si="75"/>
        <v>21</v>
      </c>
      <c r="BN753" s="64">
        <f t="shared" si="76"/>
        <v>29</v>
      </c>
    </row>
    <row r="754" spans="64:66" ht="11.25" customHeight="1" x14ac:dyDescent="0.25">
      <c r="BL754" s="109">
        <f t="shared" si="74"/>
        <v>750</v>
      </c>
      <c r="BM754" s="64">
        <f t="shared" si="75"/>
        <v>21</v>
      </c>
      <c r="BN754" s="64">
        <f t="shared" si="76"/>
        <v>30</v>
      </c>
    </row>
    <row r="755" spans="64:66" ht="11.25" customHeight="1" x14ac:dyDescent="0.25">
      <c r="BL755" s="109">
        <f t="shared" si="74"/>
        <v>751</v>
      </c>
      <c r="BM755" s="64">
        <f t="shared" si="75"/>
        <v>21</v>
      </c>
      <c r="BN755" s="64">
        <f t="shared" si="76"/>
        <v>31</v>
      </c>
    </row>
    <row r="756" spans="64:66" ht="11.25" customHeight="1" x14ac:dyDescent="0.25">
      <c r="BL756" s="109">
        <f t="shared" si="74"/>
        <v>752</v>
      </c>
      <c r="BM756" s="64">
        <f t="shared" si="75"/>
        <v>21</v>
      </c>
      <c r="BN756" s="64">
        <f t="shared" si="76"/>
        <v>32</v>
      </c>
    </row>
    <row r="757" spans="64:66" ht="11.25" customHeight="1" x14ac:dyDescent="0.25">
      <c r="BL757" s="109">
        <f t="shared" si="74"/>
        <v>753</v>
      </c>
      <c r="BM757" s="64">
        <f t="shared" si="75"/>
        <v>21</v>
      </c>
      <c r="BN757" s="64">
        <f t="shared" si="76"/>
        <v>33</v>
      </c>
    </row>
    <row r="758" spans="64:66" ht="11.25" customHeight="1" x14ac:dyDescent="0.25">
      <c r="BL758" s="109">
        <f t="shared" si="74"/>
        <v>754</v>
      </c>
      <c r="BM758" s="64">
        <f t="shared" si="75"/>
        <v>21</v>
      </c>
      <c r="BN758" s="64">
        <f t="shared" si="76"/>
        <v>34</v>
      </c>
    </row>
    <row r="759" spans="64:66" ht="11.25" customHeight="1" x14ac:dyDescent="0.25">
      <c r="BL759" s="109">
        <f t="shared" si="74"/>
        <v>755</v>
      </c>
      <c r="BM759" s="64">
        <f t="shared" si="75"/>
        <v>21</v>
      </c>
      <c r="BN759" s="64">
        <f t="shared" si="76"/>
        <v>35</v>
      </c>
    </row>
    <row r="760" spans="64:66" ht="11.25" customHeight="1" x14ac:dyDescent="0.25">
      <c r="BL760" s="109">
        <f t="shared" si="74"/>
        <v>756</v>
      </c>
      <c r="BM760" s="64">
        <f t="shared" si="75"/>
        <v>21</v>
      </c>
      <c r="BN760" s="64">
        <f t="shared" si="76"/>
        <v>36</v>
      </c>
    </row>
    <row r="761" spans="64:66" ht="11.25" customHeight="1" x14ac:dyDescent="0.25">
      <c r="BL761" s="109">
        <f t="shared" si="74"/>
        <v>757</v>
      </c>
      <c r="BM761" s="64">
        <f t="shared" si="75"/>
        <v>22</v>
      </c>
      <c r="BN761" s="64">
        <f t="shared" si="76"/>
        <v>1</v>
      </c>
    </row>
    <row r="762" spans="64:66" ht="11.25" customHeight="1" x14ac:dyDescent="0.25">
      <c r="BL762" s="109">
        <f t="shared" si="74"/>
        <v>758</v>
      </c>
      <c r="BM762" s="64">
        <f t="shared" si="75"/>
        <v>22</v>
      </c>
      <c r="BN762" s="64">
        <f t="shared" si="76"/>
        <v>2</v>
      </c>
    </row>
    <row r="763" spans="64:66" ht="11.25" customHeight="1" x14ac:dyDescent="0.25">
      <c r="BL763" s="109">
        <f t="shared" si="74"/>
        <v>759</v>
      </c>
      <c r="BM763" s="64">
        <f t="shared" si="75"/>
        <v>22</v>
      </c>
      <c r="BN763" s="64">
        <f t="shared" si="76"/>
        <v>3</v>
      </c>
    </row>
    <row r="764" spans="64:66" ht="11.25" customHeight="1" x14ac:dyDescent="0.25">
      <c r="BL764" s="109">
        <f t="shared" si="74"/>
        <v>760</v>
      </c>
      <c r="BM764" s="64">
        <f t="shared" si="75"/>
        <v>22</v>
      </c>
      <c r="BN764" s="64">
        <f t="shared" si="76"/>
        <v>4</v>
      </c>
    </row>
    <row r="765" spans="64:66" ht="11.25" customHeight="1" x14ac:dyDescent="0.25">
      <c r="BL765" s="109">
        <f t="shared" si="74"/>
        <v>761</v>
      </c>
      <c r="BM765" s="64">
        <f t="shared" si="75"/>
        <v>22</v>
      </c>
      <c r="BN765" s="64">
        <f t="shared" si="76"/>
        <v>5</v>
      </c>
    </row>
    <row r="766" spans="64:66" ht="11.25" customHeight="1" x14ac:dyDescent="0.25">
      <c r="BL766" s="109">
        <f t="shared" si="74"/>
        <v>762</v>
      </c>
      <c r="BM766" s="64">
        <f t="shared" si="75"/>
        <v>22</v>
      </c>
      <c r="BN766" s="64">
        <f t="shared" si="76"/>
        <v>6</v>
      </c>
    </row>
    <row r="767" spans="64:66" ht="11.25" customHeight="1" x14ac:dyDescent="0.25">
      <c r="BL767" s="109">
        <f t="shared" si="74"/>
        <v>763</v>
      </c>
      <c r="BM767" s="64">
        <f t="shared" si="75"/>
        <v>22</v>
      </c>
      <c r="BN767" s="64">
        <f t="shared" si="76"/>
        <v>7</v>
      </c>
    </row>
    <row r="768" spans="64:66" ht="11.25" customHeight="1" x14ac:dyDescent="0.25">
      <c r="BL768" s="109">
        <f t="shared" si="74"/>
        <v>764</v>
      </c>
      <c r="BM768" s="64">
        <f t="shared" si="75"/>
        <v>22</v>
      </c>
      <c r="BN768" s="64">
        <f t="shared" si="76"/>
        <v>8</v>
      </c>
    </row>
    <row r="769" spans="64:66" ht="11.25" customHeight="1" x14ac:dyDescent="0.25">
      <c r="BL769" s="109">
        <f t="shared" si="74"/>
        <v>765</v>
      </c>
      <c r="BM769" s="64">
        <f t="shared" si="75"/>
        <v>22</v>
      </c>
      <c r="BN769" s="64">
        <f t="shared" si="76"/>
        <v>9</v>
      </c>
    </row>
    <row r="770" spans="64:66" ht="11.25" customHeight="1" x14ac:dyDescent="0.25">
      <c r="BL770" s="109">
        <f t="shared" si="74"/>
        <v>766</v>
      </c>
      <c r="BM770" s="64">
        <f t="shared" si="75"/>
        <v>22</v>
      </c>
      <c r="BN770" s="64">
        <f t="shared" si="76"/>
        <v>10</v>
      </c>
    </row>
    <row r="771" spans="64:66" ht="11.25" customHeight="1" x14ac:dyDescent="0.25">
      <c r="BL771" s="109">
        <f t="shared" si="74"/>
        <v>767</v>
      </c>
      <c r="BM771" s="64">
        <f t="shared" si="75"/>
        <v>22</v>
      </c>
      <c r="BN771" s="64">
        <f t="shared" si="76"/>
        <v>11</v>
      </c>
    </row>
    <row r="772" spans="64:66" ht="11.25" customHeight="1" x14ac:dyDescent="0.25">
      <c r="BL772" s="109">
        <f t="shared" si="74"/>
        <v>768</v>
      </c>
      <c r="BM772" s="64">
        <f t="shared" si="75"/>
        <v>22</v>
      </c>
      <c r="BN772" s="64">
        <f t="shared" si="76"/>
        <v>12</v>
      </c>
    </row>
    <row r="773" spans="64:66" ht="11.25" customHeight="1" x14ac:dyDescent="0.25">
      <c r="BL773" s="109">
        <f t="shared" ref="BL773:BL836" si="77">IF(ROW()&lt;=$BL$4,ROW()-ROW(BL$4),"")</f>
        <v>769</v>
      </c>
      <c r="BM773" s="64">
        <f t="shared" si="75"/>
        <v>22</v>
      </c>
      <c r="BN773" s="64">
        <f t="shared" si="76"/>
        <v>13</v>
      </c>
    </row>
    <row r="774" spans="64:66" ht="11.25" customHeight="1" x14ac:dyDescent="0.25">
      <c r="BL774" s="109">
        <f t="shared" si="77"/>
        <v>770</v>
      </c>
      <c r="BM774" s="64">
        <f t="shared" ref="BM774:BM837" si="78">IF(ISNUMBER(BL774),INT(BL773/$BN$4)+1,"")</f>
        <v>22</v>
      </c>
      <c r="BN774" s="64">
        <f t="shared" ref="BN774:BN837" si="79">IF(ISNUMBER(BL774),IF(BM773&lt;&gt;BM774,1,BN773+1),"")</f>
        <v>14</v>
      </c>
    </row>
    <row r="775" spans="64:66" ht="11.25" customHeight="1" x14ac:dyDescent="0.25">
      <c r="BL775" s="109">
        <f t="shared" si="77"/>
        <v>771</v>
      </c>
      <c r="BM775" s="64">
        <f t="shared" si="78"/>
        <v>22</v>
      </c>
      <c r="BN775" s="64">
        <f t="shared" si="79"/>
        <v>15</v>
      </c>
    </row>
    <row r="776" spans="64:66" ht="11.25" customHeight="1" x14ac:dyDescent="0.25">
      <c r="BL776" s="109">
        <f t="shared" si="77"/>
        <v>772</v>
      </c>
      <c r="BM776" s="64">
        <f t="shared" si="78"/>
        <v>22</v>
      </c>
      <c r="BN776" s="64">
        <f t="shared" si="79"/>
        <v>16</v>
      </c>
    </row>
    <row r="777" spans="64:66" ht="11.25" customHeight="1" x14ac:dyDescent="0.25">
      <c r="BL777" s="109">
        <f t="shared" si="77"/>
        <v>773</v>
      </c>
      <c r="BM777" s="64">
        <f t="shared" si="78"/>
        <v>22</v>
      </c>
      <c r="BN777" s="64">
        <f t="shared" si="79"/>
        <v>17</v>
      </c>
    </row>
    <row r="778" spans="64:66" ht="11.25" customHeight="1" x14ac:dyDescent="0.25">
      <c r="BL778" s="109">
        <f t="shared" si="77"/>
        <v>774</v>
      </c>
      <c r="BM778" s="64">
        <f t="shared" si="78"/>
        <v>22</v>
      </c>
      <c r="BN778" s="64">
        <f t="shared" si="79"/>
        <v>18</v>
      </c>
    </row>
    <row r="779" spans="64:66" ht="11.25" customHeight="1" x14ac:dyDescent="0.25">
      <c r="BL779" s="109">
        <f t="shared" si="77"/>
        <v>775</v>
      </c>
      <c r="BM779" s="64">
        <f t="shared" si="78"/>
        <v>22</v>
      </c>
      <c r="BN779" s="64">
        <f t="shared" si="79"/>
        <v>19</v>
      </c>
    </row>
    <row r="780" spans="64:66" ht="11.25" customHeight="1" x14ac:dyDescent="0.25">
      <c r="BL780" s="109">
        <f t="shared" si="77"/>
        <v>776</v>
      </c>
      <c r="BM780" s="64">
        <f t="shared" si="78"/>
        <v>22</v>
      </c>
      <c r="BN780" s="64">
        <f t="shared" si="79"/>
        <v>20</v>
      </c>
    </row>
    <row r="781" spans="64:66" ht="11.25" customHeight="1" x14ac:dyDescent="0.25">
      <c r="BL781" s="109">
        <f t="shared" si="77"/>
        <v>777</v>
      </c>
      <c r="BM781" s="64">
        <f t="shared" si="78"/>
        <v>22</v>
      </c>
      <c r="BN781" s="64">
        <f t="shared" si="79"/>
        <v>21</v>
      </c>
    </row>
    <row r="782" spans="64:66" ht="11.25" customHeight="1" x14ac:dyDescent="0.25">
      <c r="BL782" s="109">
        <f t="shared" si="77"/>
        <v>778</v>
      </c>
      <c r="BM782" s="64">
        <f t="shared" si="78"/>
        <v>22</v>
      </c>
      <c r="BN782" s="64">
        <f t="shared" si="79"/>
        <v>22</v>
      </c>
    </row>
    <row r="783" spans="64:66" ht="11.25" customHeight="1" x14ac:dyDescent="0.25">
      <c r="BL783" s="109">
        <f t="shared" si="77"/>
        <v>779</v>
      </c>
      <c r="BM783" s="64">
        <f t="shared" si="78"/>
        <v>22</v>
      </c>
      <c r="BN783" s="64">
        <f t="shared" si="79"/>
        <v>23</v>
      </c>
    </row>
    <row r="784" spans="64:66" ht="11.25" customHeight="1" x14ac:dyDescent="0.25">
      <c r="BL784" s="109">
        <f t="shared" si="77"/>
        <v>780</v>
      </c>
      <c r="BM784" s="64">
        <f t="shared" si="78"/>
        <v>22</v>
      </c>
      <c r="BN784" s="64">
        <f t="shared" si="79"/>
        <v>24</v>
      </c>
    </row>
    <row r="785" spans="64:66" ht="11.25" customHeight="1" x14ac:dyDescent="0.25">
      <c r="BL785" s="109">
        <f t="shared" si="77"/>
        <v>781</v>
      </c>
      <c r="BM785" s="64">
        <f t="shared" si="78"/>
        <v>22</v>
      </c>
      <c r="BN785" s="64">
        <f t="shared" si="79"/>
        <v>25</v>
      </c>
    </row>
    <row r="786" spans="64:66" ht="11.25" customHeight="1" x14ac:dyDescent="0.25">
      <c r="BL786" s="109">
        <f t="shared" si="77"/>
        <v>782</v>
      </c>
      <c r="BM786" s="64">
        <f t="shared" si="78"/>
        <v>22</v>
      </c>
      <c r="BN786" s="64">
        <f t="shared" si="79"/>
        <v>26</v>
      </c>
    </row>
    <row r="787" spans="64:66" ht="11.25" customHeight="1" x14ac:dyDescent="0.25">
      <c r="BL787" s="109">
        <f t="shared" si="77"/>
        <v>783</v>
      </c>
      <c r="BM787" s="64">
        <f t="shared" si="78"/>
        <v>22</v>
      </c>
      <c r="BN787" s="64">
        <f t="shared" si="79"/>
        <v>27</v>
      </c>
    </row>
    <row r="788" spans="64:66" ht="11.25" customHeight="1" x14ac:dyDescent="0.25">
      <c r="BL788" s="109">
        <f t="shared" si="77"/>
        <v>784</v>
      </c>
      <c r="BM788" s="64">
        <f t="shared" si="78"/>
        <v>22</v>
      </c>
      <c r="BN788" s="64">
        <f t="shared" si="79"/>
        <v>28</v>
      </c>
    </row>
    <row r="789" spans="64:66" ht="11.25" customHeight="1" x14ac:dyDescent="0.25">
      <c r="BL789" s="109">
        <f t="shared" si="77"/>
        <v>785</v>
      </c>
      <c r="BM789" s="64">
        <f t="shared" si="78"/>
        <v>22</v>
      </c>
      <c r="BN789" s="64">
        <f t="shared" si="79"/>
        <v>29</v>
      </c>
    </row>
    <row r="790" spans="64:66" ht="11.25" customHeight="1" x14ac:dyDescent="0.25">
      <c r="BL790" s="109">
        <f t="shared" si="77"/>
        <v>786</v>
      </c>
      <c r="BM790" s="64">
        <f t="shared" si="78"/>
        <v>22</v>
      </c>
      <c r="BN790" s="64">
        <f t="shared" si="79"/>
        <v>30</v>
      </c>
    </row>
    <row r="791" spans="64:66" ht="11.25" customHeight="1" x14ac:dyDescent="0.25">
      <c r="BL791" s="109">
        <f t="shared" si="77"/>
        <v>787</v>
      </c>
      <c r="BM791" s="64">
        <f t="shared" si="78"/>
        <v>22</v>
      </c>
      <c r="BN791" s="64">
        <f t="shared" si="79"/>
        <v>31</v>
      </c>
    </row>
    <row r="792" spans="64:66" ht="11.25" customHeight="1" x14ac:dyDescent="0.25">
      <c r="BL792" s="109">
        <f t="shared" si="77"/>
        <v>788</v>
      </c>
      <c r="BM792" s="64">
        <f t="shared" si="78"/>
        <v>22</v>
      </c>
      <c r="BN792" s="64">
        <f t="shared" si="79"/>
        <v>32</v>
      </c>
    </row>
    <row r="793" spans="64:66" ht="11.25" customHeight="1" x14ac:dyDescent="0.25">
      <c r="BL793" s="109">
        <f t="shared" si="77"/>
        <v>789</v>
      </c>
      <c r="BM793" s="64">
        <f t="shared" si="78"/>
        <v>22</v>
      </c>
      <c r="BN793" s="64">
        <f t="shared" si="79"/>
        <v>33</v>
      </c>
    </row>
    <row r="794" spans="64:66" ht="11.25" customHeight="1" x14ac:dyDescent="0.25">
      <c r="BL794" s="109">
        <f t="shared" si="77"/>
        <v>790</v>
      </c>
      <c r="BM794" s="64">
        <f t="shared" si="78"/>
        <v>22</v>
      </c>
      <c r="BN794" s="64">
        <f t="shared" si="79"/>
        <v>34</v>
      </c>
    </row>
    <row r="795" spans="64:66" ht="11.25" customHeight="1" x14ac:dyDescent="0.25">
      <c r="BL795" s="109">
        <f t="shared" si="77"/>
        <v>791</v>
      </c>
      <c r="BM795" s="64">
        <f t="shared" si="78"/>
        <v>22</v>
      </c>
      <c r="BN795" s="64">
        <f t="shared" si="79"/>
        <v>35</v>
      </c>
    </row>
    <row r="796" spans="64:66" ht="11.25" customHeight="1" x14ac:dyDescent="0.25">
      <c r="BL796" s="109">
        <f t="shared" si="77"/>
        <v>792</v>
      </c>
      <c r="BM796" s="64">
        <f t="shared" si="78"/>
        <v>22</v>
      </c>
      <c r="BN796" s="64">
        <f t="shared" si="79"/>
        <v>36</v>
      </c>
    </row>
    <row r="797" spans="64:66" ht="11.25" customHeight="1" x14ac:dyDescent="0.25">
      <c r="BL797" s="109">
        <f t="shared" si="77"/>
        <v>793</v>
      </c>
      <c r="BM797" s="64">
        <f t="shared" si="78"/>
        <v>23</v>
      </c>
      <c r="BN797" s="64">
        <f t="shared" si="79"/>
        <v>1</v>
      </c>
    </row>
    <row r="798" spans="64:66" ht="11.25" customHeight="1" x14ac:dyDescent="0.25">
      <c r="BL798" s="109">
        <f t="shared" si="77"/>
        <v>794</v>
      </c>
      <c r="BM798" s="64">
        <f t="shared" si="78"/>
        <v>23</v>
      </c>
      <c r="BN798" s="64">
        <f t="shared" si="79"/>
        <v>2</v>
      </c>
    </row>
    <row r="799" spans="64:66" ht="11.25" customHeight="1" x14ac:dyDescent="0.25">
      <c r="BL799" s="109">
        <f t="shared" si="77"/>
        <v>795</v>
      </c>
      <c r="BM799" s="64">
        <f t="shared" si="78"/>
        <v>23</v>
      </c>
      <c r="BN799" s="64">
        <f t="shared" si="79"/>
        <v>3</v>
      </c>
    </row>
    <row r="800" spans="64:66" ht="11.25" customHeight="1" x14ac:dyDescent="0.25">
      <c r="BL800" s="109">
        <f t="shared" si="77"/>
        <v>796</v>
      </c>
      <c r="BM800" s="64">
        <f t="shared" si="78"/>
        <v>23</v>
      </c>
      <c r="BN800" s="64">
        <f t="shared" si="79"/>
        <v>4</v>
      </c>
    </row>
    <row r="801" spans="64:66" ht="11.25" customHeight="1" x14ac:dyDescent="0.25">
      <c r="BL801" s="109">
        <f t="shared" si="77"/>
        <v>797</v>
      </c>
      <c r="BM801" s="64">
        <f t="shared" si="78"/>
        <v>23</v>
      </c>
      <c r="BN801" s="64">
        <f t="shared" si="79"/>
        <v>5</v>
      </c>
    </row>
    <row r="802" spans="64:66" ht="11.25" customHeight="1" x14ac:dyDescent="0.25">
      <c r="BL802" s="109">
        <f t="shared" si="77"/>
        <v>798</v>
      </c>
      <c r="BM802" s="64">
        <f t="shared" si="78"/>
        <v>23</v>
      </c>
      <c r="BN802" s="64">
        <f t="shared" si="79"/>
        <v>6</v>
      </c>
    </row>
    <row r="803" spans="64:66" ht="11.25" customHeight="1" x14ac:dyDescent="0.25">
      <c r="BL803" s="109">
        <f t="shared" si="77"/>
        <v>799</v>
      </c>
      <c r="BM803" s="64">
        <f t="shared" si="78"/>
        <v>23</v>
      </c>
      <c r="BN803" s="64">
        <f t="shared" si="79"/>
        <v>7</v>
      </c>
    </row>
    <row r="804" spans="64:66" ht="11.25" customHeight="1" x14ac:dyDescent="0.25">
      <c r="BL804" s="109">
        <f t="shared" si="77"/>
        <v>800</v>
      </c>
      <c r="BM804" s="64">
        <f t="shared" si="78"/>
        <v>23</v>
      </c>
      <c r="BN804" s="64">
        <f t="shared" si="79"/>
        <v>8</v>
      </c>
    </row>
    <row r="805" spans="64:66" ht="11.25" customHeight="1" x14ac:dyDescent="0.25">
      <c r="BL805" s="109">
        <f t="shared" si="77"/>
        <v>801</v>
      </c>
      <c r="BM805" s="64">
        <f t="shared" si="78"/>
        <v>23</v>
      </c>
      <c r="BN805" s="64">
        <f t="shared" si="79"/>
        <v>9</v>
      </c>
    </row>
    <row r="806" spans="64:66" ht="11.25" customHeight="1" x14ac:dyDescent="0.25">
      <c r="BL806" s="109">
        <f t="shared" si="77"/>
        <v>802</v>
      </c>
      <c r="BM806" s="64">
        <f t="shared" si="78"/>
        <v>23</v>
      </c>
      <c r="BN806" s="64">
        <f t="shared" si="79"/>
        <v>10</v>
      </c>
    </row>
    <row r="807" spans="64:66" ht="11.25" customHeight="1" x14ac:dyDescent="0.25">
      <c r="BL807" s="109">
        <f t="shared" si="77"/>
        <v>803</v>
      </c>
      <c r="BM807" s="64">
        <f t="shared" si="78"/>
        <v>23</v>
      </c>
      <c r="BN807" s="64">
        <f t="shared" si="79"/>
        <v>11</v>
      </c>
    </row>
    <row r="808" spans="64:66" ht="11.25" customHeight="1" x14ac:dyDescent="0.25">
      <c r="BL808" s="109">
        <f t="shared" si="77"/>
        <v>804</v>
      </c>
      <c r="BM808" s="64">
        <f t="shared" si="78"/>
        <v>23</v>
      </c>
      <c r="BN808" s="64">
        <f t="shared" si="79"/>
        <v>12</v>
      </c>
    </row>
    <row r="809" spans="64:66" ht="11.25" customHeight="1" x14ac:dyDescent="0.25">
      <c r="BL809" s="109">
        <f t="shared" si="77"/>
        <v>805</v>
      </c>
      <c r="BM809" s="64">
        <f t="shared" si="78"/>
        <v>23</v>
      </c>
      <c r="BN809" s="64">
        <f t="shared" si="79"/>
        <v>13</v>
      </c>
    </row>
    <row r="810" spans="64:66" ht="11.25" customHeight="1" x14ac:dyDescent="0.25">
      <c r="BL810" s="109">
        <f t="shared" si="77"/>
        <v>806</v>
      </c>
      <c r="BM810" s="64">
        <f t="shared" si="78"/>
        <v>23</v>
      </c>
      <c r="BN810" s="64">
        <f t="shared" si="79"/>
        <v>14</v>
      </c>
    </row>
    <row r="811" spans="64:66" ht="11.25" customHeight="1" x14ac:dyDescent="0.25">
      <c r="BL811" s="109">
        <f t="shared" si="77"/>
        <v>807</v>
      </c>
      <c r="BM811" s="64">
        <f t="shared" si="78"/>
        <v>23</v>
      </c>
      <c r="BN811" s="64">
        <f t="shared" si="79"/>
        <v>15</v>
      </c>
    </row>
    <row r="812" spans="64:66" ht="11.25" customHeight="1" x14ac:dyDescent="0.25">
      <c r="BL812" s="109">
        <f t="shared" si="77"/>
        <v>808</v>
      </c>
      <c r="BM812" s="64">
        <f t="shared" si="78"/>
        <v>23</v>
      </c>
      <c r="BN812" s="64">
        <f t="shared" si="79"/>
        <v>16</v>
      </c>
    </row>
    <row r="813" spans="64:66" ht="11.25" customHeight="1" x14ac:dyDescent="0.25">
      <c r="BL813" s="109">
        <f t="shared" si="77"/>
        <v>809</v>
      </c>
      <c r="BM813" s="64">
        <f t="shared" si="78"/>
        <v>23</v>
      </c>
      <c r="BN813" s="64">
        <f t="shared" si="79"/>
        <v>17</v>
      </c>
    </row>
    <row r="814" spans="64:66" ht="11.25" customHeight="1" x14ac:dyDescent="0.25">
      <c r="BL814" s="109">
        <f t="shared" si="77"/>
        <v>810</v>
      </c>
      <c r="BM814" s="64">
        <f t="shared" si="78"/>
        <v>23</v>
      </c>
      <c r="BN814" s="64">
        <f t="shared" si="79"/>
        <v>18</v>
      </c>
    </row>
    <row r="815" spans="64:66" ht="11.25" customHeight="1" x14ac:dyDescent="0.25">
      <c r="BL815" s="109">
        <f t="shared" si="77"/>
        <v>811</v>
      </c>
      <c r="BM815" s="64">
        <f t="shared" si="78"/>
        <v>23</v>
      </c>
      <c r="BN815" s="64">
        <f t="shared" si="79"/>
        <v>19</v>
      </c>
    </row>
    <row r="816" spans="64:66" ht="11.25" customHeight="1" x14ac:dyDescent="0.25">
      <c r="BL816" s="109">
        <f t="shared" si="77"/>
        <v>812</v>
      </c>
      <c r="BM816" s="64">
        <f t="shared" si="78"/>
        <v>23</v>
      </c>
      <c r="BN816" s="64">
        <f t="shared" si="79"/>
        <v>20</v>
      </c>
    </row>
    <row r="817" spans="64:66" ht="11.25" customHeight="1" x14ac:dyDescent="0.25">
      <c r="BL817" s="109">
        <f t="shared" si="77"/>
        <v>813</v>
      </c>
      <c r="BM817" s="64">
        <f t="shared" si="78"/>
        <v>23</v>
      </c>
      <c r="BN817" s="64">
        <f t="shared" si="79"/>
        <v>21</v>
      </c>
    </row>
    <row r="818" spans="64:66" ht="11.25" customHeight="1" x14ac:dyDescent="0.25">
      <c r="BL818" s="109">
        <f t="shared" si="77"/>
        <v>814</v>
      </c>
      <c r="BM818" s="64">
        <f t="shared" si="78"/>
        <v>23</v>
      </c>
      <c r="BN818" s="64">
        <f t="shared" si="79"/>
        <v>22</v>
      </c>
    </row>
    <row r="819" spans="64:66" ht="11.25" customHeight="1" x14ac:dyDescent="0.25">
      <c r="BL819" s="109">
        <f t="shared" si="77"/>
        <v>815</v>
      </c>
      <c r="BM819" s="64">
        <f t="shared" si="78"/>
        <v>23</v>
      </c>
      <c r="BN819" s="64">
        <f t="shared" si="79"/>
        <v>23</v>
      </c>
    </row>
    <row r="820" spans="64:66" ht="11.25" customHeight="1" x14ac:dyDescent="0.25">
      <c r="BL820" s="109">
        <f t="shared" si="77"/>
        <v>816</v>
      </c>
      <c r="BM820" s="64">
        <f t="shared" si="78"/>
        <v>23</v>
      </c>
      <c r="BN820" s="64">
        <f t="shared" si="79"/>
        <v>24</v>
      </c>
    </row>
    <row r="821" spans="64:66" ht="11.25" customHeight="1" x14ac:dyDescent="0.25">
      <c r="BL821" s="109">
        <f t="shared" si="77"/>
        <v>817</v>
      </c>
      <c r="BM821" s="64">
        <f t="shared" si="78"/>
        <v>23</v>
      </c>
      <c r="BN821" s="64">
        <f t="shared" si="79"/>
        <v>25</v>
      </c>
    </row>
    <row r="822" spans="64:66" ht="11.25" customHeight="1" x14ac:dyDescent="0.25">
      <c r="BL822" s="109">
        <f t="shared" si="77"/>
        <v>818</v>
      </c>
      <c r="BM822" s="64">
        <f t="shared" si="78"/>
        <v>23</v>
      </c>
      <c r="BN822" s="64">
        <f t="shared" si="79"/>
        <v>26</v>
      </c>
    </row>
    <row r="823" spans="64:66" ht="11.25" customHeight="1" x14ac:dyDescent="0.25">
      <c r="BL823" s="109">
        <f t="shared" si="77"/>
        <v>819</v>
      </c>
      <c r="BM823" s="64">
        <f t="shared" si="78"/>
        <v>23</v>
      </c>
      <c r="BN823" s="64">
        <f t="shared" si="79"/>
        <v>27</v>
      </c>
    </row>
    <row r="824" spans="64:66" ht="11.25" customHeight="1" x14ac:dyDescent="0.25">
      <c r="BL824" s="109">
        <f t="shared" si="77"/>
        <v>820</v>
      </c>
      <c r="BM824" s="64">
        <f t="shared" si="78"/>
        <v>23</v>
      </c>
      <c r="BN824" s="64">
        <f t="shared" si="79"/>
        <v>28</v>
      </c>
    </row>
    <row r="825" spans="64:66" ht="11.25" customHeight="1" x14ac:dyDescent="0.25">
      <c r="BL825" s="109">
        <f t="shared" si="77"/>
        <v>821</v>
      </c>
      <c r="BM825" s="64">
        <f t="shared" si="78"/>
        <v>23</v>
      </c>
      <c r="BN825" s="64">
        <f t="shared" si="79"/>
        <v>29</v>
      </c>
    </row>
    <row r="826" spans="64:66" ht="11.25" customHeight="1" x14ac:dyDescent="0.25">
      <c r="BL826" s="109">
        <f t="shared" si="77"/>
        <v>822</v>
      </c>
      <c r="BM826" s="64">
        <f t="shared" si="78"/>
        <v>23</v>
      </c>
      <c r="BN826" s="64">
        <f t="shared" si="79"/>
        <v>30</v>
      </c>
    </row>
    <row r="827" spans="64:66" ht="11.25" customHeight="1" x14ac:dyDescent="0.25">
      <c r="BL827" s="109">
        <f t="shared" si="77"/>
        <v>823</v>
      </c>
      <c r="BM827" s="64">
        <f t="shared" si="78"/>
        <v>23</v>
      </c>
      <c r="BN827" s="64">
        <f t="shared" si="79"/>
        <v>31</v>
      </c>
    </row>
    <row r="828" spans="64:66" ht="11.25" customHeight="1" x14ac:dyDescent="0.25">
      <c r="BL828" s="109">
        <f t="shared" si="77"/>
        <v>824</v>
      </c>
      <c r="BM828" s="64">
        <f t="shared" si="78"/>
        <v>23</v>
      </c>
      <c r="BN828" s="64">
        <f t="shared" si="79"/>
        <v>32</v>
      </c>
    </row>
    <row r="829" spans="64:66" ht="11.25" customHeight="1" x14ac:dyDescent="0.25">
      <c r="BL829" s="109" t="str">
        <f t="shared" si="77"/>
        <v/>
      </c>
      <c r="BM829" s="64" t="str">
        <f t="shared" si="78"/>
        <v/>
      </c>
      <c r="BN829" s="64" t="str">
        <f t="shared" si="79"/>
        <v/>
      </c>
    </row>
    <row r="830" spans="64:66" ht="11.25" customHeight="1" x14ac:dyDescent="0.25">
      <c r="BL830" s="109" t="str">
        <f t="shared" si="77"/>
        <v/>
      </c>
      <c r="BM830" s="64" t="str">
        <f t="shared" si="78"/>
        <v/>
      </c>
      <c r="BN830" s="64" t="str">
        <f t="shared" si="79"/>
        <v/>
      </c>
    </row>
    <row r="831" spans="64:66" ht="11.25" customHeight="1" x14ac:dyDescent="0.25">
      <c r="BL831" s="109" t="str">
        <f t="shared" si="77"/>
        <v/>
      </c>
      <c r="BM831" s="64" t="str">
        <f t="shared" si="78"/>
        <v/>
      </c>
      <c r="BN831" s="64" t="str">
        <f t="shared" si="79"/>
        <v/>
      </c>
    </row>
    <row r="832" spans="64:66" ht="11.25" customHeight="1" x14ac:dyDescent="0.25">
      <c r="BL832" s="109" t="str">
        <f t="shared" si="77"/>
        <v/>
      </c>
      <c r="BM832" s="64" t="str">
        <f t="shared" si="78"/>
        <v/>
      </c>
      <c r="BN832" s="64" t="str">
        <f t="shared" si="79"/>
        <v/>
      </c>
    </row>
    <row r="833" spans="64:66" ht="11.25" customHeight="1" x14ac:dyDescent="0.25">
      <c r="BL833" s="109" t="str">
        <f t="shared" si="77"/>
        <v/>
      </c>
      <c r="BM833" s="64" t="str">
        <f t="shared" si="78"/>
        <v/>
      </c>
      <c r="BN833" s="64" t="str">
        <f t="shared" si="79"/>
        <v/>
      </c>
    </row>
    <row r="834" spans="64:66" ht="11.25" customHeight="1" x14ac:dyDescent="0.25">
      <c r="BL834" s="109" t="str">
        <f t="shared" si="77"/>
        <v/>
      </c>
      <c r="BM834" s="64" t="str">
        <f t="shared" si="78"/>
        <v/>
      </c>
      <c r="BN834" s="64" t="str">
        <f t="shared" si="79"/>
        <v/>
      </c>
    </row>
    <row r="835" spans="64:66" ht="11.25" customHeight="1" x14ac:dyDescent="0.25">
      <c r="BL835" s="109" t="str">
        <f t="shared" si="77"/>
        <v/>
      </c>
      <c r="BM835" s="64" t="str">
        <f t="shared" si="78"/>
        <v/>
      </c>
      <c r="BN835" s="64" t="str">
        <f t="shared" si="79"/>
        <v/>
      </c>
    </row>
    <row r="836" spans="64:66" ht="11.25" customHeight="1" x14ac:dyDescent="0.25">
      <c r="BL836" s="109" t="str">
        <f t="shared" si="77"/>
        <v/>
      </c>
      <c r="BM836" s="64" t="str">
        <f t="shared" si="78"/>
        <v/>
      </c>
      <c r="BN836" s="64" t="str">
        <f t="shared" si="79"/>
        <v/>
      </c>
    </row>
    <row r="837" spans="64:66" ht="11.25" customHeight="1" x14ac:dyDescent="0.25">
      <c r="BL837" s="109" t="str">
        <f t="shared" ref="BL837:BL900" si="80">IF(ROW()&lt;=$BL$4,ROW()-ROW(BL$4),"")</f>
        <v/>
      </c>
      <c r="BM837" s="64" t="str">
        <f t="shared" si="78"/>
        <v/>
      </c>
      <c r="BN837" s="64" t="str">
        <f t="shared" si="79"/>
        <v/>
      </c>
    </row>
    <row r="838" spans="64:66" ht="11.25" customHeight="1" x14ac:dyDescent="0.25">
      <c r="BL838" s="109" t="str">
        <f t="shared" si="80"/>
        <v/>
      </c>
      <c r="BM838" s="64" t="str">
        <f t="shared" ref="BM838:BM901" si="81">IF(ISNUMBER(BL838),INT(BL837/$BN$4)+1,"")</f>
        <v/>
      </c>
      <c r="BN838" s="64" t="str">
        <f t="shared" ref="BN838:BN901" si="82">IF(ISNUMBER(BL838),IF(BM837&lt;&gt;BM838,1,BN837+1),"")</f>
        <v/>
      </c>
    </row>
    <row r="839" spans="64:66" ht="11.25" customHeight="1" x14ac:dyDescent="0.25">
      <c r="BL839" s="109" t="str">
        <f t="shared" si="80"/>
        <v/>
      </c>
      <c r="BM839" s="64" t="str">
        <f t="shared" si="81"/>
        <v/>
      </c>
      <c r="BN839" s="64" t="str">
        <f t="shared" si="82"/>
        <v/>
      </c>
    </row>
    <row r="840" spans="64:66" ht="11.25" customHeight="1" x14ac:dyDescent="0.25">
      <c r="BL840" s="109" t="str">
        <f t="shared" si="80"/>
        <v/>
      </c>
      <c r="BM840" s="64" t="str">
        <f t="shared" si="81"/>
        <v/>
      </c>
      <c r="BN840" s="64" t="str">
        <f t="shared" si="82"/>
        <v/>
      </c>
    </row>
    <row r="841" spans="64:66" ht="11.25" customHeight="1" x14ac:dyDescent="0.25">
      <c r="BL841" s="109" t="str">
        <f t="shared" si="80"/>
        <v/>
      </c>
      <c r="BM841" s="64" t="str">
        <f t="shared" si="81"/>
        <v/>
      </c>
      <c r="BN841" s="64" t="str">
        <f t="shared" si="82"/>
        <v/>
      </c>
    </row>
    <row r="842" spans="64:66" ht="11.25" customHeight="1" x14ac:dyDescent="0.25">
      <c r="BL842" s="109" t="str">
        <f t="shared" si="80"/>
        <v/>
      </c>
      <c r="BM842" s="64" t="str">
        <f t="shared" si="81"/>
        <v/>
      </c>
      <c r="BN842" s="64" t="str">
        <f t="shared" si="82"/>
        <v/>
      </c>
    </row>
    <row r="843" spans="64:66" ht="11.25" customHeight="1" x14ac:dyDescent="0.25">
      <c r="BL843" s="109" t="str">
        <f t="shared" si="80"/>
        <v/>
      </c>
      <c r="BM843" s="64" t="str">
        <f t="shared" si="81"/>
        <v/>
      </c>
      <c r="BN843" s="64" t="str">
        <f t="shared" si="82"/>
        <v/>
      </c>
    </row>
    <row r="844" spans="64:66" ht="11.25" customHeight="1" x14ac:dyDescent="0.25">
      <c r="BL844" s="109" t="str">
        <f t="shared" si="80"/>
        <v/>
      </c>
      <c r="BM844" s="64" t="str">
        <f t="shared" si="81"/>
        <v/>
      </c>
      <c r="BN844" s="64" t="str">
        <f t="shared" si="82"/>
        <v/>
      </c>
    </row>
    <row r="845" spans="64:66" ht="11.25" customHeight="1" x14ac:dyDescent="0.25">
      <c r="BL845" s="109" t="str">
        <f t="shared" si="80"/>
        <v/>
      </c>
      <c r="BM845" s="64" t="str">
        <f t="shared" si="81"/>
        <v/>
      </c>
      <c r="BN845" s="64" t="str">
        <f t="shared" si="82"/>
        <v/>
      </c>
    </row>
    <row r="846" spans="64:66" ht="11.25" customHeight="1" x14ac:dyDescent="0.25">
      <c r="BL846" s="109" t="str">
        <f t="shared" si="80"/>
        <v/>
      </c>
      <c r="BM846" s="64" t="str">
        <f t="shared" si="81"/>
        <v/>
      </c>
      <c r="BN846" s="64" t="str">
        <f t="shared" si="82"/>
        <v/>
      </c>
    </row>
    <row r="847" spans="64:66" ht="11.25" customHeight="1" x14ac:dyDescent="0.25">
      <c r="BL847" s="109" t="str">
        <f t="shared" si="80"/>
        <v/>
      </c>
      <c r="BM847" s="64" t="str">
        <f t="shared" si="81"/>
        <v/>
      </c>
      <c r="BN847" s="64" t="str">
        <f t="shared" si="82"/>
        <v/>
      </c>
    </row>
    <row r="848" spans="64:66" ht="11.25" customHeight="1" x14ac:dyDescent="0.25">
      <c r="BL848" s="109" t="str">
        <f t="shared" si="80"/>
        <v/>
      </c>
      <c r="BM848" s="64" t="str">
        <f t="shared" si="81"/>
        <v/>
      </c>
      <c r="BN848" s="64" t="str">
        <f t="shared" si="82"/>
        <v/>
      </c>
    </row>
    <row r="849" spans="64:66" ht="11.25" customHeight="1" x14ac:dyDescent="0.25">
      <c r="BL849" s="109" t="str">
        <f t="shared" si="80"/>
        <v/>
      </c>
      <c r="BM849" s="64" t="str">
        <f t="shared" si="81"/>
        <v/>
      </c>
      <c r="BN849" s="64" t="str">
        <f t="shared" si="82"/>
        <v/>
      </c>
    </row>
    <row r="850" spans="64:66" ht="11.25" customHeight="1" x14ac:dyDescent="0.25">
      <c r="BL850" s="109" t="str">
        <f t="shared" si="80"/>
        <v/>
      </c>
      <c r="BM850" s="64" t="str">
        <f t="shared" si="81"/>
        <v/>
      </c>
      <c r="BN850" s="64" t="str">
        <f t="shared" si="82"/>
        <v/>
      </c>
    </row>
    <row r="851" spans="64:66" ht="11.25" customHeight="1" x14ac:dyDescent="0.25">
      <c r="BL851" s="109" t="str">
        <f t="shared" si="80"/>
        <v/>
      </c>
      <c r="BM851" s="64" t="str">
        <f t="shared" si="81"/>
        <v/>
      </c>
      <c r="BN851" s="64" t="str">
        <f t="shared" si="82"/>
        <v/>
      </c>
    </row>
    <row r="852" spans="64:66" ht="11.25" customHeight="1" x14ac:dyDescent="0.25">
      <c r="BL852" s="109" t="str">
        <f t="shared" si="80"/>
        <v/>
      </c>
      <c r="BM852" s="64" t="str">
        <f t="shared" si="81"/>
        <v/>
      </c>
      <c r="BN852" s="64" t="str">
        <f t="shared" si="82"/>
        <v/>
      </c>
    </row>
    <row r="853" spans="64:66" ht="11.25" customHeight="1" x14ac:dyDescent="0.25">
      <c r="BL853" s="109" t="str">
        <f t="shared" si="80"/>
        <v/>
      </c>
      <c r="BM853" s="64" t="str">
        <f t="shared" si="81"/>
        <v/>
      </c>
      <c r="BN853" s="64" t="str">
        <f t="shared" si="82"/>
        <v/>
      </c>
    </row>
    <row r="854" spans="64:66" ht="11.25" customHeight="1" x14ac:dyDescent="0.25">
      <c r="BL854" s="109" t="str">
        <f t="shared" si="80"/>
        <v/>
      </c>
      <c r="BM854" s="64" t="str">
        <f t="shared" si="81"/>
        <v/>
      </c>
      <c r="BN854" s="64" t="str">
        <f t="shared" si="82"/>
        <v/>
      </c>
    </row>
    <row r="855" spans="64:66" ht="11.25" customHeight="1" x14ac:dyDescent="0.25">
      <c r="BL855" s="109" t="str">
        <f t="shared" si="80"/>
        <v/>
      </c>
      <c r="BM855" s="64" t="str">
        <f t="shared" si="81"/>
        <v/>
      </c>
      <c r="BN855" s="64" t="str">
        <f t="shared" si="82"/>
        <v/>
      </c>
    </row>
    <row r="856" spans="64:66" ht="11.25" customHeight="1" x14ac:dyDescent="0.25">
      <c r="BL856" s="109" t="str">
        <f t="shared" si="80"/>
        <v/>
      </c>
      <c r="BM856" s="64" t="str">
        <f t="shared" si="81"/>
        <v/>
      </c>
      <c r="BN856" s="64" t="str">
        <f t="shared" si="82"/>
        <v/>
      </c>
    </row>
    <row r="857" spans="64:66" ht="11.25" customHeight="1" x14ac:dyDescent="0.25">
      <c r="BL857" s="109" t="str">
        <f t="shared" si="80"/>
        <v/>
      </c>
      <c r="BM857" s="64" t="str">
        <f t="shared" si="81"/>
        <v/>
      </c>
      <c r="BN857" s="64" t="str">
        <f t="shared" si="82"/>
        <v/>
      </c>
    </row>
    <row r="858" spans="64:66" ht="11.25" customHeight="1" x14ac:dyDescent="0.25">
      <c r="BL858" s="109" t="str">
        <f t="shared" si="80"/>
        <v/>
      </c>
      <c r="BM858" s="64" t="str">
        <f t="shared" si="81"/>
        <v/>
      </c>
      <c r="BN858" s="64" t="str">
        <f t="shared" si="82"/>
        <v/>
      </c>
    </row>
    <row r="859" spans="64:66" ht="11.25" customHeight="1" x14ac:dyDescent="0.25">
      <c r="BL859" s="109" t="str">
        <f t="shared" si="80"/>
        <v/>
      </c>
      <c r="BM859" s="64" t="str">
        <f t="shared" si="81"/>
        <v/>
      </c>
      <c r="BN859" s="64" t="str">
        <f t="shared" si="82"/>
        <v/>
      </c>
    </row>
    <row r="860" spans="64:66" ht="11.25" customHeight="1" x14ac:dyDescent="0.25">
      <c r="BL860" s="109" t="str">
        <f t="shared" si="80"/>
        <v/>
      </c>
      <c r="BM860" s="64" t="str">
        <f t="shared" si="81"/>
        <v/>
      </c>
      <c r="BN860" s="64" t="str">
        <f t="shared" si="82"/>
        <v/>
      </c>
    </row>
    <row r="861" spans="64:66" ht="11.25" customHeight="1" x14ac:dyDescent="0.25">
      <c r="BL861" s="109" t="str">
        <f t="shared" si="80"/>
        <v/>
      </c>
      <c r="BM861" s="64" t="str">
        <f t="shared" si="81"/>
        <v/>
      </c>
      <c r="BN861" s="64" t="str">
        <f t="shared" si="82"/>
        <v/>
      </c>
    </row>
    <row r="862" spans="64:66" ht="11.25" customHeight="1" x14ac:dyDescent="0.25">
      <c r="BL862" s="109" t="str">
        <f t="shared" si="80"/>
        <v/>
      </c>
      <c r="BM862" s="64" t="str">
        <f t="shared" si="81"/>
        <v/>
      </c>
      <c r="BN862" s="64" t="str">
        <f t="shared" si="82"/>
        <v/>
      </c>
    </row>
    <row r="863" spans="64:66" ht="11.25" customHeight="1" x14ac:dyDescent="0.25">
      <c r="BL863" s="109" t="str">
        <f t="shared" si="80"/>
        <v/>
      </c>
      <c r="BM863" s="64" t="str">
        <f t="shared" si="81"/>
        <v/>
      </c>
      <c r="BN863" s="64" t="str">
        <f t="shared" si="82"/>
        <v/>
      </c>
    </row>
    <row r="864" spans="64:66" ht="11.25" customHeight="1" x14ac:dyDescent="0.25">
      <c r="BL864" s="109" t="str">
        <f t="shared" si="80"/>
        <v/>
      </c>
      <c r="BM864" s="64" t="str">
        <f t="shared" si="81"/>
        <v/>
      </c>
      <c r="BN864" s="64" t="str">
        <f t="shared" si="82"/>
        <v/>
      </c>
    </row>
    <row r="865" spans="64:66" ht="11.25" customHeight="1" x14ac:dyDescent="0.25">
      <c r="BL865" s="109" t="str">
        <f t="shared" si="80"/>
        <v/>
      </c>
      <c r="BM865" s="64" t="str">
        <f t="shared" si="81"/>
        <v/>
      </c>
      <c r="BN865" s="64" t="str">
        <f t="shared" si="82"/>
        <v/>
      </c>
    </row>
    <row r="866" spans="64:66" ht="11.25" customHeight="1" x14ac:dyDescent="0.25">
      <c r="BL866" s="109" t="str">
        <f t="shared" si="80"/>
        <v/>
      </c>
      <c r="BM866" s="64" t="str">
        <f t="shared" si="81"/>
        <v/>
      </c>
      <c r="BN866" s="64" t="str">
        <f t="shared" si="82"/>
        <v/>
      </c>
    </row>
    <row r="867" spans="64:66" ht="11.25" customHeight="1" x14ac:dyDescent="0.25">
      <c r="BL867" s="109" t="str">
        <f t="shared" si="80"/>
        <v/>
      </c>
      <c r="BM867" s="64" t="str">
        <f t="shared" si="81"/>
        <v/>
      </c>
      <c r="BN867" s="64" t="str">
        <f t="shared" si="82"/>
        <v/>
      </c>
    </row>
    <row r="868" spans="64:66" ht="11.25" customHeight="1" x14ac:dyDescent="0.25">
      <c r="BL868" s="109" t="str">
        <f t="shared" si="80"/>
        <v/>
      </c>
      <c r="BM868" s="64" t="str">
        <f t="shared" si="81"/>
        <v/>
      </c>
      <c r="BN868" s="64" t="str">
        <f t="shared" si="82"/>
        <v/>
      </c>
    </row>
    <row r="869" spans="64:66" ht="11.25" customHeight="1" x14ac:dyDescent="0.25">
      <c r="BL869" s="109" t="str">
        <f t="shared" si="80"/>
        <v/>
      </c>
      <c r="BM869" s="64" t="str">
        <f t="shared" si="81"/>
        <v/>
      </c>
      <c r="BN869" s="64" t="str">
        <f t="shared" si="82"/>
        <v/>
      </c>
    </row>
    <row r="870" spans="64:66" ht="11.25" customHeight="1" x14ac:dyDescent="0.25">
      <c r="BL870" s="109" t="str">
        <f t="shared" si="80"/>
        <v/>
      </c>
      <c r="BM870" s="64" t="str">
        <f t="shared" si="81"/>
        <v/>
      </c>
      <c r="BN870" s="64" t="str">
        <f t="shared" si="82"/>
        <v/>
      </c>
    </row>
    <row r="871" spans="64:66" ht="11.25" customHeight="1" x14ac:dyDescent="0.25">
      <c r="BL871" s="109" t="str">
        <f t="shared" si="80"/>
        <v/>
      </c>
      <c r="BM871" s="64" t="str">
        <f t="shared" si="81"/>
        <v/>
      </c>
      <c r="BN871" s="64" t="str">
        <f t="shared" si="82"/>
        <v/>
      </c>
    </row>
    <row r="872" spans="64:66" ht="11.25" customHeight="1" x14ac:dyDescent="0.25">
      <c r="BL872" s="109" t="str">
        <f t="shared" si="80"/>
        <v/>
      </c>
      <c r="BM872" s="64" t="str">
        <f t="shared" si="81"/>
        <v/>
      </c>
      <c r="BN872" s="64" t="str">
        <f t="shared" si="82"/>
        <v/>
      </c>
    </row>
    <row r="873" spans="64:66" ht="11.25" customHeight="1" x14ac:dyDescent="0.25">
      <c r="BL873" s="109" t="str">
        <f t="shared" si="80"/>
        <v/>
      </c>
      <c r="BM873" s="64" t="str">
        <f t="shared" si="81"/>
        <v/>
      </c>
      <c r="BN873" s="64" t="str">
        <f t="shared" si="82"/>
        <v/>
      </c>
    </row>
    <row r="874" spans="64:66" ht="11.25" customHeight="1" x14ac:dyDescent="0.25">
      <c r="BL874" s="109" t="str">
        <f t="shared" si="80"/>
        <v/>
      </c>
      <c r="BM874" s="64" t="str">
        <f t="shared" si="81"/>
        <v/>
      </c>
      <c r="BN874" s="64" t="str">
        <f t="shared" si="82"/>
        <v/>
      </c>
    </row>
    <row r="875" spans="64:66" ht="11.25" customHeight="1" x14ac:dyDescent="0.25">
      <c r="BL875" s="109" t="str">
        <f t="shared" si="80"/>
        <v/>
      </c>
      <c r="BM875" s="64" t="str">
        <f t="shared" si="81"/>
        <v/>
      </c>
      <c r="BN875" s="64" t="str">
        <f t="shared" si="82"/>
        <v/>
      </c>
    </row>
    <row r="876" spans="64:66" ht="11.25" customHeight="1" x14ac:dyDescent="0.25">
      <c r="BL876" s="109" t="str">
        <f t="shared" si="80"/>
        <v/>
      </c>
      <c r="BM876" s="64" t="str">
        <f t="shared" si="81"/>
        <v/>
      </c>
      <c r="BN876" s="64" t="str">
        <f t="shared" si="82"/>
        <v/>
      </c>
    </row>
    <row r="877" spans="64:66" ht="11.25" customHeight="1" x14ac:dyDescent="0.25">
      <c r="BL877" s="109" t="str">
        <f t="shared" si="80"/>
        <v/>
      </c>
      <c r="BM877" s="64" t="str">
        <f t="shared" si="81"/>
        <v/>
      </c>
      <c r="BN877" s="64" t="str">
        <f t="shared" si="82"/>
        <v/>
      </c>
    </row>
    <row r="878" spans="64:66" ht="11.25" customHeight="1" x14ac:dyDescent="0.25">
      <c r="BL878" s="109" t="str">
        <f t="shared" si="80"/>
        <v/>
      </c>
      <c r="BM878" s="64" t="str">
        <f t="shared" si="81"/>
        <v/>
      </c>
      <c r="BN878" s="64" t="str">
        <f t="shared" si="82"/>
        <v/>
      </c>
    </row>
    <row r="879" spans="64:66" ht="11.25" customHeight="1" x14ac:dyDescent="0.25">
      <c r="BL879" s="109" t="str">
        <f t="shared" si="80"/>
        <v/>
      </c>
      <c r="BM879" s="64" t="str">
        <f t="shared" si="81"/>
        <v/>
      </c>
      <c r="BN879" s="64" t="str">
        <f t="shared" si="82"/>
        <v/>
      </c>
    </row>
    <row r="880" spans="64:66" ht="11.25" customHeight="1" x14ac:dyDescent="0.25">
      <c r="BL880" s="109" t="str">
        <f t="shared" si="80"/>
        <v/>
      </c>
      <c r="BM880" s="64" t="str">
        <f t="shared" si="81"/>
        <v/>
      </c>
      <c r="BN880" s="64" t="str">
        <f t="shared" si="82"/>
        <v/>
      </c>
    </row>
    <row r="881" spans="64:66" ht="11.25" customHeight="1" x14ac:dyDescent="0.25">
      <c r="BL881" s="109" t="str">
        <f t="shared" si="80"/>
        <v/>
      </c>
      <c r="BM881" s="64" t="str">
        <f t="shared" si="81"/>
        <v/>
      </c>
      <c r="BN881" s="64" t="str">
        <f t="shared" si="82"/>
        <v/>
      </c>
    </row>
    <row r="882" spans="64:66" ht="11.25" customHeight="1" x14ac:dyDescent="0.25">
      <c r="BL882" s="109" t="str">
        <f t="shared" si="80"/>
        <v/>
      </c>
      <c r="BM882" s="64" t="str">
        <f t="shared" si="81"/>
        <v/>
      </c>
      <c r="BN882" s="64" t="str">
        <f t="shared" si="82"/>
        <v/>
      </c>
    </row>
    <row r="883" spans="64:66" ht="11.25" customHeight="1" x14ac:dyDescent="0.25">
      <c r="BL883" s="109" t="str">
        <f t="shared" si="80"/>
        <v/>
      </c>
      <c r="BM883" s="64" t="str">
        <f t="shared" si="81"/>
        <v/>
      </c>
      <c r="BN883" s="64" t="str">
        <f t="shared" si="82"/>
        <v/>
      </c>
    </row>
    <row r="884" spans="64:66" ht="11.25" customHeight="1" x14ac:dyDescent="0.25">
      <c r="BL884" s="109" t="str">
        <f t="shared" si="80"/>
        <v/>
      </c>
      <c r="BM884" s="64" t="str">
        <f t="shared" si="81"/>
        <v/>
      </c>
      <c r="BN884" s="64" t="str">
        <f t="shared" si="82"/>
        <v/>
      </c>
    </row>
    <row r="885" spans="64:66" ht="11.25" customHeight="1" x14ac:dyDescent="0.25">
      <c r="BL885" s="109" t="str">
        <f t="shared" si="80"/>
        <v/>
      </c>
      <c r="BM885" s="64" t="str">
        <f t="shared" si="81"/>
        <v/>
      </c>
      <c r="BN885" s="64" t="str">
        <f t="shared" si="82"/>
        <v/>
      </c>
    </row>
    <row r="886" spans="64:66" ht="11.25" customHeight="1" x14ac:dyDescent="0.25">
      <c r="BL886" s="109" t="str">
        <f t="shared" si="80"/>
        <v/>
      </c>
      <c r="BM886" s="64" t="str">
        <f t="shared" si="81"/>
        <v/>
      </c>
      <c r="BN886" s="64" t="str">
        <f t="shared" si="82"/>
        <v/>
      </c>
    </row>
    <row r="887" spans="64:66" ht="11.25" customHeight="1" x14ac:dyDescent="0.25">
      <c r="BL887" s="109" t="str">
        <f t="shared" si="80"/>
        <v/>
      </c>
      <c r="BM887" s="64" t="str">
        <f t="shared" si="81"/>
        <v/>
      </c>
      <c r="BN887" s="64" t="str">
        <f t="shared" si="82"/>
        <v/>
      </c>
    </row>
    <row r="888" spans="64:66" ht="11.25" customHeight="1" x14ac:dyDescent="0.25">
      <c r="BL888" s="109" t="str">
        <f t="shared" si="80"/>
        <v/>
      </c>
      <c r="BM888" s="64" t="str">
        <f t="shared" si="81"/>
        <v/>
      </c>
      <c r="BN888" s="64" t="str">
        <f t="shared" si="82"/>
        <v/>
      </c>
    </row>
    <row r="889" spans="64:66" ht="11.25" customHeight="1" x14ac:dyDescent="0.25">
      <c r="BL889" s="109" t="str">
        <f t="shared" si="80"/>
        <v/>
      </c>
      <c r="BM889" s="64" t="str">
        <f t="shared" si="81"/>
        <v/>
      </c>
      <c r="BN889" s="64" t="str">
        <f t="shared" si="82"/>
        <v/>
      </c>
    </row>
    <row r="890" spans="64:66" ht="11.25" customHeight="1" x14ac:dyDescent="0.25">
      <c r="BL890" s="109" t="str">
        <f t="shared" si="80"/>
        <v/>
      </c>
      <c r="BM890" s="64" t="str">
        <f t="shared" si="81"/>
        <v/>
      </c>
      <c r="BN890" s="64" t="str">
        <f t="shared" si="82"/>
        <v/>
      </c>
    </row>
    <row r="891" spans="64:66" ht="11.25" customHeight="1" x14ac:dyDescent="0.25">
      <c r="BL891" s="109" t="str">
        <f t="shared" si="80"/>
        <v/>
      </c>
      <c r="BM891" s="64" t="str">
        <f t="shared" si="81"/>
        <v/>
      </c>
      <c r="BN891" s="64" t="str">
        <f t="shared" si="82"/>
        <v/>
      </c>
    </row>
    <row r="892" spans="64:66" ht="11.25" customHeight="1" x14ac:dyDescent="0.25">
      <c r="BL892" s="109" t="str">
        <f t="shared" si="80"/>
        <v/>
      </c>
      <c r="BM892" s="64" t="str">
        <f t="shared" si="81"/>
        <v/>
      </c>
      <c r="BN892" s="64" t="str">
        <f t="shared" si="82"/>
        <v/>
      </c>
    </row>
    <row r="893" spans="64:66" ht="11.25" customHeight="1" x14ac:dyDescent="0.25">
      <c r="BL893" s="109" t="str">
        <f t="shared" si="80"/>
        <v/>
      </c>
      <c r="BM893" s="64" t="str">
        <f t="shared" si="81"/>
        <v/>
      </c>
      <c r="BN893" s="64" t="str">
        <f t="shared" si="82"/>
        <v/>
      </c>
    </row>
    <row r="894" spans="64:66" ht="11.25" customHeight="1" x14ac:dyDescent="0.25">
      <c r="BL894" s="109" t="str">
        <f t="shared" si="80"/>
        <v/>
      </c>
      <c r="BM894" s="64" t="str">
        <f t="shared" si="81"/>
        <v/>
      </c>
      <c r="BN894" s="64" t="str">
        <f t="shared" si="82"/>
        <v/>
      </c>
    </row>
    <row r="895" spans="64:66" ht="11.25" customHeight="1" x14ac:dyDescent="0.25">
      <c r="BL895" s="109" t="str">
        <f t="shared" si="80"/>
        <v/>
      </c>
      <c r="BM895" s="64" t="str">
        <f t="shared" si="81"/>
        <v/>
      </c>
      <c r="BN895" s="64" t="str">
        <f t="shared" si="82"/>
        <v/>
      </c>
    </row>
    <row r="896" spans="64:66" ht="11.25" customHeight="1" x14ac:dyDescent="0.25">
      <c r="BL896" s="109" t="str">
        <f t="shared" si="80"/>
        <v/>
      </c>
      <c r="BM896" s="64" t="str">
        <f t="shared" si="81"/>
        <v/>
      </c>
      <c r="BN896" s="64" t="str">
        <f t="shared" si="82"/>
        <v/>
      </c>
    </row>
    <row r="897" spans="64:66" ht="11.25" customHeight="1" x14ac:dyDescent="0.25">
      <c r="BL897" s="109" t="str">
        <f t="shared" si="80"/>
        <v/>
      </c>
      <c r="BM897" s="64" t="str">
        <f t="shared" si="81"/>
        <v/>
      </c>
      <c r="BN897" s="64" t="str">
        <f t="shared" si="82"/>
        <v/>
      </c>
    </row>
    <row r="898" spans="64:66" ht="11.25" customHeight="1" x14ac:dyDescent="0.25">
      <c r="BL898" s="109" t="str">
        <f t="shared" si="80"/>
        <v/>
      </c>
      <c r="BM898" s="64" t="str">
        <f t="shared" si="81"/>
        <v/>
      </c>
      <c r="BN898" s="64" t="str">
        <f t="shared" si="82"/>
        <v/>
      </c>
    </row>
    <row r="899" spans="64:66" ht="11.25" customHeight="1" x14ac:dyDescent="0.25">
      <c r="BL899" s="109" t="str">
        <f t="shared" si="80"/>
        <v/>
      </c>
      <c r="BM899" s="64" t="str">
        <f t="shared" si="81"/>
        <v/>
      </c>
      <c r="BN899" s="64" t="str">
        <f t="shared" si="82"/>
        <v/>
      </c>
    </row>
    <row r="900" spans="64:66" ht="11.25" customHeight="1" x14ac:dyDescent="0.25">
      <c r="BL900" s="109" t="str">
        <f t="shared" si="80"/>
        <v/>
      </c>
      <c r="BM900" s="64" t="str">
        <f t="shared" si="81"/>
        <v/>
      </c>
      <c r="BN900" s="64" t="str">
        <f t="shared" si="82"/>
        <v/>
      </c>
    </row>
    <row r="901" spans="64:66" ht="11.25" customHeight="1" x14ac:dyDescent="0.25">
      <c r="BL901" s="109" t="str">
        <f t="shared" ref="BL901:BL964" si="83">IF(ROW()&lt;=$BL$4,ROW()-ROW(BL$4),"")</f>
        <v/>
      </c>
      <c r="BM901" s="64" t="str">
        <f t="shared" si="81"/>
        <v/>
      </c>
      <c r="BN901" s="64" t="str">
        <f t="shared" si="82"/>
        <v/>
      </c>
    </row>
    <row r="902" spans="64:66" ht="11.25" customHeight="1" x14ac:dyDescent="0.25">
      <c r="BL902" s="109" t="str">
        <f t="shared" si="83"/>
        <v/>
      </c>
      <c r="BM902" s="64" t="str">
        <f t="shared" ref="BM902:BM965" si="84">IF(ISNUMBER(BL902),INT(BL901/$BN$4)+1,"")</f>
        <v/>
      </c>
      <c r="BN902" s="64" t="str">
        <f t="shared" ref="BN902:BN965" si="85">IF(ISNUMBER(BL902),IF(BM901&lt;&gt;BM902,1,BN901+1),"")</f>
        <v/>
      </c>
    </row>
    <row r="903" spans="64:66" ht="11.25" customHeight="1" x14ac:dyDescent="0.25">
      <c r="BL903" s="109" t="str">
        <f t="shared" si="83"/>
        <v/>
      </c>
      <c r="BM903" s="64" t="str">
        <f t="shared" si="84"/>
        <v/>
      </c>
      <c r="BN903" s="64" t="str">
        <f t="shared" si="85"/>
        <v/>
      </c>
    </row>
    <row r="904" spans="64:66" ht="11.25" customHeight="1" x14ac:dyDescent="0.25">
      <c r="BL904" s="109" t="str">
        <f t="shared" si="83"/>
        <v/>
      </c>
      <c r="BM904" s="64" t="str">
        <f t="shared" si="84"/>
        <v/>
      </c>
      <c r="BN904" s="64" t="str">
        <f t="shared" si="85"/>
        <v/>
      </c>
    </row>
    <row r="905" spans="64:66" ht="11.25" customHeight="1" x14ac:dyDescent="0.25">
      <c r="BL905" s="109" t="str">
        <f t="shared" si="83"/>
        <v/>
      </c>
      <c r="BM905" s="64" t="str">
        <f t="shared" si="84"/>
        <v/>
      </c>
      <c r="BN905" s="64" t="str">
        <f t="shared" si="85"/>
        <v/>
      </c>
    </row>
    <row r="906" spans="64:66" ht="11.25" customHeight="1" x14ac:dyDescent="0.25">
      <c r="BL906" s="109" t="str">
        <f t="shared" si="83"/>
        <v/>
      </c>
      <c r="BM906" s="64" t="str">
        <f t="shared" si="84"/>
        <v/>
      </c>
      <c r="BN906" s="64" t="str">
        <f t="shared" si="85"/>
        <v/>
      </c>
    </row>
    <row r="907" spans="64:66" ht="11.25" customHeight="1" x14ac:dyDescent="0.25">
      <c r="BL907" s="109" t="str">
        <f t="shared" si="83"/>
        <v/>
      </c>
      <c r="BM907" s="64" t="str">
        <f t="shared" si="84"/>
        <v/>
      </c>
      <c r="BN907" s="64" t="str">
        <f t="shared" si="85"/>
        <v/>
      </c>
    </row>
    <row r="908" spans="64:66" ht="11.25" customHeight="1" x14ac:dyDescent="0.25">
      <c r="BL908" s="109" t="str">
        <f t="shared" si="83"/>
        <v/>
      </c>
      <c r="BM908" s="64" t="str">
        <f t="shared" si="84"/>
        <v/>
      </c>
      <c r="BN908" s="64" t="str">
        <f t="shared" si="85"/>
        <v/>
      </c>
    </row>
    <row r="909" spans="64:66" ht="11.25" customHeight="1" x14ac:dyDescent="0.25">
      <c r="BL909" s="109" t="str">
        <f t="shared" si="83"/>
        <v/>
      </c>
      <c r="BM909" s="64" t="str">
        <f t="shared" si="84"/>
        <v/>
      </c>
      <c r="BN909" s="64" t="str">
        <f t="shared" si="85"/>
        <v/>
      </c>
    </row>
    <row r="910" spans="64:66" ht="11.25" customHeight="1" x14ac:dyDescent="0.25">
      <c r="BL910" s="109" t="str">
        <f t="shared" si="83"/>
        <v/>
      </c>
      <c r="BM910" s="64" t="str">
        <f t="shared" si="84"/>
        <v/>
      </c>
      <c r="BN910" s="64" t="str">
        <f t="shared" si="85"/>
        <v/>
      </c>
    </row>
    <row r="911" spans="64:66" ht="11.25" customHeight="1" x14ac:dyDescent="0.25">
      <c r="BL911" s="109" t="str">
        <f t="shared" si="83"/>
        <v/>
      </c>
      <c r="BM911" s="64" t="str">
        <f t="shared" si="84"/>
        <v/>
      </c>
      <c r="BN911" s="64" t="str">
        <f t="shared" si="85"/>
        <v/>
      </c>
    </row>
    <row r="912" spans="64:66" ht="11.25" customHeight="1" x14ac:dyDescent="0.25">
      <c r="BL912" s="109" t="str">
        <f t="shared" si="83"/>
        <v/>
      </c>
      <c r="BM912" s="64" t="str">
        <f t="shared" si="84"/>
        <v/>
      </c>
      <c r="BN912" s="64" t="str">
        <f t="shared" si="85"/>
        <v/>
      </c>
    </row>
    <row r="913" spans="64:66" ht="11.25" customHeight="1" x14ac:dyDescent="0.25">
      <c r="BL913" s="109" t="str">
        <f t="shared" si="83"/>
        <v/>
      </c>
      <c r="BM913" s="64" t="str">
        <f t="shared" si="84"/>
        <v/>
      </c>
      <c r="BN913" s="64" t="str">
        <f t="shared" si="85"/>
        <v/>
      </c>
    </row>
    <row r="914" spans="64:66" ht="11.25" customHeight="1" x14ac:dyDescent="0.25">
      <c r="BL914" s="109" t="str">
        <f t="shared" si="83"/>
        <v/>
      </c>
      <c r="BM914" s="64" t="str">
        <f t="shared" si="84"/>
        <v/>
      </c>
      <c r="BN914" s="64" t="str">
        <f t="shared" si="85"/>
        <v/>
      </c>
    </row>
    <row r="915" spans="64:66" ht="11.25" customHeight="1" x14ac:dyDescent="0.25">
      <c r="BL915" s="109" t="str">
        <f t="shared" si="83"/>
        <v/>
      </c>
      <c r="BM915" s="64" t="str">
        <f t="shared" si="84"/>
        <v/>
      </c>
      <c r="BN915" s="64" t="str">
        <f t="shared" si="85"/>
        <v/>
      </c>
    </row>
    <row r="916" spans="64:66" ht="11.25" customHeight="1" x14ac:dyDescent="0.25">
      <c r="BL916" s="109" t="str">
        <f t="shared" si="83"/>
        <v/>
      </c>
      <c r="BM916" s="64" t="str">
        <f t="shared" si="84"/>
        <v/>
      </c>
      <c r="BN916" s="64" t="str">
        <f t="shared" si="85"/>
        <v/>
      </c>
    </row>
    <row r="917" spans="64:66" ht="11.25" customHeight="1" x14ac:dyDescent="0.25">
      <c r="BL917" s="109" t="str">
        <f t="shared" si="83"/>
        <v/>
      </c>
      <c r="BM917" s="64" t="str">
        <f t="shared" si="84"/>
        <v/>
      </c>
      <c r="BN917" s="64" t="str">
        <f t="shared" si="85"/>
        <v/>
      </c>
    </row>
    <row r="918" spans="64:66" ht="11.25" customHeight="1" x14ac:dyDescent="0.25">
      <c r="BL918" s="109" t="str">
        <f t="shared" si="83"/>
        <v/>
      </c>
      <c r="BM918" s="64" t="str">
        <f t="shared" si="84"/>
        <v/>
      </c>
      <c r="BN918" s="64" t="str">
        <f t="shared" si="85"/>
        <v/>
      </c>
    </row>
    <row r="919" spans="64:66" ht="11.25" customHeight="1" x14ac:dyDescent="0.25">
      <c r="BL919" s="109" t="str">
        <f t="shared" si="83"/>
        <v/>
      </c>
      <c r="BM919" s="64" t="str">
        <f t="shared" si="84"/>
        <v/>
      </c>
      <c r="BN919" s="64" t="str">
        <f t="shared" si="85"/>
        <v/>
      </c>
    </row>
    <row r="920" spans="64:66" ht="11.25" customHeight="1" x14ac:dyDescent="0.25">
      <c r="BL920" s="109" t="str">
        <f t="shared" si="83"/>
        <v/>
      </c>
      <c r="BM920" s="64" t="str">
        <f t="shared" si="84"/>
        <v/>
      </c>
      <c r="BN920" s="64" t="str">
        <f t="shared" si="85"/>
        <v/>
      </c>
    </row>
    <row r="921" spans="64:66" ht="11.25" customHeight="1" x14ac:dyDescent="0.25">
      <c r="BL921" s="109" t="str">
        <f t="shared" si="83"/>
        <v/>
      </c>
      <c r="BM921" s="64" t="str">
        <f t="shared" si="84"/>
        <v/>
      </c>
      <c r="BN921" s="64" t="str">
        <f t="shared" si="85"/>
        <v/>
      </c>
    </row>
    <row r="922" spans="64:66" ht="11.25" customHeight="1" x14ac:dyDescent="0.25">
      <c r="BL922" s="109" t="str">
        <f t="shared" si="83"/>
        <v/>
      </c>
      <c r="BM922" s="64" t="str">
        <f t="shared" si="84"/>
        <v/>
      </c>
      <c r="BN922" s="64" t="str">
        <f t="shared" si="85"/>
        <v/>
      </c>
    </row>
    <row r="923" spans="64:66" ht="11.25" customHeight="1" x14ac:dyDescent="0.25">
      <c r="BL923" s="109" t="str">
        <f t="shared" si="83"/>
        <v/>
      </c>
      <c r="BM923" s="64" t="str">
        <f t="shared" si="84"/>
        <v/>
      </c>
      <c r="BN923" s="64" t="str">
        <f t="shared" si="85"/>
        <v/>
      </c>
    </row>
    <row r="924" spans="64:66" ht="11.25" customHeight="1" x14ac:dyDescent="0.25">
      <c r="BL924" s="109" t="str">
        <f t="shared" si="83"/>
        <v/>
      </c>
      <c r="BM924" s="64" t="str">
        <f t="shared" si="84"/>
        <v/>
      </c>
      <c r="BN924" s="64" t="str">
        <f t="shared" si="85"/>
        <v/>
      </c>
    </row>
    <row r="925" spans="64:66" ht="11.25" customHeight="1" x14ac:dyDescent="0.25">
      <c r="BL925" s="109" t="str">
        <f t="shared" si="83"/>
        <v/>
      </c>
      <c r="BM925" s="64" t="str">
        <f t="shared" si="84"/>
        <v/>
      </c>
      <c r="BN925" s="64" t="str">
        <f t="shared" si="85"/>
        <v/>
      </c>
    </row>
    <row r="926" spans="64:66" ht="11.25" customHeight="1" x14ac:dyDescent="0.25">
      <c r="BL926" s="109" t="str">
        <f t="shared" si="83"/>
        <v/>
      </c>
      <c r="BM926" s="64" t="str">
        <f t="shared" si="84"/>
        <v/>
      </c>
      <c r="BN926" s="64" t="str">
        <f t="shared" si="85"/>
        <v/>
      </c>
    </row>
    <row r="927" spans="64:66" ht="11.25" customHeight="1" x14ac:dyDescent="0.25">
      <c r="BL927" s="109" t="str">
        <f t="shared" si="83"/>
        <v/>
      </c>
      <c r="BM927" s="64" t="str">
        <f t="shared" si="84"/>
        <v/>
      </c>
      <c r="BN927" s="64" t="str">
        <f t="shared" si="85"/>
        <v/>
      </c>
    </row>
    <row r="928" spans="64:66" ht="11.25" customHeight="1" x14ac:dyDescent="0.25">
      <c r="BL928" s="109" t="str">
        <f t="shared" si="83"/>
        <v/>
      </c>
      <c r="BM928" s="64" t="str">
        <f t="shared" si="84"/>
        <v/>
      </c>
      <c r="BN928" s="64" t="str">
        <f t="shared" si="85"/>
        <v/>
      </c>
    </row>
    <row r="929" spans="64:66" ht="11.25" customHeight="1" x14ac:dyDescent="0.25">
      <c r="BL929" s="109" t="str">
        <f t="shared" si="83"/>
        <v/>
      </c>
      <c r="BM929" s="64" t="str">
        <f t="shared" si="84"/>
        <v/>
      </c>
      <c r="BN929" s="64" t="str">
        <f t="shared" si="85"/>
        <v/>
      </c>
    </row>
    <row r="930" spans="64:66" ht="11.25" customHeight="1" x14ac:dyDescent="0.25">
      <c r="BL930" s="109" t="str">
        <f t="shared" si="83"/>
        <v/>
      </c>
      <c r="BM930" s="64" t="str">
        <f t="shared" si="84"/>
        <v/>
      </c>
      <c r="BN930" s="64" t="str">
        <f t="shared" si="85"/>
        <v/>
      </c>
    </row>
    <row r="931" spans="64:66" ht="11.25" customHeight="1" x14ac:dyDescent="0.25">
      <c r="BL931" s="109" t="str">
        <f t="shared" si="83"/>
        <v/>
      </c>
      <c r="BM931" s="64" t="str">
        <f t="shared" si="84"/>
        <v/>
      </c>
      <c r="BN931" s="64" t="str">
        <f t="shared" si="85"/>
        <v/>
      </c>
    </row>
    <row r="932" spans="64:66" ht="11.25" customHeight="1" x14ac:dyDescent="0.25">
      <c r="BL932" s="109" t="str">
        <f t="shared" si="83"/>
        <v/>
      </c>
      <c r="BM932" s="64" t="str">
        <f t="shared" si="84"/>
        <v/>
      </c>
      <c r="BN932" s="64" t="str">
        <f t="shared" si="85"/>
        <v/>
      </c>
    </row>
    <row r="933" spans="64:66" ht="11.25" customHeight="1" x14ac:dyDescent="0.25">
      <c r="BL933" s="109" t="str">
        <f t="shared" si="83"/>
        <v/>
      </c>
      <c r="BM933" s="64" t="str">
        <f t="shared" si="84"/>
        <v/>
      </c>
      <c r="BN933" s="64" t="str">
        <f t="shared" si="85"/>
        <v/>
      </c>
    </row>
    <row r="934" spans="64:66" ht="11.25" customHeight="1" x14ac:dyDescent="0.25">
      <c r="BL934" s="109" t="str">
        <f t="shared" si="83"/>
        <v/>
      </c>
      <c r="BM934" s="64" t="str">
        <f t="shared" si="84"/>
        <v/>
      </c>
      <c r="BN934" s="64" t="str">
        <f t="shared" si="85"/>
        <v/>
      </c>
    </row>
    <row r="935" spans="64:66" ht="11.25" customHeight="1" x14ac:dyDescent="0.25">
      <c r="BL935" s="109" t="str">
        <f t="shared" si="83"/>
        <v/>
      </c>
      <c r="BM935" s="64" t="str">
        <f t="shared" si="84"/>
        <v/>
      </c>
      <c r="BN935" s="64" t="str">
        <f t="shared" si="85"/>
        <v/>
      </c>
    </row>
    <row r="936" spans="64:66" ht="11.25" customHeight="1" x14ac:dyDescent="0.25">
      <c r="BL936" s="109" t="str">
        <f t="shared" si="83"/>
        <v/>
      </c>
      <c r="BM936" s="64" t="str">
        <f t="shared" si="84"/>
        <v/>
      </c>
      <c r="BN936" s="64" t="str">
        <f t="shared" si="85"/>
        <v/>
      </c>
    </row>
    <row r="937" spans="64:66" ht="11.25" customHeight="1" x14ac:dyDescent="0.25">
      <c r="BL937" s="109" t="str">
        <f t="shared" si="83"/>
        <v/>
      </c>
      <c r="BM937" s="64" t="str">
        <f t="shared" si="84"/>
        <v/>
      </c>
      <c r="BN937" s="64" t="str">
        <f t="shared" si="85"/>
        <v/>
      </c>
    </row>
    <row r="938" spans="64:66" ht="11.25" customHeight="1" x14ac:dyDescent="0.25">
      <c r="BL938" s="109" t="str">
        <f t="shared" si="83"/>
        <v/>
      </c>
      <c r="BM938" s="64" t="str">
        <f t="shared" si="84"/>
        <v/>
      </c>
      <c r="BN938" s="64" t="str">
        <f t="shared" si="85"/>
        <v/>
      </c>
    </row>
    <row r="939" spans="64:66" ht="11.25" customHeight="1" x14ac:dyDescent="0.25">
      <c r="BL939" s="109" t="str">
        <f t="shared" si="83"/>
        <v/>
      </c>
      <c r="BM939" s="64" t="str">
        <f t="shared" si="84"/>
        <v/>
      </c>
      <c r="BN939" s="64" t="str">
        <f t="shared" si="85"/>
        <v/>
      </c>
    </row>
    <row r="940" spans="64:66" ht="11.25" customHeight="1" x14ac:dyDescent="0.25">
      <c r="BL940" s="109" t="str">
        <f t="shared" si="83"/>
        <v/>
      </c>
      <c r="BM940" s="64" t="str">
        <f t="shared" si="84"/>
        <v/>
      </c>
      <c r="BN940" s="64" t="str">
        <f t="shared" si="85"/>
        <v/>
      </c>
    </row>
    <row r="941" spans="64:66" ht="11.25" customHeight="1" x14ac:dyDescent="0.25">
      <c r="BL941" s="109" t="str">
        <f t="shared" si="83"/>
        <v/>
      </c>
      <c r="BM941" s="64" t="str">
        <f t="shared" si="84"/>
        <v/>
      </c>
      <c r="BN941" s="64" t="str">
        <f t="shared" si="85"/>
        <v/>
      </c>
    </row>
    <row r="942" spans="64:66" ht="11.25" customHeight="1" x14ac:dyDescent="0.25">
      <c r="BL942" s="109" t="str">
        <f t="shared" si="83"/>
        <v/>
      </c>
      <c r="BM942" s="64" t="str">
        <f t="shared" si="84"/>
        <v/>
      </c>
      <c r="BN942" s="64" t="str">
        <f t="shared" si="85"/>
        <v/>
      </c>
    </row>
    <row r="943" spans="64:66" ht="11.25" customHeight="1" x14ac:dyDescent="0.25">
      <c r="BL943" s="109" t="str">
        <f t="shared" si="83"/>
        <v/>
      </c>
      <c r="BM943" s="64" t="str">
        <f t="shared" si="84"/>
        <v/>
      </c>
      <c r="BN943" s="64" t="str">
        <f t="shared" si="85"/>
        <v/>
      </c>
    </row>
    <row r="944" spans="64:66" ht="11.25" customHeight="1" x14ac:dyDescent="0.25">
      <c r="BL944" s="109" t="str">
        <f t="shared" si="83"/>
        <v/>
      </c>
      <c r="BM944" s="64" t="str">
        <f t="shared" si="84"/>
        <v/>
      </c>
      <c r="BN944" s="64" t="str">
        <f t="shared" si="85"/>
        <v/>
      </c>
    </row>
    <row r="945" spans="64:66" ht="11.25" customHeight="1" x14ac:dyDescent="0.25">
      <c r="BL945" s="109" t="str">
        <f t="shared" si="83"/>
        <v/>
      </c>
      <c r="BM945" s="64" t="str">
        <f t="shared" si="84"/>
        <v/>
      </c>
      <c r="BN945" s="64" t="str">
        <f t="shared" si="85"/>
        <v/>
      </c>
    </row>
    <row r="946" spans="64:66" ht="11.25" customHeight="1" x14ac:dyDescent="0.25">
      <c r="BL946" s="109" t="str">
        <f t="shared" si="83"/>
        <v/>
      </c>
      <c r="BM946" s="64" t="str">
        <f t="shared" si="84"/>
        <v/>
      </c>
      <c r="BN946" s="64" t="str">
        <f t="shared" si="85"/>
        <v/>
      </c>
    </row>
    <row r="947" spans="64:66" ht="11.25" customHeight="1" x14ac:dyDescent="0.25">
      <c r="BL947" s="109" t="str">
        <f t="shared" si="83"/>
        <v/>
      </c>
      <c r="BM947" s="64" t="str">
        <f t="shared" si="84"/>
        <v/>
      </c>
      <c r="BN947" s="64" t="str">
        <f t="shared" si="85"/>
        <v/>
      </c>
    </row>
    <row r="948" spans="64:66" ht="11.25" customHeight="1" x14ac:dyDescent="0.25">
      <c r="BL948" s="109" t="str">
        <f t="shared" si="83"/>
        <v/>
      </c>
      <c r="BM948" s="64" t="str">
        <f t="shared" si="84"/>
        <v/>
      </c>
      <c r="BN948" s="64" t="str">
        <f t="shared" si="85"/>
        <v/>
      </c>
    </row>
    <row r="949" spans="64:66" ht="11.25" customHeight="1" x14ac:dyDescent="0.25">
      <c r="BL949" s="109" t="str">
        <f t="shared" si="83"/>
        <v/>
      </c>
      <c r="BM949" s="64" t="str">
        <f t="shared" si="84"/>
        <v/>
      </c>
      <c r="BN949" s="64" t="str">
        <f t="shared" si="85"/>
        <v/>
      </c>
    </row>
    <row r="950" spans="64:66" ht="11.25" customHeight="1" x14ac:dyDescent="0.25">
      <c r="BL950" s="109" t="str">
        <f t="shared" si="83"/>
        <v/>
      </c>
      <c r="BM950" s="64" t="str">
        <f t="shared" si="84"/>
        <v/>
      </c>
      <c r="BN950" s="64" t="str">
        <f t="shared" si="85"/>
        <v/>
      </c>
    </row>
    <row r="951" spans="64:66" ht="11.25" customHeight="1" x14ac:dyDescent="0.25">
      <c r="BL951" s="109" t="str">
        <f t="shared" si="83"/>
        <v/>
      </c>
      <c r="BM951" s="64" t="str">
        <f t="shared" si="84"/>
        <v/>
      </c>
      <c r="BN951" s="64" t="str">
        <f t="shared" si="85"/>
        <v/>
      </c>
    </row>
    <row r="952" spans="64:66" ht="11.25" customHeight="1" x14ac:dyDescent="0.25">
      <c r="BL952" s="109" t="str">
        <f t="shared" si="83"/>
        <v/>
      </c>
      <c r="BM952" s="64" t="str">
        <f t="shared" si="84"/>
        <v/>
      </c>
      <c r="BN952" s="64" t="str">
        <f t="shared" si="85"/>
        <v/>
      </c>
    </row>
    <row r="953" spans="64:66" ht="11.25" customHeight="1" x14ac:dyDescent="0.25">
      <c r="BL953" s="109" t="str">
        <f t="shared" si="83"/>
        <v/>
      </c>
      <c r="BM953" s="64" t="str">
        <f t="shared" si="84"/>
        <v/>
      </c>
      <c r="BN953" s="64" t="str">
        <f t="shared" si="85"/>
        <v/>
      </c>
    </row>
    <row r="954" spans="64:66" ht="11.25" customHeight="1" x14ac:dyDescent="0.25">
      <c r="BL954" s="109" t="str">
        <f t="shared" si="83"/>
        <v/>
      </c>
      <c r="BM954" s="64" t="str">
        <f t="shared" si="84"/>
        <v/>
      </c>
      <c r="BN954" s="64" t="str">
        <f t="shared" si="85"/>
        <v/>
      </c>
    </row>
    <row r="955" spans="64:66" ht="11.25" customHeight="1" x14ac:dyDescent="0.25">
      <c r="BL955" s="109" t="str">
        <f t="shared" si="83"/>
        <v/>
      </c>
      <c r="BM955" s="64" t="str">
        <f t="shared" si="84"/>
        <v/>
      </c>
      <c r="BN955" s="64" t="str">
        <f t="shared" si="85"/>
        <v/>
      </c>
    </row>
    <row r="956" spans="64:66" ht="11.25" customHeight="1" x14ac:dyDescent="0.25">
      <c r="BL956" s="109" t="str">
        <f t="shared" si="83"/>
        <v/>
      </c>
      <c r="BM956" s="64" t="str">
        <f t="shared" si="84"/>
        <v/>
      </c>
      <c r="BN956" s="64" t="str">
        <f t="shared" si="85"/>
        <v/>
      </c>
    </row>
    <row r="957" spans="64:66" ht="11.25" customHeight="1" x14ac:dyDescent="0.25">
      <c r="BL957" s="109" t="str">
        <f t="shared" si="83"/>
        <v/>
      </c>
      <c r="BM957" s="64" t="str">
        <f t="shared" si="84"/>
        <v/>
      </c>
      <c r="BN957" s="64" t="str">
        <f t="shared" si="85"/>
        <v/>
      </c>
    </row>
    <row r="958" spans="64:66" ht="11.25" customHeight="1" x14ac:dyDescent="0.25">
      <c r="BL958" s="109" t="str">
        <f t="shared" si="83"/>
        <v/>
      </c>
      <c r="BM958" s="64" t="str">
        <f t="shared" si="84"/>
        <v/>
      </c>
      <c r="BN958" s="64" t="str">
        <f t="shared" si="85"/>
        <v/>
      </c>
    </row>
    <row r="959" spans="64:66" ht="11.25" customHeight="1" x14ac:dyDescent="0.25">
      <c r="BL959" s="109" t="str">
        <f t="shared" si="83"/>
        <v/>
      </c>
      <c r="BM959" s="64" t="str">
        <f t="shared" si="84"/>
        <v/>
      </c>
      <c r="BN959" s="64" t="str">
        <f t="shared" si="85"/>
        <v/>
      </c>
    </row>
    <row r="960" spans="64:66" ht="11.25" customHeight="1" x14ac:dyDescent="0.25">
      <c r="BL960" s="109" t="str">
        <f t="shared" si="83"/>
        <v/>
      </c>
      <c r="BM960" s="64" t="str">
        <f t="shared" si="84"/>
        <v/>
      </c>
      <c r="BN960" s="64" t="str">
        <f t="shared" si="85"/>
        <v/>
      </c>
    </row>
    <row r="961" spans="64:66" ht="11.25" customHeight="1" x14ac:dyDescent="0.25">
      <c r="BL961" s="109" t="str">
        <f t="shared" si="83"/>
        <v/>
      </c>
      <c r="BM961" s="64" t="str">
        <f t="shared" si="84"/>
        <v/>
      </c>
      <c r="BN961" s="64" t="str">
        <f t="shared" si="85"/>
        <v/>
      </c>
    </row>
    <row r="962" spans="64:66" ht="11.25" customHeight="1" x14ac:dyDescent="0.25">
      <c r="BL962" s="109" t="str">
        <f t="shared" si="83"/>
        <v/>
      </c>
      <c r="BM962" s="64" t="str">
        <f t="shared" si="84"/>
        <v/>
      </c>
      <c r="BN962" s="64" t="str">
        <f t="shared" si="85"/>
        <v/>
      </c>
    </row>
    <row r="963" spans="64:66" ht="11.25" customHeight="1" x14ac:dyDescent="0.25">
      <c r="BL963" s="109" t="str">
        <f t="shared" si="83"/>
        <v/>
      </c>
      <c r="BM963" s="64" t="str">
        <f t="shared" si="84"/>
        <v/>
      </c>
      <c r="BN963" s="64" t="str">
        <f t="shared" si="85"/>
        <v/>
      </c>
    </row>
    <row r="964" spans="64:66" ht="11.25" customHeight="1" x14ac:dyDescent="0.25">
      <c r="BL964" s="109" t="str">
        <f t="shared" si="83"/>
        <v/>
      </c>
      <c r="BM964" s="64" t="str">
        <f t="shared" si="84"/>
        <v/>
      </c>
      <c r="BN964" s="64" t="str">
        <f t="shared" si="85"/>
        <v/>
      </c>
    </row>
    <row r="965" spans="64:66" ht="11.25" customHeight="1" x14ac:dyDescent="0.25">
      <c r="BL965" s="109" t="str">
        <f t="shared" ref="BL965:BL1028" si="86">IF(ROW()&lt;=$BL$4,ROW()-ROW(BL$4),"")</f>
        <v/>
      </c>
      <c r="BM965" s="64" t="str">
        <f t="shared" si="84"/>
        <v/>
      </c>
      <c r="BN965" s="64" t="str">
        <f t="shared" si="85"/>
        <v/>
      </c>
    </row>
    <row r="966" spans="64:66" ht="11.25" customHeight="1" x14ac:dyDescent="0.25">
      <c r="BL966" s="109" t="str">
        <f t="shared" si="86"/>
        <v/>
      </c>
      <c r="BM966" s="64" t="str">
        <f t="shared" ref="BM966:BM1029" si="87">IF(ISNUMBER(BL966),INT(BL965/$BN$4)+1,"")</f>
        <v/>
      </c>
      <c r="BN966" s="64" t="str">
        <f t="shared" ref="BN966:BN1029" si="88">IF(ISNUMBER(BL966),IF(BM965&lt;&gt;BM966,1,BN965+1),"")</f>
        <v/>
      </c>
    </row>
    <row r="967" spans="64:66" ht="11.25" customHeight="1" x14ac:dyDescent="0.25">
      <c r="BL967" s="109" t="str">
        <f t="shared" si="86"/>
        <v/>
      </c>
      <c r="BM967" s="64" t="str">
        <f t="shared" si="87"/>
        <v/>
      </c>
      <c r="BN967" s="64" t="str">
        <f t="shared" si="88"/>
        <v/>
      </c>
    </row>
    <row r="968" spans="64:66" ht="11.25" customHeight="1" x14ac:dyDescent="0.25">
      <c r="BL968" s="109" t="str">
        <f t="shared" si="86"/>
        <v/>
      </c>
      <c r="BM968" s="64" t="str">
        <f t="shared" si="87"/>
        <v/>
      </c>
      <c r="BN968" s="64" t="str">
        <f t="shared" si="88"/>
        <v/>
      </c>
    </row>
    <row r="969" spans="64:66" ht="11.25" customHeight="1" x14ac:dyDescent="0.25">
      <c r="BL969" s="109" t="str">
        <f t="shared" si="86"/>
        <v/>
      </c>
      <c r="BM969" s="64" t="str">
        <f t="shared" si="87"/>
        <v/>
      </c>
      <c r="BN969" s="64" t="str">
        <f t="shared" si="88"/>
        <v/>
      </c>
    </row>
    <row r="970" spans="64:66" ht="11.25" customHeight="1" x14ac:dyDescent="0.25">
      <c r="BL970" s="109" t="str">
        <f t="shared" si="86"/>
        <v/>
      </c>
      <c r="BM970" s="64" t="str">
        <f t="shared" si="87"/>
        <v/>
      </c>
      <c r="BN970" s="64" t="str">
        <f t="shared" si="88"/>
        <v/>
      </c>
    </row>
    <row r="971" spans="64:66" ht="11.25" customHeight="1" x14ac:dyDescent="0.25">
      <c r="BL971" s="109" t="str">
        <f t="shared" si="86"/>
        <v/>
      </c>
      <c r="BM971" s="64" t="str">
        <f t="shared" si="87"/>
        <v/>
      </c>
      <c r="BN971" s="64" t="str">
        <f t="shared" si="88"/>
        <v/>
      </c>
    </row>
    <row r="972" spans="64:66" ht="11.25" customHeight="1" x14ac:dyDescent="0.25">
      <c r="BL972" s="109" t="str">
        <f t="shared" si="86"/>
        <v/>
      </c>
      <c r="BM972" s="64" t="str">
        <f t="shared" si="87"/>
        <v/>
      </c>
      <c r="BN972" s="64" t="str">
        <f t="shared" si="88"/>
        <v/>
      </c>
    </row>
    <row r="973" spans="64:66" ht="11.25" customHeight="1" x14ac:dyDescent="0.25">
      <c r="BL973" s="109" t="str">
        <f t="shared" si="86"/>
        <v/>
      </c>
      <c r="BM973" s="64" t="str">
        <f t="shared" si="87"/>
        <v/>
      </c>
      <c r="BN973" s="64" t="str">
        <f t="shared" si="88"/>
        <v/>
      </c>
    </row>
    <row r="974" spans="64:66" ht="11.25" customHeight="1" x14ac:dyDescent="0.25">
      <c r="BL974" s="109" t="str">
        <f t="shared" si="86"/>
        <v/>
      </c>
      <c r="BM974" s="64" t="str">
        <f t="shared" si="87"/>
        <v/>
      </c>
      <c r="BN974" s="64" t="str">
        <f t="shared" si="88"/>
        <v/>
      </c>
    </row>
    <row r="975" spans="64:66" ht="11.25" customHeight="1" x14ac:dyDescent="0.25">
      <c r="BL975" s="109" t="str">
        <f t="shared" si="86"/>
        <v/>
      </c>
      <c r="BM975" s="64" t="str">
        <f t="shared" si="87"/>
        <v/>
      </c>
      <c r="BN975" s="64" t="str">
        <f t="shared" si="88"/>
        <v/>
      </c>
    </row>
    <row r="976" spans="64:66" ht="11.25" customHeight="1" x14ac:dyDescent="0.25">
      <c r="BL976" s="109" t="str">
        <f t="shared" si="86"/>
        <v/>
      </c>
      <c r="BM976" s="64" t="str">
        <f t="shared" si="87"/>
        <v/>
      </c>
      <c r="BN976" s="64" t="str">
        <f t="shared" si="88"/>
        <v/>
      </c>
    </row>
    <row r="977" spans="64:66" ht="11.25" customHeight="1" x14ac:dyDescent="0.25">
      <c r="BL977" s="109" t="str">
        <f t="shared" si="86"/>
        <v/>
      </c>
      <c r="BM977" s="64" t="str">
        <f t="shared" si="87"/>
        <v/>
      </c>
      <c r="BN977" s="64" t="str">
        <f t="shared" si="88"/>
        <v/>
      </c>
    </row>
    <row r="978" spans="64:66" ht="11.25" customHeight="1" x14ac:dyDescent="0.25">
      <c r="BL978" s="109" t="str">
        <f t="shared" si="86"/>
        <v/>
      </c>
      <c r="BM978" s="64" t="str">
        <f t="shared" si="87"/>
        <v/>
      </c>
      <c r="BN978" s="64" t="str">
        <f t="shared" si="88"/>
        <v/>
      </c>
    </row>
    <row r="979" spans="64:66" ht="11.25" customHeight="1" x14ac:dyDescent="0.25">
      <c r="BL979" s="109" t="str">
        <f t="shared" si="86"/>
        <v/>
      </c>
      <c r="BM979" s="64" t="str">
        <f t="shared" si="87"/>
        <v/>
      </c>
      <c r="BN979" s="64" t="str">
        <f t="shared" si="88"/>
        <v/>
      </c>
    </row>
    <row r="980" spans="64:66" ht="11.25" customHeight="1" x14ac:dyDescent="0.25">
      <c r="BL980" s="109" t="str">
        <f t="shared" si="86"/>
        <v/>
      </c>
      <c r="BM980" s="64" t="str">
        <f t="shared" si="87"/>
        <v/>
      </c>
      <c r="BN980" s="64" t="str">
        <f t="shared" si="88"/>
        <v/>
      </c>
    </row>
    <row r="981" spans="64:66" ht="11.25" customHeight="1" x14ac:dyDescent="0.25">
      <c r="BL981" s="109" t="str">
        <f t="shared" si="86"/>
        <v/>
      </c>
      <c r="BM981" s="64" t="str">
        <f t="shared" si="87"/>
        <v/>
      </c>
      <c r="BN981" s="64" t="str">
        <f t="shared" si="88"/>
        <v/>
      </c>
    </row>
    <row r="982" spans="64:66" ht="11.25" customHeight="1" x14ac:dyDescent="0.25">
      <c r="BL982" s="109" t="str">
        <f t="shared" si="86"/>
        <v/>
      </c>
      <c r="BM982" s="64" t="str">
        <f t="shared" si="87"/>
        <v/>
      </c>
      <c r="BN982" s="64" t="str">
        <f t="shared" si="88"/>
        <v/>
      </c>
    </row>
    <row r="983" spans="64:66" ht="11.25" customHeight="1" x14ac:dyDescent="0.25">
      <c r="BL983" s="109" t="str">
        <f t="shared" si="86"/>
        <v/>
      </c>
      <c r="BM983" s="64" t="str">
        <f t="shared" si="87"/>
        <v/>
      </c>
      <c r="BN983" s="64" t="str">
        <f t="shared" si="88"/>
        <v/>
      </c>
    </row>
    <row r="984" spans="64:66" ht="11.25" customHeight="1" x14ac:dyDescent="0.25">
      <c r="BL984" s="109" t="str">
        <f t="shared" si="86"/>
        <v/>
      </c>
      <c r="BM984" s="64" t="str">
        <f t="shared" si="87"/>
        <v/>
      </c>
      <c r="BN984" s="64" t="str">
        <f t="shared" si="88"/>
        <v/>
      </c>
    </row>
    <row r="985" spans="64:66" ht="11.25" customHeight="1" x14ac:dyDescent="0.25">
      <c r="BL985" s="109" t="str">
        <f t="shared" si="86"/>
        <v/>
      </c>
      <c r="BM985" s="64" t="str">
        <f t="shared" si="87"/>
        <v/>
      </c>
      <c r="BN985" s="64" t="str">
        <f t="shared" si="88"/>
        <v/>
      </c>
    </row>
    <row r="986" spans="64:66" ht="11.25" customHeight="1" x14ac:dyDescent="0.25">
      <c r="BL986" s="109" t="str">
        <f t="shared" si="86"/>
        <v/>
      </c>
      <c r="BM986" s="64" t="str">
        <f t="shared" si="87"/>
        <v/>
      </c>
      <c r="BN986" s="64" t="str">
        <f t="shared" si="88"/>
        <v/>
      </c>
    </row>
    <row r="987" spans="64:66" ht="11.25" customHeight="1" x14ac:dyDescent="0.25">
      <c r="BL987" s="109" t="str">
        <f t="shared" si="86"/>
        <v/>
      </c>
      <c r="BM987" s="64" t="str">
        <f t="shared" si="87"/>
        <v/>
      </c>
      <c r="BN987" s="64" t="str">
        <f t="shared" si="88"/>
        <v/>
      </c>
    </row>
    <row r="988" spans="64:66" ht="11.25" customHeight="1" x14ac:dyDescent="0.25">
      <c r="BL988" s="109" t="str">
        <f t="shared" si="86"/>
        <v/>
      </c>
      <c r="BM988" s="64" t="str">
        <f t="shared" si="87"/>
        <v/>
      </c>
      <c r="BN988" s="64" t="str">
        <f t="shared" si="88"/>
        <v/>
      </c>
    </row>
    <row r="989" spans="64:66" ht="11.25" customHeight="1" x14ac:dyDescent="0.25">
      <c r="BL989" s="109" t="str">
        <f t="shared" si="86"/>
        <v/>
      </c>
      <c r="BM989" s="64" t="str">
        <f t="shared" si="87"/>
        <v/>
      </c>
      <c r="BN989" s="64" t="str">
        <f t="shared" si="88"/>
        <v/>
      </c>
    </row>
    <row r="990" spans="64:66" ht="11.25" customHeight="1" x14ac:dyDescent="0.25">
      <c r="BL990" s="109" t="str">
        <f t="shared" si="86"/>
        <v/>
      </c>
      <c r="BM990" s="64" t="str">
        <f t="shared" si="87"/>
        <v/>
      </c>
      <c r="BN990" s="64" t="str">
        <f t="shared" si="88"/>
        <v/>
      </c>
    </row>
    <row r="991" spans="64:66" ht="11.25" customHeight="1" x14ac:dyDescent="0.25">
      <c r="BL991" s="109" t="str">
        <f t="shared" si="86"/>
        <v/>
      </c>
      <c r="BM991" s="64" t="str">
        <f t="shared" si="87"/>
        <v/>
      </c>
      <c r="BN991" s="64" t="str">
        <f t="shared" si="88"/>
        <v/>
      </c>
    </row>
    <row r="992" spans="64:66" ht="11.25" customHeight="1" x14ac:dyDescent="0.25">
      <c r="BL992" s="109" t="str">
        <f t="shared" si="86"/>
        <v/>
      </c>
      <c r="BM992" s="64" t="str">
        <f t="shared" si="87"/>
        <v/>
      </c>
      <c r="BN992" s="64" t="str">
        <f t="shared" si="88"/>
        <v/>
      </c>
    </row>
    <row r="993" spans="64:66" ht="11.25" customHeight="1" x14ac:dyDescent="0.25">
      <c r="BL993" s="109" t="str">
        <f t="shared" si="86"/>
        <v/>
      </c>
      <c r="BM993" s="64" t="str">
        <f t="shared" si="87"/>
        <v/>
      </c>
      <c r="BN993" s="64" t="str">
        <f t="shared" si="88"/>
        <v/>
      </c>
    </row>
    <row r="994" spans="64:66" ht="11.25" customHeight="1" x14ac:dyDescent="0.25">
      <c r="BL994" s="109" t="str">
        <f t="shared" si="86"/>
        <v/>
      </c>
      <c r="BM994" s="64" t="str">
        <f t="shared" si="87"/>
        <v/>
      </c>
      <c r="BN994" s="64" t="str">
        <f t="shared" si="88"/>
        <v/>
      </c>
    </row>
    <row r="995" spans="64:66" ht="11.25" customHeight="1" x14ac:dyDescent="0.25">
      <c r="BL995" s="109" t="str">
        <f t="shared" si="86"/>
        <v/>
      </c>
      <c r="BM995" s="64" t="str">
        <f t="shared" si="87"/>
        <v/>
      </c>
      <c r="BN995" s="64" t="str">
        <f t="shared" si="88"/>
        <v/>
      </c>
    </row>
    <row r="996" spans="64:66" ht="11.25" customHeight="1" x14ac:dyDescent="0.25">
      <c r="BL996" s="109" t="str">
        <f t="shared" si="86"/>
        <v/>
      </c>
      <c r="BM996" s="64" t="str">
        <f t="shared" si="87"/>
        <v/>
      </c>
      <c r="BN996" s="64" t="str">
        <f t="shared" si="88"/>
        <v/>
      </c>
    </row>
    <row r="997" spans="64:66" ht="11.25" customHeight="1" x14ac:dyDescent="0.25">
      <c r="BL997" s="109" t="str">
        <f t="shared" si="86"/>
        <v/>
      </c>
      <c r="BM997" s="64" t="str">
        <f t="shared" si="87"/>
        <v/>
      </c>
      <c r="BN997" s="64" t="str">
        <f t="shared" si="88"/>
        <v/>
      </c>
    </row>
    <row r="998" spans="64:66" ht="11.25" customHeight="1" x14ac:dyDescent="0.25">
      <c r="BL998" s="109" t="str">
        <f t="shared" si="86"/>
        <v/>
      </c>
      <c r="BM998" s="64" t="str">
        <f t="shared" si="87"/>
        <v/>
      </c>
      <c r="BN998" s="64" t="str">
        <f t="shared" si="88"/>
        <v/>
      </c>
    </row>
    <row r="999" spans="64:66" ht="11.25" customHeight="1" x14ac:dyDescent="0.25">
      <c r="BL999" s="109" t="str">
        <f t="shared" si="86"/>
        <v/>
      </c>
      <c r="BM999" s="64" t="str">
        <f t="shared" si="87"/>
        <v/>
      </c>
      <c r="BN999" s="64" t="str">
        <f t="shared" si="88"/>
        <v/>
      </c>
    </row>
    <row r="1000" spans="64:66" ht="11.25" customHeight="1" x14ac:dyDescent="0.25">
      <c r="BL1000" s="109" t="str">
        <f t="shared" si="86"/>
        <v/>
      </c>
      <c r="BM1000" s="64" t="str">
        <f t="shared" si="87"/>
        <v/>
      </c>
      <c r="BN1000" s="64" t="str">
        <f t="shared" si="88"/>
        <v/>
      </c>
    </row>
    <row r="1001" spans="64:66" ht="11.25" customHeight="1" x14ac:dyDescent="0.25">
      <c r="BL1001" s="109" t="str">
        <f t="shared" si="86"/>
        <v/>
      </c>
      <c r="BM1001" s="64" t="str">
        <f t="shared" si="87"/>
        <v/>
      </c>
      <c r="BN1001" s="64" t="str">
        <f t="shared" si="88"/>
        <v/>
      </c>
    </row>
    <row r="1002" spans="64:66" ht="11.25" customHeight="1" x14ac:dyDescent="0.25">
      <c r="BL1002" s="109" t="str">
        <f t="shared" si="86"/>
        <v/>
      </c>
      <c r="BM1002" s="64" t="str">
        <f t="shared" si="87"/>
        <v/>
      </c>
      <c r="BN1002" s="64" t="str">
        <f t="shared" si="88"/>
        <v/>
      </c>
    </row>
    <row r="1003" spans="64:66" ht="11.25" customHeight="1" x14ac:dyDescent="0.25">
      <c r="BL1003" s="109" t="str">
        <f t="shared" si="86"/>
        <v/>
      </c>
      <c r="BM1003" s="64" t="str">
        <f t="shared" si="87"/>
        <v/>
      </c>
      <c r="BN1003" s="64" t="str">
        <f t="shared" si="88"/>
        <v/>
      </c>
    </row>
    <row r="1004" spans="64:66" ht="11.25" customHeight="1" x14ac:dyDescent="0.25">
      <c r="BL1004" s="109" t="str">
        <f t="shared" si="86"/>
        <v/>
      </c>
      <c r="BM1004" s="64" t="str">
        <f t="shared" si="87"/>
        <v/>
      </c>
      <c r="BN1004" s="64" t="str">
        <f t="shared" si="88"/>
        <v/>
      </c>
    </row>
    <row r="1005" spans="64:66" ht="11.25" customHeight="1" x14ac:dyDescent="0.25">
      <c r="BL1005" s="109" t="str">
        <f t="shared" si="86"/>
        <v/>
      </c>
      <c r="BM1005" s="64" t="str">
        <f t="shared" si="87"/>
        <v/>
      </c>
      <c r="BN1005" s="64" t="str">
        <f t="shared" si="88"/>
        <v/>
      </c>
    </row>
    <row r="1006" spans="64:66" ht="11.25" customHeight="1" x14ac:dyDescent="0.25">
      <c r="BL1006" s="109" t="str">
        <f t="shared" si="86"/>
        <v/>
      </c>
      <c r="BM1006" s="64" t="str">
        <f t="shared" si="87"/>
        <v/>
      </c>
      <c r="BN1006" s="64" t="str">
        <f t="shared" si="88"/>
        <v/>
      </c>
    </row>
    <row r="1007" spans="64:66" ht="11.25" customHeight="1" x14ac:dyDescent="0.25">
      <c r="BL1007" s="109" t="str">
        <f t="shared" si="86"/>
        <v/>
      </c>
      <c r="BM1007" s="64" t="str">
        <f t="shared" si="87"/>
        <v/>
      </c>
      <c r="BN1007" s="64" t="str">
        <f t="shared" si="88"/>
        <v/>
      </c>
    </row>
    <row r="1008" spans="64:66" ht="11.25" customHeight="1" x14ac:dyDescent="0.25">
      <c r="BL1008" s="109" t="str">
        <f t="shared" si="86"/>
        <v/>
      </c>
      <c r="BM1008" s="64" t="str">
        <f t="shared" si="87"/>
        <v/>
      </c>
      <c r="BN1008" s="64" t="str">
        <f t="shared" si="88"/>
        <v/>
      </c>
    </row>
    <row r="1009" spans="64:66" ht="11.25" customHeight="1" x14ac:dyDescent="0.25">
      <c r="BL1009" s="109" t="str">
        <f t="shared" si="86"/>
        <v/>
      </c>
      <c r="BM1009" s="64" t="str">
        <f t="shared" si="87"/>
        <v/>
      </c>
      <c r="BN1009" s="64" t="str">
        <f t="shared" si="88"/>
        <v/>
      </c>
    </row>
    <row r="1010" spans="64:66" ht="11.25" customHeight="1" x14ac:dyDescent="0.25">
      <c r="BL1010" s="109" t="str">
        <f t="shared" si="86"/>
        <v/>
      </c>
      <c r="BM1010" s="64" t="str">
        <f t="shared" si="87"/>
        <v/>
      </c>
      <c r="BN1010" s="64" t="str">
        <f t="shared" si="88"/>
        <v/>
      </c>
    </row>
    <row r="1011" spans="64:66" ht="11.25" customHeight="1" x14ac:dyDescent="0.25">
      <c r="BL1011" s="109" t="str">
        <f t="shared" si="86"/>
        <v/>
      </c>
      <c r="BM1011" s="64" t="str">
        <f t="shared" si="87"/>
        <v/>
      </c>
      <c r="BN1011" s="64" t="str">
        <f t="shared" si="88"/>
        <v/>
      </c>
    </row>
    <row r="1012" spans="64:66" ht="11.25" customHeight="1" x14ac:dyDescent="0.25">
      <c r="BL1012" s="109" t="str">
        <f t="shared" si="86"/>
        <v/>
      </c>
      <c r="BM1012" s="64" t="str">
        <f t="shared" si="87"/>
        <v/>
      </c>
      <c r="BN1012" s="64" t="str">
        <f t="shared" si="88"/>
        <v/>
      </c>
    </row>
    <row r="1013" spans="64:66" ht="11.25" customHeight="1" x14ac:dyDescent="0.25">
      <c r="BL1013" s="109" t="str">
        <f t="shared" si="86"/>
        <v/>
      </c>
      <c r="BM1013" s="64" t="str">
        <f t="shared" si="87"/>
        <v/>
      </c>
      <c r="BN1013" s="64" t="str">
        <f t="shared" si="88"/>
        <v/>
      </c>
    </row>
    <row r="1014" spans="64:66" ht="11.25" customHeight="1" x14ac:dyDescent="0.25">
      <c r="BL1014" s="109" t="str">
        <f t="shared" si="86"/>
        <v/>
      </c>
      <c r="BM1014" s="64" t="str">
        <f t="shared" si="87"/>
        <v/>
      </c>
      <c r="BN1014" s="64" t="str">
        <f t="shared" si="88"/>
        <v/>
      </c>
    </row>
    <row r="1015" spans="64:66" ht="11.25" customHeight="1" x14ac:dyDescent="0.25">
      <c r="BL1015" s="109" t="str">
        <f t="shared" si="86"/>
        <v/>
      </c>
      <c r="BM1015" s="64" t="str">
        <f t="shared" si="87"/>
        <v/>
      </c>
      <c r="BN1015" s="64" t="str">
        <f t="shared" si="88"/>
        <v/>
      </c>
    </row>
    <row r="1016" spans="64:66" ht="11.25" customHeight="1" x14ac:dyDescent="0.25">
      <c r="BL1016" s="109" t="str">
        <f t="shared" si="86"/>
        <v/>
      </c>
      <c r="BM1016" s="64" t="str">
        <f t="shared" si="87"/>
        <v/>
      </c>
      <c r="BN1016" s="64" t="str">
        <f t="shared" si="88"/>
        <v/>
      </c>
    </row>
    <row r="1017" spans="64:66" ht="11.25" customHeight="1" x14ac:dyDescent="0.25">
      <c r="BL1017" s="109" t="str">
        <f t="shared" si="86"/>
        <v/>
      </c>
      <c r="BM1017" s="64" t="str">
        <f t="shared" si="87"/>
        <v/>
      </c>
      <c r="BN1017" s="64" t="str">
        <f t="shared" si="88"/>
        <v/>
      </c>
    </row>
    <row r="1018" spans="64:66" ht="11.25" customHeight="1" x14ac:dyDescent="0.25">
      <c r="BL1018" s="109" t="str">
        <f t="shared" si="86"/>
        <v/>
      </c>
      <c r="BM1018" s="64" t="str">
        <f t="shared" si="87"/>
        <v/>
      </c>
      <c r="BN1018" s="64" t="str">
        <f t="shared" si="88"/>
        <v/>
      </c>
    </row>
    <row r="1019" spans="64:66" ht="11.25" customHeight="1" x14ac:dyDescent="0.25">
      <c r="BL1019" s="109" t="str">
        <f t="shared" si="86"/>
        <v/>
      </c>
      <c r="BM1019" s="64" t="str">
        <f t="shared" si="87"/>
        <v/>
      </c>
      <c r="BN1019" s="64" t="str">
        <f t="shared" si="88"/>
        <v/>
      </c>
    </row>
    <row r="1020" spans="64:66" ht="11.25" customHeight="1" x14ac:dyDescent="0.25">
      <c r="BL1020" s="109" t="str">
        <f t="shared" si="86"/>
        <v/>
      </c>
      <c r="BM1020" s="64" t="str">
        <f t="shared" si="87"/>
        <v/>
      </c>
      <c r="BN1020" s="64" t="str">
        <f t="shared" si="88"/>
        <v/>
      </c>
    </row>
    <row r="1021" spans="64:66" ht="11.25" customHeight="1" x14ac:dyDescent="0.25">
      <c r="BL1021" s="109" t="str">
        <f t="shared" si="86"/>
        <v/>
      </c>
      <c r="BM1021" s="64" t="str">
        <f t="shared" si="87"/>
        <v/>
      </c>
      <c r="BN1021" s="64" t="str">
        <f t="shared" si="88"/>
        <v/>
      </c>
    </row>
    <row r="1022" spans="64:66" ht="11.25" customHeight="1" x14ac:dyDescent="0.25">
      <c r="BL1022" s="109" t="str">
        <f t="shared" si="86"/>
        <v/>
      </c>
      <c r="BM1022" s="64" t="str">
        <f t="shared" si="87"/>
        <v/>
      </c>
      <c r="BN1022" s="64" t="str">
        <f t="shared" si="88"/>
        <v/>
      </c>
    </row>
    <row r="1023" spans="64:66" ht="11.25" customHeight="1" x14ac:dyDescent="0.25">
      <c r="BL1023" s="109" t="str">
        <f t="shared" si="86"/>
        <v/>
      </c>
      <c r="BM1023" s="64" t="str">
        <f t="shared" si="87"/>
        <v/>
      </c>
      <c r="BN1023" s="64" t="str">
        <f t="shared" si="88"/>
        <v/>
      </c>
    </row>
    <row r="1024" spans="64:66" ht="11.25" customHeight="1" x14ac:dyDescent="0.25">
      <c r="BL1024" s="109" t="str">
        <f t="shared" si="86"/>
        <v/>
      </c>
      <c r="BM1024" s="64" t="str">
        <f t="shared" si="87"/>
        <v/>
      </c>
      <c r="BN1024" s="64" t="str">
        <f t="shared" si="88"/>
        <v/>
      </c>
    </row>
    <row r="1025" spans="64:66" ht="11.25" customHeight="1" x14ac:dyDescent="0.25">
      <c r="BL1025" s="109" t="str">
        <f t="shared" si="86"/>
        <v/>
      </c>
      <c r="BM1025" s="64" t="str">
        <f t="shared" si="87"/>
        <v/>
      </c>
      <c r="BN1025" s="64" t="str">
        <f t="shared" si="88"/>
        <v/>
      </c>
    </row>
    <row r="1026" spans="64:66" ht="11.25" customHeight="1" x14ac:dyDescent="0.25">
      <c r="BL1026" s="109" t="str">
        <f t="shared" si="86"/>
        <v/>
      </c>
      <c r="BM1026" s="64" t="str">
        <f t="shared" si="87"/>
        <v/>
      </c>
      <c r="BN1026" s="64" t="str">
        <f t="shared" si="88"/>
        <v/>
      </c>
    </row>
    <row r="1027" spans="64:66" ht="11.25" customHeight="1" x14ac:dyDescent="0.25">
      <c r="BL1027" s="109" t="str">
        <f t="shared" si="86"/>
        <v/>
      </c>
      <c r="BM1027" s="64" t="str">
        <f t="shared" si="87"/>
        <v/>
      </c>
      <c r="BN1027" s="64" t="str">
        <f t="shared" si="88"/>
        <v/>
      </c>
    </row>
    <row r="1028" spans="64:66" ht="11.25" customHeight="1" x14ac:dyDescent="0.25">
      <c r="BL1028" s="109" t="str">
        <f t="shared" si="86"/>
        <v/>
      </c>
      <c r="BM1028" s="64" t="str">
        <f t="shared" si="87"/>
        <v/>
      </c>
      <c r="BN1028" s="64" t="str">
        <f t="shared" si="88"/>
        <v/>
      </c>
    </row>
    <row r="1029" spans="64:66" ht="11.25" customHeight="1" x14ac:dyDescent="0.25">
      <c r="BL1029" s="109" t="str">
        <f t="shared" ref="BL1029:BL1092" si="89">IF(ROW()&lt;=$BL$4,ROW()-ROW(BL$4),"")</f>
        <v/>
      </c>
      <c r="BM1029" s="64" t="str">
        <f t="shared" si="87"/>
        <v/>
      </c>
      <c r="BN1029" s="64" t="str">
        <f t="shared" si="88"/>
        <v/>
      </c>
    </row>
    <row r="1030" spans="64:66" ht="11.25" customHeight="1" x14ac:dyDescent="0.25">
      <c r="BL1030" s="109" t="str">
        <f t="shared" si="89"/>
        <v/>
      </c>
      <c r="BM1030" s="64" t="str">
        <f t="shared" ref="BM1030:BM1093" si="90">IF(ISNUMBER(BL1030),INT(BL1029/$BN$4)+1,"")</f>
        <v/>
      </c>
      <c r="BN1030" s="64" t="str">
        <f t="shared" ref="BN1030:BN1093" si="91">IF(ISNUMBER(BL1030),IF(BM1029&lt;&gt;BM1030,1,BN1029+1),"")</f>
        <v/>
      </c>
    </row>
    <row r="1031" spans="64:66" ht="11.25" customHeight="1" x14ac:dyDescent="0.25">
      <c r="BL1031" s="109" t="str">
        <f t="shared" si="89"/>
        <v/>
      </c>
      <c r="BM1031" s="64" t="str">
        <f t="shared" si="90"/>
        <v/>
      </c>
      <c r="BN1031" s="64" t="str">
        <f t="shared" si="91"/>
        <v/>
      </c>
    </row>
    <row r="1032" spans="64:66" ht="11.25" customHeight="1" x14ac:dyDescent="0.25">
      <c r="BL1032" s="109" t="str">
        <f t="shared" si="89"/>
        <v/>
      </c>
      <c r="BM1032" s="64" t="str">
        <f t="shared" si="90"/>
        <v/>
      </c>
      <c r="BN1032" s="64" t="str">
        <f t="shared" si="91"/>
        <v/>
      </c>
    </row>
    <row r="1033" spans="64:66" ht="11.25" customHeight="1" x14ac:dyDescent="0.25">
      <c r="BL1033" s="109" t="str">
        <f t="shared" si="89"/>
        <v/>
      </c>
      <c r="BM1033" s="64" t="str">
        <f t="shared" si="90"/>
        <v/>
      </c>
      <c r="BN1033" s="64" t="str">
        <f t="shared" si="91"/>
        <v/>
      </c>
    </row>
    <row r="1034" spans="64:66" ht="11.25" customHeight="1" x14ac:dyDescent="0.25">
      <c r="BL1034" s="109" t="str">
        <f t="shared" si="89"/>
        <v/>
      </c>
      <c r="BM1034" s="64" t="str">
        <f t="shared" si="90"/>
        <v/>
      </c>
      <c r="BN1034" s="64" t="str">
        <f t="shared" si="91"/>
        <v/>
      </c>
    </row>
    <row r="1035" spans="64:66" ht="11.25" customHeight="1" x14ac:dyDescent="0.25">
      <c r="BL1035" s="109" t="str">
        <f t="shared" si="89"/>
        <v/>
      </c>
      <c r="BM1035" s="64" t="str">
        <f t="shared" si="90"/>
        <v/>
      </c>
      <c r="BN1035" s="64" t="str">
        <f t="shared" si="91"/>
        <v/>
      </c>
    </row>
    <row r="1036" spans="64:66" ht="11.25" customHeight="1" x14ac:dyDescent="0.25">
      <c r="BL1036" s="109" t="str">
        <f t="shared" si="89"/>
        <v/>
      </c>
      <c r="BM1036" s="64" t="str">
        <f t="shared" si="90"/>
        <v/>
      </c>
      <c r="BN1036" s="64" t="str">
        <f t="shared" si="91"/>
        <v/>
      </c>
    </row>
    <row r="1037" spans="64:66" ht="11.25" customHeight="1" x14ac:dyDescent="0.25">
      <c r="BL1037" s="109" t="str">
        <f t="shared" si="89"/>
        <v/>
      </c>
      <c r="BM1037" s="64" t="str">
        <f t="shared" si="90"/>
        <v/>
      </c>
      <c r="BN1037" s="64" t="str">
        <f t="shared" si="91"/>
        <v/>
      </c>
    </row>
    <row r="1038" spans="64:66" ht="11.25" customHeight="1" x14ac:dyDescent="0.25">
      <c r="BL1038" s="109" t="str">
        <f t="shared" si="89"/>
        <v/>
      </c>
      <c r="BM1038" s="64" t="str">
        <f t="shared" si="90"/>
        <v/>
      </c>
      <c r="BN1038" s="64" t="str">
        <f t="shared" si="91"/>
        <v/>
      </c>
    </row>
    <row r="1039" spans="64:66" ht="11.25" customHeight="1" x14ac:dyDescent="0.25">
      <c r="BL1039" s="109" t="str">
        <f t="shared" si="89"/>
        <v/>
      </c>
      <c r="BM1039" s="64" t="str">
        <f t="shared" si="90"/>
        <v/>
      </c>
      <c r="BN1039" s="64" t="str">
        <f t="shared" si="91"/>
        <v/>
      </c>
    </row>
    <row r="1040" spans="64:66" ht="11.25" customHeight="1" x14ac:dyDescent="0.25">
      <c r="BL1040" s="109" t="str">
        <f t="shared" si="89"/>
        <v/>
      </c>
      <c r="BM1040" s="64" t="str">
        <f t="shared" si="90"/>
        <v/>
      </c>
      <c r="BN1040" s="64" t="str">
        <f t="shared" si="91"/>
        <v/>
      </c>
    </row>
    <row r="1041" spans="64:66" ht="11.25" customHeight="1" x14ac:dyDescent="0.25">
      <c r="BL1041" s="109" t="str">
        <f t="shared" si="89"/>
        <v/>
      </c>
      <c r="BM1041" s="64" t="str">
        <f t="shared" si="90"/>
        <v/>
      </c>
      <c r="BN1041" s="64" t="str">
        <f t="shared" si="91"/>
        <v/>
      </c>
    </row>
    <row r="1042" spans="64:66" ht="11.25" customHeight="1" x14ac:dyDescent="0.25">
      <c r="BL1042" s="109" t="str">
        <f t="shared" si="89"/>
        <v/>
      </c>
      <c r="BM1042" s="64" t="str">
        <f t="shared" si="90"/>
        <v/>
      </c>
      <c r="BN1042" s="64" t="str">
        <f t="shared" si="91"/>
        <v/>
      </c>
    </row>
    <row r="1043" spans="64:66" ht="11.25" customHeight="1" x14ac:dyDescent="0.25">
      <c r="BL1043" s="109" t="str">
        <f t="shared" si="89"/>
        <v/>
      </c>
      <c r="BM1043" s="64" t="str">
        <f t="shared" si="90"/>
        <v/>
      </c>
      <c r="BN1043" s="64" t="str">
        <f t="shared" si="91"/>
        <v/>
      </c>
    </row>
    <row r="1044" spans="64:66" ht="11.25" customHeight="1" x14ac:dyDescent="0.25">
      <c r="BL1044" s="109" t="str">
        <f t="shared" si="89"/>
        <v/>
      </c>
      <c r="BM1044" s="64" t="str">
        <f t="shared" si="90"/>
        <v/>
      </c>
      <c r="BN1044" s="64" t="str">
        <f t="shared" si="91"/>
        <v/>
      </c>
    </row>
    <row r="1045" spans="64:66" ht="11.25" customHeight="1" x14ac:dyDescent="0.25">
      <c r="BL1045" s="109" t="str">
        <f t="shared" si="89"/>
        <v/>
      </c>
      <c r="BM1045" s="64" t="str">
        <f t="shared" si="90"/>
        <v/>
      </c>
      <c r="BN1045" s="64" t="str">
        <f t="shared" si="91"/>
        <v/>
      </c>
    </row>
    <row r="1046" spans="64:66" ht="11.25" customHeight="1" x14ac:dyDescent="0.25">
      <c r="BL1046" s="109" t="str">
        <f t="shared" si="89"/>
        <v/>
      </c>
      <c r="BM1046" s="64" t="str">
        <f t="shared" si="90"/>
        <v/>
      </c>
      <c r="BN1046" s="64" t="str">
        <f t="shared" si="91"/>
        <v/>
      </c>
    </row>
    <row r="1047" spans="64:66" ht="11.25" customHeight="1" x14ac:dyDescent="0.25">
      <c r="BL1047" s="109" t="str">
        <f t="shared" si="89"/>
        <v/>
      </c>
      <c r="BM1047" s="64" t="str">
        <f t="shared" si="90"/>
        <v/>
      </c>
      <c r="BN1047" s="64" t="str">
        <f t="shared" si="91"/>
        <v/>
      </c>
    </row>
    <row r="1048" spans="64:66" ht="11.25" customHeight="1" x14ac:dyDescent="0.25">
      <c r="BL1048" s="109" t="str">
        <f t="shared" si="89"/>
        <v/>
      </c>
      <c r="BM1048" s="64" t="str">
        <f t="shared" si="90"/>
        <v/>
      </c>
      <c r="BN1048" s="64" t="str">
        <f t="shared" si="91"/>
        <v/>
      </c>
    </row>
    <row r="1049" spans="64:66" ht="11.25" customHeight="1" x14ac:dyDescent="0.25">
      <c r="BL1049" s="109" t="str">
        <f t="shared" si="89"/>
        <v/>
      </c>
      <c r="BM1049" s="64" t="str">
        <f t="shared" si="90"/>
        <v/>
      </c>
      <c r="BN1049" s="64" t="str">
        <f t="shared" si="91"/>
        <v/>
      </c>
    </row>
    <row r="1050" spans="64:66" ht="11.25" customHeight="1" x14ac:dyDescent="0.25">
      <c r="BL1050" s="109" t="str">
        <f t="shared" si="89"/>
        <v/>
      </c>
      <c r="BM1050" s="64" t="str">
        <f t="shared" si="90"/>
        <v/>
      </c>
      <c r="BN1050" s="64" t="str">
        <f t="shared" si="91"/>
        <v/>
      </c>
    </row>
    <row r="1051" spans="64:66" ht="11.25" customHeight="1" x14ac:dyDescent="0.25">
      <c r="BL1051" s="109" t="str">
        <f t="shared" si="89"/>
        <v/>
      </c>
      <c r="BM1051" s="64" t="str">
        <f t="shared" si="90"/>
        <v/>
      </c>
      <c r="BN1051" s="64" t="str">
        <f t="shared" si="91"/>
        <v/>
      </c>
    </row>
    <row r="1052" spans="64:66" ht="11.25" customHeight="1" x14ac:dyDescent="0.25">
      <c r="BL1052" s="109" t="str">
        <f t="shared" si="89"/>
        <v/>
      </c>
      <c r="BM1052" s="64" t="str">
        <f t="shared" si="90"/>
        <v/>
      </c>
      <c r="BN1052" s="64" t="str">
        <f t="shared" si="91"/>
        <v/>
      </c>
    </row>
    <row r="1053" spans="64:66" ht="11.25" customHeight="1" x14ac:dyDescent="0.25">
      <c r="BL1053" s="109" t="str">
        <f t="shared" si="89"/>
        <v/>
      </c>
      <c r="BM1053" s="64" t="str">
        <f t="shared" si="90"/>
        <v/>
      </c>
      <c r="BN1053" s="64" t="str">
        <f t="shared" si="91"/>
        <v/>
      </c>
    </row>
    <row r="1054" spans="64:66" ht="11.25" customHeight="1" x14ac:dyDescent="0.25">
      <c r="BL1054" s="109" t="str">
        <f t="shared" si="89"/>
        <v/>
      </c>
      <c r="BM1054" s="64" t="str">
        <f t="shared" si="90"/>
        <v/>
      </c>
      <c r="BN1054" s="64" t="str">
        <f t="shared" si="91"/>
        <v/>
      </c>
    </row>
    <row r="1055" spans="64:66" ht="11.25" customHeight="1" x14ac:dyDescent="0.25">
      <c r="BL1055" s="109" t="str">
        <f t="shared" si="89"/>
        <v/>
      </c>
      <c r="BM1055" s="64" t="str">
        <f t="shared" si="90"/>
        <v/>
      </c>
      <c r="BN1055" s="64" t="str">
        <f t="shared" si="91"/>
        <v/>
      </c>
    </row>
    <row r="1056" spans="64:66" ht="11.25" customHeight="1" x14ac:dyDescent="0.25">
      <c r="BL1056" s="109" t="str">
        <f t="shared" si="89"/>
        <v/>
      </c>
      <c r="BM1056" s="64" t="str">
        <f t="shared" si="90"/>
        <v/>
      </c>
      <c r="BN1056" s="64" t="str">
        <f t="shared" si="91"/>
        <v/>
      </c>
    </row>
    <row r="1057" spans="64:66" ht="11.25" customHeight="1" x14ac:dyDescent="0.25">
      <c r="BL1057" s="109" t="str">
        <f t="shared" si="89"/>
        <v/>
      </c>
      <c r="BM1057" s="64" t="str">
        <f t="shared" si="90"/>
        <v/>
      </c>
      <c r="BN1057" s="64" t="str">
        <f t="shared" si="91"/>
        <v/>
      </c>
    </row>
    <row r="1058" spans="64:66" ht="11.25" customHeight="1" x14ac:dyDescent="0.25">
      <c r="BL1058" s="109" t="str">
        <f t="shared" si="89"/>
        <v/>
      </c>
      <c r="BM1058" s="64" t="str">
        <f t="shared" si="90"/>
        <v/>
      </c>
      <c r="BN1058" s="64" t="str">
        <f t="shared" si="91"/>
        <v/>
      </c>
    </row>
    <row r="1059" spans="64:66" ht="11.25" customHeight="1" x14ac:dyDescent="0.25">
      <c r="BL1059" s="109" t="str">
        <f t="shared" si="89"/>
        <v/>
      </c>
      <c r="BM1059" s="64" t="str">
        <f t="shared" si="90"/>
        <v/>
      </c>
      <c r="BN1059" s="64" t="str">
        <f t="shared" si="91"/>
        <v/>
      </c>
    </row>
    <row r="1060" spans="64:66" ht="11.25" customHeight="1" x14ac:dyDescent="0.25">
      <c r="BL1060" s="109" t="str">
        <f t="shared" si="89"/>
        <v/>
      </c>
      <c r="BM1060" s="64" t="str">
        <f t="shared" si="90"/>
        <v/>
      </c>
      <c r="BN1060" s="64" t="str">
        <f t="shared" si="91"/>
        <v/>
      </c>
    </row>
    <row r="1061" spans="64:66" ht="11.25" customHeight="1" x14ac:dyDescent="0.25">
      <c r="BL1061" s="109" t="str">
        <f t="shared" si="89"/>
        <v/>
      </c>
      <c r="BM1061" s="64" t="str">
        <f t="shared" si="90"/>
        <v/>
      </c>
      <c r="BN1061" s="64" t="str">
        <f t="shared" si="91"/>
        <v/>
      </c>
    </row>
    <row r="1062" spans="64:66" ht="11.25" customHeight="1" x14ac:dyDescent="0.25">
      <c r="BL1062" s="109" t="str">
        <f t="shared" si="89"/>
        <v/>
      </c>
      <c r="BM1062" s="64" t="str">
        <f t="shared" si="90"/>
        <v/>
      </c>
      <c r="BN1062" s="64" t="str">
        <f t="shared" si="91"/>
        <v/>
      </c>
    </row>
    <row r="1063" spans="64:66" ht="11.25" customHeight="1" x14ac:dyDescent="0.25">
      <c r="BL1063" s="109" t="str">
        <f t="shared" si="89"/>
        <v/>
      </c>
      <c r="BM1063" s="64" t="str">
        <f t="shared" si="90"/>
        <v/>
      </c>
      <c r="BN1063" s="64" t="str">
        <f t="shared" si="91"/>
        <v/>
      </c>
    </row>
    <row r="1064" spans="64:66" ht="11.25" customHeight="1" x14ac:dyDescent="0.25">
      <c r="BL1064" s="109" t="str">
        <f t="shared" si="89"/>
        <v/>
      </c>
      <c r="BM1064" s="64" t="str">
        <f t="shared" si="90"/>
        <v/>
      </c>
      <c r="BN1064" s="64" t="str">
        <f t="shared" si="91"/>
        <v/>
      </c>
    </row>
    <row r="1065" spans="64:66" ht="11.25" customHeight="1" x14ac:dyDescent="0.25">
      <c r="BL1065" s="109" t="str">
        <f t="shared" si="89"/>
        <v/>
      </c>
      <c r="BM1065" s="64" t="str">
        <f t="shared" si="90"/>
        <v/>
      </c>
      <c r="BN1065" s="64" t="str">
        <f t="shared" si="91"/>
        <v/>
      </c>
    </row>
    <row r="1066" spans="64:66" ht="11.25" customHeight="1" x14ac:dyDescent="0.25">
      <c r="BL1066" s="109" t="str">
        <f t="shared" si="89"/>
        <v/>
      </c>
      <c r="BM1066" s="64" t="str">
        <f t="shared" si="90"/>
        <v/>
      </c>
      <c r="BN1066" s="64" t="str">
        <f t="shared" si="91"/>
        <v/>
      </c>
    </row>
    <row r="1067" spans="64:66" ht="11.25" customHeight="1" x14ac:dyDescent="0.25">
      <c r="BL1067" s="109" t="str">
        <f t="shared" si="89"/>
        <v/>
      </c>
      <c r="BM1067" s="64" t="str">
        <f t="shared" si="90"/>
        <v/>
      </c>
      <c r="BN1067" s="64" t="str">
        <f t="shared" si="91"/>
        <v/>
      </c>
    </row>
    <row r="1068" spans="64:66" ht="11.25" customHeight="1" x14ac:dyDescent="0.25">
      <c r="BL1068" s="109" t="str">
        <f t="shared" si="89"/>
        <v/>
      </c>
      <c r="BM1068" s="64" t="str">
        <f t="shared" si="90"/>
        <v/>
      </c>
      <c r="BN1068" s="64" t="str">
        <f t="shared" si="91"/>
        <v/>
      </c>
    </row>
    <row r="1069" spans="64:66" ht="11.25" customHeight="1" x14ac:dyDescent="0.25">
      <c r="BL1069" s="109" t="str">
        <f t="shared" si="89"/>
        <v/>
      </c>
      <c r="BM1069" s="64" t="str">
        <f t="shared" si="90"/>
        <v/>
      </c>
      <c r="BN1069" s="64" t="str">
        <f t="shared" si="91"/>
        <v/>
      </c>
    </row>
    <row r="1070" spans="64:66" ht="11.25" customHeight="1" x14ac:dyDescent="0.25">
      <c r="BL1070" s="109" t="str">
        <f t="shared" si="89"/>
        <v/>
      </c>
      <c r="BM1070" s="64" t="str">
        <f t="shared" si="90"/>
        <v/>
      </c>
      <c r="BN1070" s="64" t="str">
        <f t="shared" si="91"/>
        <v/>
      </c>
    </row>
    <row r="1071" spans="64:66" ht="11.25" customHeight="1" x14ac:dyDescent="0.25">
      <c r="BL1071" s="109" t="str">
        <f t="shared" si="89"/>
        <v/>
      </c>
      <c r="BM1071" s="64" t="str">
        <f t="shared" si="90"/>
        <v/>
      </c>
      <c r="BN1071" s="64" t="str">
        <f t="shared" si="91"/>
        <v/>
      </c>
    </row>
    <row r="1072" spans="64:66" ht="11.25" customHeight="1" x14ac:dyDescent="0.25">
      <c r="BL1072" s="109" t="str">
        <f t="shared" si="89"/>
        <v/>
      </c>
      <c r="BM1072" s="64" t="str">
        <f t="shared" si="90"/>
        <v/>
      </c>
      <c r="BN1072" s="64" t="str">
        <f t="shared" si="91"/>
        <v/>
      </c>
    </row>
    <row r="1073" spans="64:66" ht="11.25" customHeight="1" x14ac:dyDescent="0.25">
      <c r="BL1073" s="109" t="str">
        <f t="shared" si="89"/>
        <v/>
      </c>
      <c r="BM1073" s="64" t="str">
        <f t="shared" si="90"/>
        <v/>
      </c>
      <c r="BN1073" s="64" t="str">
        <f t="shared" si="91"/>
        <v/>
      </c>
    </row>
    <row r="1074" spans="64:66" ht="11.25" customHeight="1" x14ac:dyDescent="0.25">
      <c r="BL1074" s="109" t="str">
        <f t="shared" si="89"/>
        <v/>
      </c>
      <c r="BM1074" s="64" t="str">
        <f t="shared" si="90"/>
        <v/>
      </c>
      <c r="BN1074" s="64" t="str">
        <f t="shared" si="91"/>
        <v/>
      </c>
    </row>
    <row r="1075" spans="64:66" ht="11.25" customHeight="1" x14ac:dyDescent="0.25">
      <c r="BL1075" s="109" t="str">
        <f t="shared" si="89"/>
        <v/>
      </c>
      <c r="BM1075" s="64" t="str">
        <f t="shared" si="90"/>
        <v/>
      </c>
      <c r="BN1075" s="64" t="str">
        <f t="shared" si="91"/>
        <v/>
      </c>
    </row>
    <row r="1076" spans="64:66" ht="11.25" customHeight="1" x14ac:dyDescent="0.25">
      <c r="BL1076" s="109" t="str">
        <f t="shared" si="89"/>
        <v/>
      </c>
      <c r="BM1076" s="64" t="str">
        <f t="shared" si="90"/>
        <v/>
      </c>
      <c r="BN1076" s="64" t="str">
        <f t="shared" si="91"/>
        <v/>
      </c>
    </row>
    <row r="1077" spans="64:66" ht="11.25" customHeight="1" x14ac:dyDescent="0.25">
      <c r="BL1077" s="109" t="str">
        <f t="shared" si="89"/>
        <v/>
      </c>
      <c r="BM1077" s="64" t="str">
        <f t="shared" si="90"/>
        <v/>
      </c>
      <c r="BN1077" s="64" t="str">
        <f t="shared" si="91"/>
        <v/>
      </c>
    </row>
    <row r="1078" spans="64:66" ht="11.25" customHeight="1" x14ac:dyDescent="0.25">
      <c r="BL1078" s="109" t="str">
        <f t="shared" si="89"/>
        <v/>
      </c>
      <c r="BM1078" s="64" t="str">
        <f t="shared" si="90"/>
        <v/>
      </c>
      <c r="BN1078" s="64" t="str">
        <f t="shared" si="91"/>
        <v/>
      </c>
    </row>
    <row r="1079" spans="64:66" ht="11.25" customHeight="1" x14ac:dyDescent="0.25">
      <c r="BL1079" s="109" t="str">
        <f t="shared" si="89"/>
        <v/>
      </c>
      <c r="BM1079" s="64" t="str">
        <f t="shared" si="90"/>
        <v/>
      </c>
      <c r="BN1079" s="64" t="str">
        <f t="shared" si="91"/>
        <v/>
      </c>
    </row>
    <row r="1080" spans="64:66" ht="11.25" customHeight="1" x14ac:dyDescent="0.25">
      <c r="BL1080" s="109" t="str">
        <f t="shared" si="89"/>
        <v/>
      </c>
      <c r="BM1080" s="64" t="str">
        <f t="shared" si="90"/>
        <v/>
      </c>
      <c r="BN1080" s="64" t="str">
        <f t="shared" si="91"/>
        <v/>
      </c>
    </row>
    <row r="1081" spans="64:66" ht="11.25" customHeight="1" x14ac:dyDescent="0.25">
      <c r="BL1081" s="109" t="str">
        <f t="shared" si="89"/>
        <v/>
      </c>
      <c r="BM1081" s="64" t="str">
        <f t="shared" si="90"/>
        <v/>
      </c>
      <c r="BN1081" s="64" t="str">
        <f t="shared" si="91"/>
        <v/>
      </c>
    </row>
    <row r="1082" spans="64:66" ht="11.25" customHeight="1" x14ac:dyDescent="0.25">
      <c r="BL1082" s="109" t="str">
        <f t="shared" si="89"/>
        <v/>
      </c>
      <c r="BM1082" s="64" t="str">
        <f t="shared" si="90"/>
        <v/>
      </c>
      <c r="BN1082" s="64" t="str">
        <f t="shared" si="91"/>
        <v/>
      </c>
    </row>
    <row r="1083" spans="64:66" ht="11.25" customHeight="1" x14ac:dyDescent="0.25">
      <c r="BL1083" s="109" t="str">
        <f t="shared" si="89"/>
        <v/>
      </c>
      <c r="BM1083" s="64" t="str">
        <f t="shared" si="90"/>
        <v/>
      </c>
      <c r="BN1083" s="64" t="str">
        <f t="shared" si="91"/>
        <v/>
      </c>
    </row>
    <row r="1084" spans="64:66" ht="11.25" customHeight="1" x14ac:dyDescent="0.25">
      <c r="BL1084" s="109" t="str">
        <f t="shared" si="89"/>
        <v/>
      </c>
      <c r="BM1084" s="64" t="str">
        <f t="shared" si="90"/>
        <v/>
      </c>
      <c r="BN1084" s="64" t="str">
        <f t="shared" si="91"/>
        <v/>
      </c>
    </row>
    <row r="1085" spans="64:66" ht="11.25" customHeight="1" x14ac:dyDescent="0.25">
      <c r="BL1085" s="109" t="str">
        <f t="shared" si="89"/>
        <v/>
      </c>
      <c r="BM1085" s="64" t="str">
        <f t="shared" si="90"/>
        <v/>
      </c>
      <c r="BN1085" s="64" t="str">
        <f t="shared" si="91"/>
        <v/>
      </c>
    </row>
    <row r="1086" spans="64:66" ht="11.25" customHeight="1" x14ac:dyDescent="0.25">
      <c r="BL1086" s="109" t="str">
        <f t="shared" si="89"/>
        <v/>
      </c>
      <c r="BM1086" s="64" t="str">
        <f t="shared" si="90"/>
        <v/>
      </c>
      <c r="BN1086" s="64" t="str">
        <f t="shared" si="91"/>
        <v/>
      </c>
    </row>
    <row r="1087" spans="64:66" ht="11.25" customHeight="1" x14ac:dyDescent="0.25">
      <c r="BL1087" s="109" t="str">
        <f t="shared" si="89"/>
        <v/>
      </c>
      <c r="BM1087" s="64" t="str">
        <f t="shared" si="90"/>
        <v/>
      </c>
      <c r="BN1087" s="64" t="str">
        <f t="shared" si="91"/>
        <v/>
      </c>
    </row>
    <row r="1088" spans="64:66" ht="11.25" customHeight="1" x14ac:dyDescent="0.25">
      <c r="BL1088" s="109" t="str">
        <f t="shared" si="89"/>
        <v/>
      </c>
      <c r="BM1088" s="64" t="str">
        <f t="shared" si="90"/>
        <v/>
      </c>
      <c r="BN1088" s="64" t="str">
        <f t="shared" si="91"/>
        <v/>
      </c>
    </row>
    <row r="1089" spans="64:66" ht="11.25" customHeight="1" x14ac:dyDescent="0.25">
      <c r="BL1089" s="109" t="str">
        <f t="shared" si="89"/>
        <v/>
      </c>
      <c r="BM1089" s="64" t="str">
        <f t="shared" si="90"/>
        <v/>
      </c>
      <c r="BN1089" s="64" t="str">
        <f t="shared" si="91"/>
        <v/>
      </c>
    </row>
    <row r="1090" spans="64:66" ht="11.25" customHeight="1" x14ac:dyDescent="0.25">
      <c r="BL1090" s="109" t="str">
        <f t="shared" si="89"/>
        <v/>
      </c>
      <c r="BM1090" s="64" t="str">
        <f t="shared" si="90"/>
        <v/>
      </c>
      <c r="BN1090" s="64" t="str">
        <f t="shared" si="91"/>
        <v/>
      </c>
    </row>
    <row r="1091" spans="64:66" ht="11.25" customHeight="1" x14ac:dyDescent="0.25">
      <c r="BL1091" s="109" t="str">
        <f t="shared" si="89"/>
        <v/>
      </c>
      <c r="BM1091" s="64" t="str">
        <f t="shared" si="90"/>
        <v/>
      </c>
      <c r="BN1091" s="64" t="str">
        <f t="shared" si="91"/>
        <v/>
      </c>
    </row>
    <row r="1092" spans="64:66" ht="11.25" customHeight="1" x14ac:dyDescent="0.25">
      <c r="BL1092" s="109" t="str">
        <f t="shared" si="89"/>
        <v/>
      </c>
      <c r="BM1092" s="64" t="str">
        <f t="shared" si="90"/>
        <v/>
      </c>
      <c r="BN1092" s="64" t="str">
        <f t="shared" si="91"/>
        <v/>
      </c>
    </row>
    <row r="1093" spans="64:66" ht="11.25" customHeight="1" x14ac:dyDescent="0.25">
      <c r="BL1093" s="109" t="str">
        <f t="shared" ref="BL1093:BL1156" si="92">IF(ROW()&lt;=$BL$4,ROW()-ROW(BL$4),"")</f>
        <v/>
      </c>
      <c r="BM1093" s="64" t="str">
        <f t="shared" si="90"/>
        <v/>
      </c>
      <c r="BN1093" s="64" t="str">
        <f t="shared" si="91"/>
        <v/>
      </c>
    </row>
    <row r="1094" spans="64:66" ht="11.25" customHeight="1" x14ac:dyDescent="0.25">
      <c r="BL1094" s="109" t="str">
        <f t="shared" si="92"/>
        <v/>
      </c>
      <c r="BM1094" s="64" t="str">
        <f t="shared" ref="BM1094:BM1157" si="93">IF(ISNUMBER(BL1094),INT(BL1093/$BN$4)+1,"")</f>
        <v/>
      </c>
      <c r="BN1094" s="64" t="str">
        <f t="shared" ref="BN1094:BN1157" si="94">IF(ISNUMBER(BL1094),IF(BM1093&lt;&gt;BM1094,1,BN1093+1),"")</f>
        <v/>
      </c>
    </row>
    <row r="1095" spans="64:66" ht="11.25" customHeight="1" x14ac:dyDescent="0.25">
      <c r="BL1095" s="109" t="str">
        <f t="shared" si="92"/>
        <v/>
      </c>
      <c r="BM1095" s="64" t="str">
        <f t="shared" si="93"/>
        <v/>
      </c>
      <c r="BN1095" s="64" t="str">
        <f t="shared" si="94"/>
        <v/>
      </c>
    </row>
    <row r="1096" spans="64:66" ht="11.25" customHeight="1" x14ac:dyDescent="0.25">
      <c r="BL1096" s="109" t="str">
        <f t="shared" si="92"/>
        <v/>
      </c>
      <c r="BM1096" s="64" t="str">
        <f t="shared" si="93"/>
        <v/>
      </c>
      <c r="BN1096" s="64" t="str">
        <f t="shared" si="94"/>
        <v/>
      </c>
    </row>
    <row r="1097" spans="64:66" ht="11.25" customHeight="1" x14ac:dyDescent="0.25">
      <c r="BL1097" s="109" t="str">
        <f t="shared" si="92"/>
        <v/>
      </c>
      <c r="BM1097" s="64" t="str">
        <f t="shared" si="93"/>
        <v/>
      </c>
      <c r="BN1097" s="64" t="str">
        <f t="shared" si="94"/>
        <v/>
      </c>
    </row>
    <row r="1098" spans="64:66" ht="11.25" customHeight="1" x14ac:dyDescent="0.25">
      <c r="BL1098" s="109" t="str">
        <f t="shared" si="92"/>
        <v/>
      </c>
      <c r="BM1098" s="64" t="str">
        <f t="shared" si="93"/>
        <v/>
      </c>
      <c r="BN1098" s="64" t="str">
        <f t="shared" si="94"/>
        <v/>
      </c>
    </row>
    <row r="1099" spans="64:66" ht="11.25" customHeight="1" x14ac:dyDescent="0.25">
      <c r="BL1099" s="109" t="str">
        <f t="shared" si="92"/>
        <v/>
      </c>
      <c r="BM1099" s="64" t="str">
        <f t="shared" si="93"/>
        <v/>
      </c>
      <c r="BN1099" s="64" t="str">
        <f t="shared" si="94"/>
        <v/>
      </c>
    </row>
    <row r="1100" spans="64:66" ht="11.25" customHeight="1" x14ac:dyDescent="0.25">
      <c r="BL1100" s="109" t="str">
        <f t="shared" si="92"/>
        <v/>
      </c>
      <c r="BM1100" s="64" t="str">
        <f t="shared" si="93"/>
        <v/>
      </c>
      <c r="BN1100" s="64" t="str">
        <f t="shared" si="94"/>
        <v/>
      </c>
    </row>
    <row r="1101" spans="64:66" ht="11.25" customHeight="1" x14ac:dyDescent="0.25">
      <c r="BL1101" s="109" t="str">
        <f t="shared" si="92"/>
        <v/>
      </c>
      <c r="BM1101" s="64" t="str">
        <f t="shared" si="93"/>
        <v/>
      </c>
      <c r="BN1101" s="64" t="str">
        <f t="shared" si="94"/>
        <v/>
      </c>
    </row>
    <row r="1102" spans="64:66" ht="11.25" customHeight="1" x14ac:dyDescent="0.25">
      <c r="BL1102" s="109" t="str">
        <f t="shared" si="92"/>
        <v/>
      </c>
      <c r="BM1102" s="64" t="str">
        <f t="shared" si="93"/>
        <v/>
      </c>
      <c r="BN1102" s="64" t="str">
        <f t="shared" si="94"/>
        <v/>
      </c>
    </row>
    <row r="1103" spans="64:66" ht="11.25" customHeight="1" x14ac:dyDescent="0.25">
      <c r="BL1103" s="109" t="str">
        <f t="shared" si="92"/>
        <v/>
      </c>
      <c r="BM1103" s="64" t="str">
        <f t="shared" si="93"/>
        <v/>
      </c>
      <c r="BN1103" s="64" t="str">
        <f t="shared" si="94"/>
        <v/>
      </c>
    </row>
    <row r="1104" spans="64:66" ht="11.25" customHeight="1" x14ac:dyDescent="0.25">
      <c r="BL1104" s="109" t="str">
        <f t="shared" si="92"/>
        <v/>
      </c>
      <c r="BM1104" s="64" t="str">
        <f t="shared" si="93"/>
        <v/>
      </c>
      <c r="BN1104" s="64" t="str">
        <f t="shared" si="94"/>
        <v/>
      </c>
    </row>
    <row r="1105" spans="64:66" ht="11.25" customHeight="1" x14ac:dyDescent="0.25">
      <c r="BL1105" s="109" t="str">
        <f t="shared" si="92"/>
        <v/>
      </c>
      <c r="BM1105" s="64" t="str">
        <f t="shared" si="93"/>
        <v/>
      </c>
      <c r="BN1105" s="64" t="str">
        <f t="shared" si="94"/>
        <v/>
      </c>
    </row>
    <row r="1106" spans="64:66" ht="11.25" customHeight="1" x14ac:dyDescent="0.25">
      <c r="BL1106" s="109" t="str">
        <f t="shared" si="92"/>
        <v/>
      </c>
      <c r="BM1106" s="64" t="str">
        <f t="shared" si="93"/>
        <v/>
      </c>
      <c r="BN1106" s="64" t="str">
        <f t="shared" si="94"/>
        <v/>
      </c>
    </row>
    <row r="1107" spans="64:66" ht="11.25" customHeight="1" x14ac:dyDescent="0.25">
      <c r="BL1107" s="109" t="str">
        <f t="shared" si="92"/>
        <v/>
      </c>
      <c r="BM1107" s="64" t="str">
        <f t="shared" si="93"/>
        <v/>
      </c>
      <c r="BN1107" s="64" t="str">
        <f t="shared" si="94"/>
        <v/>
      </c>
    </row>
    <row r="1108" spans="64:66" ht="11.25" customHeight="1" x14ac:dyDescent="0.25">
      <c r="BL1108" s="109" t="str">
        <f t="shared" si="92"/>
        <v/>
      </c>
      <c r="BM1108" s="64" t="str">
        <f t="shared" si="93"/>
        <v/>
      </c>
      <c r="BN1108" s="64" t="str">
        <f t="shared" si="94"/>
        <v/>
      </c>
    </row>
    <row r="1109" spans="64:66" ht="11.25" customHeight="1" x14ac:dyDescent="0.25">
      <c r="BL1109" s="109" t="str">
        <f t="shared" si="92"/>
        <v/>
      </c>
      <c r="BM1109" s="64" t="str">
        <f t="shared" si="93"/>
        <v/>
      </c>
      <c r="BN1109" s="64" t="str">
        <f t="shared" si="94"/>
        <v/>
      </c>
    </row>
    <row r="1110" spans="64:66" ht="11.25" customHeight="1" x14ac:dyDescent="0.25">
      <c r="BL1110" s="109" t="str">
        <f t="shared" si="92"/>
        <v/>
      </c>
      <c r="BM1110" s="64" t="str">
        <f t="shared" si="93"/>
        <v/>
      </c>
      <c r="BN1110" s="64" t="str">
        <f t="shared" si="94"/>
        <v/>
      </c>
    </row>
    <row r="1111" spans="64:66" ht="11.25" customHeight="1" x14ac:dyDescent="0.25">
      <c r="BL1111" s="109" t="str">
        <f t="shared" si="92"/>
        <v/>
      </c>
      <c r="BM1111" s="64" t="str">
        <f t="shared" si="93"/>
        <v/>
      </c>
      <c r="BN1111" s="64" t="str">
        <f t="shared" si="94"/>
        <v/>
      </c>
    </row>
    <row r="1112" spans="64:66" ht="11.25" customHeight="1" x14ac:dyDescent="0.25">
      <c r="BL1112" s="109" t="str">
        <f t="shared" si="92"/>
        <v/>
      </c>
      <c r="BM1112" s="64" t="str">
        <f t="shared" si="93"/>
        <v/>
      </c>
      <c r="BN1112" s="64" t="str">
        <f t="shared" si="94"/>
        <v/>
      </c>
    </row>
    <row r="1113" spans="64:66" ht="11.25" customHeight="1" x14ac:dyDescent="0.25">
      <c r="BL1113" s="109" t="str">
        <f t="shared" si="92"/>
        <v/>
      </c>
      <c r="BM1113" s="64" t="str">
        <f t="shared" si="93"/>
        <v/>
      </c>
      <c r="BN1113" s="64" t="str">
        <f t="shared" si="94"/>
        <v/>
      </c>
    </row>
    <row r="1114" spans="64:66" ht="11.25" customHeight="1" x14ac:dyDescent="0.25">
      <c r="BL1114" s="109" t="str">
        <f t="shared" si="92"/>
        <v/>
      </c>
      <c r="BM1114" s="64" t="str">
        <f t="shared" si="93"/>
        <v/>
      </c>
      <c r="BN1114" s="64" t="str">
        <f t="shared" si="94"/>
        <v/>
      </c>
    </row>
    <row r="1115" spans="64:66" ht="11.25" customHeight="1" x14ac:dyDescent="0.25">
      <c r="BL1115" s="109" t="str">
        <f t="shared" si="92"/>
        <v/>
      </c>
      <c r="BM1115" s="64" t="str">
        <f t="shared" si="93"/>
        <v/>
      </c>
      <c r="BN1115" s="64" t="str">
        <f t="shared" si="94"/>
        <v/>
      </c>
    </row>
    <row r="1116" spans="64:66" ht="11.25" customHeight="1" x14ac:dyDescent="0.25">
      <c r="BL1116" s="109" t="str">
        <f t="shared" si="92"/>
        <v/>
      </c>
      <c r="BM1116" s="64" t="str">
        <f t="shared" si="93"/>
        <v/>
      </c>
      <c r="BN1116" s="64" t="str">
        <f t="shared" si="94"/>
        <v/>
      </c>
    </row>
    <row r="1117" spans="64:66" ht="11.25" customHeight="1" x14ac:dyDescent="0.25">
      <c r="BL1117" s="109" t="str">
        <f t="shared" si="92"/>
        <v/>
      </c>
      <c r="BM1117" s="64" t="str">
        <f t="shared" si="93"/>
        <v/>
      </c>
      <c r="BN1117" s="64" t="str">
        <f t="shared" si="94"/>
        <v/>
      </c>
    </row>
    <row r="1118" spans="64:66" ht="11.25" customHeight="1" x14ac:dyDescent="0.25">
      <c r="BL1118" s="109" t="str">
        <f t="shared" si="92"/>
        <v/>
      </c>
      <c r="BM1118" s="64" t="str">
        <f t="shared" si="93"/>
        <v/>
      </c>
      <c r="BN1118" s="64" t="str">
        <f t="shared" si="94"/>
        <v/>
      </c>
    </row>
    <row r="1119" spans="64:66" ht="11.25" customHeight="1" x14ac:dyDescent="0.25">
      <c r="BL1119" s="109" t="str">
        <f t="shared" si="92"/>
        <v/>
      </c>
      <c r="BM1119" s="64" t="str">
        <f t="shared" si="93"/>
        <v/>
      </c>
      <c r="BN1119" s="64" t="str">
        <f t="shared" si="94"/>
        <v/>
      </c>
    </row>
    <row r="1120" spans="64:66" ht="11.25" customHeight="1" x14ac:dyDescent="0.25">
      <c r="BL1120" s="109" t="str">
        <f t="shared" si="92"/>
        <v/>
      </c>
      <c r="BM1120" s="64" t="str">
        <f t="shared" si="93"/>
        <v/>
      </c>
      <c r="BN1120" s="64" t="str">
        <f t="shared" si="94"/>
        <v/>
      </c>
    </row>
    <row r="1121" spans="64:66" ht="11.25" customHeight="1" x14ac:dyDescent="0.25">
      <c r="BL1121" s="109" t="str">
        <f t="shared" si="92"/>
        <v/>
      </c>
      <c r="BM1121" s="64" t="str">
        <f t="shared" si="93"/>
        <v/>
      </c>
      <c r="BN1121" s="64" t="str">
        <f t="shared" si="94"/>
        <v/>
      </c>
    </row>
    <row r="1122" spans="64:66" ht="11.25" customHeight="1" x14ac:dyDescent="0.25">
      <c r="BL1122" s="109" t="str">
        <f t="shared" si="92"/>
        <v/>
      </c>
      <c r="BM1122" s="64" t="str">
        <f t="shared" si="93"/>
        <v/>
      </c>
      <c r="BN1122" s="64" t="str">
        <f t="shared" si="94"/>
        <v/>
      </c>
    </row>
    <row r="1123" spans="64:66" ht="11.25" customHeight="1" x14ac:dyDescent="0.25">
      <c r="BL1123" s="109" t="str">
        <f t="shared" si="92"/>
        <v/>
      </c>
      <c r="BM1123" s="64" t="str">
        <f t="shared" si="93"/>
        <v/>
      </c>
      <c r="BN1123" s="64" t="str">
        <f t="shared" si="94"/>
        <v/>
      </c>
    </row>
    <row r="1124" spans="64:66" ht="11.25" customHeight="1" x14ac:dyDescent="0.25">
      <c r="BL1124" s="109" t="str">
        <f t="shared" si="92"/>
        <v/>
      </c>
      <c r="BM1124" s="64" t="str">
        <f t="shared" si="93"/>
        <v/>
      </c>
      <c r="BN1124" s="64" t="str">
        <f t="shared" si="94"/>
        <v/>
      </c>
    </row>
    <row r="1125" spans="64:66" ht="11.25" customHeight="1" x14ac:dyDescent="0.25">
      <c r="BL1125" s="109" t="str">
        <f t="shared" si="92"/>
        <v/>
      </c>
      <c r="BM1125" s="64" t="str">
        <f t="shared" si="93"/>
        <v/>
      </c>
      <c r="BN1125" s="64" t="str">
        <f t="shared" si="94"/>
        <v/>
      </c>
    </row>
    <row r="1126" spans="64:66" ht="11.25" customHeight="1" x14ac:dyDescent="0.25">
      <c r="BL1126" s="109" t="str">
        <f t="shared" si="92"/>
        <v/>
      </c>
      <c r="BM1126" s="64" t="str">
        <f t="shared" si="93"/>
        <v/>
      </c>
      <c r="BN1126" s="64" t="str">
        <f t="shared" si="94"/>
        <v/>
      </c>
    </row>
    <row r="1127" spans="64:66" ht="11.25" customHeight="1" x14ac:dyDescent="0.25">
      <c r="BL1127" s="109" t="str">
        <f t="shared" si="92"/>
        <v/>
      </c>
      <c r="BM1127" s="64" t="str">
        <f t="shared" si="93"/>
        <v/>
      </c>
      <c r="BN1127" s="64" t="str">
        <f t="shared" si="94"/>
        <v/>
      </c>
    </row>
    <row r="1128" spans="64:66" ht="11.25" customHeight="1" x14ac:dyDescent="0.25">
      <c r="BL1128" s="109" t="str">
        <f t="shared" si="92"/>
        <v/>
      </c>
      <c r="BM1128" s="64" t="str">
        <f t="shared" si="93"/>
        <v/>
      </c>
      <c r="BN1128" s="64" t="str">
        <f t="shared" si="94"/>
        <v/>
      </c>
    </row>
    <row r="1129" spans="64:66" ht="11.25" customHeight="1" x14ac:dyDescent="0.25">
      <c r="BL1129" s="109" t="str">
        <f t="shared" si="92"/>
        <v/>
      </c>
      <c r="BM1129" s="64" t="str">
        <f t="shared" si="93"/>
        <v/>
      </c>
      <c r="BN1129" s="64" t="str">
        <f t="shared" si="94"/>
        <v/>
      </c>
    </row>
    <row r="1130" spans="64:66" ht="11.25" customHeight="1" x14ac:dyDescent="0.25">
      <c r="BL1130" s="109" t="str">
        <f t="shared" si="92"/>
        <v/>
      </c>
      <c r="BM1130" s="64" t="str">
        <f t="shared" si="93"/>
        <v/>
      </c>
      <c r="BN1130" s="64" t="str">
        <f t="shared" si="94"/>
        <v/>
      </c>
    </row>
    <row r="1131" spans="64:66" ht="11.25" customHeight="1" x14ac:dyDescent="0.25">
      <c r="BL1131" s="109" t="str">
        <f t="shared" si="92"/>
        <v/>
      </c>
      <c r="BM1131" s="64" t="str">
        <f t="shared" si="93"/>
        <v/>
      </c>
      <c r="BN1131" s="64" t="str">
        <f t="shared" si="94"/>
        <v/>
      </c>
    </row>
    <row r="1132" spans="64:66" ht="11.25" customHeight="1" x14ac:dyDescent="0.25">
      <c r="BL1132" s="109" t="str">
        <f t="shared" si="92"/>
        <v/>
      </c>
      <c r="BM1132" s="64" t="str">
        <f t="shared" si="93"/>
        <v/>
      </c>
      <c r="BN1132" s="64" t="str">
        <f t="shared" si="94"/>
        <v/>
      </c>
    </row>
    <row r="1133" spans="64:66" ht="11.25" customHeight="1" x14ac:dyDescent="0.25">
      <c r="BL1133" s="109" t="str">
        <f t="shared" si="92"/>
        <v/>
      </c>
      <c r="BM1133" s="64" t="str">
        <f t="shared" si="93"/>
        <v/>
      </c>
      <c r="BN1133" s="64" t="str">
        <f t="shared" si="94"/>
        <v/>
      </c>
    </row>
    <row r="1134" spans="64:66" ht="11.25" customHeight="1" x14ac:dyDescent="0.25">
      <c r="BL1134" s="109" t="str">
        <f t="shared" si="92"/>
        <v/>
      </c>
      <c r="BM1134" s="64" t="str">
        <f t="shared" si="93"/>
        <v/>
      </c>
      <c r="BN1134" s="64" t="str">
        <f t="shared" si="94"/>
        <v/>
      </c>
    </row>
    <row r="1135" spans="64:66" ht="11.25" customHeight="1" x14ac:dyDescent="0.25">
      <c r="BL1135" s="109" t="str">
        <f t="shared" si="92"/>
        <v/>
      </c>
      <c r="BM1135" s="64" t="str">
        <f t="shared" si="93"/>
        <v/>
      </c>
      <c r="BN1135" s="64" t="str">
        <f t="shared" si="94"/>
        <v/>
      </c>
    </row>
    <row r="1136" spans="64:66" ht="11.25" customHeight="1" x14ac:dyDescent="0.25">
      <c r="BL1136" s="109" t="str">
        <f t="shared" si="92"/>
        <v/>
      </c>
      <c r="BM1136" s="64" t="str">
        <f t="shared" si="93"/>
        <v/>
      </c>
      <c r="BN1136" s="64" t="str">
        <f t="shared" si="94"/>
        <v/>
      </c>
    </row>
    <row r="1137" spans="64:66" ht="11.25" customHeight="1" x14ac:dyDescent="0.25">
      <c r="BL1137" s="109" t="str">
        <f t="shared" si="92"/>
        <v/>
      </c>
      <c r="BM1137" s="64" t="str">
        <f t="shared" si="93"/>
        <v/>
      </c>
      <c r="BN1137" s="64" t="str">
        <f t="shared" si="94"/>
        <v/>
      </c>
    </row>
    <row r="1138" spans="64:66" ht="11.25" customHeight="1" x14ac:dyDescent="0.25">
      <c r="BL1138" s="109" t="str">
        <f t="shared" si="92"/>
        <v/>
      </c>
      <c r="BM1138" s="64" t="str">
        <f t="shared" si="93"/>
        <v/>
      </c>
      <c r="BN1138" s="64" t="str">
        <f t="shared" si="94"/>
        <v/>
      </c>
    </row>
    <row r="1139" spans="64:66" ht="11.25" customHeight="1" x14ac:dyDescent="0.25">
      <c r="BL1139" s="109" t="str">
        <f t="shared" si="92"/>
        <v/>
      </c>
      <c r="BM1139" s="64" t="str">
        <f t="shared" si="93"/>
        <v/>
      </c>
      <c r="BN1139" s="64" t="str">
        <f t="shared" si="94"/>
        <v/>
      </c>
    </row>
    <row r="1140" spans="64:66" ht="11.25" customHeight="1" x14ac:dyDescent="0.25">
      <c r="BL1140" s="109" t="str">
        <f t="shared" si="92"/>
        <v/>
      </c>
      <c r="BM1140" s="64" t="str">
        <f t="shared" si="93"/>
        <v/>
      </c>
      <c r="BN1140" s="64" t="str">
        <f t="shared" si="94"/>
        <v/>
      </c>
    </row>
    <row r="1141" spans="64:66" ht="11.25" customHeight="1" x14ac:dyDescent="0.25">
      <c r="BL1141" s="109" t="str">
        <f t="shared" si="92"/>
        <v/>
      </c>
      <c r="BM1141" s="64" t="str">
        <f t="shared" si="93"/>
        <v/>
      </c>
      <c r="BN1141" s="64" t="str">
        <f t="shared" si="94"/>
        <v/>
      </c>
    </row>
    <row r="1142" spans="64:66" ht="11.25" customHeight="1" x14ac:dyDescent="0.25">
      <c r="BL1142" s="109" t="str">
        <f t="shared" si="92"/>
        <v/>
      </c>
      <c r="BM1142" s="64" t="str">
        <f t="shared" si="93"/>
        <v/>
      </c>
      <c r="BN1142" s="64" t="str">
        <f t="shared" si="94"/>
        <v/>
      </c>
    </row>
    <row r="1143" spans="64:66" ht="11.25" customHeight="1" x14ac:dyDescent="0.25">
      <c r="BL1143" s="109" t="str">
        <f t="shared" si="92"/>
        <v/>
      </c>
      <c r="BM1143" s="64" t="str">
        <f t="shared" si="93"/>
        <v/>
      </c>
      <c r="BN1143" s="64" t="str">
        <f t="shared" si="94"/>
        <v/>
      </c>
    </row>
    <row r="1144" spans="64:66" ht="11.25" customHeight="1" x14ac:dyDescent="0.25">
      <c r="BL1144" s="109" t="str">
        <f t="shared" si="92"/>
        <v/>
      </c>
      <c r="BM1144" s="64" t="str">
        <f t="shared" si="93"/>
        <v/>
      </c>
      <c r="BN1144" s="64" t="str">
        <f t="shared" si="94"/>
        <v/>
      </c>
    </row>
    <row r="1145" spans="64:66" ht="11.25" customHeight="1" x14ac:dyDescent="0.25">
      <c r="BL1145" s="109" t="str">
        <f t="shared" si="92"/>
        <v/>
      </c>
      <c r="BM1145" s="64" t="str">
        <f t="shared" si="93"/>
        <v/>
      </c>
      <c r="BN1145" s="64" t="str">
        <f t="shared" si="94"/>
        <v/>
      </c>
    </row>
    <row r="1146" spans="64:66" ht="11.25" customHeight="1" x14ac:dyDescent="0.25">
      <c r="BL1146" s="109" t="str">
        <f t="shared" si="92"/>
        <v/>
      </c>
      <c r="BM1146" s="64" t="str">
        <f t="shared" si="93"/>
        <v/>
      </c>
      <c r="BN1146" s="64" t="str">
        <f t="shared" si="94"/>
        <v/>
      </c>
    </row>
    <row r="1147" spans="64:66" ht="11.25" customHeight="1" x14ac:dyDescent="0.25">
      <c r="BL1147" s="109" t="str">
        <f t="shared" si="92"/>
        <v/>
      </c>
      <c r="BM1147" s="64" t="str">
        <f t="shared" si="93"/>
        <v/>
      </c>
      <c r="BN1147" s="64" t="str">
        <f t="shared" si="94"/>
        <v/>
      </c>
    </row>
    <row r="1148" spans="64:66" ht="11.25" customHeight="1" x14ac:dyDescent="0.25">
      <c r="BL1148" s="109" t="str">
        <f t="shared" si="92"/>
        <v/>
      </c>
      <c r="BM1148" s="64" t="str">
        <f t="shared" si="93"/>
        <v/>
      </c>
      <c r="BN1148" s="64" t="str">
        <f t="shared" si="94"/>
        <v/>
      </c>
    </row>
    <row r="1149" spans="64:66" ht="11.25" customHeight="1" x14ac:dyDescent="0.25">
      <c r="BL1149" s="109" t="str">
        <f t="shared" si="92"/>
        <v/>
      </c>
      <c r="BM1149" s="64" t="str">
        <f t="shared" si="93"/>
        <v/>
      </c>
      <c r="BN1149" s="64" t="str">
        <f t="shared" si="94"/>
        <v/>
      </c>
    </row>
    <row r="1150" spans="64:66" ht="11.25" customHeight="1" x14ac:dyDescent="0.25">
      <c r="BL1150" s="109" t="str">
        <f t="shared" si="92"/>
        <v/>
      </c>
      <c r="BM1150" s="64" t="str">
        <f t="shared" si="93"/>
        <v/>
      </c>
      <c r="BN1150" s="64" t="str">
        <f t="shared" si="94"/>
        <v/>
      </c>
    </row>
    <row r="1151" spans="64:66" ht="11.25" customHeight="1" x14ac:dyDescent="0.25">
      <c r="BL1151" s="109" t="str">
        <f t="shared" si="92"/>
        <v/>
      </c>
      <c r="BM1151" s="64" t="str">
        <f t="shared" si="93"/>
        <v/>
      </c>
      <c r="BN1151" s="64" t="str">
        <f t="shared" si="94"/>
        <v/>
      </c>
    </row>
    <row r="1152" spans="64:66" ht="11.25" customHeight="1" x14ac:dyDescent="0.25">
      <c r="BL1152" s="109" t="str">
        <f t="shared" si="92"/>
        <v/>
      </c>
      <c r="BM1152" s="64" t="str">
        <f t="shared" si="93"/>
        <v/>
      </c>
      <c r="BN1152" s="64" t="str">
        <f t="shared" si="94"/>
        <v/>
      </c>
    </row>
    <row r="1153" spans="64:66" ht="11.25" customHeight="1" x14ac:dyDescent="0.25">
      <c r="BL1153" s="109" t="str">
        <f t="shared" si="92"/>
        <v/>
      </c>
      <c r="BM1153" s="64" t="str">
        <f t="shared" si="93"/>
        <v/>
      </c>
      <c r="BN1153" s="64" t="str">
        <f t="shared" si="94"/>
        <v/>
      </c>
    </row>
    <row r="1154" spans="64:66" ht="11.25" customHeight="1" x14ac:dyDescent="0.25">
      <c r="BL1154" s="109" t="str">
        <f t="shared" si="92"/>
        <v/>
      </c>
      <c r="BM1154" s="64" t="str">
        <f t="shared" si="93"/>
        <v/>
      </c>
      <c r="BN1154" s="64" t="str">
        <f t="shared" si="94"/>
        <v/>
      </c>
    </row>
    <row r="1155" spans="64:66" ht="11.25" customHeight="1" x14ac:dyDescent="0.25">
      <c r="BL1155" s="109" t="str">
        <f t="shared" si="92"/>
        <v/>
      </c>
      <c r="BM1155" s="64" t="str">
        <f t="shared" si="93"/>
        <v/>
      </c>
      <c r="BN1155" s="64" t="str">
        <f t="shared" si="94"/>
        <v/>
      </c>
    </row>
    <row r="1156" spans="64:66" ht="11.25" customHeight="1" x14ac:dyDescent="0.25">
      <c r="BL1156" s="109" t="str">
        <f t="shared" si="92"/>
        <v/>
      </c>
      <c r="BM1156" s="64" t="str">
        <f t="shared" si="93"/>
        <v/>
      </c>
      <c r="BN1156" s="64" t="str">
        <f t="shared" si="94"/>
        <v/>
      </c>
    </row>
    <row r="1157" spans="64:66" ht="11.25" customHeight="1" x14ac:dyDescent="0.25">
      <c r="BL1157" s="109" t="str">
        <f t="shared" ref="BL1157:BL1220" si="95">IF(ROW()&lt;=$BL$4,ROW()-ROW(BL$4),"")</f>
        <v/>
      </c>
      <c r="BM1157" s="64" t="str">
        <f t="shared" si="93"/>
        <v/>
      </c>
      <c r="BN1157" s="64" t="str">
        <f t="shared" si="94"/>
        <v/>
      </c>
    </row>
    <row r="1158" spans="64:66" ht="11.25" customHeight="1" x14ac:dyDescent="0.25">
      <c r="BL1158" s="109" t="str">
        <f t="shared" si="95"/>
        <v/>
      </c>
      <c r="BM1158" s="64" t="str">
        <f t="shared" ref="BM1158:BM1221" si="96">IF(ISNUMBER(BL1158),INT(BL1157/$BN$4)+1,"")</f>
        <v/>
      </c>
      <c r="BN1158" s="64" t="str">
        <f t="shared" ref="BN1158:BN1221" si="97">IF(ISNUMBER(BL1158),IF(BM1157&lt;&gt;BM1158,1,BN1157+1),"")</f>
        <v/>
      </c>
    </row>
    <row r="1159" spans="64:66" ht="11.25" customHeight="1" x14ac:dyDescent="0.25">
      <c r="BL1159" s="109" t="str">
        <f t="shared" si="95"/>
        <v/>
      </c>
      <c r="BM1159" s="64" t="str">
        <f t="shared" si="96"/>
        <v/>
      </c>
      <c r="BN1159" s="64" t="str">
        <f t="shared" si="97"/>
        <v/>
      </c>
    </row>
    <row r="1160" spans="64:66" ht="11.25" customHeight="1" x14ac:dyDescent="0.25">
      <c r="BL1160" s="109" t="str">
        <f t="shared" si="95"/>
        <v/>
      </c>
      <c r="BM1160" s="64" t="str">
        <f t="shared" si="96"/>
        <v/>
      </c>
      <c r="BN1160" s="64" t="str">
        <f t="shared" si="97"/>
        <v/>
      </c>
    </row>
    <row r="1161" spans="64:66" ht="11.25" customHeight="1" x14ac:dyDescent="0.25">
      <c r="BL1161" s="109" t="str">
        <f t="shared" si="95"/>
        <v/>
      </c>
      <c r="BM1161" s="64" t="str">
        <f t="shared" si="96"/>
        <v/>
      </c>
      <c r="BN1161" s="64" t="str">
        <f t="shared" si="97"/>
        <v/>
      </c>
    </row>
    <row r="1162" spans="64:66" ht="11.25" customHeight="1" x14ac:dyDescent="0.25">
      <c r="BL1162" s="109" t="str">
        <f t="shared" si="95"/>
        <v/>
      </c>
      <c r="BM1162" s="64" t="str">
        <f t="shared" si="96"/>
        <v/>
      </c>
      <c r="BN1162" s="64" t="str">
        <f t="shared" si="97"/>
        <v/>
      </c>
    </row>
    <row r="1163" spans="64:66" ht="11.25" customHeight="1" x14ac:dyDescent="0.25">
      <c r="BL1163" s="109" t="str">
        <f t="shared" si="95"/>
        <v/>
      </c>
      <c r="BM1163" s="64" t="str">
        <f t="shared" si="96"/>
        <v/>
      </c>
      <c r="BN1163" s="64" t="str">
        <f t="shared" si="97"/>
        <v/>
      </c>
    </row>
    <row r="1164" spans="64:66" ht="11.25" customHeight="1" x14ac:dyDescent="0.25">
      <c r="BL1164" s="109" t="str">
        <f t="shared" si="95"/>
        <v/>
      </c>
      <c r="BM1164" s="64" t="str">
        <f t="shared" si="96"/>
        <v/>
      </c>
      <c r="BN1164" s="64" t="str">
        <f t="shared" si="97"/>
        <v/>
      </c>
    </row>
    <row r="1165" spans="64:66" ht="11.25" customHeight="1" x14ac:dyDescent="0.25">
      <c r="BL1165" s="109" t="str">
        <f t="shared" si="95"/>
        <v/>
      </c>
      <c r="BM1165" s="64" t="str">
        <f t="shared" si="96"/>
        <v/>
      </c>
      <c r="BN1165" s="64" t="str">
        <f t="shared" si="97"/>
        <v/>
      </c>
    </row>
    <row r="1166" spans="64:66" ht="11.25" customHeight="1" x14ac:dyDescent="0.25">
      <c r="BL1166" s="109" t="str">
        <f t="shared" si="95"/>
        <v/>
      </c>
      <c r="BM1166" s="64" t="str">
        <f t="shared" si="96"/>
        <v/>
      </c>
      <c r="BN1166" s="64" t="str">
        <f t="shared" si="97"/>
        <v/>
      </c>
    </row>
    <row r="1167" spans="64:66" ht="11.25" customHeight="1" x14ac:dyDescent="0.25">
      <c r="BL1167" s="109" t="str">
        <f t="shared" si="95"/>
        <v/>
      </c>
      <c r="BM1167" s="64" t="str">
        <f t="shared" si="96"/>
        <v/>
      </c>
      <c r="BN1167" s="64" t="str">
        <f t="shared" si="97"/>
        <v/>
      </c>
    </row>
    <row r="1168" spans="64:66" ht="11.25" customHeight="1" x14ac:dyDescent="0.25">
      <c r="BL1168" s="109" t="str">
        <f t="shared" si="95"/>
        <v/>
      </c>
      <c r="BM1168" s="64" t="str">
        <f t="shared" si="96"/>
        <v/>
      </c>
      <c r="BN1168" s="64" t="str">
        <f t="shared" si="97"/>
        <v/>
      </c>
    </row>
    <row r="1169" spans="64:66" ht="11.25" customHeight="1" x14ac:dyDescent="0.25">
      <c r="BL1169" s="109" t="str">
        <f t="shared" si="95"/>
        <v/>
      </c>
      <c r="BM1169" s="64" t="str">
        <f t="shared" si="96"/>
        <v/>
      </c>
      <c r="BN1169" s="64" t="str">
        <f t="shared" si="97"/>
        <v/>
      </c>
    </row>
    <row r="1170" spans="64:66" ht="11.25" customHeight="1" x14ac:dyDescent="0.25">
      <c r="BL1170" s="109" t="str">
        <f t="shared" si="95"/>
        <v/>
      </c>
      <c r="BM1170" s="64" t="str">
        <f t="shared" si="96"/>
        <v/>
      </c>
      <c r="BN1170" s="64" t="str">
        <f t="shared" si="97"/>
        <v/>
      </c>
    </row>
    <row r="1171" spans="64:66" ht="11.25" customHeight="1" x14ac:dyDescent="0.25">
      <c r="BL1171" s="109" t="str">
        <f t="shared" si="95"/>
        <v/>
      </c>
      <c r="BM1171" s="64" t="str">
        <f t="shared" si="96"/>
        <v/>
      </c>
      <c r="BN1171" s="64" t="str">
        <f t="shared" si="97"/>
        <v/>
      </c>
    </row>
    <row r="1172" spans="64:66" ht="11.25" customHeight="1" x14ac:dyDescent="0.25">
      <c r="BL1172" s="109" t="str">
        <f t="shared" si="95"/>
        <v/>
      </c>
      <c r="BM1172" s="64" t="str">
        <f t="shared" si="96"/>
        <v/>
      </c>
      <c r="BN1172" s="64" t="str">
        <f t="shared" si="97"/>
        <v/>
      </c>
    </row>
    <row r="1173" spans="64:66" ht="11.25" customHeight="1" x14ac:dyDescent="0.25">
      <c r="BL1173" s="109" t="str">
        <f t="shared" si="95"/>
        <v/>
      </c>
      <c r="BM1173" s="64" t="str">
        <f t="shared" si="96"/>
        <v/>
      </c>
      <c r="BN1173" s="64" t="str">
        <f t="shared" si="97"/>
        <v/>
      </c>
    </row>
    <row r="1174" spans="64:66" ht="11.25" customHeight="1" x14ac:dyDescent="0.25">
      <c r="BL1174" s="109" t="str">
        <f t="shared" si="95"/>
        <v/>
      </c>
      <c r="BM1174" s="64" t="str">
        <f t="shared" si="96"/>
        <v/>
      </c>
      <c r="BN1174" s="64" t="str">
        <f t="shared" si="97"/>
        <v/>
      </c>
    </row>
    <row r="1175" spans="64:66" ht="11.25" customHeight="1" x14ac:dyDescent="0.25">
      <c r="BL1175" s="109" t="str">
        <f t="shared" si="95"/>
        <v/>
      </c>
      <c r="BM1175" s="64" t="str">
        <f t="shared" si="96"/>
        <v/>
      </c>
      <c r="BN1175" s="64" t="str">
        <f t="shared" si="97"/>
        <v/>
      </c>
    </row>
    <row r="1176" spans="64:66" ht="11.25" customHeight="1" x14ac:dyDescent="0.25">
      <c r="BL1176" s="109" t="str">
        <f t="shared" si="95"/>
        <v/>
      </c>
      <c r="BM1176" s="64" t="str">
        <f t="shared" si="96"/>
        <v/>
      </c>
      <c r="BN1176" s="64" t="str">
        <f t="shared" si="97"/>
        <v/>
      </c>
    </row>
    <row r="1177" spans="64:66" ht="11.25" customHeight="1" x14ac:dyDescent="0.25">
      <c r="BL1177" s="109" t="str">
        <f t="shared" si="95"/>
        <v/>
      </c>
      <c r="BM1177" s="64" t="str">
        <f t="shared" si="96"/>
        <v/>
      </c>
      <c r="BN1177" s="64" t="str">
        <f t="shared" si="97"/>
        <v/>
      </c>
    </row>
    <row r="1178" spans="64:66" ht="11.25" customHeight="1" x14ac:dyDescent="0.25">
      <c r="BL1178" s="109" t="str">
        <f t="shared" si="95"/>
        <v/>
      </c>
      <c r="BM1178" s="64" t="str">
        <f t="shared" si="96"/>
        <v/>
      </c>
      <c r="BN1178" s="64" t="str">
        <f t="shared" si="97"/>
        <v/>
      </c>
    </row>
    <row r="1179" spans="64:66" ht="11.25" customHeight="1" x14ac:dyDescent="0.25">
      <c r="BL1179" s="109" t="str">
        <f t="shared" si="95"/>
        <v/>
      </c>
      <c r="BM1179" s="64" t="str">
        <f t="shared" si="96"/>
        <v/>
      </c>
      <c r="BN1179" s="64" t="str">
        <f t="shared" si="97"/>
        <v/>
      </c>
    </row>
    <row r="1180" spans="64:66" ht="11.25" customHeight="1" x14ac:dyDescent="0.25">
      <c r="BL1180" s="109" t="str">
        <f t="shared" si="95"/>
        <v/>
      </c>
      <c r="BM1180" s="64" t="str">
        <f t="shared" si="96"/>
        <v/>
      </c>
      <c r="BN1180" s="64" t="str">
        <f t="shared" si="97"/>
        <v/>
      </c>
    </row>
    <row r="1181" spans="64:66" ht="11.25" customHeight="1" x14ac:dyDescent="0.25">
      <c r="BL1181" s="109" t="str">
        <f t="shared" si="95"/>
        <v/>
      </c>
      <c r="BM1181" s="64" t="str">
        <f t="shared" si="96"/>
        <v/>
      </c>
      <c r="BN1181" s="64" t="str">
        <f t="shared" si="97"/>
        <v/>
      </c>
    </row>
    <row r="1182" spans="64:66" ht="11.25" customHeight="1" x14ac:dyDescent="0.25">
      <c r="BL1182" s="109" t="str">
        <f t="shared" si="95"/>
        <v/>
      </c>
      <c r="BM1182" s="64" t="str">
        <f t="shared" si="96"/>
        <v/>
      </c>
      <c r="BN1182" s="64" t="str">
        <f t="shared" si="97"/>
        <v/>
      </c>
    </row>
    <row r="1183" spans="64:66" ht="11.25" customHeight="1" x14ac:dyDescent="0.25">
      <c r="BL1183" s="109" t="str">
        <f t="shared" si="95"/>
        <v/>
      </c>
      <c r="BM1183" s="64" t="str">
        <f t="shared" si="96"/>
        <v/>
      </c>
      <c r="BN1183" s="64" t="str">
        <f t="shared" si="97"/>
        <v/>
      </c>
    </row>
    <row r="1184" spans="64:66" ht="11.25" customHeight="1" x14ac:dyDescent="0.25">
      <c r="BL1184" s="109" t="str">
        <f t="shared" si="95"/>
        <v/>
      </c>
      <c r="BM1184" s="64" t="str">
        <f t="shared" si="96"/>
        <v/>
      </c>
      <c r="BN1184" s="64" t="str">
        <f t="shared" si="97"/>
        <v/>
      </c>
    </row>
    <row r="1185" spans="64:66" ht="11.25" customHeight="1" x14ac:dyDescent="0.25">
      <c r="BL1185" s="109" t="str">
        <f t="shared" si="95"/>
        <v/>
      </c>
      <c r="BM1185" s="64" t="str">
        <f t="shared" si="96"/>
        <v/>
      </c>
      <c r="BN1185" s="64" t="str">
        <f t="shared" si="97"/>
        <v/>
      </c>
    </row>
    <row r="1186" spans="64:66" ht="11.25" customHeight="1" x14ac:dyDescent="0.25">
      <c r="BL1186" s="109" t="str">
        <f t="shared" si="95"/>
        <v/>
      </c>
      <c r="BM1186" s="64" t="str">
        <f t="shared" si="96"/>
        <v/>
      </c>
      <c r="BN1186" s="64" t="str">
        <f t="shared" si="97"/>
        <v/>
      </c>
    </row>
    <row r="1187" spans="64:66" ht="11.25" customHeight="1" x14ac:dyDescent="0.25">
      <c r="BL1187" s="109" t="str">
        <f t="shared" si="95"/>
        <v/>
      </c>
      <c r="BM1187" s="64" t="str">
        <f t="shared" si="96"/>
        <v/>
      </c>
      <c r="BN1187" s="64" t="str">
        <f t="shared" si="97"/>
        <v/>
      </c>
    </row>
    <row r="1188" spans="64:66" ht="11.25" customHeight="1" x14ac:dyDescent="0.25">
      <c r="BL1188" s="109" t="str">
        <f t="shared" si="95"/>
        <v/>
      </c>
      <c r="BM1188" s="64" t="str">
        <f t="shared" si="96"/>
        <v/>
      </c>
      <c r="BN1188" s="64" t="str">
        <f t="shared" si="97"/>
        <v/>
      </c>
    </row>
    <row r="1189" spans="64:66" ht="11.25" customHeight="1" x14ac:dyDescent="0.25">
      <c r="BL1189" s="109" t="str">
        <f t="shared" si="95"/>
        <v/>
      </c>
      <c r="BM1189" s="64" t="str">
        <f t="shared" si="96"/>
        <v/>
      </c>
      <c r="BN1189" s="64" t="str">
        <f t="shared" si="97"/>
        <v/>
      </c>
    </row>
    <row r="1190" spans="64:66" ht="11.25" customHeight="1" x14ac:dyDescent="0.25">
      <c r="BL1190" s="109" t="str">
        <f t="shared" si="95"/>
        <v/>
      </c>
      <c r="BM1190" s="64" t="str">
        <f t="shared" si="96"/>
        <v/>
      </c>
      <c r="BN1190" s="64" t="str">
        <f t="shared" si="97"/>
        <v/>
      </c>
    </row>
    <row r="1191" spans="64:66" ht="11.25" customHeight="1" x14ac:dyDescent="0.25">
      <c r="BL1191" s="109" t="str">
        <f t="shared" si="95"/>
        <v/>
      </c>
      <c r="BM1191" s="64" t="str">
        <f t="shared" si="96"/>
        <v/>
      </c>
      <c r="BN1191" s="64" t="str">
        <f t="shared" si="97"/>
        <v/>
      </c>
    </row>
    <row r="1192" spans="64:66" ht="11.25" customHeight="1" x14ac:dyDescent="0.25">
      <c r="BL1192" s="109" t="str">
        <f t="shared" si="95"/>
        <v/>
      </c>
      <c r="BM1192" s="64" t="str">
        <f t="shared" si="96"/>
        <v/>
      </c>
      <c r="BN1192" s="64" t="str">
        <f t="shared" si="97"/>
        <v/>
      </c>
    </row>
    <row r="1193" spans="64:66" ht="11.25" customHeight="1" x14ac:dyDescent="0.25">
      <c r="BL1193" s="109" t="str">
        <f t="shared" si="95"/>
        <v/>
      </c>
      <c r="BM1193" s="64" t="str">
        <f t="shared" si="96"/>
        <v/>
      </c>
      <c r="BN1193" s="64" t="str">
        <f t="shared" si="97"/>
        <v/>
      </c>
    </row>
    <row r="1194" spans="64:66" ht="11.25" customHeight="1" x14ac:dyDescent="0.25">
      <c r="BL1194" s="109" t="str">
        <f t="shared" si="95"/>
        <v/>
      </c>
      <c r="BM1194" s="64" t="str">
        <f t="shared" si="96"/>
        <v/>
      </c>
      <c r="BN1194" s="64" t="str">
        <f t="shared" si="97"/>
        <v/>
      </c>
    </row>
    <row r="1195" spans="64:66" ht="11.25" customHeight="1" x14ac:dyDescent="0.25">
      <c r="BL1195" s="109" t="str">
        <f t="shared" si="95"/>
        <v/>
      </c>
      <c r="BM1195" s="64" t="str">
        <f t="shared" si="96"/>
        <v/>
      </c>
      <c r="BN1195" s="64" t="str">
        <f t="shared" si="97"/>
        <v/>
      </c>
    </row>
    <row r="1196" spans="64:66" ht="11.25" customHeight="1" x14ac:dyDescent="0.25">
      <c r="BL1196" s="109" t="str">
        <f t="shared" si="95"/>
        <v/>
      </c>
      <c r="BM1196" s="64" t="str">
        <f t="shared" si="96"/>
        <v/>
      </c>
      <c r="BN1196" s="64" t="str">
        <f t="shared" si="97"/>
        <v/>
      </c>
    </row>
    <row r="1197" spans="64:66" ht="11.25" customHeight="1" x14ac:dyDescent="0.25">
      <c r="BL1197" s="109" t="str">
        <f t="shared" si="95"/>
        <v/>
      </c>
      <c r="BM1197" s="64" t="str">
        <f t="shared" si="96"/>
        <v/>
      </c>
      <c r="BN1197" s="64" t="str">
        <f t="shared" si="97"/>
        <v/>
      </c>
    </row>
    <row r="1198" spans="64:66" ht="11.25" customHeight="1" x14ac:dyDescent="0.25">
      <c r="BL1198" s="109" t="str">
        <f t="shared" si="95"/>
        <v/>
      </c>
      <c r="BM1198" s="64" t="str">
        <f t="shared" si="96"/>
        <v/>
      </c>
      <c r="BN1198" s="64" t="str">
        <f t="shared" si="97"/>
        <v/>
      </c>
    </row>
    <row r="1199" spans="64:66" ht="11.25" customHeight="1" x14ac:dyDescent="0.25">
      <c r="BL1199" s="109" t="str">
        <f t="shared" si="95"/>
        <v/>
      </c>
      <c r="BM1199" s="64" t="str">
        <f t="shared" si="96"/>
        <v/>
      </c>
      <c r="BN1199" s="64" t="str">
        <f t="shared" si="97"/>
        <v/>
      </c>
    </row>
    <row r="1200" spans="64:66" ht="11.25" customHeight="1" x14ac:dyDescent="0.25">
      <c r="BL1200" s="109" t="str">
        <f t="shared" si="95"/>
        <v/>
      </c>
      <c r="BM1200" s="64" t="str">
        <f t="shared" si="96"/>
        <v/>
      </c>
      <c r="BN1200" s="64" t="str">
        <f t="shared" si="97"/>
        <v/>
      </c>
    </row>
    <row r="1201" spans="64:66" ht="11.25" customHeight="1" x14ac:dyDescent="0.25">
      <c r="BL1201" s="109" t="str">
        <f t="shared" si="95"/>
        <v/>
      </c>
      <c r="BM1201" s="64" t="str">
        <f t="shared" si="96"/>
        <v/>
      </c>
      <c r="BN1201" s="64" t="str">
        <f t="shared" si="97"/>
        <v/>
      </c>
    </row>
    <row r="1202" spans="64:66" ht="11.25" customHeight="1" x14ac:dyDescent="0.25">
      <c r="BL1202" s="109" t="str">
        <f t="shared" si="95"/>
        <v/>
      </c>
      <c r="BM1202" s="64" t="str">
        <f t="shared" si="96"/>
        <v/>
      </c>
      <c r="BN1202" s="64" t="str">
        <f t="shared" si="97"/>
        <v/>
      </c>
    </row>
    <row r="1203" spans="64:66" ht="11.25" customHeight="1" x14ac:dyDescent="0.25">
      <c r="BL1203" s="109" t="str">
        <f t="shared" si="95"/>
        <v/>
      </c>
      <c r="BM1203" s="64" t="str">
        <f t="shared" si="96"/>
        <v/>
      </c>
      <c r="BN1203" s="64" t="str">
        <f t="shared" si="97"/>
        <v/>
      </c>
    </row>
    <row r="1204" spans="64:66" ht="11.25" customHeight="1" x14ac:dyDescent="0.25">
      <c r="BL1204" s="109" t="str">
        <f t="shared" si="95"/>
        <v/>
      </c>
      <c r="BM1204" s="64" t="str">
        <f t="shared" si="96"/>
        <v/>
      </c>
      <c r="BN1204" s="64" t="str">
        <f t="shared" si="97"/>
        <v/>
      </c>
    </row>
    <row r="1205" spans="64:66" ht="11.25" customHeight="1" x14ac:dyDescent="0.25">
      <c r="BL1205" s="109" t="str">
        <f t="shared" si="95"/>
        <v/>
      </c>
      <c r="BM1205" s="64" t="str">
        <f t="shared" si="96"/>
        <v/>
      </c>
      <c r="BN1205" s="64" t="str">
        <f t="shared" si="97"/>
        <v/>
      </c>
    </row>
    <row r="1206" spans="64:66" ht="11.25" customHeight="1" x14ac:dyDescent="0.25">
      <c r="BL1206" s="109" t="str">
        <f t="shared" si="95"/>
        <v/>
      </c>
      <c r="BM1206" s="64" t="str">
        <f t="shared" si="96"/>
        <v/>
      </c>
      <c r="BN1206" s="64" t="str">
        <f t="shared" si="97"/>
        <v/>
      </c>
    </row>
    <row r="1207" spans="64:66" ht="11.25" customHeight="1" x14ac:dyDescent="0.25">
      <c r="BL1207" s="109" t="str">
        <f t="shared" si="95"/>
        <v/>
      </c>
      <c r="BM1207" s="64" t="str">
        <f t="shared" si="96"/>
        <v/>
      </c>
      <c r="BN1207" s="64" t="str">
        <f t="shared" si="97"/>
        <v/>
      </c>
    </row>
    <row r="1208" spans="64:66" ht="11.25" customHeight="1" x14ac:dyDescent="0.25">
      <c r="BL1208" s="109" t="str">
        <f t="shared" si="95"/>
        <v/>
      </c>
      <c r="BM1208" s="64" t="str">
        <f t="shared" si="96"/>
        <v/>
      </c>
      <c r="BN1208" s="64" t="str">
        <f t="shared" si="97"/>
        <v/>
      </c>
    </row>
    <row r="1209" spans="64:66" ht="11.25" customHeight="1" x14ac:dyDescent="0.25">
      <c r="BL1209" s="109" t="str">
        <f t="shared" si="95"/>
        <v/>
      </c>
      <c r="BM1209" s="64" t="str">
        <f t="shared" si="96"/>
        <v/>
      </c>
      <c r="BN1209" s="64" t="str">
        <f t="shared" si="97"/>
        <v/>
      </c>
    </row>
    <row r="1210" spans="64:66" ht="11.25" customHeight="1" x14ac:dyDescent="0.25">
      <c r="BL1210" s="109" t="str">
        <f t="shared" si="95"/>
        <v/>
      </c>
      <c r="BM1210" s="64" t="str">
        <f t="shared" si="96"/>
        <v/>
      </c>
      <c r="BN1210" s="64" t="str">
        <f t="shared" si="97"/>
        <v/>
      </c>
    </row>
    <row r="1211" spans="64:66" ht="11.25" customHeight="1" x14ac:dyDescent="0.25">
      <c r="BL1211" s="109" t="str">
        <f t="shared" si="95"/>
        <v/>
      </c>
      <c r="BM1211" s="64" t="str">
        <f t="shared" si="96"/>
        <v/>
      </c>
      <c r="BN1211" s="64" t="str">
        <f t="shared" si="97"/>
        <v/>
      </c>
    </row>
    <row r="1212" spans="64:66" ht="11.25" customHeight="1" x14ac:dyDescent="0.25">
      <c r="BL1212" s="109" t="str">
        <f t="shared" si="95"/>
        <v/>
      </c>
      <c r="BM1212" s="64" t="str">
        <f t="shared" si="96"/>
        <v/>
      </c>
      <c r="BN1212" s="64" t="str">
        <f t="shared" si="97"/>
        <v/>
      </c>
    </row>
    <row r="1213" spans="64:66" ht="11.25" customHeight="1" x14ac:dyDescent="0.25">
      <c r="BL1213" s="109" t="str">
        <f t="shared" si="95"/>
        <v/>
      </c>
      <c r="BM1213" s="64" t="str">
        <f t="shared" si="96"/>
        <v/>
      </c>
      <c r="BN1213" s="64" t="str">
        <f t="shared" si="97"/>
        <v/>
      </c>
    </row>
    <row r="1214" spans="64:66" ht="11.25" customHeight="1" x14ac:dyDescent="0.25">
      <c r="BL1214" s="109" t="str">
        <f t="shared" si="95"/>
        <v/>
      </c>
      <c r="BM1214" s="64" t="str">
        <f t="shared" si="96"/>
        <v/>
      </c>
      <c r="BN1214" s="64" t="str">
        <f t="shared" si="97"/>
        <v/>
      </c>
    </row>
    <row r="1215" spans="64:66" ht="11.25" customHeight="1" x14ac:dyDescent="0.25">
      <c r="BL1215" s="109" t="str">
        <f t="shared" si="95"/>
        <v/>
      </c>
      <c r="BM1215" s="64" t="str">
        <f t="shared" si="96"/>
        <v/>
      </c>
      <c r="BN1215" s="64" t="str">
        <f t="shared" si="97"/>
        <v/>
      </c>
    </row>
    <row r="1216" spans="64:66" ht="11.25" customHeight="1" x14ac:dyDescent="0.25">
      <c r="BL1216" s="109" t="str">
        <f t="shared" si="95"/>
        <v/>
      </c>
      <c r="BM1216" s="64" t="str">
        <f t="shared" si="96"/>
        <v/>
      </c>
      <c r="BN1216" s="64" t="str">
        <f t="shared" si="97"/>
        <v/>
      </c>
    </row>
    <row r="1217" spans="64:66" ht="11.25" customHeight="1" x14ac:dyDescent="0.25">
      <c r="BL1217" s="109" t="str">
        <f t="shared" si="95"/>
        <v/>
      </c>
      <c r="BM1217" s="64" t="str">
        <f t="shared" si="96"/>
        <v/>
      </c>
      <c r="BN1217" s="64" t="str">
        <f t="shared" si="97"/>
        <v/>
      </c>
    </row>
    <row r="1218" spans="64:66" ht="11.25" customHeight="1" x14ac:dyDescent="0.25">
      <c r="BL1218" s="109" t="str">
        <f t="shared" si="95"/>
        <v/>
      </c>
      <c r="BM1218" s="64" t="str">
        <f t="shared" si="96"/>
        <v/>
      </c>
      <c r="BN1218" s="64" t="str">
        <f t="shared" si="97"/>
        <v/>
      </c>
    </row>
    <row r="1219" spans="64:66" ht="11.25" customHeight="1" x14ac:dyDescent="0.25">
      <c r="BL1219" s="109" t="str">
        <f t="shared" si="95"/>
        <v/>
      </c>
      <c r="BM1219" s="64" t="str">
        <f t="shared" si="96"/>
        <v/>
      </c>
      <c r="BN1219" s="64" t="str">
        <f t="shared" si="97"/>
        <v/>
      </c>
    </row>
    <row r="1220" spans="64:66" ht="11.25" customHeight="1" x14ac:dyDescent="0.25">
      <c r="BL1220" s="109" t="str">
        <f t="shared" si="95"/>
        <v/>
      </c>
      <c r="BM1220" s="64" t="str">
        <f t="shared" si="96"/>
        <v/>
      </c>
      <c r="BN1220" s="64" t="str">
        <f t="shared" si="97"/>
        <v/>
      </c>
    </row>
    <row r="1221" spans="64:66" ht="11.25" customHeight="1" x14ac:dyDescent="0.25">
      <c r="BL1221" s="109" t="str">
        <f t="shared" ref="BL1221:BL1284" si="98">IF(ROW()&lt;=$BL$4,ROW()-ROW(BL$4),"")</f>
        <v/>
      </c>
      <c r="BM1221" s="64" t="str">
        <f t="shared" si="96"/>
        <v/>
      </c>
      <c r="BN1221" s="64" t="str">
        <f t="shared" si="97"/>
        <v/>
      </c>
    </row>
    <row r="1222" spans="64:66" ht="11.25" customHeight="1" x14ac:dyDescent="0.25">
      <c r="BL1222" s="109" t="str">
        <f t="shared" si="98"/>
        <v/>
      </c>
      <c r="BM1222" s="64" t="str">
        <f t="shared" ref="BM1222:BM1285" si="99">IF(ISNUMBER(BL1222),INT(BL1221/$BN$4)+1,"")</f>
        <v/>
      </c>
      <c r="BN1222" s="64" t="str">
        <f t="shared" ref="BN1222:BN1285" si="100">IF(ISNUMBER(BL1222),IF(BM1221&lt;&gt;BM1222,1,BN1221+1),"")</f>
        <v/>
      </c>
    </row>
    <row r="1223" spans="64:66" ht="11.25" customHeight="1" x14ac:dyDescent="0.25">
      <c r="BL1223" s="109" t="str">
        <f t="shared" si="98"/>
        <v/>
      </c>
      <c r="BM1223" s="64" t="str">
        <f t="shared" si="99"/>
        <v/>
      </c>
      <c r="BN1223" s="64" t="str">
        <f t="shared" si="100"/>
        <v/>
      </c>
    </row>
    <row r="1224" spans="64:66" ht="11.25" customHeight="1" x14ac:dyDescent="0.25">
      <c r="BL1224" s="109" t="str">
        <f t="shared" si="98"/>
        <v/>
      </c>
      <c r="BM1224" s="64" t="str">
        <f t="shared" si="99"/>
        <v/>
      </c>
      <c r="BN1224" s="64" t="str">
        <f t="shared" si="100"/>
        <v/>
      </c>
    </row>
    <row r="1225" spans="64:66" ht="11.25" customHeight="1" x14ac:dyDescent="0.25">
      <c r="BL1225" s="109" t="str">
        <f t="shared" si="98"/>
        <v/>
      </c>
      <c r="BM1225" s="64" t="str">
        <f t="shared" si="99"/>
        <v/>
      </c>
      <c r="BN1225" s="64" t="str">
        <f t="shared" si="100"/>
        <v/>
      </c>
    </row>
    <row r="1226" spans="64:66" ht="11.25" customHeight="1" x14ac:dyDescent="0.25">
      <c r="BL1226" s="109" t="str">
        <f t="shared" si="98"/>
        <v/>
      </c>
      <c r="BM1226" s="64" t="str">
        <f t="shared" si="99"/>
        <v/>
      </c>
      <c r="BN1226" s="64" t="str">
        <f t="shared" si="100"/>
        <v/>
      </c>
    </row>
    <row r="1227" spans="64:66" ht="11.25" customHeight="1" x14ac:dyDescent="0.25">
      <c r="BL1227" s="109" t="str">
        <f t="shared" si="98"/>
        <v/>
      </c>
      <c r="BM1227" s="64" t="str">
        <f t="shared" si="99"/>
        <v/>
      </c>
      <c r="BN1227" s="64" t="str">
        <f t="shared" si="100"/>
        <v/>
      </c>
    </row>
    <row r="1228" spans="64:66" ht="11.25" customHeight="1" x14ac:dyDescent="0.25">
      <c r="BL1228" s="109" t="str">
        <f t="shared" si="98"/>
        <v/>
      </c>
      <c r="BM1228" s="64" t="str">
        <f t="shared" si="99"/>
        <v/>
      </c>
      <c r="BN1228" s="64" t="str">
        <f t="shared" si="100"/>
        <v/>
      </c>
    </row>
    <row r="1229" spans="64:66" ht="11.25" customHeight="1" x14ac:dyDescent="0.25">
      <c r="BL1229" s="109" t="str">
        <f t="shared" si="98"/>
        <v/>
      </c>
      <c r="BM1229" s="64" t="str">
        <f t="shared" si="99"/>
        <v/>
      </c>
      <c r="BN1229" s="64" t="str">
        <f t="shared" si="100"/>
        <v/>
      </c>
    </row>
    <row r="1230" spans="64:66" ht="11.25" customHeight="1" x14ac:dyDescent="0.25">
      <c r="BL1230" s="109" t="str">
        <f t="shared" si="98"/>
        <v/>
      </c>
      <c r="BM1230" s="64" t="str">
        <f t="shared" si="99"/>
        <v/>
      </c>
      <c r="BN1230" s="64" t="str">
        <f t="shared" si="100"/>
        <v/>
      </c>
    </row>
    <row r="1231" spans="64:66" ht="11.25" customHeight="1" x14ac:dyDescent="0.25">
      <c r="BL1231" s="109" t="str">
        <f t="shared" si="98"/>
        <v/>
      </c>
      <c r="BM1231" s="64" t="str">
        <f t="shared" si="99"/>
        <v/>
      </c>
      <c r="BN1231" s="64" t="str">
        <f t="shared" si="100"/>
        <v/>
      </c>
    </row>
    <row r="1232" spans="64:66" ht="11.25" customHeight="1" x14ac:dyDescent="0.25">
      <c r="BL1232" s="109" t="str">
        <f t="shared" si="98"/>
        <v/>
      </c>
      <c r="BM1232" s="64" t="str">
        <f t="shared" si="99"/>
        <v/>
      </c>
      <c r="BN1232" s="64" t="str">
        <f t="shared" si="100"/>
        <v/>
      </c>
    </row>
    <row r="1233" spans="64:66" ht="11.25" customHeight="1" x14ac:dyDescent="0.25">
      <c r="BL1233" s="109" t="str">
        <f t="shared" si="98"/>
        <v/>
      </c>
      <c r="BM1233" s="64" t="str">
        <f t="shared" si="99"/>
        <v/>
      </c>
      <c r="BN1233" s="64" t="str">
        <f t="shared" si="100"/>
        <v/>
      </c>
    </row>
    <row r="1234" spans="64:66" ht="11.25" customHeight="1" x14ac:dyDescent="0.25">
      <c r="BL1234" s="109" t="str">
        <f t="shared" si="98"/>
        <v/>
      </c>
      <c r="BM1234" s="64" t="str">
        <f t="shared" si="99"/>
        <v/>
      </c>
      <c r="BN1234" s="64" t="str">
        <f t="shared" si="100"/>
        <v/>
      </c>
    </row>
    <row r="1235" spans="64:66" ht="11.25" customHeight="1" x14ac:dyDescent="0.25">
      <c r="BL1235" s="109" t="str">
        <f t="shared" si="98"/>
        <v/>
      </c>
      <c r="BM1235" s="64" t="str">
        <f t="shared" si="99"/>
        <v/>
      </c>
      <c r="BN1235" s="64" t="str">
        <f t="shared" si="100"/>
        <v/>
      </c>
    </row>
    <row r="1236" spans="64:66" ht="11.25" customHeight="1" x14ac:dyDescent="0.25">
      <c r="BL1236" s="109" t="str">
        <f t="shared" si="98"/>
        <v/>
      </c>
      <c r="BM1236" s="64" t="str">
        <f t="shared" si="99"/>
        <v/>
      </c>
      <c r="BN1236" s="64" t="str">
        <f t="shared" si="100"/>
        <v/>
      </c>
    </row>
    <row r="1237" spans="64:66" ht="11.25" customHeight="1" x14ac:dyDescent="0.25">
      <c r="BL1237" s="109" t="str">
        <f t="shared" si="98"/>
        <v/>
      </c>
      <c r="BM1237" s="64" t="str">
        <f t="shared" si="99"/>
        <v/>
      </c>
      <c r="BN1237" s="64" t="str">
        <f t="shared" si="100"/>
        <v/>
      </c>
    </row>
    <row r="1238" spans="64:66" ht="11.25" customHeight="1" x14ac:dyDescent="0.25">
      <c r="BL1238" s="109" t="str">
        <f t="shared" si="98"/>
        <v/>
      </c>
      <c r="BM1238" s="64" t="str">
        <f t="shared" si="99"/>
        <v/>
      </c>
      <c r="BN1238" s="64" t="str">
        <f t="shared" si="100"/>
        <v/>
      </c>
    </row>
    <row r="1239" spans="64:66" ht="11.25" customHeight="1" x14ac:dyDescent="0.25">
      <c r="BL1239" s="109" t="str">
        <f t="shared" si="98"/>
        <v/>
      </c>
      <c r="BM1239" s="64" t="str">
        <f t="shared" si="99"/>
        <v/>
      </c>
      <c r="BN1239" s="64" t="str">
        <f t="shared" si="100"/>
        <v/>
      </c>
    </row>
    <row r="1240" spans="64:66" ht="11.25" customHeight="1" x14ac:dyDescent="0.25">
      <c r="BL1240" s="109" t="str">
        <f t="shared" si="98"/>
        <v/>
      </c>
      <c r="BM1240" s="64" t="str">
        <f t="shared" si="99"/>
        <v/>
      </c>
      <c r="BN1240" s="64" t="str">
        <f t="shared" si="100"/>
        <v/>
      </c>
    </row>
    <row r="1241" spans="64:66" ht="11.25" customHeight="1" x14ac:dyDescent="0.25">
      <c r="BL1241" s="109" t="str">
        <f t="shared" si="98"/>
        <v/>
      </c>
      <c r="BM1241" s="64" t="str">
        <f t="shared" si="99"/>
        <v/>
      </c>
      <c r="BN1241" s="64" t="str">
        <f t="shared" si="100"/>
        <v/>
      </c>
    </row>
    <row r="1242" spans="64:66" ht="11.25" customHeight="1" x14ac:dyDescent="0.25">
      <c r="BL1242" s="109" t="str">
        <f t="shared" si="98"/>
        <v/>
      </c>
      <c r="BM1242" s="64" t="str">
        <f t="shared" si="99"/>
        <v/>
      </c>
      <c r="BN1242" s="64" t="str">
        <f t="shared" si="100"/>
        <v/>
      </c>
    </row>
    <row r="1243" spans="64:66" ht="11.25" customHeight="1" x14ac:dyDescent="0.25">
      <c r="BL1243" s="109" t="str">
        <f t="shared" si="98"/>
        <v/>
      </c>
      <c r="BM1243" s="64" t="str">
        <f t="shared" si="99"/>
        <v/>
      </c>
      <c r="BN1243" s="64" t="str">
        <f t="shared" si="100"/>
        <v/>
      </c>
    </row>
    <row r="1244" spans="64:66" ht="11.25" customHeight="1" x14ac:dyDescent="0.25">
      <c r="BL1244" s="109" t="str">
        <f t="shared" si="98"/>
        <v/>
      </c>
      <c r="BM1244" s="64" t="str">
        <f t="shared" si="99"/>
        <v/>
      </c>
      <c r="BN1244" s="64" t="str">
        <f t="shared" si="100"/>
        <v/>
      </c>
    </row>
    <row r="1245" spans="64:66" ht="11.25" customHeight="1" x14ac:dyDescent="0.25">
      <c r="BL1245" s="109" t="str">
        <f t="shared" si="98"/>
        <v/>
      </c>
      <c r="BM1245" s="64" t="str">
        <f t="shared" si="99"/>
        <v/>
      </c>
      <c r="BN1245" s="64" t="str">
        <f t="shared" si="100"/>
        <v/>
      </c>
    </row>
    <row r="1246" spans="64:66" ht="11.25" customHeight="1" x14ac:dyDescent="0.25">
      <c r="BL1246" s="109" t="str">
        <f t="shared" si="98"/>
        <v/>
      </c>
      <c r="BM1246" s="64" t="str">
        <f t="shared" si="99"/>
        <v/>
      </c>
      <c r="BN1246" s="64" t="str">
        <f t="shared" si="100"/>
        <v/>
      </c>
    </row>
    <row r="1247" spans="64:66" ht="11.25" customHeight="1" x14ac:dyDescent="0.25">
      <c r="BL1247" s="109" t="str">
        <f t="shared" si="98"/>
        <v/>
      </c>
      <c r="BM1247" s="64" t="str">
        <f t="shared" si="99"/>
        <v/>
      </c>
      <c r="BN1247" s="64" t="str">
        <f t="shared" si="100"/>
        <v/>
      </c>
    </row>
    <row r="1248" spans="64:66" ht="11.25" customHeight="1" x14ac:dyDescent="0.25">
      <c r="BL1248" s="109" t="str">
        <f t="shared" si="98"/>
        <v/>
      </c>
      <c r="BM1248" s="64" t="str">
        <f t="shared" si="99"/>
        <v/>
      </c>
      <c r="BN1248" s="64" t="str">
        <f t="shared" si="100"/>
        <v/>
      </c>
    </row>
    <row r="1249" spans="64:66" ht="11.25" customHeight="1" x14ac:dyDescent="0.25">
      <c r="BL1249" s="109" t="str">
        <f t="shared" si="98"/>
        <v/>
      </c>
      <c r="BM1249" s="64" t="str">
        <f t="shared" si="99"/>
        <v/>
      </c>
      <c r="BN1249" s="64" t="str">
        <f t="shared" si="100"/>
        <v/>
      </c>
    </row>
    <row r="1250" spans="64:66" ht="11.25" customHeight="1" x14ac:dyDescent="0.25">
      <c r="BL1250" s="109" t="str">
        <f t="shared" si="98"/>
        <v/>
      </c>
      <c r="BM1250" s="64" t="str">
        <f t="shared" si="99"/>
        <v/>
      </c>
      <c r="BN1250" s="64" t="str">
        <f t="shared" si="100"/>
        <v/>
      </c>
    </row>
    <row r="1251" spans="64:66" ht="11.25" customHeight="1" x14ac:dyDescent="0.25">
      <c r="BL1251" s="109" t="str">
        <f t="shared" si="98"/>
        <v/>
      </c>
      <c r="BM1251" s="64" t="str">
        <f t="shared" si="99"/>
        <v/>
      </c>
      <c r="BN1251" s="64" t="str">
        <f t="shared" si="100"/>
        <v/>
      </c>
    </row>
    <row r="1252" spans="64:66" ht="11.25" customHeight="1" x14ac:dyDescent="0.25">
      <c r="BL1252" s="109" t="str">
        <f t="shared" si="98"/>
        <v/>
      </c>
      <c r="BM1252" s="64" t="str">
        <f t="shared" si="99"/>
        <v/>
      </c>
      <c r="BN1252" s="64" t="str">
        <f t="shared" si="100"/>
        <v/>
      </c>
    </row>
    <row r="1253" spans="64:66" ht="11.25" customHeight="1" x14ac:dyDescent="0.25">
      <c r="BL1253" s="109" t="str">
        <f t="shared" si="98"/>
        <v/>
      </c>
      <c r="BM1253" s="64" t="str">
        <f t="shared" si="99"/>
        <v/>
      </c>
      <c r="BN1253" s="64" t="str">
        <f t="shared" si="100"/>
        <v/>
      </c>
    </row>
    <row r="1254" spans="64:66" ht="11.25" customHeight="1" x14ac:dyDescent="0.25">
      <c r="BL1254" s="109" t="str">
        <f t="shared" si="98"/>
        <v/>
      </c>
      <c r="BM1254" s="64" t="str">
        <f t="shared" si="99"/>
        <v/>
      </c>
      <c r="BN1254" s="64" t="str">
        <f t="shared" si="100"/>
        <v/>
      </c>
    </row>
    <row r="1255" spans="64:66" ht="11.25" customHeight="1" x14ac:dyDescent="0.25">
      <c r="BL1255" s="109" t="str">
        <f t="shared" si="98"/>
        <v/>
      </c>
      <c r="BM1255" s="64" t="str">
        <f t="shared" si="99"/>
        <v/>
      </c>
      <c r="BN1255" s="64" t="str">
        <f t="shared" si="100"/>
        <v/>
      </c>
    </row>
    <row r="1256" spans="64:66" ht="11.25" customHeight="1" x14ac:dyDescent="0.25">
      <c r="BL1256" s="109" t="str">
        <f t="shared" si="98"/>
        <v/>
      </c>
      <c r="BM1256" s="64" t="str">
        <f t="shared" si="99"/>
        <v/>
      </c>
      <c r="BN1256" s="64" t="str">
        <f t="shared" si="100"/>
        <v/>
      </c>
    </row>
    <row r="1257" spans="64:66" ht="11.25" customHeight="1" x14ac:dyDescent="0.25">
      <c r="BL1257" s="109" t="str">
        <f t="shared" si="98"/>
        <v/>
      </c>
      <c r="BM1257" s="64" t="str">
        <f t="shared" si="99"/>
        <v/>
      </c>
      <c r="BN1257" s="64" t="str">
        <f t="shared" si="100"/>
        <v/>
      </c>
    </row>
    <row r="1258" spans="64:66" ht="11.25" customHeight="1" x14ac:dyDescent="0.25">
      <c r="BL1258" s="109" t="str">
        <f t="shared" si="98"/>
        <v/>
      </c>
      <c r="BM1258" s="64" t="str">
        <f t="shared" si="99"/>
        <v/>
      </c>
      <c r="BN1258" s="64" t="str">
        <f t="shared" si="100"/>
        <v/>
      </c>
    </row>
    <row r="1259" spans="64:66" ht="11.25" customHeight="1" x14ac:dyDescent="0.25">
      <c r="BL1259" s="109" t="str">
        <f t="shared" si="98"/>
        <v/>
      </c>
      <c r="BM1259" s="64" t="str">
        <f t="shared" si="99"/>
        <v/>
      </c>
      <c r="BN1259" s="64" t="str">
        <f t="shared" si="100"/>
        <v/>
      </c>
    </row>
    <row r="1260" spans="64:66" ht="11.25" customHeight="1" x14ac:dyDescent="0.25">
      <c r="BL1260" s="109" t="str">
        <f t="shared" si="98"/>
        <v/>
      </c>
      <c r="BM1260" s="64" t="str">
        <f t="shared" si="99"/>
        <v/>
      </c>
      <c r="BN1260" s="64" t="str">
        <f t="shared" si="100"/>
        <v/>
      </c>
    </row>
    <row r="1261" spans="64:66" ht="11.25" customHeight="1" x14ac:dyDescent="0.25">
      <c r="BL1261" s="109" t="str">
        <f t="shared" si="98"/>
        <v/>
      </c>
      <c r="BM1261" s="64" t="str">
        <f t="shared" si="99"/>
        <v/>
      </c>
      <c r="BN1261" s="64" t="str">
        <f t="shared" si="100"/>
        <v/>
      </c>
    </row>
    <row r="1262" spans="64:66" ht="11.25" customHeight="1" x14ac:dyDescent="0.25">
      <c r="BL1262" s="109" t="str">
        <f t="shared" si="98"/>
        <v/>
      </c>
      <c r="BM1262" s="64" t="str">
        <f t="shared" si="99"/>
        <v/>
      </c>
      <c r="BN1262" s="64" t="str">
        <f t="shared" si="100"/>
        <v/>
      </c>
    </row>
    <row r="1263" spans="64:66" ht="11.25" customHeight="1" x14ac:dyDescent="0.25">
      <c r="BL1263" s="109" t="str">
        <f t="shared" si="98"/>
        <v/>
      </c>
      <c r="BM1263" s="64" t="str">
        <f t="shared" si="99"/>
        <v/>
      </c>
      <c r="BN1263" s="64" t="str">
        <f t="shared" si="100"/>
        <v/>
      </c>
    </row>
    <row r="1264" spans="64:66" ht="11.25" customHeight="1" x14ac:dyDescent="0.25">
      <c r="BL1264" s="109" t="str">
        <f t="shared" si="98"/>
        <v/>
      </c>
      <c r="BM1264" s="64" t="str">
        <f t="shared" si="99"/>
        <v/>
      </c>
      <c r="BN1264" s="64" t="str">
        <f t="shared" si="100"/>
        <v/>
      </c>
    </row>
    <row r="1265" spans="64:66" ht="11.25" customHeight="1" x14ac:dyDescent="0.25">
      <c r="BL1265" s="109" t="str">
        <f t="shared" si="98"/>
        <v/>
      </c>
      <c r="BM1265" s="64" t="str">
        <f t="shared" si="99"/>
        <v/>
      </c>
      <c r="BN1265" s="64" t="str">
        <f t="shared" si="100"/>
        <v/>
      </c>
    </row>
    <row r="1266" spans="64:66" ht="11.25" customHeight="1" x14ac:dyDescent="0.25">
      <c r="BL1266" s="109" t="str">
        <f t="shared" si="98"/>
        <v/>
      </c>
      <c r="BM1266" s="64" t="str">
        <f t="shared" si="99"/>
        <v/>
      </c>
      <c r="BN1266" s="64" t="str">
        <f t="shared" si="100"/>
        <v/>
      </c>
    </row>
    <row r="1267" spans="64:66" ht="11.25" customHeight="1" x14ac:dyDescent="0.25">
      <c r="BL1267" s="109" t="str">
        <f t="shared" si="98"/>
        <v/>
      </c>
      <c r="BM1267" s="64" t="str">
        <f t="shared" si="99"/>
        <v/>
      </c>
      <c r="BN1267" s="64" t="str">
        <f t="shared" si="100"/>
        <v/>
      </c>
    </row>
    <row r="1268" spans="64:66" ht="11.25" customHeight="1" x14ac:dyDescent="0.25">
      <c r="BL1268" s="109" t="str">
        <f t="shared" si="98"/>
        <v/>
      </c>
      <c r="BM1268" s="64" t="str">
        <f t="shared" si="99"/>
        <v/>
      </c>
      <c r="BN1268" s="64" t="str">
        <f t="shared" si="100"/>
        <v/>
      </c>
    </row>
    <row r="1269" spans="64:66" ht="11.25" customHeight="1" x14ac:dyDescent="0.25">
      <c r="BL1269" s="109" t="str">
        <f t="shared" si="98"/>
        <v/>
      </c>
      <c r="BM1269" s="64" t="str">
        <f t="shared" si="99"/>
        <v/>
      </c>
      <c r="BN1269" s="64" t="str">
        <f t="shared" si="100"/>
        <v/>
      </c>
    </row>
    <row r="1270" spans="64:66" ht="11.25" customHeight="1" x14ac:dyDescent="0.25">
      <c r="BL1270" s="109" t="str">
        <f t="shared" si="98"/>
        <v/>
      </c>
      <c r="BM1270" s="64" t="str">
        <f t="shared" si="99"/>
        <v/>
      </c>
      <c r="BN1270" s="64" t="str">
        <f t="shared" si="100"/>
        <v/>
      </c>
    </row>
    <row r="1271" spans="64:66" ht="11.25" customHeight="1" x14ac:dyDescent="0.25">
      <c r="BL1271" s="109" t="str">
        <f t="shared" si="98"/>
        <v/>
      </c>
      <c r="BM1271" s="64" t="str">
        <f t="shared" si="99"/>
        <v/>
      </c>
      <c r="BN1271" s="64" t="str">
        <f t="shared" si="100"/>
        <v/>
      </c>
    </row>
    <row r="1272" spans="64:66" ht="11.25" customHeight="1" x14ac:dyDescent="0.25">
      <c r="BL1272" s="109" t="str">
        <f t="shared" si="98"/>
        <v/>
      </c>
      <c r="BM1272" s="64" t="str">
        <f t="shared" si="99"/>
        <v/>
      </c>
      <c r="BN1272" s="64" t="str">
        <f t="shared" si="100"/>
        <v/>
      </c>
    </row>
    <row r="1273" spans="64:66" ht="11.25" customHeight="1" x14ac:dyDescent="0.25">
      <c r="BL1273" s="109" t="str">
        <f t="shared" si="98"/>
        <v/>
      </c>
      <c r="BM1273" s="64" t="str">
        <f t="shared" si="99"/>
        <v/>
      </c>
      <c r="BN1273" s="64" t="str">
        <f t="shared" si="100"/>
        <v/>
      </c>
    </row>
    <row r="1274" spans="64:66" ht="11.25" customHeight="1" x14ac:dyDescent="0.25">
      <c r="BL1274" s="109" t="str">
        <f t="shared" si="98"/>
        <v/>
      </c>
      <c r="BM1274" s="64" t="str">
        <f t="shared" si="99"/>
        <v/>
      </c>
      <c r="BN1274" s="64" t="str">
        <f t="shared" si="100"/>
        <v/>
      </c>
    </row>
    <row r="1275" spans="64:66" ht="11.25" customHeight="1" x14ac:dyDescent="0.25">
      <c r="BL1275" s="109" t="str">
        <f t="shared" si="98"/>
        <v/>
      </c>
      <c r="BM1275" s="64" t="str">
        <f t="shared" si="99"/>
        <v/>
      </c>
      <c r="BN1275" s="64" t="str">
        <f t="shared" si="100"/>
        <v/>
      </c>
    </row>
    <row r="1276" spans="64:66" ht="11.25" customHeight="1" x14ac:dyDescent="0.25">
      <c r="BL1276" s="109" t="str">
        <f t="shared" si="98"/>
        <v/>
      </c>
      <c r="BM1276" s="64" t="str">
        <f t="shared" si="99"/>
        <v/>
      </c>
      <c r="BN1276" s="64" t="str">
        <f t="shared" si="100"/>
        <v/>
      </c>
    </row>
    <row r="1277" spans="64:66" ht="11.25" customHeight="1" x14ac:dyDescent="0.25">
      <c r="BL1277" s="109" t="str">
        <f t="shared" si="98"/>
        <v/>
      </c>
      <c r="BM1277" s="64" t="str">
        <f t="shared" si="99"/>
        <v/>
      </c>
      <c r="BN1277" s="64" t="str">
        <f t="shared" si="100"/>
        <v/>
      </c>
    </row>
    <row r="1278" spans="64:66" ht="11.25" customHeight="1" x14ac:dyDescent="0.25">
      <c r="BL1278" s="109" t="str">
        <f t="shared" si="98"/>
        <v/>
      </c>
      <c r="BM1278" s="64" t="str">
        <f t="shared" si="99"/>
        <v/>
      </c>
      <c r="BN1278" s="64" t="str">
        <f t="shared" si="100"/>
        <v/>
      </c>
    </row>
    <row r="1279" spans="64:66" ht="11.25" customHeight="1" x14ac:dyDescent="0.25">
      <c r="BL1279" s="109" t="str">
        <f t="shared" si="98"/>
        <v/>
      </c>
      <c r="BM1279" s="64" t="str">
        <f t="shared" si="99"/>
        <v/>
      </c>
      <c r="BN1279" s="64" t="str">
        <f t="shared" si="100"/>
        <v/>
      </c>
    </row>
    <row r="1280" spans="64:66" ht="11.25" customHeight="1" x14ac:dyDescent="0.25">
      <c r="BL1280" s="109" t="str">
        <f t="shared" si="98"/>
        <v/>
      </c>
      <c r="BM1280" s="64" t="str">
        <f t="shared" si="99"/>
        <v/>
      </c>
      <c r="BN1280" s="64" t="str">
        <f t="shared" si="100"/>
        <v/>
      </c>
    </row>
    <row r="1281" spans="64:66" ht="11.25" customHeight="1" x14ac:dyDescent="0.25">
      <c r="BL1281" s="109" t="str">
        <f t="shared" si="98"/>
        <v/>
      </c>
      <c r="BM1281" s="64" t="str">
        <f t="shared" si="99"/>
        <v/>
      </c>
      <c r="BN1281" s="64" t="str">
        <f t="shared" si="100"/>
        <v/>
      </c>
    </row>
    <row r="1282" spans="64:66" ht="11.25" customHeight="1" x14ac:dyDescent="0.25">
      <c r="BL1282" s="109" t="str">
        <f t="shared" si="98"/>
        <v/>
      </c>
      <c r="BM1282" s="64" t="str">
        <f t="shared" si="99"/>
        <v/>
      </c>
      <c r="BN1282" s="64" t="str">
        <f t="shared" si="100"/>
        <v/>
      </c>
    </row>
    <row r="1283" spans="64:66" ht="11.25" customHeight="1" x14ac:dyDescent="0.25">
      <c r="BL1283" s="109" t="str">
        <f t="shared" si="98"/>
        <v/>
      </c>
      <c r="BM1283" s="64" t="str">
        <f t="shared" si="99"/>
        <v/>
      </c>
      <c r="BN1283" s="64" t="str">
        <f t="shared" si="100"/>
        <v/>
      </c>
    </row>
    <row r="1284" spans="64:66" ht="11.25" customHeight="1" x14ac:dyDescent="0.25">
      <c r="BL1284" s="109" t="str">
        <f t="shared" si="98"/>
        <v/>
      </c>
      <c r="BM1284" s="64" t="str">
        <f t="shared" si="99"/>
        <v/>
      </c>
      <c r="BN1284" s="64" t="str">
        <f t="shared" si="100"/>
        <v/>
      </c>
    </row>
    <row r="1285" spans="64:66" ht="11.25" customHeight="1" x14ac:dyDescent="0.25">
      <c r="BL1285" s="109" t="str">
        <f t="shared" ref="BL1285:BL1348" si="101">IF(ROW()&lt;=$BL$4,ROW()-ROW(BL$4),"")</f>
        <v/>
      </c>
      <c r="BM1285" s="64" t="str">
        <f t="shared" si="99"/>
        <v/>
      </c>
      <c r="BN1285" s="64" t="str">
        <f t="shared" si="100"/>
        <v/>
      </c>
    </row>
    <row r="1286" spans="64:66" ht="11.25" customHeight="1" x14ac:dyDescent="0.25">
      <c r="BL1286" s="109" t="str">
        <f t="shared" si="101"/>
        <v/>
      </c>
      <c r="BM1286" s="64" t="str">
        <f t="shared" ref="BM1286:BM1349" si="102">IF(ISNUMBER(BL1286),INT(BL1285/$BN$4)+1,"")</f>
        <v/>
      </c>
      <c r="BN1286" s="64" t="str">
        <f t="shared" ref="BN1286:BN1349" si="103">IF(ISNUMBER(BL1286),IF(BM1285&lt;&gt;BM1286,1,BN1285+1),"")</f>
        <v/>
      </c>
    </row>
    <row r="1287" spans="64:66" ht="11.25" customHeight="1" x14ac:dyDescent="0.25">
      <c r="BL1287" s="109" t="str">
        <f t="shared" si="101"/>
        <v/>
      </c>
      <c r="BM1287" s="64" t="str">
        <f t="shared" si="102"/>
        <v/>
      </c>
      <c r="BN1287" s="64" t="str">
        <f t="shared" si="103"/>
        <v/>
      </c>
    </row>
    <row r="1288" spans="64:66" ht="11.25" customHeight="1" x14ac:dyDescent="0.25">
      <c r="BL1288" s="109" t="str">
        <f t="shared" si="101"/>
        <v/>
      </c>
      <c r="BM1288" s="64" t="str">
        <f t="shared" si="102"/>
        <v/>
      </c>
      <c r="BN1288" s="64" t="str">
        <f t="shared" si="103"/>
        <v/>
      </c>
    </row>
    <row r="1289" spans="64:66" ht="11.25" customHeight="1" x14ac:dyDescent="0.25">
      <c r="BL1289" s="109" t="str">
        <f t="shared" si="101"/>
        <v/>
      </c>
      <c r="BM1289" s="64" t="str">
        <f t="shared" si="102"/>
        <v/>
      </c>
      <c r="BN1289" s="64" t="str">
        <f t="shared" si="103"/>
        <v/>
      </c>
    </row>
    <row r="1290" spans="64:66" ht="11.25" customHeight="1" x14ac:dyDescent="0.25">
      <c r="BL1290" s="109" t="str">
        <f t="shared" si="101"/>
        <v/>
      </c>
      <c r="BM1290" s="64" t="str">
        <f t="shared" si="102"/>
        <v/>
      </c>
      <c r="BN1290" s="64" t="str">
        <f t="shared" si="103"/>
        <v/>
      </c>
    </row>
    <row r="1291" spans="64:66" ht="11.25" customHeight="1" x14ac:dyDescent="0.25">
      <c r="BL1291" s="109" t="str">
        <f t="shared" si="101"/>
        <v/>
      </c>
      <c r="BM1291" s="64" t="str">
        <f t="shared" si="102"/>
        <v/>
      </c>
      <c r="BN1291" s="64" t="str">
        <f t="shared" si="103"/>
        <v/>
      </c>
    </row>
    <row r="1292" spans="64:66" ht="11.25" customHeight="1" x14ac:dyDescent="0.25">
      <c r="BL1292" s="109" t="str">
        <f t="shared" si="101"/>
        <v/>
      </c>
      <c r="BM1292" s="64" t="str">
        <f t="shared" si="102"/>
        <v/>
      </c>
      <c r="BN1292" s="64" t="str">
        <f t="shared" si="103"/>
        <v/>
      </c>
    </row>
    <row r="1293" spans="64:66" ht="11.25" customHeight="1" x14ac:dyDescent="0.25">
      <c r="BL1293" s="109" t="str">
        <f t="shared" si="101"/>
        <v/>
      </c>
      <c r="BM1293" s="64" t="str">
        <f t="shared" si="102"/>
        <v/>
      </c>
      <c r="BN1293" s="64" t="str">
        <f t="shared" si="103"/>
        <v/>
      </c>
    </row>
    <row r="1294" spans="64:66" ht="11.25" customHeight="1" x14ac:dyDescent="0.25">
      <c r="BL1294" s="109" t="str">
        <f t="shared" si="101"/>
        <v/>
      </c>
      <c r="BM1294" s="64" t="str">
        <f t="shared" si="102"/>
        <v/>
      </c>
      <c r="BN1294" s="64" t="str">
        <f t="shared" si="103"/>
        <v/>
      </c>
    </row>
    <row r="1295" spans="64:66" ht="11.25" customHeight="1" x14ac:dyDescent="0.25">
      <c r="BL1295" s="109" t="str">
        <f t="shared" si="101"/>
        <v/>
      </c>
      <c r="BM1295" s="64" t="str">
        <f t="shared" si="102"/>
        <v/>
      </c>
      <c r="BN1295" s="64" t="str">
        <f t="shared" si="103"/>
        <v/>
      </c>
    </row>
    <row r="1296" spans="64:66" ht="11.25" customHeight="1" x14ac:dyDescent="0.25">
      <c r="BL1296" s="109" t="str">
        <f t="shared" si="101"/>
        <v/>
      </c>
      <c r="BM1296" s="64" t="str">
        <f t="shared" si="102"/>
        <v/>
      </c>
      <c r="BN1296" s="64" t="str">
        <f t="shared" si="103"/>
        <v/>
      </c>
    </row>
    <row r="1297" spans="64:66" ht="11.25" customHeight="1" x14ac:dyDescent="0.25">
      <c r="BL1297" s="109" t="str">
        <f t="shared" si="101"/>
        <v/>
      </c>
      <c r="BM1297" s="64" t="str">
        <f t="shared" si="102"/>
        <v/>
      </c>
      <c r="BN1297" s="64" t="str">
        <f t="shared" si="103"/>
        <v/>
      </c>
    </row>
    <row r="1298" spans="64:66" ht="11.25" customHeight="1" x14ac:dyDescent="0.25">
      <c r="BL1298" s="109" t="str">
        <f t="shared" si="101"/>
        <v/>
      </c>
      <c r="BM1298" s="64" t="str">
        <f t="shared" si="102"/>
        <v/>
      </c>
      <c r="BN1298" s="64" t="str">
        <f t="shared" si="103"/>
        <v/>
      </c>
    </row>
    <row r="1299" spans="64:66" ht="11.25" customHeight="1" x14ac:dyDescent="0.25">
      <c r="BL1299" s="109" t="str">
        <f t="shared" si="101"/>
        <v/>
      </c>
      <c r="BM1299" s="64" t="str">
        <f t="shared" si="102"/>
        <v/>
      </c>
      <c r="BN1299" s="64" t="str">
        <f t="shared" si="103"/>
        <v/>
      </c>
    </row>
    <row r="1300" spans="64:66" ht="11.25" customHeight="1" x14ac:dyDescent="0.25">
      <c r="BL1300" s="109" t="str">
        <f t="shared" si="101"/>
        <v/>
      </c>
      <c r="BM1300" s="64" t="str">
        <f t="shared" si="102"/>
        <v/>
      </c>
      <c r="BN1300" s="64" t="str">
        <f t="shared" si="103"/>
        <v/>
      </c>
    </row>
    <row r="1301" spans="64:66" ht="11.25" customHeight="1" x14ac:dyDescent="0.25">
      <c r="BL1301" s="109" t="str">
        <f t="shared" si="101"/>
        <v/>
      </c>
      <c r="BM1301" s="64" t="str">
        <f t="shared" si="102"/>
        <v/>
      </c>
      <c r="BN1301" s="64" t="str">
        <f t="shared" si="103"/>
        <v/>
      </c>
    </row>
    <row r="1302" spans="64:66" ht="11.25" customHeight="1" x14ac:dyDescent="0.25">
      <c r="BL1302" s="109" t="str">
        <f t="shared" si="101"/>
        <v/>
      </c>
      <c r="BM1302" s="64" t="str">
        <f t="shared" si="102"/>
        <v/>
      </c>
      <c r="BN1302" s="64" t="str">
        <f t="shared" si="103"/>
        <v/>
      </c>
    </row>
    <row r="1303" spans="64:66" ht="11.25" customHeight="1" x14ac:dyDescent="0.25">
      <c r="BL1303" s="109" t="str">
        <f t="shared" si="101"/>
        <v/>
      </c>
      <c r="BM1303" s="64" t="str">
        <f t="shared" si="102"/>
        <v/>
      </c>
      <c r="BN1303" s="64" t="str">
        <f t="shared" si="103"/>
        <v/>
      </c>
    </row>
    <row r="1304" spans="64:66" ht="11.25" customHeight="1" x14ac:dyDescent="0.25">
      <c r="BL1304" s="109" t="str">
        <f t="shared" si="101"/>
        <v/>
      </c>
      <c r="BM1304" s="64" t="str">
        <f t="shared" si="102"/>
        <v/>
      </c>
      <c r="BN1304" s="64" t="str">
        <f t="shared" si="103"/>
        <v/>
      </c>
    </row>
    <row r="1305" spans="64:66" ht="11.25" customHeight="1" x14ac:dyDescent="0.25">
      <c r="BL1305" s="109" t="str">
        <f t="shared" si="101"/>
        <v/>
      </c>
      <c r="BM1305" s="64" t="str">
        <f t="shared" si="102"/>
        <v/>
      </c>
      <c r="BN1305" s="64" t="str">
        <f t="shared" si="103"/>
        <v/>
      </c>
    </row>
    <row r="1306" spans="64:66" ht="11.25" customHeight="1" x14ac:dyDescent="0.25">
      <c r="BL1306" s="109" t="str">
        <f t="shared" si="101"/>
        <v/>
      </c>
      <c r="BM1306" s="64" t="str">
        <f t="shared" si="102"/>
        <v/>
      </c>
      <c r="BN1306" s="64" t="str">
        <f t="shared" si="103"/>
        <v/>
      </c>
    </row>
    <row r="1307" spans="64:66" ht="11.25" customHeight="1" x14ac:dyDescent="0.25">
      <c r="BL1307" s="109" t="str">
        <f t="shared" si="101"/>
        <v/>
      </c>
      <c r="BM1307" s="64" t="str">
        <f t="shared" si="102"/>
        <v/>
      </c>
      <c r="BN1307" s="64" t="str">
        <f t="shared" si="103"/>
        <v/>
      </c>
    </row>
    <row r="1308" spans="64:66" ht="11.25" customHeight="1" x14ac:dyDescent="0.25">
      <c r="BL1308" s="109" t="str">
        <f t="shared" si="101"/>
        <v/>
      </c>
      <c r="BM1308" s="64" t="str">
        <f t="shared" si="102"/>
        <v/>
      </c>
      <c r="BN1308" s="64" t="str">
        <f t="shared" si="103"/>
        <v/>
      </c>
    </row>
    <row r="1309" spans="64:66" ht="11.25" customHeight="1" x14ac:dyDescent="0.25">
      <c r="BL1309" s="109" t="str">
        <f t="shared" si="101"/>
        <v/>
      </c>
      <c r="BM1309" s="64" t="str">
        <f t="shared" si="102"/>
        <v/>
      </c>
      <c r="BN1309" s="64" t="str">
        <f t="shared" si="103"/>
        <v/>
      </c>
    </row>
    <row r="1310" spans="64:66" ht="11.25" customHeight="1" x14ac:dyDescent="0.25">
      <c r="BL1310" s="109" t="str">
        <f t="shared" si="101"/>
        <v/>
      </c>
      <c r="BM1310" s="64" t="str">
        <f t="shared" si="102"/>
        <v/>
      </c>
      <c r="BN1310" s="64" t="str">
        <f t="shared" si="103"/>
        <v/>
      </c>
    </row>
    <row r="1311" spans="64:66" ht="11.25" customHeight="1" x14ac:dyDescent="0.25">
      <c r="BL1311" s="109" t="str">
        <f t="shared" si="101"/>
        <v/>
      </c>
      <c r="BM1311" s="64" t="str">
        <f t="shared" si="102"/>
        <v/>
      </c>
      <c r="BN1311" s="64" t="str">
        <f t="shared" si="103"/>
        <v/>
      </c>
    </row>
    <row r="1312" spans="64:66" ht="11.25" customHeight="1" x14ac:dyDescent="0.25">
      <c r="BL1312" s="109" t="str">
        <f t="shared" si="101"/>
        <v/>
      </c>
      <c r="BM1312" s="64" t="str">
        <f t="shared" si="102"/>
        <v/>
      </c>
      <c r="BN1312" s="64" t="str">
        <f t="shared" si="103"/>
        <v/>
      </c>
    </row>
    <row r="1313" spans="64:66" ht="11.25" customHeight="1" x14ac:dyDescent="0.25">
      <c r="BL1313" s="109" t="str">
        <f t="shared" si="101"/>
        <v/>
      </c>
      <c r="BM1313" s="64" t="str">
        <f t="shared" si="102"/>
        <v/>
      </c>
      <c r="BN1313" s="64" t="str">
        <f t="shared" si="103"/>
        <v/>
      </c>
    </row>
    <row r="1314" spans="64:66" ht="11.25" customHeight="1" x14ac:dyDescent="0.25">
      <c r="BL1314" s="109" t="str">
        <f t="shared" si="101"/>
        <v/>
      </c>
      <c r="BM1314" s="64" t="str">
        <f t="shared" si="102"/>
        <v/>
      </c>
      <c r="BN1314" s="64" t="str">
        <f t="shared" si="103"/>
        <v/>
      </c>
    </row>
    <row r="1315" spans="64:66" ht="11.25" customHeight="1" x14ac:dyDescent="0.25">
      <c r="BL1315" s="109" t="str">
        <f t="shared" si="101"/>
        <v/>
      </c>
      <c r="BM1315" s="64" t="str">
        <f t="shared" si="102"/>
        <v/>
      </c>
      <c r="BN1315" s="64" t="str">
        <f t="shared" si="103"/>
        <v/>
      </c>
    </row>
    <row r="1316" spans="64:66" ht="11.25" customHeight="1" x14ac:dyDescent="0.25">
      <c r="BL1316" s="109" t="str">
        <f t="shared" si="101"/>
        <v/>
      </c>
      <c r="BM1316" s="64" t="str">
        <f t="shared" si="102"/>
        <v/>
      </c>
      <c r="BN1316" s="64" t="str">
        <f t="shared" si="103"/>
        <v/>
      </c>
    </row>
    <row r="1317" spans="64:66" ht="11.25" customHeight="1" x14ac:dyDescent="0.25">
      <c r="BL1317" s="109" t="str">
        <f t="shared" si="101"/>
        <v/>
      </c>
      <c r="BM1317" s="64" t="str">
        <f t="shared" si="102"/>
        <v/>
      </c>
      <c r="BN1317" s="64" t="str">
        <f t="shared" si="103"/>
        <v/>
      </c>
    </row>
    <row r="1318" spans="64:66" ht="11.25" customHeight="1" x14ac:dyDescent="0.25">
      <c r="BL1318" s="109" t="str">
        <f t="shared" si="101"/>
        <v/>
      </c>
      <c r="BM1318" s="64" t="str">
        <f t="shared" si="102"/>
        <v/>
      </c>
      <c r="BN1318" s="64" t="str">
        <f t="shared" si="103"/>
        <v/>
      </c>
    </row>
    <row r="1319" spans="64:66" ht="11.25" customHeight="1" x14ac:dyDescent="0.25">
      <c r="BL1319" s="109" t="str">
        <f t="shared" si="101"/>
        <v/>
      </c>
      <c r="BM1319" s="64" t="str">
        <f t="shared" si="102"/>
        <v/>
      </c>
      <c r="BN1319" s="64" t="str">
        <f t="shared" si="103"/>
        <v/>
      </c>
    </row>
    <row r="1320" spans="64:66" ht="11.25" customHeight="1" x14ac:dyDescent="0.25">
      <c r="BL1320" s="109" t="str">
        <f t="shared" si="101"/>
        <v/>
      </c>
      <c r="BM1320" s="64" t="str">
        <f t="shared" si="102"/>
        <v/>
      </c>
      <c r="BN1320" s="64" t="str">
        <f t="shared" si="103"/>
        <v/>
      </c>
    </row>
    <row r="1321" spans="64:66" ht="11.25" customHeight="1" x14ac:dyDescent="0.25">
      <c r="BL1321" s="109" t="str">
        <f t="shared" si="101"/>
        <v/>
      </c>
      <c r="BM1321" s="64" t="str">
        <f t="shared" si="102"/>
        <v/>
      </c>
      <c r="BN1321" s="64" t="str">
        <f t="shared" si="103"/>
        <v/>
      </c>
    </row>
    <row r="1322" spans="64:66" ht="11.25" customHeight="1" x14ac:dyDescent="0.25">
      <c r="BL1322" s="109" t="str">
        <f t="shared" si="101"/>
        <v/>
      </c>
      <c r="BM1322" s="64" t="str">
        <f t="shared" si="102"/>
        <v/>
      </c>
      <c r="BN1322" s="64" t="str">
        <f t="shared" si="103"/>
        <v/>
      </c>
    </row>
    <row r="1323" spans="64:66" ht="11.25" customHeight="1" x14ac:dyDescent="0.25">
      <c r="BL1323" s="109" t="str">
        <f t="shared" si="101"/>
        <v/>
      </c>
      <c r="BM1323" s="64" t="str">
        <f t="shared" si="102"/>
        <v/>
      </c>
      <c r="BN1323" s="64" t="str">
        <f t="shared" si="103"/>
        <v/>
      </c>
    </row>
    <row r="1324" spans="64:66" ht="11.25" customHeight="1" x14ac:dyDescent="0.25">
      <c r="BL1324" s="109" t="str">
        <f t="shared" si="101"/>
        <v/>
      </c>
      <c r="BM1324" s="64" t="str">
        <f t="shared" si="102"/>
        <v/>
      </c>
      <c r="BN1324" s="64" t="str">
        <f t="shared" si="103"/>
        <v/>
      </c>
    </row>
    <row r="1325" spans="64:66" ht="11.25" customHeight="1" x14ac:dyDescent="0.25">
      <c r="BL1325" s="109" t="str">
        <f t="shared" si="101"/>
        <v/>
      </c>
      <c r="BM1325" s="64" t="str">
        <f t="shared" si="102"/>
        <v/>
      </c>
      <c r="BN1325" s="64" t="str">
        <f t="shared" si="103"/>
        <v/>
      </c>
    </row>
    <row r="1326" spans="64:66" ht="11.25" customHeight="1" x14ac:dyDescent="0.25">
      <c r="BL1326" s="109" t="str">
        <f t="shared" si="101"/>
        <v/>
      </c>
      <c r="BM1326" s="64" t="str">
        <f t="shared" si="102"/>
        <v/>
      </c>
      <c r="BN1326" s="64" t="str">
        <f t="shared" si="103"/>
        <v/>
      </c>
    </row>
    <row r="1327" spans="64:66" ht="11.25" customHeight="1" x14ac:dyDescent="0.25">
      <c r="BL1327" s="109" t="str">
        <f t="shared" si="101"/>
        <v/>
      </c>
      <c r="BM1327" s="64" t="str">
        <f t="shared" si="102"/>
        <v/>
      </c>
      <c r="BN1327" s="64" t="str">
        <f t="shared" si="103"/>
        <v/>
      </c>
    </row>
    <row r="1328" spans="64:66" ht="11.25" customHeight="1" x14ac:dyDescent="0.25">
      <c r="BL1328" s="109" t="str">
        <f t="shared" si="101"/>
        <v/>
      </c>
      <c r="BM1328" s="64" t="str">
        <f t="shared" si="102"/>
        <v/>
      </c>
      <c r="BN1328" s="64" t="str">
        <f t="shared" si="103"/>
        <v/>
      </c>
    </row>
    <row r="1329" spans="64:66" ht="11.25" customHeight="1" x14ac:dyDescent="0.25">
      <c r="BL1329" s="109" t="str">
        <f t="shared" si="101"/>
        <v/>
      </c>
      <c r="BM1329" s="64" t="str">
        <f t="shared" si="102"/>
        <v/>
      </c>
      <c r="BN1329" s="64" t="str">
        <f t="shared" si="103"/>
        <v/>
      </c>
    </row>
    <row r="1330" spans="64:66" ht="11.25" customHeight="1" x14ac:dyDescent="0.25">
      <c r="BL1330" s="109" t="str">
        <f t="shared" si="101"/>
        <v/>
      </c>
      <c r="BM1330" s="64" t="str">
        <f t="shared" si="102"/>
        <v/>
      </c>
      <c r="BN1330" s="64" t="str">
        <f t="shared" si="103"/>
        <v/>
      </c>
    </row>
    <row r="1331" spans="64:66" ht="11.25" customHeight="1" x14ac:dyDescent="0.25">
      <c r="BL1331" s="109" t="str">
        <f t="shared" si="101"/>
        <v/>
      </c>
      <c r="BM1331" s="64" t="str">
        <f t="shared" si="102"/>
        <v/>
      </c>
      <c r="BN1331" s="64" t="str">
        <f t="shared" si="103"/>
        <v/>
      </c>
    </row>
    <row r="1332" spans="64:66" ht="11.25" customHeight="1" x14ac:dyDescent="0.25">
      <c r="BL1332" s="109" t="str">
        <f t="shared" si="101"/>
        <v/>
      </c>
      <c r="BM1332" s="64" t="str">
        <f t="shared" si="102"/>
        <v/>
      </c>
      <c r="BN1332" s="64" t="str">
        <f t="shared" si="103"/>
        <v/>
      </c>
    </row>
    <row r="1333" spans="64:66" ht="11.25" customHeight="1" x14ac:dyDescent="0.25">
      <c r="BL1333" s="109" t="str">
        <f t="shared" si="101"/>
        <v/>
      </c>
      <c r="BM1333" s="64" t="str">
        <f t="shared" si="102"/>
        <v/>
      </c>
      <c r="BN1333" s="64" t="str">
        <f t="shared" si="103"/>
        <v/>
      </c>
    </row>
    <row r="1334" spans="64:66" ht="11.25" customHeight="1" x14ac:dyDescent="0.25">
      <c r="BL1334" s="109" t="str">
        <f t="shared" si="101"/>
        <v/>
      </c>
      <c r="BM1334" s="64" t="str">
        <f t="shared" si="102"/>
        <v/>
      </c>
      <c r="BN1334" s="64" t="str">
        <f t="shared" si="103"/>
        <v/>
      </c>
    </row>
    <row r="1335" spans="64:66" ht="11.25" customHeight="1" x14ac:dyDescent="0.25">
      <c r="BL1335" s="109" t="str">
        <f t="shared" si="101"/>
        <v/>
      </c>
      <c r="BM1335" s="64" t="str">
        <f t="shared" si="102"/>
        <v/>
      </c>
      <c r="BN1335" s="64" t="str">
        <f t="shared" si="103"/>
        <v/>
      </c>
    </row>
    <row r="1336" spans="64:66" ht="11.25" customHeight="1" x14ac:dyDescent="0.25">
      <c r="BL1336" s="109" t="str">
        <f t="shared" si="101"/>
        <v/>
      </c>
      <c r="BM1336" s="64" t="str">
        <f t="shared" si="102"/>
        <v/>
      </c>
      <c r="BN1336" s="64" t="str">
        <f t="shared" si="103"/>
        <v/>
      </c>
    </row>
    <row r="1337" spans="64:66" ht="11.25" customHeight="1" x14ac:dyDescent="0.25">
      <c r="BL1337" s="109" t="str">
        <f t="shared" si="101"/>
        <v/>
      </c>
      <c r="BM1337" s="64" t="str">
        <f t="shared" si="102"/>
        <v/>
      </c>
      <c r="BN1337" s="64" t="str">
        <f t="shared" si="103"/>
        <v/>
      </c>
    </row>
    <row r="1338" spans="64:66" ht="11.25" customHeight="1" x14ac:dyDescent="0.25">
      <c r="BL1338" s="109" t="str">
        <f t="shared" si="101"/>
        <v/>
      </c>
      <c r="BM1338" s="64" t="str">
        <f t="shared" si="102"/>
        <v/>
      </c>
      <c r="BN1338" s="64" t="str">
        <f t="shared" si="103"/>
        <v/>
      </c>
    </row>
    <row r="1339" spans="64:66" ht="11.25" customHeight="1" x14ac:dyDescent="0.25">
      <c r="BL1339" s="109" t="str">
        <f t="shared" si="101"/>
        <v/>
      </c>
      <c r="BM1339" s="64" t="str">
        <f t="shared" si="102"/>
        <v/>
      </c>
      <c r="BN1339" s="64" t="str">
        <f t="shared" si="103"/>
        <v/>
      </c>
    </row>
    <row r="1340" spans="64:66" ht="11.25" customHeight="1" x14ac:dyDescent="0.25">
      <c r="BL1340" s="109" t="str">
        <f t="shared" si="101"/>
        <v/>
      </c>
      <c r="BM1340" s="64" t="str">
        <f t="shared" si="102"/>
        <v/>
      </c>
      <c r="BN1340" s="64" t="str">
        <f t="shared" si="103"/>
        <v/>
      </c>
    </row>
    <row r="1341" spans="64:66" ht="11.25" customHeight="1" x14ac:dyDescent="0.25">
      <c r="BL1341" s="109" t="str">
        <f t="shared" si="101"/>
        <v/>
      </c>
      <c r="BM1341" s="64" t="str">
        <f t="shared" si="102"/>
        <v/>
      </c>
      <c r="BN1341" s="64" t="str">
        <f t="shared" si="103"/>
        <v/>
      </c>
    </row>
    <row r="1342" spans="64:66" ht="11.25" customHeight="1" x14ac:dyDescent="0.25">
      <c r="BL1342" s="109" t="str">
        <f t="shared" si="101"/>
        <v/>
      </c>
      <c r="BM1342" s="64" t="str">
        <f t="shared" si="102"/>
        <v/>
      </c>
      <c r="BN1342" s="64" t="str">
        <f t="shared" si="103"/>
        <v/>
      </c>
    </row>
    <row r="1343" spans="64:66" ht="11.25" customHeight="1" x14ac:dyDescent="0.25">
      <c r="BL1343" s="109" t="str">
        <f t="shared" si="101"/>
        <v/>
      </c>
      <c r="BM1343" s="64" t="str">
        <f t="shared" si="102"/>
        <v/>
      </c>
      <c r="BN1343" s="64" t="str">
        <f t="shared" si="103"/>
        <v/>
      </c>
    </row>
    <row r="1344" spans="64:66" ht="11.25" customHeight="1" x14ac:dyDescent="0.25">
      <c r="BL1344" s="109" t="str">
        <f t="shared" si="101"/>
        <v/>
      </c>
      <c r="BM1344" s="64" t="str">
        <f t="shared" si="102"/>
        <v/>
      </c>
      <c r="BN1344" s="64" t="str">
        <f t="shared" si="103"/>
        <v/>
      </c>
    </row>
    <row r="1345" spans="64:66" ht="11.25" customHeight="1" x14ac:dyDescent="0.25">
      <c r="BL1345" s="109" t="str">
        <f t="shared" si="101"/>
        <v/>
      </c>
      <c r="BM1345" s="64" t="str">
        <f t="shared" si="102"/>
        <v/>
      </c>
      <c r="BN1345" s="64" t="str">
        <f t="shared" si="103"/>
        <v/>
      </c>
    </row>
    <row r="1346" spans="64:66" ht="11.25" customHeight="1" x14ac:dyDescent="0.25">
      <c r="BL1346" s="109" t="str">
        <f t="shared" si="101"/>
        <v/>
      </c>
      <c r="BM1346" s="64" t="str">
        <f t="shared" si="102"/>
        <v/>
      </c>
      <c r="BN1346" s="64" t="str">
        <f t="shared" si="103"/>
        <v/>
      </c>
    </row>
    <row r="1347" spans="64:66" ht="11.25" customHeight="1" x14ac:dyDescent="0.25">
      <c r="BL1347" s="109" t="str">
        <f t="shared" si="101"/>
        <v/>
      </c>
      <c r="BM1347" s="64" t="str">
        <f t="shared" si="102"/>
        <v/>
      </c>
      <c r="BN1347" s="64" t="str">
        <f t="shared" si="103"/>
        <v/>
      </c>
    </row>
    <row r="1348" spans="64:66" ht="11.25" customHeight="1" x14ac:dyDescent="0.25">
      <c r="BL1348" s="109" t="str">
        <f t="shared" si="101"/>
        <v/>
      </c>
      <c r="BM1348" s="64" t="str">
        <f t="shared" si="102"/>
        <v/>
      </c>
      <c r="BN1348" s="64" t="str">
        <f t="shared" si="103"/>
        <v/>
      </c>
    </row>
    <row r="1349" spans="64:66" ht="11.25" customHeight="1" x14ac:dyDescent="0.25">
      <c r="BL1349" s="109" t="str">
        <f t="shared" ref="BL1349:BL1412" si="104">IF(ROW()&lt;=$BL$4,ROW()-ROW(BL$4),"")</f>
        <v/>
      </c>
      <c r="BM1349" s="64" t="str">
        <f t="shared" si="102"/>
        <v/>
      </c>
      <c r="BN1349" s="64" t="str">
        <f t="shared" si="103"/>
        <v/>
      </c>
    </row>
    <row r="1350" spans="64:66" ht="11.25" customHeight="1" x14ac:dyDescent="0.25">
      <c r="BL1350" s="109" t="str">
        <f t="shared" si="104"/>
        <v/>
      </c>
      <c r="BM1350" s="64" t="str">
        <f t="shared" ref="BM1350:BM1413" si="105">IF(ISNUMBER(BL1350),INT(BL1349/$BN$4)+1,"")</f>
        <v/>
      </c>
      <c r="BN1350" s="64" t="str">
        <f t="shared" ref="BN1350:BN1413" si="106">IF(ISNUMBER(BL1350),IF(BM1349&lt;&gt;BM1350,1,BN1349+1),"")</f>
        <v/>
      </c>
    </row>
    <row r="1351" spans="64:66" ht="11.25" customHeight="1" x14ac:dyDescent="0.25">
      <c r="BL1351" s="109" t="str">
        <f t="shared" si="104"/>
        <v/>
      </c>
      <c r="BM1351" s="64" t="str">
        <f t="shared" si="105"/>
        <v/>
      </c>
      <c r="BN1351" s="64" t="str">
        <f t="shared" si="106"/>
        <v/>
      </c>
    </row>
    <row r="1352" spans="64:66" ht="11.25" customHeight="1" x14ac:dyDescent="0.25">
      <c r="BL1352" s="109" t="str">
        <f t="shared" si="104"/>
        <v/>
      </c>
      <c r="BM1352" s="64" t="str">
        <f t="shared" si="105"/>
        <v/>
      </c>
      <c r="BN1352" s="64" t="str">
        <f t="shared" si="106"/>
        <v/>
      </c>
    </row>
    <row r="1353" spans="64:66" ht="11.25" customHeight="1" x14ac:dyDescent="0.25">
      <c r="BL1353" s="109" t="str">
        <f t="shared" si="104"/>
        <v/>
      </c>
      <c r="BM1353" s="64" t="str">
        <f t="shared" si="105"/>
        <v/>
      </c>
      <c r="BN1353" s="64" t="str">
        <f t="shared" si="106"/>
        <v/>
      </c>
    </row>
    <row r="1354" spans="64:66" ht="11.25" customHeight="1" x14ac:dyDescent="0.25">
      <c r="BL1354" s="109" t="str">
        <f t="shared" si="104"/>
        <v/>
      </c>
      <c r="BM1354" s="64" t="str">
        <f t="shared" si="105"/>
        <v/>
      </c>
      <c r="BN1354" s="64" t="str">
        <f t="shared" si="106"/>
        <v/>
      </c>
    </row>
    <row r="1355" spans="64:66" ht="11.25" customHeight="1" x14ac:dyDescent="0.25">
      <c r="BL1355" s="109" t="str">
        <f t="shared" si="104"/>
        <v/>
      </c>
      <c r="BM1355" s="64" t="str">
        <f t="shared" si="105"/>
        <v/>
      </c>
      <c r="BN1355" s="64" t="str">
        <f t="shared" si="106"/>
        <v/>
      </c>
    </row>
    <row r="1356" spans="64:66" ht="11.25" customHeight="1" x14ac:dyDescent="0.25">
      <c r="BL1356" s="109" t="str">
        <f t="shared" si="104"/>
        <v/>
      </c>
      <c r="BM1356" s="64" t="str">
        <f t="shared" si="105"/>
        <v/>
      </c>
      <c r="BN1356" s="64" t="str">
        <f t="shared" si="106"/>
        <v/>
      </c>
    </row>
    <row r="1357" spans="64:66" ht="11.25" customHeight="1" x14ac:dyDescent="0.25">
      <c r="BL1357" s="109" t="str">
        <f t="shared" si="104"/>
        <v/>
      </c>
      <c r="BM1357" s="64" t="str">
        <f t="shared" si="105"/>
        <v/>
      </c>
      <c r="BN1357" s="64" t="str">
        <f t="shared" si="106"/>
        <v/>
      </c>
    </row>
    <row r="1358" spans="64:66" ht="11.25" customHeight="1" x14ac:dyDescent="0.25">
      <c r="BL1358" s="109" t="str">
        <f t="shared" si="104"/>
        <v/>
      </c>
      <c r="BM1358" s="64" t="str">
        <f t="shared" si="105"/>
        <v/>
      </c>
      <c r="BN1358" s="64" t="str">
        <f t="shared" si="106"/>
        <v/>
      </c>
    </row>
    <row r="1359" spans="64:66" ht="11.25" customHeight="1" x14ac:dyDescent="0.25">
      <c r="BL1359" s="109" t="str">
        <f t="shared" si="104"/>
        <v/>
      </c>
      <c r="BM1359" s="64" t="str">
        <f t="shared" si="105"/>
        <v/>
      </c>
      <c r="BN1359" s="64" t="str">
        <f t="shared" si="106"/>
        <v/>
      </c>
    </row>
    <row r="1360" spans="64:66" ht="11.25" customHeight="1" x14ac:dyDescent="0.25">
      <c r="BL1360" s="109" t="str">
        <f t="shared" si="104"/>
        <v/>
      </c>
      <c r="BM1360" s="64" t="str">
        <f t="shared" si="105"/>
        <v/>
      </c>
      <c r="BN1360" s="64" t="str">
        <f t="shared" si="106"/>
        <v/>
      </c>
    </row>
    <row r="1361" spans="64:66" ht="11.25" customHeight="1" x14ac:dyDescent="0.25">
      <c r="BL1361" s="109" t="str">
        <f t="shared" si="104"/>
        <v/>
      </c>
      <c r="BM1361" s="64" t="str">
        <f t="shared" si="105"/>
        <v/>
      </c>
      <c r="BN1361" s="64" t="str">
        <f t="shared" si="106"/>
        <v/>
      </c>
    </row>
    <row r="1362" spans="64:66" ht="11.25" customHeight="1" x14ac:dyDescent="0.25">
      <c r="BL1362" s="109" t="str">
        <f t="shared" si="104"/>
        <v/>
      </c>
      <c r="BM1362" s="64" t="str">
        <f t="shared" si="105"/>
        <v/>
      </c>
      <c r="BN1362" s="64" t="str">
        <f t="shared" si="106"/>
        <v/>
      </c>
    </row>
    <row r="1363" spans="64:66" ht="11.25" customHeight="1" x14ac:dyDescent="0.25">
      <c r="BL1363" s="109" t="str">
        <f t="shared" si="104"/>
        <v/>
      </c>
      <c r="BM1363" s="64" t="str">
        <f t="shared" si="105"/>
        <v/>
      </c>
      <c r="BN1363" s="64" t="str">
        <f t="shared" si="106"/>
        <v/>
      </c>
    </row>
    <row r="1364" spans="64:66" ht="11.25" customHeight="1" x14ac:dyDescent="0.25">
      <c r="BL1364" s="109" t="str">
        <f t="shared" si="104"/>
        <v/>
      </c>
      <c r="BM1364" s="64" t="str">
        <f t="shared" si="105"/>
        <v/>
      </c>
      <c r="BN1364" s="64" t="str">
        <f t="shared" si="106"/>
        <v/>
      </c>
    </row>
    <row r="1365" spans="64:66" ht="11.25" customHeight="1" x14ac:dyDescent="0.25">
      <c r="BL1365" s="109" t="str">
        <f t="shared" si="104"/>
        <v/>
      </c>
      <c r="BM1365" s="64" t="str">
        <f t="shared" si="105"/>
        <v/>
      </c>
      <c r="BN1365" s="64" t="str">
        <f t="shared" si="106"/>
        <v/>
      </c>
    </row>
    <row r="1366" spans="64:66" ht="11.25" customHeight="1" x14ac:dyDescent="0.25">
      <c r="BL1366" s="109" t="str">
        <f t="shared" si="104"/>
        <v/>
      </c>
      <c r="BM1366" s="64" t="str">
        <f t="shared" si="105"/>
        <v/>
      </c>
      <c r="BN1366" s="64" t="str">
        <f t="shared" si="106"/>
        <v/>
      </c>
    </row>
    <row r="1367" spans="64:66" ht="11.25" customHeight="1" x14ac:dyDescent="0.25">
      <c r="BL1367" s="109" t="str">
        <f t="shared" si="104"/>
        <v/>
      </c>
      <c r="BM1367" s="64" t="str">
        <f t="shared" si="105"/>
        <v/>
      </c>
      <c r="BN1367" s="64" t="str">
        <f t="shared" si="106"/>
        <v/>
      </c>
    </row>
    <row r="1368" spans="64:66" ht="11.25" customHeight="1" x14ac:dyDescent="0.25">
      <c r="BL1368" s="109" t="str">
        <f t="shared" si="104"/>
        <v/>
      </c>
      <c r="BM1368" s="64" t="str">
        <f t="shared" si="105"/>
        <v/>
      </c>
      <c r="BN1368" s="64" t="str">
        <f t="shared" si="106"/>
        <v/>
      </c>
    </row>
    <row r="1369" spans="64:66" ht="11.25" customHeight="1" x14ac:dyDescent="0.25">
      <c r="BL1369" s="109" t="str">
        <f t="shared" si="104"/>
        <v/>
      </c>
      <c r="BM1369" s="64" t="str">
        <f t="shared" si="105"/>
        <v/>
      </c>
      <c r="BN1369" s="64" t="str">
        <f t="shared" si="106"/>
        <v/>
      </c>
    </row>
    <row r="1370" spans="64:66" ht="11.25" customHeight="1" x14ac:dyDescent="0.25">
      <c r="BL1370" s="109" t="str">
        <f t="shared" si="104"/>
        <v/>
      </c>
      <c r="BM1370" s="64" t="str">
        <f t="shared" si="105"/>
        <v/>
      </c>
      <c r="BN1370" s="64" t="str">
        <f t="shared" si="106"/>
        <v/>
      </c>
    </row>
    <row r="1371" spans="64:66" ht="11.25" customHeight="1" x14ac:dyDescent="0.25">
      <c r="BL1371" s="109" t="str">
        <f t="shared" si="104"/>
        <v/>
      </c>
      <c r="BM1371" s="64" t="str">
        <f t="shared" si="105"/>
        <v/>
      </c>
      <c r="BN1371" s="64" t="str">
        <f t="shared" si="106"/>
        <v/>
      </c>
    </row>
    <row r="1372" spans="64:66" ht="11.25" customHeight="1" x14ac:dyDescent="0.25">
      <c r="BL1372" s="109" t="str">
        <f t="shared" si="104"/>
        <v/>
      </c>
      <c r="BM1372" s="64" t="str">
        <f t="shared" si="105"/>
        <v/>
      </c>
      <c r="BN1372" s="64" t="str">
        <f t="shared" si="106"/>
        <v/>
      </c>
    </row>
    <row r="1373" spans="64:66" ht="11.25" customHeight="1" x14ac:dyDescent="0.25">
      <c r="BL1373" s="109" t="str">
        <f t="shared" si="104"/>
        <v/>
      </c>
      <c r="BM1373" s="64" t="str">
        <f t="shared" si="105"/>
        <v/>
      </c>
      <c r="BN1373" s="64" t="str">
        <f t="shared" si="106"/>
        <v/>
      </c>
    </row>
    <row r="1374" spans="64:66" ht="11.25" customHeight="1" x14ac:dyDescent="0.25">
      <c r="BL1374" s="109" t="str">
        <f t="shared" si="104"/>
        <v/>
      </c>
      <c r="BM1374" s="64" t="str">
        <f t="shared" si="105"/>
        <v/>
      </c>
      <c r="BN1374" s="64" t="str">
        <f t="shared" si="106"/>
        <v/>
      </c>
    </row>
    <row r="1375" spans="64:66" ht="11.25" customHeight="1" x14ac:dyDescent="0.25">
      <c r="BL1375" s="109" t="str">
        <f t="shared" si="104"/>
        <v/>
      </c>
      <c r="BM1375" s="64" t="str">
        <f t="shared" si="105"/>
        <v/>
      </c>
      <c r="BN1375" s="64" t="str">
        <f t="shared" si="106"/>
        <v/>
      </c>
    </row>
    <row r="1376" spans="64:66" ht="11.25" customHeight="1" x14ac:dyDescent="0.25">
      <c r="BL1376" s="109" t="str">
        <f t="shared" si="104"/>
        <v/>
      </c>
      <c r="BM1376" s="64" t="str">
        <f t="shared" si="105"/>
        <v/>
      </c>
      <c r="BN1376" s="64" t="str">
        <f t="shared" si="106"/>
        <v/>
      </c>
    </row>
    <row r="1377" spans="64:66" ht="11.25" customHeight="1" x14ac:dyDescent="0.25">
      <c r="BL1377" s="109" t="str">
        <f t="shared" si="104"/>
        <v/>
      </c>
      <c r="BM1377" s="64" t="str">
        <f t="shared" si="105"/>
        <v/>
      </c>
      <c r="BN1377" s="64" t="str">
        <f t="shared" si="106"/>
        <v/>
      </c>
    </row>
    <row r="1378" spans="64:66" ht="11.25" customHeight="1" x14ac:dyDescent="0.25">
      <c r="BL1378" s="109" t="str">
        <f t="shared" si="104"/>
        <v/>
      </c>
      <c r="BM1378" s="64" t="str">
        <f t="shared" si="105"/>
        <v/>
      </c>
      <c r="BN1378" s="64" t="str">
        <f t="shared" si="106"/>
        <v/>
      </c>
    </row>
    <row r="1379" spans="64:66" ht="11.25" customHeight="1" x14ac:dyDescent="0.25">
      <c r="BL1379" s="109" t="str">
        <f t="shared" si="104"/>
        <v/>
      </c>
      <c r="BM1379" s="64" t="str">
        <f t="shared" si="105"/>
        <v/>
      </c>
      <c r="BN1379" s="64" t="str">
        <f t="shared" si="106"/>
        <v/>
      </c>
    </row>
    <row r="1380" spans="64:66" ht="11.25" customHeight="1" x14ac:dyDescent="0.25">
      <c r="BL1380" s="109" t="str">
        <f t="shared" si="104"/>
        <v/>
      </c>
      <c r="BM1380" s="64" t="str">
        <f t="shared" si="105"/>
        <v/>
      </c>
      <c r="BN1380" s="64" t="str">
        <f t="shared" si="106"/>
        <v/>
      </c>
    </row>
    <row r="1381" spans="64:66" ht="11.25" customHeight="1" x14ac:dyDescent="0.25">
      <c r="BL1381" s="109" t="str">
        <f t="shared" si="104"/>
        <v/>
      </c>
      <c r="BM1381" s="64" t="str">
        <f t="shared" si="105"/>
        <v/>
      </c>
      <c r="BN1381" s="64" t="str">
        <f t="shared" si="106"/>
        <v/>
      </c>
    </row>
    <row r="1382" spans="64:66" ht="11.25" customHeight="1" x14ac:dyDescent="0.25">
      <c r="BL1382" s="109" t="str">
        <f t="shared" si="104"/>
        <v/>
      </c>
      <c r="BM1382" s="64" t="str">
        <f t="shared" si="105"/>
        <v/>
      </c>
      <c r="BN1382" s="64" t="str">
        <f t="shared" si="106"/>
        <v/>
      </c>
    </row>
    <row r="1383" spans="64:66" ht="11.25" customHeight="1" x14ac:dyDescent="0.25">
      <c r="BL1383" s="109" t="str">
        <f t="shared" si="104"/>
        <v/>
      </c>
      <c r="BM1383" s="64" t="str">
        <f t="shared" si="105"/>
        <v/>
      </c>
      <c r="BN1383" s="64" t="str">
        <f t="shared" si="106"/>
        <v/>
      </c>
    </row>
    <row r="1384" spans="64:66" ht="11.25" customHeight="1" x14ac:dyDescent="0.25">
      <c r="BL1384" s="109" t="str">
        <f t="shared" si="104"/>
        <v/>
      </c>
      <c r="BM1384" s="64" t="str">
        <f t="shared" si="105"/>
        <v/>
      </c>
      <c r="BN1384" s="64" t="str">
        <f t="shared" si="106"/>
        <v/>
      </c>
    </row>
    <row r="1385" spans="64:66" ht="11.25" customHeight="1" x14ac:dyDescent="0.25">
      <c r="BL1385" s="109" t="str">
        <f t="shared" si="104"/>
        <v/>
      </c>
      <c r="BM1385" s="64" t="str">
        <f t="shared" si="105"/>
        <v/>
      </c>
      <c r="BN1385" s="64" t="str">
        <f t="shared" si="106"/>
        <v/>
      </c>
    </row>
    <row r="1386" spans="64:66" ht="11.25" customHeight="1" x14ac:dyDescent="0.25">
      <c r="BL1386" s="109" t="str">
        <f t="shared" si="104"/>
        <v/>
      </c>
      <c r="BM1386" s="64" t="str">
        <f t="shared" si="105"/>
        <v/>
      </c>
      <c r="BN1386" s="64" t="str">
        <f t="shared" si="106"/>
        <v/>
      </c>
    </row>
    <row r="1387" spans="64:66" ht="11.25" customHeight="1" x14ac:dyDescent="0.25">
      <c r="BL1387" s="109" t="str">
        <f t="shared" si="104"/>
        <v/>
      </c>
      <c r="BM1387" s="64" t="str">
        <f t="shared" si="105"/>
        <v/>
      </c>
      <c r="BN1387" s="64" t="str">
        <f t="shared" si="106"/>
        <v/>
      </c>
    </row>
    <row r="1388" spans="64:66" ht="11.25" customHeight="1" x14ac:dyDescent="0.25">
      <c r="BL1388" s="109" t="str">
        <f t="shared" si="104"/>
        <v/>
      </c>
      <c r="BM1388" s="64" t="str">
        <f t="shared" si="105"/>
        <v/>
      </c>
      <c r="BN1388" s="64" t="str">
        <f t="shared" si="106"/>
        <v/>
      </c>
    </row>
    <row r="1389" spans="64:66" ht="11.25" customHeight="1" x14ac:dyDescent="0.25">
      <c r="BL1389" s="109" t="str">
        <f t="shared" si="104"/>
        <v/>
      </c>
      <c r="BM1389" s="64" t="str">
        <f t="shared" si="105"/>
        <v/>
      </c>
      <c r="BN1389" s="64" t="str">
        <f t="shared" si="106"/>
        <v/>
      </c>
    </row>
    <row r="1390" spans="64:66" ht="11.25" customHeight="1" x14ac:dyDescent="0.25">
      <c r="BL1390" s="109" t="str">
        <f t="shared" si="104"/>
        <v/>
      </c>
      <c r="BM1390" s="64" t="str">
        <f t="shared" si="105"/>
        <v/>
      </c>
      <c r="BN1390" s="64" t="str">
        <f t="shared" si="106"/>
        <v/>
      </c>
    </row>
    <row r="1391" spans="64:66" ht="11.25" customHeight="1" x14ac:dyDescent="0.25">
      <c r="BL1391" s="109" t="str">
        <f t="shared" si="104"/>
        <v/>
      </c>
      <c r="BM1391" s="64" t="str">
        <f t="shared" si="105"/>
        <v/>
      </c>
      <c r="BN1391" s="64" t="str">
        <f t="shared" si="106"/>
        <v/>
      </c>
    </row>
    <row r="1392" spans="64:66" ht="11.25" customHeight="1" x14ac:dyDescent="0.25">
      <c r="BL1392" s="109" t="str">
        <f t="shared" si="104"/>
        <v/>
      </c>
      <c r="BM1392" s="64" t="str">
        <f t="shared" si="105"/>
        <v/>
      </c>
      <c r="BN1392" s="64" t="str">
        <f t="shared" si="106"/>
        <v/>
      </c>
    </row>
    <row r="1393" spans="64:66" ht="11.25" customHeight="1" x14ac:dyDescent="0.25">
      <c r="BL1393" s="109" t="str">
        <f t="shared" si="104"/>
        <v/>
      </c>
      <c r="BM1393" s="64" t="str">
        <f t="shared" si="105"/>
        <v/>
      </c>
      <c r="BN1393" s="64" t="str">
        <f t="shared" si="106"/>
        <v/>
      </c>
    </row>
    <row r="1394" spans="64:66" ht="11.25" customHeight="1" x14ac:dyDescent="0.25">
      <c r="BL1394" s="109" t="str">
        <f t="shared" si="104"/>
        <v/>
      </c>
      <c r="BM1394" s="64" t="str">
        <f t="shared" si="105"/>
        <v/>
      </c>
      <c r="BN1394" s="64" t="str">
        <f t="shared" si="106"/>
        <v/>
      </c>
    </row>
    <row r="1395" spans="64:66" ht="11.25" customHeight="1" x14ac:dyDescent="0.25">
      <c r="BL1395" s="109" t="str">
        <f t="shared" si="104"/>
        <v/>
      </c>
      <c r="BM1395" s="64" t="str">
        <f t="shared" si="105"/>
        <v/>
      </c>
      <c r="BN1395" s="64" t="str">
        <f t="shared" si="106"/>
        <v/>
      </c>
    </row>
    <row r="1396" spans="64:66" ht="11.25" customHeight="1" x14ac:dyDescent="0.25">
      <c r="BL1396" s="109" t="str">
        <f t="shared" si="104"/>
        <v/>
      </c>
      <c r="BM1396" s="64" t="str">
        <f t="shared" si="105"/>
        <v/>
      </c>
      <c r="BN1396" s="64" t="str">
        <f t="shared" si="106"/>
        <v/>
      </c>
    </row>
    <row r="1397" spans="64:66" ht="11.25" customHeight="1" x14ac:dyDescent="0.25">
      <c r="BL1397" s="109" t="str">
        <f t="shared" si="104"/>
        <v/>
      </c>
      <c r="BM1397" s="64" t="str">
        <f t="shared" si="105"/>
        <v/>
      </c>
      <c r="BN1397" s="64" t="str">
        <f t="shared" si="106"/>
        <v/>
      </c>
    </row>
    <row r="1398" spans="64:66" ht="11.25" customHeight="1" x14ac:dyDescent="0.25">
      <c r="BL1398" s="109" t="str">
        <f t="shared" si="104"/>
        <v/>
      </c>
      <c r="BM1398" s="64" t="str">
        <f t="shared" si="105"/>
        <v/>
      </c>
      <c r="BN1398" s="64" t="str">
        <f t="shared" si="106"/>
        <v/>
      </c>
    </row>
    <row r="1399" spans="64:66" ht="11.25" customHeight="1" x14ac:dyDescent="0.25">
      <c r="BL1399" s="109" t="str">
        <f t="shared" si="104"/>
        <v/>
      </c>
      <c r="BM1399" s="64" t="str">
        <f t="shared" si="105"/>
        <v/>
      </c>
      <c r="BN1399" s="64" t="str">
        <f t="shared" si="106"/>
        <v/>
      </c>
    </row>
    <row r="1400" spans="64:66" ht="11.25" customHeight="1" x14ac:dyDescent="0.25">
      <c r="BL1400" s="109" t="str">
        <f t="shared" si="104"/>
        <v/>
      </c>
      <c r="BM1400" s="64" t="str">
        <f t="shared" si="105"/>
        <v/>
      </c>
      <c r="BN1400" s="64" t="str">
        <f t="shared" si="106"/>
        <v/>
      </c>
    </row>
    <row r="1401" spans="64:66" ht="11.25" customHeight="1" x14ac:dyDescent="0.25">
      <c r="BL1401" s="109" t="str">
        <f t="shared" si="104"/>
        <v/>
      </c>
      <c r="BM1401" s="64" t="str">
        <f t="shared" si="105"/>
        <v/>
      </c>
      <c r="BN1401" s="64" t="str">
        <f t="shared" si="106"/>
        <v/>
      </c>
    </row>
    <row r="1402" spans="64:66" ht="11.25" customHeight="1" x14ac:dyDescent="0.25">
      <c r="BL1402" s="109" t="str">
        <f t="shared" si="104"/>
        <v/>
      </c>
      <c r="BM1402" s="64" t="str">
        <f t="shared" si="105"/>
        <v/>
      </c>
      <c r="BN1402" s="64" t="str">
        <f t="shared" si="106"/>
        <v/>
      </c>
    </row>
    <row r="1403" spans="64:66" ht="11.25" customHeight="1" x14ac:dyDescent="0.25">
      <c r="BL1403" s="109" t="str">
        <f t="shared" si="104"/>
        <v/>
      </c>
      <c r="BM1403" s="64" t="str">
        <f t="shared" si="105"/>
        <v/>
      </c>
      <c r="BN1403" s="64" t="str">
        <f t="shared" si="106"/>
        <v/>
      </c>
    </row>
    <row r="1404" spans="64:66" ht="11.25" customHeight="1" x14ac:dyDescent="0.25">
      <c r="BL1404" s="109" t="str">
        <f t="shared" si="104"/>
        <v/>
      </c>
      <c r="BM1404" s="64" t="str">
        <f t="shared" si="105"/>
        <v/>
      </c>
      <c r="BN1404" s="64" t="str">
        <f t="shared" si="106"/>
        <v/>
      </c>
    </row>
    <row r="1405" spans="64:66" ht="11.25" customHeight="1" x14ac:dyDescent="0.25">
      <c r="BL1405" s="109" t="str">
        <f t="shared" si="104"/>
        <v/>
      </c>
      <c r="BM1405" s="64" t="str">
        <f t="shared" si="105"/>
        <v/>
      </c>
      <c r="BN1405" s="64" t="str">
        <f t="shared" si="106"/>
        <v/>
      </c>
    </row>
    <row r="1406" spans="64:66" ht="11.25" customHeight="1" x14ac:dyDescent="0.25">
      <c r="BL1406" s="109" t="str">
        <f t="shared" si="104"/>
        <v/>
      </c>
      <c r="BM1406" s="64" t="str">
        <f t="shared" si="105"/>
        <v/>
      </c>
      <c r="BN1406" s="64" t="str">
        <f t="shared" si="106"/>
        <v/>
      </c>
    </row>
    <row r="1407" spans="64:66" ht="11.25" customHeight="1" x14ac:dyDescent="0.25">
      <c r="BL1407" s="109" t="str">
        <f t="shared" si="104"/>
        <v/>
      </c>
      <c r="BM1407" s="64" t="str">
        <f t="shared" si="105"/>
        <v/>
      </c>
      <c r="BN1407" s="64" t="str">
        <f t="shared" si="106"/>
        <v/>
      </c>
    </row>
    <row r="1408" spans="64:66" ht="11.25" customHeight="1" x14ac:dyDescent="0.25">
      <c r="BL1408" s="109" t="str">
        <f t="shared" si="104"/>
        <v/>
      </c>
      <c r="BM1408" s="64" t="str">
        <f t="shared" si="105"/>
        <v/>
      </c>
      <c r="BN1408" s="64" t="str">
        <f t="shared" si="106"/>
        <v/>
      </c>
    </row>
    <row r="1409" spans="64:66" ht="11.25" customHeight="1" x14ac:dyDescent="0.25">
      <c r="BL1409" s="109" t="str">
        <f t="shared" si="104"/>
        <v/>
      </c>
      <c r="BM1409" s="64" t="str">
        <f t="shared" si="105"/>
        <v/>
      </c>
      <c r="BN1409" s="64" t="str">
        <f t="shared" si="106"/>
        <v/>
      </c>
    </row>
    <row r="1410" spans="64:66" ht="11.25" customHeight="1" x14ac:dyDescent="0.25">
      <c r="BL1410" s="109" t="str">
        <f t="shared" si="104"/>
        <v/>
      </c>
      <c r="BM1410" s="64" t="str">
        <f t="shared" si="105"/>
        <v/>
      </c>
      <c r="BN1410" s="64" t="str">
        <f t="shared" si="106"/>
        <v/>
      </c>
    </row>
    <row r="1411" spans="64:66" ht="11.25" customHeight="1" x14ac:dyDescent="0.25">
      <c r="BL1411" s="109" t="str">
        <f t="shared" si="104"/>
        <v/>
      </c>
      <c r="BM1411" s="64" t="str">
        <f t="shared" si="105"/>
        <v/>
      </c>
      <c r="BN1411" s="64" t="str">
        <f t="shared" si="106"/>
        <v/>
      </c>
    </row>
    <row r="1412" spans="64:66" ht="11.25" customHeight="1" x14ac:dyDescent="0.25">
      <c r="BL1412" s="109" t="str">
        <f t="shared" si="104"/>
        <v/>
      </c>
      <c r="BM1412" s="64" t="str">
        <f t="shared" si="105"/>
        <v/>
      </c>
      <c r="BN1412" s="64" t="str">
        <f t="shared" si="106"/>
        <v/>
      </c>
    </row>
    <row r="1413" spans="64:66" ht="11.25" customHeight="1" x14ac:dyDescent="0.25">
      <c r="BL1413" s="109" t="str">
        <f t="shared" ref="BL1413:BL1476" si="107">IF(ROW()&lt;=$BL$4,ROW()-ROW(BL$4),"")</f>
        <v/>
      </c>
      <c r="BM1413" s="64" t="str">
        <f t="shared" si="105"/>
        <v/>
      </c>
      <c r="BN1413" s="64" t="str">
        <f t="shared" si="106"/>
        <v/>
      </c>
    </row>
    <row r="1414" spans="64:66" ht="11.25" customHeight="1" x14ac:dyDescent="0.25">
      <c r="BL1414" s="109" t="str">
        <f t="shared" si="107"/>
        <v/>
      </c>
      <c r="BM1414" s="64" t="str">
        <f t="shared" ref="BM1414:BM1477" si="108">IF(ISNUMBER(BL1414),INT(BL1413/$BN$4)+1,"")</f>
        <v/>
      </c>
      <c r="BN1414" s="64" t="str">
        <f t="shared" ref="BN1414:BN1477" si="109">IF(ISNUMBER(BL1414),IF(BM1413&lt;&gt;BM1414,1,BN1413+1),"")</f>
        <v/>
      </c>
    </row>
    <row r="1415" spans="64:66" ht="11.25" customHeight="1" x14ac:dyDescent="0.25">
      <c r="BL1415" s="109" t="str">
        <f t="shared" si="107"/>
        <v/>
      </c>
      <c r="BM1415" s="64" t="str">
        <f t="shared" si="108"/>
        <v/>
      </c>
      <c r="BN1415" s="64" t="str">
        <f t="shared" si="109"/>
        <v/>
      </c>
    </row>
    <row r="1416" spans="64:66" ht="11.25" customHeight="1" x14ac:dyDescent="0.25">
      <c r="BL1416" s="109" t="str">
        <f t="shared" si="107"/>
        <v/>
      </c>
      <c r="BM1416" s="64" t="str">
        <f t="shared" si="108"/>
        <v/>
      </c>
      <c r="BN1416" s="64" t="str">
        <f t="shared" si="109"/>
        <v/>
      </c>
    </row>
    <row r="1417" spans="64:66" ht="11.25" customHeight="1" x14ac:dyDescent="0.25">
      <c r="BL1417" s="109" t="str">
        <f t="shared" si="107"/>
        <v/>
      </c>
      <c r="BM1417" s="64" t="str">
        <f t="shared" si="108"/>
        <v/>
      </c>
      <c r="BN1417" s="64" t="str">
        <f t="shared" si="109"/>
        <v/>
      </c>
    </row>
    <row r="1418" spans="64:66" ht="11.25" customHeight="1" x14ac:dyDescent="0.25">
      <c r="BL1418" s="109" t="str">
        <f t="shared" si="107"/>
        <v/>
      </c>
      <c r="BM1418" s="64" t="str">
        <f t="shared" si="108"/>
        <v/>
      </c>
      <c r="BN1418" s="64" t="str">
        <f t="shared" si="109"/>
        <v/>
      </c>
    </row>
    <row r="1419" spans="64:66" ht="11.25" customHeight="1" x14ac:dyDescent="0.25">
      <c r="BL1419" s="109" t="str">
        <f t="shared" si="107"/>
        <v/>
      </c>
      <c r="BM1419" s="64" t="str">
        <f t="shared" si="108"/>
        <v/>
      </c>
      <c r="BN1419" s="64" t="str">
        <f t="shared" si="109"/>
        <v/>
      </c>
    </row>
    <row r="1420" spans="64:66" ht="11.25" customHeight="1" x14ac:dyDescent="0.25">
      <c r="BL1420" s="109" t="str">
        <f t="shared" si="107"/>
        <v/>
      </c>
      <c r="BM1420" s="64" t="str">
        <f t="shared" si="108"/>
        <v/>
      </c>
      <c r="BN1420" s="64" t="str">
        <f t="shared" si="109"/>
        <v/>
      </c>
    </row>
    <row r="1421" spans="64:66" ht="11.25" customHeight="1" x14ac:dyDescent="0.25">
      <c r="BL1421" s="109" t="str">
        <f t="shared" si="107"/>
        <v/>
      </c>
      <c r="BM1421" s="64" t="str">
        <f t="shared" si="108"/>
        <v/>
      </c>
      <c r="BN1421" s="64" t="str">
        <f t="shared" si="109"/>
        <v/>
      </c>
    </row>
    <row r="1422" spans="64:66" ht="11.25" customHeight="1" x14ac:dyDescent="0.25">
      <c r="BL1422" s="109" t="str">
        <f t="shared" si="107"/>
        <v/>
      </c>
      <c r="BM1422" s="64" t="str">
        <f t="shared" si="108"/>
        <v/>
      </c>
      <c r="BN1422" s="64" t="str">
        <f t="shared" si="109"/>
        <v/>
      </c>
    </row>
    <row r="1423" spans="64:66" ht="11.25" customHeight="1" x14ac:dyDescent="0.25">
      <c r="BL1423" s="109" t="str">
        <f t="shared" si="107"/>
        <v/>
      </c>
      <c r="BM1423" s="64" t="str">
        <f t="shared" si="108"/>
        <v/>
      </c>
      <c r="BN1423" s="64" t="str">
        <f t="shared" si="109"/>
        <v/>
      </c>
    </row>
    <row r="1424" spans="64:66" ht="11.25" customHeight="1" x14ac:dyDescent="0.25">
      <c r="BL1424" s="109" t="str">
        <f t="shared" si="107"/>
        <v/>
      </c>
      <c r="BM1424" s="64" t="str">
        <f t="shared" si="108"/>
        <v/>
      </c>
      <c r="BN1424" s="64" t="str">
        <f t="shared" si="109"/>
        <v/>
      </c>
    </row>
    <row r="1425" spans="64:66" ht="11.25" customHeight="1" x14ac:dyDescent="0.25">
      <c r="BL1425" s="109" t="str">
        <f t="shared" si="107"/>
        <v/>
      </c>
      <c r="BM1425" s="64" t="str">
        <f t="shared" si="108"/>
        <v/>
      </c>
      <c r="BN1425" s="64" t="str">
        <f t="shared" si="109"/>
        <v/>
      </c>
    </row>
    <row r="1426" spans="64:66" ht="11.25" customHeight="1" x14ac:dyDescent="0.25">
      <c r="BL1426" s="109" t="str">
        <f t="shared" si="107"/>
        <v/>
      </c>
      <c r="BM1426" s="64" t="str">
        <f t="shared" si="108"/>
        <v/>
      </c>
      <c r="BN1426" s="64" t="str">
        <f t="shared" si="109"/>
        <v/>
      </c>
    </row>
    <row r="1427" spans="64:66" ht="11.25" customHeight="1" x14ac:dyDescent="0.25">
      <c r="BL1427" s="109" t="str">
        <f t="shared" si="107"/>
        <v/>
      </c>
      <c r="BM1427" s="64" t="str">
        <f t="shared" si="108"/>
        <v/>
      </c>
      <c r="BN1427" s="64" t="str">
        <f t="shared" si="109"/>
        <v/>
      </c>
    </row>
    <row r="1428" spans="64:66" ht="11.25" customHeight="1" x14ac:dyDescent="0.25">
      <c r="BL1428" s="109" t="str">
        <f t="shared" si="107"/>
        <v/>
      </c>
      <c r="BM1428" s="64" t="str">
        <f t="shared" si="108"/>
        <v/>
      </c>
      <c r="BN1428" s="64" t="str">
        <f t="shared" si="109"/>
        <v/>
      </c>
    </row>
    <row r="1429" spans="64:66" ht="11.25" customHeight="1" x14ac:dyDescent="0.25">
      <c r="BL1429" s="109" t="str">
        <f t="shared" si="107"/>
        <v/>
      </c>
      <c r="BM1429" s="64" t="str">
        <f t="shared" si="108"/>
        <v/>
      </c>
      <c r="BN1429" s="64" t="str">
        <f t="shared" si="109"/>
        <v/>
      </c>
    </row>
    <row r="1430" spans="64:66" ht="11.25" customHeight="1" x14ac:dyDescent="0.25">
      <c r="BL1430" s="109" t="str">
        <f t="shared" si="107"/>
        <v/>
      </c>
      <c r="BM1430" s="64" t="str">
        <f t="shared" si="108"/>
        <v/>
      </c>
      <c r="BN1430" s="64" t="str">
        <f t="shared" si="109"/>
        <v/>
      </c>
    </row>
    <row r="1431" spans="64:66" ht="11.25" customHeight="1" x14ac:dyDescent="0.25">
      <c r="BL1431" s="109" t="str">
        <f t="shared" si="107"/>
        <v/>
      </c>
      <c r="BM1431" s="64" t="str">
        <f t="shared" si="108"/>
        <v/>
      </c>
      <c r="BN1431" s="64" t="str">
        <f t="shared" si="109"/>
        <v/>
      </c>
    </row>
    <row r="1432" spans="64:66" ht="11.25" customHeight="1" x14ac:dyDescent="0.25">
      <c r="BL1432" s="109" t="str">
        <f t="shared" si="107"/>
        <v/>
      </c>
      <c r="BM1432" s="64" t="str">
        <f t="shared" si="108"/>
        <v/>
      </c>
      <c r="BN1432" s="64" t="str">
        <f t="shared" si="109"/>
        <v/>
      </c>
    </row>
    <row r="1433" spans="64:66" ht="11.25" customHeight="1" x14ac:dyDescent="0.25">
      <c r="BL1433" s="109" t="str">
        <f t="shared" si="107"/>
        <v/>
      </c>
      <c r="BM1433" s="64" t="str">
        <f t="shared" si="108"/>
        <v/>
      </c>
      <c r="BN1433" s="64" t="str">
        <f t="shared" si="109"/>
        <v/>
      </c>
    </row>
    <row r="1434" spans="64:66" ht="11.25" customHeight="1" x14ac:dyDescent="0.25">
      <c r="BL1434" s="109" t="str">
        <f t="shared" si="107"/>
        <v/>
      </c>
      <c r="BM1434" s="64" t="str">
        <f t="shared" si="108"/>
        <v/>
      </c>
      <c r="BN1434" s="64" t="str">
        <f t="shared" si="109"/>
        <v/>
      </c>
    </row>
    <row r="1435" spans="64:66" ht="11.25" customHeight="1" x14ac:dyDescent="0.25">
      <c r="BL1435" s="109" t="str">
        <f t="shared" si="107"/>
        <v/>
      </c>
      <c r="BM1435" s="64" t="str">
        <f t="shared" si="108"/>
        <v/>
      </c>
      <c r="BN1435" s="64" t="str">
        <f t="shared" si="109"/>
        <v/>
      </c>
    </row>
    <row r="1436" spans="64:66" ht="11.25" customHeight="1" x14ac:dyDescent="0.25">
      <c r="BL1436" s="109" t="str">
        <f t="shared" si="107"/>
        <v/>
      </c>
      <c r="BM1436" s="64" t="str">
        <f t="shared" si="108"/>
        <v/>
      </c>
      <c r="BN1436" s="64" t="str">
        <f t="shared" si="109"/>
        <v/>
      </c>
    </row>
    <row r="1437" spans="64:66" ht="11.25" customHeight="1" x14ac:dyDescent="0.25">
      <c r="BL1437" s="109" t="str">
        <f t="shared" si="107"/>
        <v/>
      </c>
      <c r="BM1437" s="64" t="str">
        <f t="shared" si="108"/>
        <v/>
      </c>
      <c r="BN1437" s="64" t="str">
        <f t="shared" si="109"/>
        <v/>
      </c>
    </row>
    <row r="1438" spans="64:66" ht="11.25" customHeight="1" x14ac:dyDescent="0.25">
      <c r="BL1438" s="109" t="str">
        <f t="shared" si="107"/>
        <v/>
      </c>
      <c r="BM1438" s="64" t="str">
        <f t="shared" si="108"/>
        <v/>
      </c>
      <c r="BN1438" s="64" t="str">
        <f t="shared" si="109"/>
        <v/>
      </c>
    </row>
    <row r="1439" spans="64:66" ht="11.25" customHeight="1" x14ac:dyDescent="0.25">
      <c r="BL1439" s="109" t="str">
        <f t="shared" si="107"/>
        <v/>
      </c>
      <c r="BM1439" s="64" t="str">
        <f t="shared" si="108"/>
        <v/>
      </c>
      <c r="BN1439" s="64" t="str">
        <f t="shared" si="109"/>
        <v/>
      </c>
    </row>
    <row r="1440" spans="64:66" ht="11.25" customHeight="1" x14ac:dyDescent="0.25">
      <c r="BL1440" s="109" t="str">
        <f t="shared" si="107"/>
        <v/>
      </c>
      <c r="BM1440" s="64" t="str">
        <f t="shared" si="108"/>
        <v/>
      </c>
      <c r="BN1440" s="64" t="str">
        <f t="shared" si="109"/>
        <v/>
      </c>
    </row>
    <row r="1441" spans="64:66" ht="11.25" customHeight="1" x14ac:dyDescent="0.25">
      <c r="BL1441" s="109" t="str">
        <f t="shared" si="107"/>
        <v/>
      </c>
      <c r="BM1441" s="64" t="str">
        <f t="shared" si="108"/>
        <v/>
      </c>
      <c r="BN1441" s="64" t="str">
        <f t="shared" si="109"/>
        <v/>
      </c>
    </row>
    <row r="1442" spans="64:66" ht="11.25" customHeight="1" x14ac:dyDescent="0.25">
      <c r="BL1442" s="109" t="str">
        <f t="shared" si="107"/>
        <v/>
      </c>
      <c r="BM1442" s="64" t="str">
        <f t="shared" si="108"/>
        <v/>
      </c>
      <c r="BN1442" s="64" t="str">
        <f t="shared" si="109"/>
        <v/>
      </c>
    </row>
    <row r="1443" spans="64:66" ht="11.25" customHeight="1" x14ac:dyDescent="0.25">
      <c r="BL1443" s="109" t="str">
        <f t="shared" si="107"/>
        <v/>
      </c>
      <c r="BM1443" s="64" t="str">
        <f t="shared" si="108"/>
        <v/>
      </c>
      <c r="BN1443" s="64" t="str">
        <f t="shared" si="109"/>
        <v/>
      </c>
    </row>
    <row r="1444" spans="64:66" ht="11.25" customHeight="1" x14ac:dyDescent="0.25">
      <c r="BL1444" s="109" t="str">
        <f t="shared" si="107"/>
        <v/>
      </c>
      <c r="BM1444" s="64" t="str">
        <f t="shared" si="108"/>
        <v/>
      </c>
      <c r="BN1444" s="64" t="str">
        <f t="shared" si="109"/>
        <v/>
      </c>
    </row>
    <row r="1445" spans="64:66" ht="11.25" customHeight="1" x14ac:dyDescent="0.25">
      <c r="BL1445" s="109" t="str">
        <f t="shared" si="107"/>
        <v/>
      </c>
      <c r="BM1445" s="64" t="str">
        <f t="shared" si="108"/>
        <v/>
      </c>
      <c r="BN1445" s="64" t="str">
        <f t="shared" si="109"/>
        <v/>
      </c>
    </row>
    <row r="1446" spans="64:66" ht="11.25" customHeight="1" x14ac:dyDescent="0.25">
      <c r="BL1446" s="109" t="str">
        <f t="shared" si="107"/>
        <v/>
      </c>
      <c r="BM1446" s="64" t="str">
        <f t="shared" si="108"/>
        <v/>
      </c>
      <c r="BN1446" s="64" t="str">
        <f t="shared" si="109"/>
        <v/>
      </c>
    </row>
    <row r="1447" spans="64:66" ht="11.25" customHeight="1" x14ac:dyDescent="0.25">
      <c r="BL1447" s="109" t="str">
        <f t="shared" si="107"/>
        <v/>
      </c>
      <c r="BM1447" s="64" t="str">
        <f t="shared" si="108"/>
        <v/>
      </c>
      <c r="BN1447" s="64" t="str">
        <f t="shared" si="109"/>
        <v/>
      </c>
    </row>
    <row r="1448" spans="64:66" ht="11.25" customHeight="1" x14ac:dyDescent="0.25">
      <c r="BL1448" s="109" t="str">
        <f t="shared" si="107"/>
        <v/>
      </c>
      <c r="BM1448" s="64" t="str">
        <f t="shared" si="108"/>
        <v/>
      </c>
      <c r="BN1448" s="64" t="str">
        <f t="shared" si="109"/>
        <v/>
      </c>
    </row>
    <row r="1449" spans="64:66" ht="11.25" customHeight="1" x14ac:dyDescent="0.25">
      <c r="BL1449" s="109" t="str">
        <f t="shared" si="107"/>
        <v/>
      </c>
      <c r="BM1449" s="64" t="str">
        <f t="shared" si="108"/>
        <v/>
      </c>
      <c r="BN1449" s="64" t="str">
        <f t="shared" si="109"/>
        <v/>
      </c>
    </row>
    <row r="1450" spans="64:66" ht="11.25" customHeight="1" x14ac:dyDescent="0.25">
      <c r="BL1450" s="109" t="str">
        <f t="shared" si="107"/>
        <v/>
      </c>
      <c r="BM1450" s="64" t="str">
        <f t="shared" si="108"/>
        <v/>
      </c>
      <c r="BN1450" s="64" t="str">
        <f t="shared" si="109"/>
        <v/>
      </c>
    </row>
    <row r="1451" spans="64:66" ht="11.25" customHeight="1" x14ac:dyDescent="0.25">
      <c r="BL1451" s="109" t="str">
        <f t="shared" si="107"/>
        <v/>
      </c>
      <c r="BM1451" s="64" t="str">
        <f t="shared" si="108"/>
        <v/>
      </c>
      <c r="BN1451" s="64" t="str">
        <f t="shared" si="109"/>
        <v/>
      </c>
    </row>
    <row r="1452" spans="64:66" ht="11.25" customHeight="1" x14ac:dyDescent="0.25">
      <c r="BL1452" s="109" t="str">
        <f t="shared" si="107"/>
        <v/>
      </c>
      <c r="BM1452" s="64" t="str">
        <f t="shared" si="108"/>
        <v/>
      </c>
      <c r="BN1452" s="64" t="str">
        <f t="shared" si="109"/>
        <v/>
      </c>
    </row>
    <row r="1453" spans="64:66" ht="11.25" customHeight="1" x14ac:dyDescent="0.25">
      <c r="BL1453" s="109" t="str">
        <f t="shared" si="107"/>
        <v/>
      </c>
      <c r="BM1453" s="64" t="str">
        <f t="shared" si="108"/>
        <v/>
      </c>
      <c r="BN1453" s="64" t="str">
        <f t="shared" si="109"/>
        <v/>
      </c>
    </row>
    <row r="1454" spans="64:66" ht="11.25" customHeight="1" x14ac:dyDescent="0.25">
      <c r="BL1454" s="109" t="str">
        <f t="shared" si="107"/>
        <v/>
      </c>
      <c r="BM1454" s="64" t="str">
        <f t="shared" si="108"/>
        <v/>
      </c>
      <c r="BN1454" s="64" t="str">
        <f t="shared" si="109"/>
        <v/>
      </c>
    </row>
    <row r="1455" spans="64:66" ht="11.25" customHeight="1" x14ac:dyDescent="0.25">
      <c r="BL1455" s="109" t="str">
        <f t="shared" si="107"/>
        <v/>
      </c>
      <c r="BM1455" s="64" t="str">
        <f t="shared" si="108"/>
        <v/>
      </c>
      <c r="BN1455" s="64" t="str">
        <f t="shared" si="109"/>
        <v/>
      </c>
    </row>
    <row r="1456" spans="64:66" ht="11.25" customHeight="1" x14ac:dyDescent="0.25">
      <c r="BL1456" s="109" t="str">
        <f t="shared" si="107"/>
        <v/>
      </c>
      <c r="BM1456" s="64" t="str">
        <f t="shared" si="108"/>
        <v/>
      </c>
      <c r="BN1456" s="64" t="str">
        <f t="shared" si="109"/>
        <v/>
      </c>
    </row>
    <row r="1457" spans="64:66" ht="11.25" customHeight="1" x14ac:dyDescent="0.25">
      <c r="BL1457" s="109" t="str">
        <f t="shared" si="107"/>
        <v/>
      </c>
      <c r="BM1457" s="64" t="str">
        <f t="shared" si="108"/>
        <v/>
      </c>
      <c r="BN1457" s="64" t="str">
        <f t="shared" si="109"/>
        <v/>
      </c>
    </row>
    <row r="1458" spans="64:66" ht="11.25" customHeight="1" x14ac:dyDescent="0.25">
      <c r="BL1458" s="109" t="str">
        <f t="shared" si="107"/>
        <v/>
      </c>
      <c r="BM1458" s="64" t="str">
        <f t="shared" si="108"/>
        <v/>
      </c>
      <c r="BN1458" s="64" t="str">
        <f t="shared" si="109"/>
        <v/>
      </c>
    </row>
    <row r="1459" spans="64:66" ht="11.25" customHeight="1" x14ac:dyDescent="0.25">
      <c r="BL1459" s="109" t="str">
        <f t="shared" si="107"/>
        <v/>
      </c>
      <c r="BM1459" s="64" t="str">
        <f t="shared" si="108"/>
        <v/>
      </c>
      <c r="BN1459" s="64" t="str">
        <f t="shared" si="109"/>
        <v/>
      </c>
    </row>
    <row r="1460" spans="64:66" ht="11.25" customHeight="1" x14ac:dyDescent="0.25">
      <c r="BL1460" s="109" t="str">
        <f t="shared" si="107"/>
        <v/>
      </c>
      <c r="BM1460" s="64" t="str">
        <f t="shared" si="108"/>
        <v/>
      </c>
      <c r="BN1460" s="64" t="str">
        <f t="shared" si="109"/>
        <v/>
      </c>
    </row>
    <row r="1461" spans="64:66" ht="11.25" customHeight="1" x14ac:dyDescent="0.25">
      <c r="BL1461" s="109" t="str">
        <f t="shared" si="107"/>
        <v/>
      </c>
      <c r="BM1461" s="64" t="str">
        <f t="shared" si="108"/>
        <v/>
      </c>
      <c r="BN1461" s="64" t="str">
        <f t="shared" si="109"/>
        <v/>
      </c>
    </row>
    <row r="1462" spans="64:66" ht="11.25" customHeight="1" x14ac:dyDescent="0.25">
      <c r="BL1462" s="109" t="str">
        <f t="shared" si="107"/>
        <v/>
      </c>
      <c r="BM1462" s="64" t="str">
        <f t="shared" si="108"/>
        <v/>
      </c>
      <c r="BN1462" s="64" t="str">
        <f t="shared" si="109"/>
        <v/>
      </c>
    </row>
    <row r="1463" spans="64:66" ht="11.25" customHeight="1" x14ac:dyDescent="0.25">
      <c r="BL1463" s="109" t="str">
        <f t="shared" si="107"/>
        <v/>
      </c>
      <c r="BM1463" s="64" t="str">
        <f t="shared" si="108"/>
        <v/>
      </c>
      <c r="BN1463" s="64" t="str">
        <f t="shared" si="109"/>
        <v/>
      </c>
    </row>
    <row r="1464" spans="64:66" ht="11.25" customHeight="1" x14ac:dyDescent="0.25">
      <c r="BL1464" s="109" t="str">
        <f t="shared" si="107"/>
        <v/>
      </c>
      <c r="BM1464" s="64" t="str">
        <f t="shared" si="108"/>
        <v/>
      </c>
      <c r="BN1464" s="64" t="str">
        <f t="shared" si="109"/>
        <v/>
      </c>
    </row>
    <row r="1465" spans="64:66" ht="11.25" customHeight="1" x14ac:dyDescent="0.25">
      <c r="BL1465" s="109" t="str">
        <f t="shared" si="107"/>
        <v/>
      </c>
      <c r="BM1465" s="64" t="str">
        <f t="shared" si="108"/>
        <v/>
      </c>
      <c r="BN1465" s="64" t="str">
        <f t="shared" si="109"/>
        <v/>
      </c>
    </row>
    <row r="1466" spans="64:66" ht="11.25" customHeight="1" x14ac:dyDescent="0.25">
      <c r="BL1466" s="109" t="str">
        <f t="shared" si="107"/>
        <v/>
      </c>
      <c r="BM1466" s="64" t="str">
        <f t="shared" si="108"/>
        <v/>
      </c>
      <c r="BN1466" s="64" t="str">
        <f t="shared" si="109"/>
        <v/>
      </c>
    </row>
    <row r="1467" spans="64:66" ht="11.25" customHeight="1" x14ac:dyDescent="0.25">
      <c r="BL1467" s="109" t="str">
        <f t="shared" si="107"/>
        <v/>
      </c>
      <c r="BM1467" s="64" t="str">
        <f t="shared" si="108"/>
        <v/>
      </c>
      <c r="BN1467" s="64" t="str">
        <f t="shared" si="109"/>
        <v/>
      </c>
    </row>
    <row r="1468" spans="64:66" ht="11.25" customHeight="1" x14ac:dyDescent="0.25">
      <c r="BL1468" s="109" t="str">
        <f t="shared" si="107"/>
        <v/>
      </c>
      <c r="BM1468" s="64" t="str">
        <f t="shared" si="108"/>
        <v/>
      </c>
      <c r="BN1468" s="64" t="str">
        <f t="shared" si="109"/>
        <v/>
      </c>
    </row>
    <row r="1469" spans="64:66" ht="11.25" customHeight="1" x14ac:dyDescent="0.25">
      <c r="BL1469" s="109" t="str">
        <f t="shared" si="107"/>
        <v/>
      </c>
      <c r="BM1469" s="64" t="str">
        <f t="shared" si="108"/>
        <v/>
      </c>
      <c r="BN1469" s="64" t="str">
        <f t="shared" si="109"/>
        <v/>
      </c>
    </row>
    <row r="1470" spans="64:66" ht="11.25" customHeight="1" x14ac:dyDescent="0.25">
      <c r="BL1470" s="109" t="str">
        <f t="shared" si="107"/>
        <v/>
      </c>
      <c r="BM1470" s="64" t="str">
        <f t="shared" si="108"/>
        <v/>
      </c>
      <c r="BN1470" s="64" t="str">
        <f t="shared" si="109"/>
        <v/>
      </c>
    </row>
    <row r="1471" spans="64:66" ht="11.25" customHeight="1" x14ac:dyDescent="0.25">
      <c r="BL1471" s="109" t="str">
        <f t="shared" si="107"/>
        <v/>
      </c>
      <c r="BM1471" s="64" t="str">
        <f t="shared" si="108"/>
        <v/>
      </c>
      <c r="BN1471" s="64" t="str">
        <f t="shared" si="109"/>
        <v/>
      </c>
    </row>
    <row r="1472" spans="64:66" ht="11.25" customHeight="1" x14ac:dyDescent="0.25">
      <c r="BL1472" s="109" t="str">
        <f t="shared" si="107"/>
        <v/>
      </c>
      <c r="BM1472" s="64" t="str">
        <f t="shared" si="108"/>
        <v/>
      </c>
      <c r="BN1472" s="64" t="str">
        <f t="shared" si="109"/>
        <v/>
      </c>
    </row>
    <row r="1473" spans="64:66" ht="11.25" customHeight="1" x14ac:dyDescent="0.25">
      <c r="BL1473" s="109" t="str">
        <f t="shared" si="107"/>
        <v/>
      </c>
      <c r="BM1473" s="64" t="str">
        <f t="shared" si="108"/>
        <v/>
      </c>
      <c r="BN1473" s="64" t="str">
        <f t="shared" si="109"/>
        <v/>
      </c>
    </row>
    <row r="1474" spans="64:66" ht="11.25" customHeight="1" x14ac:dyDescent="0.25">
      <c r="BL1474" s="109" t="str">
        <f t="shared" si="107"/>
        <v/>
      </c>
      <c r="BM1474" s="64" t="str">
        <f t="shared" si="108"/>
        <v/>
      </c>
      <c r="BN1474" s="64" t="str">
        <f t="shared" si="109"/>
        <v/>
      </c>
    </row>
    <row r="1475" spans="64:66" ht="11.25" customHeight="1" x14ac:dyDescent="0.25">
      <c r="BL1475" s="109" t="str">
        <f t="shared" si="107"/>
        <v/>
      </c>
      <c r="BM1475" s="64" t="str">
        <f t="shared" si="108"/>
        <v/>
      </c>
      <c r="BN1475" s="64" t="str">
        <f t="shared" si="109"/>
        <v/>
      </c>
    </row>
    <row r="1476" spans="64:66" ht="11.25" customHeight="1" x14ac:dyDescent="0.25">
      <c r="BL1476" s="109" t="str">
        <f t="shared" si="107"/>
        <v/>
      </c>
      <c r="BM1476" s="64" t="str">
        <f t="shared" si="108"/>
        <v/>
      </c>
      <c r="BN1476" s="64" t="str">
        <f t="shared" si="109"/>
        <v/>
      </c>
    </row>
    <row r="1477" spans="64:66" ht="11.25" customHeight="1" x14ac:dyDescent="0.25">
      <c r="BL1477" s="109" t="str">
        <f t="shared" ref="BL1477:BL1540" si="110">IF(ROW()&lt;=$BL$4,ROW()-ROW(BL$4),"")</f>
        <v/>
      </c>
      <c r="BM1477" s="64" t="str">
        <f t="shared" si="108"/>
        <v/>
      </c>
      <c r="BN1477" s="64" t="str">
        <f t="shared" si="109"/>
        <v/>
      </c>
    </row>
    <row r="1478" spans="64:66" ht="11.25" customHeight="1" x14ac:dyDescent="0.25">
      <c r="BL1478" s="109" t="str">
        <f t="shared" si="110"/>
        <v/>
      </c>
      <c r="BM1478" s="64" t="str">
        <f t="shared" ref="BM1478:BM1541" si="111">IF(ISNUMBER(BL1478),INT(BL1477/$BN$4)+1,"")</f>
        <v/>
      </c>
      <c r="BN1478" s="64" t="str">
        <f t="shared" ref="BN1478:BN1541" si="112">IF(ISNUMBER(BL1478),IF(BM1477&lt;&gt;BM1478,1,BN1477+1),"")</f>
        <v/>
      </c>
    </row>
    <row r="1479" spans="64:66" ht="11.25" customHeight="1" x14ac:dyDescent="0.25">
      <c r="BL1479" s="109" t="str">
        <f t="shared" si="110"/>
        <v/>
      </c>
      <c r="BM1479" s="64" t="str">
        <f t="shared" si="111"/>
        <v/>
      </c>
      <c r="BN1479" s="64" t="str">
        <f t="shared" si="112"/>
        <v/>
      </c>
    </row>
    <row r="1480" spans="64:66" ht="11.25" customHeight="1" x14ac:dyDescent="0.25">
      <c r="BL1480" s="109" t="str">
        <f t="shared" si="110"/>
        <v/>
      </c>
      <c r="BM1480" s="64" t="str">
        <f t="shared" si="111"/>
        <v/>
      </c>
      <c r="BN1480" s="64" t="str">
        <f t="shared" si="112"/>
        <v/>
      </c>
    </row>
    <row r="1481" spans="64:66" ht="11.25" customHeight="1" x14ac:dyDescent="0.25">
      <c r="BL1481" s="109" t="str">
        <f t="shared" si="110"/>
        <v/>
      </c>
      <c r="BM1481" s="64" t="str">
        <f t="shared" si="111"/>
        <v/>
      </c>
      <c r="BN1481" s="64" t="str">
        <f t="shared" si="112"/>
        <v/>
      </c>
    </row>
    <row r="1482" spans="64:66" ht="11.25" customHeight="1" x14ac:dyDescent="0.25">
      <c r="BL1482" s="109" t="str">
        <f t="shared" si="110"/>
        <v/>
      </c>
      <c r="BM1482" s="64" t="str">
        <f t="shared" si="111"/>
        <v/>
      </c>
      <c r="BN1482" s="64" t="str">
        <f t="shared" si="112"/>
        <v/>
      </c>
    </row>
    <row r="1483" spans="64:66" ht="11.25" customHeight="1" x14ac:dyDescent="0.25">
      <c r="BL1483" s="109" t="str">
        <f t="shared" si="110"/>
        <v/>
      </c>
      <c r="BM1483" s="64" t="str">
        <f t="shared" si="111"/>
        <v/>
      </c>
      <c r="BN1483" s="64" t="str">
        <f t="shared" si="112"/>
        <v/>
      </c>
    </row>
    <row r="1484" spans="64:66" ht="11.25" customHeight="1" x14ac:dyDescent="0.25">
      <c r="BL1484" s="109" t="str">
        <f t="shared" si="110"/>
        <v/>
      </c>
      <c r="BM1484" s="64" t="str">
        <f t="shared" si="111"/>
        <v/>
      </c>
      <c r="BN1484" s="64" t="str">
        <f t="shared" si="112"/>
        <v/>
      </c>
    </row>
    <row r="1485" spans="64:66" ht="11.25" customHeight="1" x14ac:dyDescent="0.25">
      <c r="BL1485" s="109" t="str">
        <f t="shared" si="110"/>
        <v/>
      </c>
      <c r="BM1485" s="64" t="str">
        <f t="shared" si="111"/>
        <v/>
      </c>
      <c r="BN1485" s="64" t="str">
        <f t="shared" si="112"/>
        <v/>
      </c>
    </row>
    <row r="1486" spans="64:66" ht="11.25" customHeight="1" x14ac:dyDescent="0.25">
      <c r="BL1486" s="109" t="str">
        <f t="shared" si="110"/>
        <v/>
      </c>
      <c r="BM1486" s="64" t="str">
        <f t="shared" si="111"/>
        <v/>
      </c>
      <c r="BN1486" s="64" t="str">
        <f t="shared" si="112"/>
        <v/>
      </c>
    </row>
    <row r="1487" spans="64:66" ht="11.25" customHeight="1" x14ac:dyDescent="0.25">
      <c r="BL1487" s="109" t="str">
        <f t="shared" si="110"/>
        <v/>
      </c>
      <c r="BM1487" s="64" t="str">
        <f t="shared" si="111"/>
        <v/>
      </c>
      <c r="BN1487" s="64" t="str">
        <f t="shared" si="112"/>
        <v/>
      </c>
    </row>
    <row r="1488" spans="64:66" ht="11.25" customHeight="1" x14ac:dyDescent="0.25">
      <c r="BL1488" s="109" t="str">
        <f t="shared" si="110"/>
        <v/>
      </c>
      <c r="BM1488" s="64" t="str">
        <f t="shared" si="111"/>
        <v/>
      </c>
      <c r="BN1488" s="64" t="str">
        <f t="shared" si="112"/>
        <v/>
      </c>
    </row>
    <row r="1489" spans="64:66" ht="11.25" customHeight="1" x14ac:dyDescent="0.25">
      <c r="BL1489" s="109" t="str">
        <f t="shared" si="110"/>
        <v/>
      </c>
      <c r="BM1489" s="64" t="str">
        <f t="shared" si="111"/>
        <v/>
      </c>
      <c r="BN1489" s="64" t="str">
        <f t="shared" si="112"/>
        <v/>
      </c>
    </row>
    <row r="1490" spans="64:66" ht="11.25" customHeight="1" x14ac:dyDescent="0.25">
      <c r="BL1490" s="109" t="str">
        <f t="shared" si="110"/>
        <v/>
      </c>
      <c r="BM1490" s="64" t="str">
        <f t="shared" si="111"/>
        <v/>
      </c>
      <c r="BN1490" s="64" t="str">
        <f t="shared" si="112"/>
        <v/>
      </c>
    </row>
    <row r="1491" spans="64:66" ht="11.25" customHeight="1" x14ac:dyDescent="0.25">
      <c r="BL1491" s="109" t="str">
        <f t="shared" si="110"/>
        <v/>
      </c>
      <c r="BM1491" s="64" t="str">
        <f t="shared" si="111"/>
        <v/>
      </c>
      <c r="BN1491" s="64" t="str">
        <f t="shared" si="112"/>
        <v/>
      </c>
    </row>
    <row r="1492" spans="64:66" ht="11.25" customHeight="1" x14ac:dyDescent="0.25">
      <c r="BL1492" s="109" t="str">
        <f t="shared" si="110"/>
        <v/>
      </c>
      <c r="BM1492" s="64" t="str">
        <f t="shared" si="111"/>
        <v/>
      </c>
      <c r="BN1492" s="64" t="str">
        <f t="shared" si="112"/>
        <v/>
      </c>
    </row>
    <row r="1493" spans="64:66" ht="11.25" customHeight="1" x14ac:dyDescent="0.25">
      <c r="BL1493" s="109" t="str">
        <f t="shared" si="110"/>
        <v/>
      </c>
      <c r="BM1493" s="64" t="str">
        <f t="shared" si="111"/>
        <v/>
      </c>
      <c r="BN1493" s="64" t="str">
        <f t="shared" si="112"/>
        <v/>
      </c>
    </row>
    <row r="1494" spans="64:66" ht="11.25" customHeight="1" x14ac:dyDescent="0.25">
      <c r="BL1494" s="109" t="str">
        <f t="shared" si="110"/>
        <v/>
      </c>
      <c r="BM1494" s="64" t="str">
        <f t="shared" si="111"/>
        <v/>
      </c>
      <c r="BN1494" s="64" t="str">
        <f t="shared" si="112"/>
        <v/>
      </c>
    </row>
    <row r="1495" spans="64:66" ht="11.25" customHeight="1" x14ac:dyDescent="0.25">
      <c r="BL1495" s="109" t="str">
        <f t="shared" si="110"/>
        <v/>
      </c>
      <c r="BM1495" s="64" t="str">
        <f t="shared" si="111"/>
        <v/>
      </c>
      <c r="BN1495" s="64" t="str">
        <f t="shared" si="112"/>
        <v/>
      </c>
    </row>
    <row r="1496" spans="64:66" ht="11.25" customHeight="1" x14ac:dyDescent="0.25">
      <c r="BL1496" s="109" t="str">
        <f t="shared" si="110"/>
        <v/>
      </c>
      <c r="BM1496" s="64" t="str">
        <f t="shared" si="111"/>
        <v/>
      </c>
      <c r="BN1496" s="64" t="str">
        <f t="shared" si="112"/>
        <v/>
      </c>
    </row>
    <row r="1497" spans="64:66" ht="11.25" customHeight="1" x14ac:dyDescent="0.25">
      <c r="BL1497" s="109" t="str">
        <f t="shared" si="110"/>
        <v/>
      </c>
      <c r="BM1497" s="64" t="str">
        <f t="shared" si="111"/>
        <v/>
      </c>
      <c r="BN1497" s="64" t="str">
        <f t="shared" si="112"/>
        <v/>
      </c>
    </row>
    <row r="1498" spans="64:66" ht="11.25" customHeight="1" x14ac:dyDescent="0.25">
      <c r="BL1498" s="109" t="str">
        <f t="shared" si="110"/>
        <v/>
      </c>
      <c r="BM1498" s="64" t="str">
        <f t="shared" si="111"/>
        <v/>
      </c>
      <c r="BN1498" s="64" t="str">
        <f t="shared" si="112"/>
        <v/>
      </c>
    </row>
    <row r="1499" spans="64:66" ht="11.25" customHeight="1" x14ac:dyDescent="0.25">
      <c r="BL1499" s="109" t="str">
        <f t="shared" si="110"/>
        <v/>
      </c>
      <c r="BM1499" s="64" t="str">
        <f t="shared" si="111"/>
        <v/>
      </c>
      <c r="BN1499" s="64" t="str">
        <f t="shared" si="112"/>
        <v/>
      </c>
    </row>
    <row r="1500" spans="64:66" ht="11.25" customHeight="1" x14ac:dyDescent="0.25">
      <c r="BL1500" s="109" t="str">
        <f t="shared" si="110"/>
        <v/>
      </c>
      <c r="BM1500" s="64" t="str">
        <f t="shared" si="111"/>
        <v/>
      </c>
      <c r="BN1500" s="64" t="str">
        <f t="shared" si="112"/>
        <v/>
      </c>
    </row>
    <row r="1501" spans="64:66" ht="11.25" customHeight="1" x14ac:dyDescent="0.25">
      <c r="BL1501" s="109" t="str">
        <f t="shared" si="110"/>
        <v/>
      </c>
      <c r="BM1501" s="64" t="str">
        <f t="shared" si="111"/>
        <v/>
      </c>
      <c r="BN1501" s="64" t="str">
        <f t="shared" si="112"/>
        <v/>
      </c>
    </row>
    <row r="1502" spans="64:66" ht="11.25" customHeight="1" x14ac:dyDescent="0.25">
      <c r="BL1502" s="109" t="str">
        <f t="shared" si="110"/>
        <v/>
      </c>
      <c r="BM1502" s="64" t="str">
        <f t="shared" si="111"/>
        <v/>
      </c>
      <c r="BN1502" s="64" t="str">
        <f t="shared" si="112"/>
        <v/>
      </c>
    </row>
    <row r="1503" spans="64:66" ht="11.25" customHeight="1" x14ac:dyDescent="0.25">
      <c r="BL1503" s="109" t="str">
        <f t="shared" si="110"/>
        <v/>
      </c>
      <c r="BM1503" s="64" t="str">
        <f t="shared" si="111"/>
        <v/>
      </c>
      <c r="BN1503" s="64" t="str">
        <f t="shared" si="112"/>
        <v/>
      </c>
    </row>
    <row r="1504" spans="64:66" ht="11.25" customHeight="1" x14ac:dyDescent="0.25">
      <c r="BL1504" s="109" t="str">
        <f t="shared" si="110"/>
        <v/>
      </c>
      <c r="BM1504" s="64" t="str">
        <f t="shared" si="111"/>
        <v/>
      </c>
      <c r="BN1504" s="64" t="str">
        <f t="shared" si="112"/>
        <v/>
      </c>
    </row>
    <row r="1505" spans="64:66" ht="11.25" customHeight="1" x14ac:dyDescent="0.25">
      <c r="BL1505" s="109" t="str">
        <f t="shared" si="110"/>
        <v/>
      </c>
      <c r="BM1505" s="64" t="str">
        <f t="shared" si="111"/>
        <v/>
      </c>
      <c r="BN1505" s="64" t="str">
        <f t="shared" si="112"/>
        <v/>
      </c>
    </row>
    <row r="1506" spans="64:66" ht="11.25" customHeight="1" x14ac:dyDescent="0.25">
      <c r="BL1506" s="109" t="str">
        <f t="shared" si="110"/>
        <v/>
      </c>
      <c r="BM1506" s="64" t="str">
        <f t="shared" si="111"/>
        <v/>
      </c>
      <c r="BN1506" s="64" t="str">
        <f t="shared" si="112"/>
        <v/>
      </c>
    </row>
    <row r="1507" spans="64:66" ht="11.25" customHeight="1" x14ac:dyDescent="0.25">
      <c r="BL1507" s="109" t="str">
        <f t="shared" si="110"/>
        <v/>
      </c>
      <c r="BM1507" s="64" t="str">
        <f t="shared" si="111"/>
        <v/>
      </c>
      <c r="BN1507" s="64" t="str">
        <f t="shared" si="112"/>
        <v/>
      </c>
    </row>
    <row r="1508" spans="64:66" ht="11.25" customHeight="1" x14ac:dyDescent="0.25">
      <c r="BL1508" s="109" t="str">
        <f t="shared" si="110"/>
        <v/>
      </c>
      <c r="BM1508" s="64" t="str">
        <f t="shared" si="111"/>
        <v/>
      </c>
      <c r="BN1508" s="64" t="str">
        <f t="shared" si="112"/>
        <v/>
      </c>
    </row>
    <row r="1509" spans="64:66" ht="11.25" customHeight="1" x14ac:dyDescent="0.25">
      <c r="BL1509" s="109" t="str">
        <f t="shared" si="110"/>
        <v/>
      </c>
      <c r="BM1509" s="64" t="str">
        <f t="shared" si="111"/>
        <v/>
      </c>
      <c r="BN1509" s="64" t="str">
        <f t="shared" si="112"/>
        <v/>
      </c>
    </row>
    <row r="1510" spans="64:66" ht="11.25" customHeight="1" x14ac:dyDescent="0.25">
      <c r="BL1510" s="109" t="str">
        <f t="shared" si="110"/>
        <v/>
      </c>
      <c r="BM1510" s="64" t="str">
        <f t="shared" si="111"/>
        <v/>
      </c>
      <c r="BN1510" s="64" t="str">
        <f t="shared" si="112"/>
        <v/>
      </c>
    </row>
    <row r="1511" spans="64:66" ht="11.25" customHeight="1" x14ac:dyDescent="0.25">
      <c r="BL1511" s="109" t="str">
        <f t="shared" si="110"/>
        <v/>
      </c>
      <c r="BM1511" s="64" t="str">
        <f t="shared" si="111"/>
        <v/>
      </c>
      <c r="BN1511" s="64" t="str">
        <f t="shared" si="112"/>
        <v/>
      </c>
    </row>
    <row r="1512" spans="64:66" ht="11.25" customHeight="1" x14ac:dyDescent="0.25">
      <c r="BL1512" s="109" t="str">
        <f t="shared" si="110"/>
        <v/>
      </c>
      <c r="BM1512" s="64" t="str">
        <f t="shared" si="111"/>
        <v/>
      </c>
      <c r="BN1512" s="64" t="str">
        <f t="shared" si="112"/>
        <v/>
      </c>
    </row>
    <row r="1513" spans="64:66" ht="11.25" customHeight="1" x14ac:dyDescent="0.25">
      <c r="BL1513" s="109" t="str">
        <f t="shared" si="110"/>
        <v/>
      </c>
      <c r="BM1513" s="64" t="str">
        <f t="shared" si="111"/>
        <v/>
      </c>
      <c r="BN1513" s="64" t="str">
        <f t="shared" si="112"/>
        <v/>
      </c>
    </row>
    <row r="1514" spans="64:66" ht="11.25" customHeight="1" x14ac:dyDescent="0.25">
      <c r="BL1514" s="109" t="str">
        <f t="shared" si="110"/>
        <v/>
      </c>
      <c r="BM1514" s="64" t="str">
        <f t="shared" si="111"/>
        <v/>
      </c>
      <c r="BN1514" s="64" t="str">
        <f t="shared" si="112"/>
        <v/>
      </c>
    </row>
    <row r="1515" spans="64:66" ht="11.25" customHeight="1" x14ac:dyDescent="0.25">
      <c r="BL1515" s="109" t="str">
        <f t="shared" si="110"/>
        <v/>
      </c>
      <c r="BM1515" s="64" t="str">
        <f t="shared" si="111"/>
        <v/>
      </c>
      <c r="BN1515" s="64" t="str">
        <f t="shared" si="112"/>
        <v/>
      </c>
    </row>
    <row r="1516" spans="64:66" ht="11.25" customHeight="1" x14ac:dyDescent="0.25">
      <c r="BL1516" s="109" t="str">
        <f t="shared" si="110"/>
        <v/>
      </c>
      <c r="BM1516" s="64" t="str">
        <f t="shared" si="111"/>
        <v/>
      </c>
      <c r="BN1516" s="64" t="str">
        <f t="shared" si="112"/>
        <v/>
      </c>
    </row>
    <row r="1517" spans="64:66" ht="11.25" customHeight="1" x14ac:dyDescent="0.25">
      <c r="BL1517" s="109" t="str">
        <f t="shared" si="110"/>
        <v/>
      </c>
      <c r="BM1517" s="64" t="str">
        <f t="shared" si="111"/>
        <v/>
      </c>
      <c r="BN1517" s="64" t="str">
        <f t="shared" si="112"/>
        <v/>
      </c>
    </row>
    <row r="1518" spans="64:66" ht="11.25" customHeight="1" x14ac:dyDescent="0.25">
      <c r="BL1518" s="109" t="str">
        <f t="shared" si="110"/>
        <v/>
      </c>
      <c r="BM1518" s="64" t="str">
        <f t="shared" si="111"/>
        <v/>
      </c>
      <c r="BN1518" s="64" t="str">
        <f t="shared" si="112"/>
        <v/>
      </c>
    </row>
    <row r="1519" spans="64:66" ht="11.25" customHeight="1" x14ac:dyDescent="0.25">
      <c r="BL1519" s="109" t="str">
        <f t="shared" si="110"/>
        <v/>
      </c>
      <c r="BM1519" s="64" t="str">
        <f t="shared" si="111"/>
        <v/>
      </c>
      <c r="BN1519" s="64" t="str">
        <f t="shared" si="112"/>
        <v/>
      </c>
    </row>
    <row r="1520" spans="64:66" ht="11.25" customHeight="1" x14ac:dyDescent="0.25">
      <c r="BL1520" s="109" t="str">
        <f t="shared" si="110"/>
        <v/>
      </c>
      <c r="BM1520" s="64" t="str">
        <f t="shared" si="111"/>
        <v/>
      </c>
      <c r="BN1520" s="64" t="str">
        <f t="shared" si="112"/>
        <v/>
      </c>
    </row>
    <row r="1521" spans="64:66" ht="11.25" customHeight="1" x14ac:dyDescent="0.25">
      <c r="BL1521" s="109" t="str">
        <f t="shared" si="110"/>
        <v/>
      </c>
      <c r="BM1521" s="64" t="str">
        <f t="shared" si="111"/>
        <v/>
      </c>
      <c r="BN1521" s="64" t="str">
        <f t="shared" si="112"/>
        <v/>
      </c>
    </row>
    <row r="1522" spans="64:66" ht="11.25" customHeight="1" x14ac:dyDescent="0.25">
      <c r="BL1522" s="109" t="str">
        <f t="shared" si="110"/>
        <v/>
      </c>
      <c r="BM1522" s="64" t="str">
        <f t="shared" si="111"/>
        <v/>
      </c>
      <c r="BN1522" s="64" t="str">
        <f t="shared" si="112"/>
        <v/>
      </c>
    </row>
    <row r="1523" spans="64:66" ht="11.25" customHeight="1" x14ac:dyDescent="0.25">
      <c r="BL1523" s="109" t="str">
        <f t="shared" si="110"/>
        <v/>
      </c>
      <c r="BM1523" s="64" t="str">
        <f t="shared" si="111"/>
        <v/>
      </c>
      <c r="BN1523" s="64" t="str">
        <f t="shared" si="112"/>
        <v/>
      </c>
    </row>
    <row r="1524" spans="64:66" ht="11.25" customHeight="1" x14ac:dyDescent="0.25">
      <c r="BL1524" s="109" t="str">
        <f t="shared" si="110"/>
        <v/>
      </c>
      <c r="BM1524" s="64" t="str">
        <f t="shared" si="111"/>
        <v/>
      </c>
      <c r="BN1524" s="64" t="str">
        <f t="shared" si="112"/>
        <v/>
      </c>
    </row>
    <row r="1525" spans="64:66" ht="11.25" customHeight="1" x14ac:dyDescent="0.25">
      <c r="BL1525" s="109" t="str">
        <f t="shared" si="110"/>
        <v/>
      </c>
      <c r="BM1525" s="64" t="str">
        <f t="shared" si="111"/>
        <v/>
      </c>
      <c r="BN1525" s="64" t="str">
        <f t="shared" si="112"/>
        <v/>
      </c>
    </row>
    <row r="1526" spans="64:66" ht="11.25" customHeight="1" x14ac:dyDescent="0.25">
      <c r="BL1526" s="109" t="str">
        <f t="shared" si="110"/>
        <v/>
      </c>
      <c r="BM1526" s="64" t="str">
        <f t="shared" si="111"/>
        <v/>
      </c>
      <c r="BN1526" s="64" t="str">
        <f t="shared" si="112"/>
        <v/>
      </c>
    </row>
    <row r="1527" spans="64:66" ht="11.25" customHeight="1" x14ac:dyDescent="0.25">
      <c r="BL1527" s="109" t="str">
        <f t="shared" si="110"/>
        <v/>
      </c>
      <c r="BM1527" s="64" t="str">
        <f t="shared" si="111"/>
        <v/>
      </c>
      <c r="BN1527" s="64" t="str">
        <f t="shared" si="112"/>
        <v/>
      </c>
    </row>
    <row r="1528" spans="64:66" ht="11.25" customHeight="1" x14ac:dyDescent="0.25">
      <c r="BL1528" s="109" t="str">
        <f t="shared" si="110"/>
        <v/>
      </c>
      <c r="BM1528" s="64" t="str">
        <f t="shared" si="111"/>
        <v/>
      </c>
      <c r="BN1528" s="64" t="str">
        <f t="shared" si="112"/>
        <v/>
      </c>
    </row>
    <row r="1529" spans="64:66" ht="11.25" customHeight="1" x14ac:dyDescent="0.25">
      <c r="BL1529" s="109" t="str">
        <f t="shared" si="110"/>
        <v/>
      </c>
      <c r="BM1529" s="64" t="str">
        <f t="shared" si="111"/>
        <v/>
      </c>
      <c r="BN1529" s="64" t="str">
        <f t="shared" si="112"/>
        <v/>
      </c>
    </row>
    <row r="1530" spans="64:66" ht="11.25" customHeight="1" x14ac:dyDescent="0.25">
      <c r="BL1530" s="109" t="str">
        <f t="shared" si="110"/>
        <v/>
      </c>
      <c r="BM1530" s="64" t="str">
        <f t="shared" si="111"/>
        <v/>
      </c>
      <c r="BN1530" s="64" t="str">
        <f t="shared" si="112"/>
        <v/>
      </c>
    </row>
    <row r="1531" spans="64:66" ht="11.25" customHeight="1" x14ac:dyDescent="0.25">
      <c r="BL1531" s="109" t="str">
        <f t="shared" si="110"/>
        <v/>
      </c>
      <c r="BM1531" s="64" t="str">
        <f t="shared" si="111"/>
        <v/>
      </c>
      <c r="BN1531" s="64" t="str">
        <f t="shared" si="112"/>
        <v/>
      </c>
    </row>
    <row r="1532" spans="64:66" ht="11.25" customHeight="1" x14ac:dyDescent="0.25">
      <c r="BL1532" s="109" t="str">
        <f t="shared" si="110"/>
        <v/>
      </c>
      <c r="BM1532" s="64" t="str">
        <f t="shared" si="111"/>
        <v/>
      </c>
      <c r="BN1532" s="64" t="str">
        <f t="shared" si="112"/>
        <v/>
      </c>
    </row>
    <row r="1533" spans="64:66" ht="11.25" customHeight="1" x14ac:dyDescent="0.25">
      <c r="BL1533" s="109" t="str">
        <f t="shared" si="110"/>
        <v/>
      </c>
      <c r="BM1533" s="64" t="str">
        <f t="shared" si="111"/>
        <v/>
      </c>
      <c r="BN1533" s="64" t="str">
        <f t="shared" si="112"/>
        <v/>
      </c>
    </row>
    <row r="1534" spans="64:66" ht="11.25" customHeight="1" x14ac:dyDescent="0.25">
      <c r="BL1534" s="109" t="str">
        <f t="shared" si="110"/>
        <v/>
      </c>
      <c r="BM1534" s="64" t="str">
        <f t="shared" si="111"/>
        <v/>
      </c>
      <c r="BN1534" s="64" t="str">
        <f t="shared" si="112"/>
        <v/>
      </c>
    </row>
    <row r="1535" spans="64:66" ht="11.25" customHeight="1" x14ac:dyDescent="0.25">
      <c r="BL1535" s="109" t="str">
        <f t="shared" si="110"/>
        <v/>
      </c>
      <c r="BM1535" s="64" t="str">
        <f t="shared" si="111"/>
        <v/>
      </c>
      <c r="BN1535" s="64" t="str">
        <f t="shared" si="112"/>
        <v/>
      </c>
    </row>
    <row r="1536" spans="64:66" ht="11.25" customHeight="1" x14ac:dyDescent="0.25">
      <c r="BL1536" s="109" t="str">
        <f t="shared" si="110"/>
        <v/>
      </c>
      <c r="BM1536" s="64" t="str">
        <f t="shared" si="111"/>
        <v/>
      </c>
      <c r="BN1536" s="64" t="str">
        <f t="shared" si="112"/>
        <v/>
      </c>
    </row>
    <row r="1537" spans="64:66" ht="11.25" customHeight="1" x14ac:dyDescent="0.25">
      <c r="BL1537" s="109" t="str">
        <f t="shared" si="110"/>
        <v/>
      </c>
      <c r="BM1537" s="64" t="str">
        <f t="shared" si="111"/>
        <v/>
      </c>
      <c r="BN1537" s="64" t="str">
        <f t="shared" si="112"/>
        <v/>
      </c>
    </row>
    <row r="1538" spans="64:66" ht="11.25" customHeight="1" x14ac:dyDescent="0.25">
      <c r="BL1538" s="109" t="str">
        <f t="shared" si="110"/>
        <v/>
      </c>
      <c r="BM1538" s="64" t="str">
        <f t="shared" si="111"/>
        <v/>
      </c>
      <c r="BN1538" s="64" t="str">
        <f t="shared" si="112"/>
        <v/>
      </c>
    </row>
    <row r="1539" spans="64:66" ht="11.25" customHeight="1" x14ac:dyDescent="0.25">
      <c r="BL1539" s="109" t="str">
        <f t="shared" si="110"/>
        <v/>
      </c>
      <c r="BM1539" s="64" t="str">
        <f t="shared" si="111"/>
        <v/>
      </c>
      <c r="BN1539" s="64" t="str">
        <f t="shared" si="112"/>
        <v/>
      </c>
    </row>
    <row r="1540" spans="64:66" ht="11.25" customHeight="1" x14ac:dyDescent="0.25">
      <c r="BL1540" s="109" t="str">
        <f t="shared" si="110"/>
        <v/>
      </c>
      <c r="BM1540" s="64" t="str">
        <f t="shared" si="111"/>
        <v/>
      </c>
      <c r="BN1540" s="64" t="str">
        <f t="shared" si="112"/>
        <v/>
      </c>
    </row>
    <row r="1541" spans="64:66" ht="11.25" customHeight="1" x14ac:dyDescent="0.25">
      <c r="BL1541" s="109" t="str">
        <f t="shared" ref="BL1541:BL1604" si="113">IF(ROW()&lt;=$BL$4,ROW()-ROW(BL$4),"")</f>
        <v/>
      </c>
      <c r="BM1541" s="64" t="str">
        <f t="shared" si="111"/>
        <v/>
      </c>
      <c r="BN1541" s="64" t="str">
        <f t="shared" si="112"/>
        <v/>
      </c>
    </row>
    <row r="1542" spans="64:66" ht="11.25" customHeight="1" x14ac:dyDescent="0.25">
      <c r="BL1542" s="109" t="str">
        <f t="shared" si="113"/>
        <v/>
      </c>
      <c r="BM1542" s="64" t="str">
        <f t="shared" ref="BM1542:BM1605" si="114">IF(ISNUMBER(BL1542),INT(BL1541/$BN$4)+1,"")</f>
        <v/>
      </c>
      <c r="BN1542" s="64" t="str">
        <f t="shared" ref="BN1542:BN1605" si="115">IF(ISNUMBER(BL1542),IF(BM1541&lt;&gt;BM1542,1,BN1541+1),"")</f>
        <v/>
      </c>
    </row>
    <row r="1543" spans="64:66" ht="11.25" customHeight="1" x14ac:dyDescent="0.25">
      <c r="BL1543" s="109" t="str">
        <f t="shared" si="113"/>
        <v/>
      </c>
      <c r="BM1543" s="64" t="str">
        <f t="shared" si="114"/>
        <v/>
      </c>
      <c r="BN1543" s="64" t="str">
        <f t="shared" si="115"/>
        <v/>
      </c>
    </row>
    <row r="1544" spans="64:66" ht="11.25" customHeight="1" x14ac:dyDescent="0.25">
      <c r="BL1544" s="109" t="str">
        <f t="shared" si="113"/>
        <v/>
      </c>
      <c r="BM1544" s="64" t="str">
        <f t="shared" si="114"/>
        <v/>
      </c>
      <c r="BN1544" s="64" t="str">
        <f t="shared" si="115"/>
        <v/>
      </c>
    </row>
    <row r="1545" spans="64:66" ht="11.25" customHeight="1" x14ac:dyDescent="0.25">
      <c r="BL1545" s="109" t="str">
        <f t="shared" si="113"/>
        <v/>
      </c>
      <c r="BM1545" s="64" t="str">
        <f t="shared" si="114"/>
        <v/>
      </c>
      <c r="BN1545" s="64" t="str">
        <f t="shared" si="115"/>
        <v/>
      </c>
    </row>
    <row r="1546" spans="64:66" ht="11.25" customHeight="1" x14ac:dyDescent="0.25">
      <c r="BL1546" s="109" t="str">
        <f t="shared" si="113"/>
        <v/>
      </c>
      <c r="BM1546" s="64" t="str">
        <f t="shared" si="114"/>
        <v/>
      </c>
      <c r="BN1546" s="64" t="str">
        <f t="shared" si="115"/>
        <v/>
      </c>
    </row>
    <row r="1547" spans="64:66" ht="11.25" customHeight="1" x14ac:dyDescent="0.25">
      <c r="BL1547" s="109" t="str">
        <f t="shared" si="113"/>
        <v/>
      </c>
      <c r="BM1547" s="64" t="str">
        <f t="shared" si="114"/>
        <v/>
      </c>
      <c r="BN1547" s="64" t="str">
        <f t="shared" si="115"/>
        <v/>
      </c>
    </row>
    <row r="1548" spans="64:66" ht="11.25" customHeight="1" x14ac:dyDescent="0.25">
      <c r="BL1548" s="109" t="str">
        <f t="shared" si="113"/>
        <v/>
      </c>
      <c r="BM1548" s="64" t="str">
        <f t="shared" si="114"/>
        <v/>
      </c>
      <c r="BN1548" s="64" t="str">
        <f t="shared" si="115"/>
        <v/>
      </c>
    </row>
    <row r="1549" spans="64:66" ht="11.25" customHeight="1" x14ac:dyDescent="0.25">
      <c r="BL1549" s="109" t="str">
        <f t="shared" si="113"/>
        <v/>
      </c>
      <c r="BM1549" s="64" t="str">
        <f t="shared" si="114"/>
        <v/>
      </c>
      <c r="BN1549" s="64" t="str">
        <f t="shared" si="115"/>
        <v/>
      </c>
    </row>
    <row r="1550" spans="64:66" ht="11.25" customHeight="1" x14ac:dyDescent="0.25">
      <c r="BL1550" s="109" t="str">
        <f t="shared" si="113"/>
        <v/>
      </c>
      <c r="BM1550" s="64" t="str">
        <f t="shared" si="114"/>
        <v/>
      </c>
      <c r="BN1550" s="64" t="str">
        <f t="shared" si="115"/>
        <v/>
      </c>
    </row>
    <row r="1551" spans="64:66" ht="11.25" customHeight="1" x14ac:dyDescent="0.25">
      <c r="BL1551" s="109" t="str">
        <f t="shared" si="113"/>
        <v/>
      </c>
      <c r="BM1551" s="64" t="str">
        <f t="shared" si="114"/>
        <v/>
      </c>
      <c r="BN1551" s="64" t="str">
        <f t="shared" si="115"/>
        <v/>
      </c>
    </row>
    <row r="1552" spans="64:66" ht="11.25" customHeight="1" x14ac:dyDescent="0.25">
      <c r="BL1552" s="109" t="str">
        <f t="shared" si="113"/>
        <v/>
      </c>
      <c r="BM1552" s="64" t="str">
        <f t="shared" si="114"/>
        <v/>
      </c>
      <c r="BN1552" s="64" t="str">
        <f t="shared" si="115"/>
        <v/>
      </c>
    </row>
    <row r="1553" spans="64:66" ht="11.25" customHeight="1" x14ac:dyDescent="0.25">
      <c r="BL1553" s="109" t="str">
        <f t="shared" si="113"/>
        <v/>
      </c>
      <c r="BM1553" s="64" t="str">
        <f t="shared" si="114"/>
        <v/>
      </c>
      <c r="BN1553" s="64" t="str">
        <f t="shared" si="115"/>
        <v/>
      </c>
    </row>
    <row r="1554" spans="64:66" ht="11.25" customHeight="1" x14ac:dyDescent="0.25">
      <c r="BL1554" s="109" t="str">
        <f t="shared" si="113"/>
        <v/>
      </c>
      <c r="BM1554" s="64" t="str">
        <f t="shared" si="114"/>
        <v/>
      </c>
      <c r="BN1554" s="64" t="str">
        <f t="shared" si="115"/>
        <v/>
      </c>
    </row>
    <row r="1555" spans="64:66" ht="11.25" customHeight="1" x14ac:dyDescent="0.25">
      <c r="BL1555" s="109" t="str">
        <f t="shared" si="113"/>
        <v/>
      </c>
      <c r="BM1555" s="64" t="str">
        <f t="shared" si="114"/>
        <v/>
      </c>
      <c r="BN1555" s="64" t="str">
        <f t="shared" si="115"/>
        <v/>
      </c>
    </row>
    <row r="1556" spans="64:66" ht="11.25" customHeight="1" x14ac:dyDescent="0.25">
      <c r="BL1556" s="109" t="str">
        <f t="shared" si="113"/>
        <v/>
      </c>
      <c r="BM1556" s="64" t="str">
        <f t="shared" si="114"/>
        <v/>
      </c>
      <c r="BN1556" s="64" t="str">
        <f t="shared" si="115"/>
        <v/>
      </c>
    </row>
    <row r="1557" spans="64:66" ht="11.25" customHeight="1" x14ac:dyDescent="0.25">
      <c r="BL1557" s="109" t="str">
        <f t="shared" si="113"/>
        <v/>
      </c>
      <c r="BM1557" s="64" t="str">
        <f t="shared" si="114"/>
        <v/>
      </c>
      <c r="BN1557" s="64" t="str">
        <f t="shared" si="115"/>
        <v/>
      </c>
    </row>
    <row r="1558" spans="64:66" ht="11.25" customHeight="1" x14ac:dyDescent="0.25">
      <c r="BL1558" s="109" t="str">
        <f t="shared" si="113"/>
        <v/>
      </c>
      <c r="BM1558" s="64" t="str">
        <f t="shared" si="114"/>
        <v/>
      </c>
      <c r="BN1558" s="64" t="str">
        <f t="shared" si="115"/>
        <v/>
      </c>
    </row>
    <row r="1559" spans="64:66" ht="11.25" customHeight="1" x14ac:dyDescent="0.25">
      <c r="BL1559" s="109" t="str">
        <f t="shared" si="113"/>
        <v/>
      </c>
      <c r="BM1559" s="64" t="str">
        <f t="shared" si="114"/>
        <v/>
      </c>
      <c r="BN1559" s="64" t="str">
        <f t="shared" si="115"/>
        <v/>
      </c>
    </row>
    <row r="1560" spans="64:66" ht="11.25" customHeight="1" x14ac:dyDescent="0.25">
      <c r="BL1560" s="109" t="str">
        <f t="shared" si="113"/>
        <v/>
      </c>
      <c r="BM1560" s="64" t="str">
        <f t="shared" si="114"/>
        <v/>
      </c>
      <c r="BN1560" s="64" t="str">
        <f t="shared" si="115"/>
        <v/>
      </c>
    </row>
    <row r="1561" spans="64:66" ht="11.25" customHeight="1" x14ac:dyDescent="0.25">
      <c r="BL1561" s="109" t="str">
        <f t="shared" si="113"/>
        <v/>
      </c>
      <c r="BM1561" s="64" t="str">
        <f t="shared" si="114"/>
        <v/>
      </c>
      <c r="BN1561" s="64" t="str">
        <f t="shared" si="115"/>
        <v/>
      </c>
    </row>
    <row r="1562" spans="64:66" ht="11.25" customHeight="1" x14ac:dyDescent="0.25">
      <c r="BL1562" s="109" t="str">
        <f t="shared" si="113"/>
        <v/>
      </c>
      <c r="BM1562" s="64" t="str">
        <f t="shared" si="114"/>
        <v/>
      </c>
      <c r="BN1562" s="64" t="str">
        <f t="shared" si="115"/>
        <v/>
      </c>
    </row>
    <row r="1563" spans="64:66" ht="11.25" customHeight="1" x14ac:dyDescent="0.25">
      <c r="BL1563" s="109" t="str">
        <f t="shared" si="113"/>
        <v/>
      </c>
      <c r="BM1563" s="64" t="str">
        <f t="shared" si="114"/>
        <v/>
      </c>
      <c r="BN1563" s="64" t="str">
        <f t="shared" si="115"/>
        <v/>
      </c>
    </row>
    <row r="1564" spans="64:66" ht="11.25" customHeight="1" x14ac:dyDescent="0.25">
      <c r="BL1564" s="109" t="str">
        <f t="shared" si="113"/>
        <v/>
      </c>
      <c r="BM1564" s="64" t="str">
        <f t="shared" si="114"/>
        <v/>
      </c>
      <c r="BN1564" s="64" t="str">
        <f t="shared" si="115"/>
        <v/>
      </c>
    </row>
    <row r="1565" spans="64:66" ht="11.25" customHeight="1" x14ac:dyDescent="0.25">
      <c r="BL1565" s="109" t="str">
        <f t="shared" si="113"/>
        <v/>
      </c>
      <c r="BM1565" s="64" t="str">
        <f t="shared" si="114"/>
        <v/>
      </c>
      <c r="BN1565" s="64" t="str">
        <f t="shared" si="115"/>
        <v/>
      </c>
    </row>
    <row r="1566" spans="64:66" ht="11.25" customHeight="1" x14ac:dyDescent="0.25">
      <c r="BL1566" s="109" t="str">
        <f t="shared" si="113"/>
        <v/>
      </c>
      <c r="BM1566" s="64" t="str">
        <f t="shared" si="114"/>
        <v/>
      </c>
      <c r="BN1566" s="64" t="str">
        <f t="shared" si="115"/>
        <v/>
      </c>
    </row>
    <row r="1567" spans="64:66" ht="11.25" customHeight="1" x14ac:dyDescent="0.25">
      <c r="BL1567" s="109" t="str">
        <f t="shared" si="113"/>
        <v/>
      </c>
      <c r="BM1567" s="64" t="str">
        <f t="shared" si="114"/>
        <v/>
      </c>
      <c r="BN1567" s="64" t="str">
        <f t="shared" si="115"/>
        <v/>
      </c>
    </row>
    <row r="1568" spans="64:66" ht="11.25" customHeight="1" x14ac:dyDescent="0.25">
      <c r="BL1568" s="109" t="str">
        <f t="shared" si="113"/>
        <v/>
      </c>
      <c r="BM1568" s="64" t="str">
        <f t="shared" si="114"/>
        <v/>
      </c>
      <c r="BN1568" s="64" t="str">
        <f t="shared" si="115"/>
        <v/>
      </c>
    </row>
    <row r="1569" spans="64:66" ht="11.25" customHeight="1" x14ac:dyDescent="0.25">
      <c r="BL1569" s="109" t="str">
        <f t="shared" si="113"/>
        <v/>
      </c>
      <c r="BM1569" s="64" t="str">
        <f t="shared" si="114"/>
        <v/>
      </c>
      <c r="BN1569" s="64" t="str">
        <f t="shared" si="115"/>
        <v/>
      </c>
    </row>
    <row r="1570" spans="64:66" ht="11.25" customHeight="1" x14ac:dyDescent="0.25">
      <c r="BL1570" s="109" t="str">
        <f t="shared" si="113"/>
        <v/>
      </c>
      <c r="BM1570" s="64" t="str">
        <f t="shared" si="114"/>
        <v/>
      </c>
      <c r="BN1570" s="64" t="str">
        <f t="shared" si="115"/>
        <v/>
      </c>
    </row>
    <row r="1571" spans="64:66" ht="11.25" customHeight="1" x14ac:dyDescent="0.25">
      <c r="BL1571" s="109" t="str">
        <f t="shared" si="113"/>
        <v/>
      </c>
      <c r="BM1571" s="64" t="str">
        <f t="shared" si="114"/>
        <v/>
      </c>
      <c r="BN1571" s="64" t="str">
        <f t="shared" si="115"/>
        <v/>
      </c>
    </row>
    <row r="1572" spans="64:66" ht="11.25" customHeight="1" x14ac:dyDescent="0.25">
      <c r="BL1572" s="109" t="str">
        <f t="shared" si="113"/>
        <v/>
      </c>
      <c r="BM1572" s="64" t="str">
        <f t="shared" si="114"/>
        <v/>
      </c>
      <c r="BN1572" s="64" t="str">
        <f t="shared" si="115"/>
        <v/>
      </c>
    </row>
    <row r="1573" spans="64:66" ht="11.25" customHeight="1" x14ac:dyDescent="0.25">
      <c r="BL1573" s="109" t="str">
        <f t="shared" si="113"/>
        <v/>
      </c>
      <c r="BM1573" s="64" t="str">
        <f t="shared" si="114"/>
        <v/>
      </c>
      <c r="BN1573" s="64" t="str">
        <f t="shared" si="115"/>
        <v/>
      </c>
    </row>
    <row r="1574" spans="64:66" ht="11.25" customHeight="1" x14ac:dyDescent="0.25">
      <c r="BL1574" s="109" t="str">
        <f t="shared" si="113"/>
        <v/>
      </c>
      <c r="BM1574" s="64" t="str">
        <f t="shared" si="114"/>
        <v/>
      </c>
      <c r="BN1574" s="64" t="str">
        <f t="shared" si="115"/>
        <v/>
      </c>
    </row>
    <row r="1575" spans="64:66" ht="11.25" customHeight="1" x14ac:dyDescent="0.25">
      <c r="BL1575" s="109" t="str">
        <f t="shared" si="113"/>
        <v/>
      </c>
      <c r="BM1575" s="64" t="str">
        <f t="shared" si="114"/>
        <v/>
      </c>
      <c r="BN1575" s="64" t="str">
        <f t="shared" si="115"/>
        <v/>
      </c>
    </row>
    <row r="1576" spans="64:66" ht="11.25" customHeight="1" x14ac:dyDescent="0.25">
      <c r="BL1576" s="109" t="str">
        <f t="shared" si="113"/>
        <v/>
      </c>
      <c r="BM1576" s="64" t="str">
        <f t="shared" si="114"/>
        <v/>
      </c>
      <c r="BN1576" s="64" t="str">
        <f t="shared" si="115"/>
        <v/>
      </c>
    </row>
    <row r="1577" spans="64:66" ht="11.25" customHeight="1" x14ac:dyDescent="0.25">
      <c r="BL1577" s="109" t="str">
        <f t="shared" si="113"/>
        <v/>
      </c>
      <c r="BM1577" s="64" t="str">
        <f t="shared" si="114"/>
        <v/>
      </c>
      <c r="BN1577" s="64" t="str">
        <f t="shared" si="115"/>
        <v/>
      </c>
    </row>
    <row r="1578" spans="64:66" ht="11.25" customHeight="1" x14ac:dyDescent="0.25">
      <c r="BL1578" s="109" t="str">
        <f t="shared" si="113"/>
        <v/>
      </c>
      <c r="BM1578" s="64" t="str">
        <f t="shared" si="114"/>
        <v/>
      </c>
      <c r="BN1578" s="64" t="str">
        <f t="shared" si="115"/>
        <v/>
      </c>
    </row>
    <row r="1579" spans="64:66" ht="11.25" customHeight="1" x14ac:dyDescent="0.25">
      <c r="BL1579" s="109" t="str">
        <f t="shared" si="113"/>
        <v/>
      </c>
      <c r="BM1579" s="64" t="str">
        <f t="shared" si="114"/>
        <v/>
      </c>
      <c r="BN1579" s="64" t="str">
        <f t="shared" si="115"/>
        <v/>
      </c>
    </row>
    <row r="1580" spans="64:66" ht="11.25" customHeight="1" x14ac:dyDescent="0.25">
      <c r="BL1580" s="109" t="str">
        <f t="shared" si="113"/>
        <v/>
      </c>
      <c r="BM1580" s="64" t="str">
        <f t="shared" si="114"/>
        <v/>
      </c>
      <c r="BN1580" s="64" t="str">
        <f t="shared" si="115"/>
        <v/>
      </c>
    </row>
    <row r="1581" spans="64:66" ht="11.25" customHeight="1" x14ac:dyDescent="0.25">
      <c r="BL1581" s="109" t="str">
        <f t="shared" si="113"/>
        <v/>
      </c>
      <c r="BM1581" s="64" t="str">
        <f t="shared" si="114"/>
        <v/>
      </c>
      <c r="BN1581" s="64" t="str">
        <f t="shared" si="115"/>
        <v/>
      </c>
    </row>
    <row r="1582" spans="64:66" ht="11.25" customHeight="1" x14ac:dyDescent="0.25">
      <c r="BL1582" s="109" t="str">
        <f t="shared" si="113"/>
        <v/>
      </c>
      <c r="BM1582" s="64" t="str">
        <f t="shared" si="114"/>
        <v/>
      </c>
      <c r="BN1582" s="64" t="str">
        <f t="shared" si="115"/>
        <v/>
      </c>
    </row>
    <row r="1583" spans="64:66" ht="11.25" customHeight="1" x14ac:dyDescent="0.25">
      <c r="BL1583" s="109" t="str">
        <f t="shared" si="113"/>
        <v/>
      </c>
      <c r="BM1583" s="64" t="str">
        <f t="shared" si="114"/>
        <v/>
      </c>
      <c r="BN1583" s="64" t="str">
        <f t="shared" si="115"/>
        <v/>
      </c>
    </row>
    <row r="1584" spans="64:66" ht="11.25" customHeight="1" x14ac:dyDescent="0.25">
      <c r="BL1584" s="109" t="str">
        <f t="shared" si="113"/>
        <v/>
      </c>
      <c r="BM1584" s="64" t="str">
        <f t="shared" si="114"/>
        <v/>
      </c>
      <c r="BN1584" s="64" t="str">
        <f t="shared" si="115"/>
        <v/>
      </c>
    </row>
    <row r="1585" spans="64:66" ht="11.25" customHeight="1" x14ac:dyDescent="0.25">
      <c r="BL1585" s="109" t="str">
        <f t="shared" si="113"/>
        <v/>
      </c>
      <c r="BM1585" s="64" t="str">
        <f t="shared" si="114"/>
        <v/>
      </c>
      <c r="BN1585" s="64" t="str">
        <f t="shared" si="115"/>
        <v/>
      </c>
    </row>
    <row r="1586" spans="64:66" ht="11.25" customHeight="1" x14ac:dyDescent="0.25">
      <c r="BL1586" s="109" t="str">
        <f t="shared" si="113"/>
        <v/>
      </c>
      <c r="BM1586" s="64" t="str">
        <f t="shared" si="114"/>
        <v/>
      </c>
      <c r="BN1586" s="64" t="str">
        <f t="shared" si="115"/>
        <v/>
      </c>
    </row>
    <row r="1587" spans="64:66" ht="11.25" customHeight="1" x14ac:dyDescent="0.25">
      <c r="BL1587" s="109" t="str">
        <f t="shared" si="113"/>
        <v/>
      </c>
      <c r="BM1587" s="64" t="str">
        <f t="shared" si="114"/>
        <v/>
      </c>
      <c r="BN1587" s="64" t="str">
        <f t="shared" si="115"/>
        <v/>
      </c>
    </row>
    <row r="1588" spans="64:66" ht="11.25" customHeight="1" x14ac:dyDescent="0.25">
      <c r="BL1588" s="109" t="str">
        <f t="shared" si="113"/>
        <v/>
      </c>
      <c r="BM1588" s="64" t="str">
        <f t="shared" si="114"/>
        <v/>
      </c>
      <c r="BN1588" s="64" t="str">
        <f t="shared" si="115"/>
        <v/>
      </c>
    </row>
    <row r="1589" spans="64:66" ht="11.25" customHeight="1" x14ac:dyDescent="0.25">
      <c r="BL1589" s="109" t="str">
        <f t="shared" si="113"/>
        <v/>
      </c>
      <c r="BM1589" s="64" t="str">
        <f t="shared" si="114"/>
        <v/>
      </c>
      <c r="BN1589" s="64" t="str">
        <f t="shared" si="115"/>
        <v/>
      </c>
    </row>
    <row r="1590" spans="64:66" ht="11.25" customHeight="1" x14ac:dyDescent="0.25">
      <c r="BL1590" s="109" t="str">
        <f t="shared" si="113"/>
        <v/>
      </c>
      <c r="BM1590" s="64" t="str">
        <f t="shared" si="114"/>
        <v/>
      </c>
      <c r="BN1590" s="64" t="str">
        <f t="shared" si="115"/>
        <v/>
      </c>
    </row>
    <row r="1591" spans="64:66" ht="11.25" customHeight="1" x14ac:dyDescent="0.25">
      <c r="BL1591" s="109" t="str">
        <f t="shared" si="113"/>
        <v/>
      </c>
      <c r="BM1591" s="64" t="str">
        <f t="shared" si="114"/>
        <v/>
      </c>
      <c r="BN1591" s="64" t="str">
        <f t="shared" si="115"/>
        <v/>
      </c>
    </row>
    <row r="1592" spans="64:66" ht="11.25" customHeight="1" x14ac:dyDescent="0.25">
      <c r="BL1592" s="109" t="str">
        <f t="shared" si="113"/>
        <v/>
      </c>
      <c r="BM1592" s="64" t="str">
        <f t="shared" si="114"/>
        <v/>
      </c>
      <c r="BN1592" s="64" t="str">
        <f t="shared" si="115"/>
        <v/>
      </c>
    </row>
    <row r="1593" spans="64:66" ht="11.25" customHeight="1" x14ac:dyDescent="0.25">
      <c r="BL1593" s="109" t="str">
        <f t="shared" si="113"/>
        <v/>
      </c>
      <c r="BM1593" s="64" t="str">
        <f t="shared" si="114"/>
        <v/>
      </c>
      <c r="BN1593" s="64" t="str">
        <f t="shared" si="115"/>
        <v/>
      </c>
    </row>
    <row r="1594" spans="64:66" ht="11.25" customHeight="1" x14ac:dyDescent="0.25">
      <c r="BL1594" s="109" t="str">
        <f t="shared" si="113"/>
        <v/>
      </c>
      <c r="BM1594" s="64" t="str">
        <f t="shared" si="114"/>
        <v/>
      </c>
      <c r="BN1594" s="64" t="str">
        <f t="shared" si="115"/>
        <v/>
      </c>
    </row>
    <row r="1595" spans="64:66" ht="11.25" customHeight="1" x14ac:dyDescent="0.25">
      <c r="BL1595" s="109" t="str">
        <f t="shared" si="113"/>
        <v/>
      </c>
      <c r="BM1595" s="64" t="str">
        <f t="shared" si="114"/>
        <v/>
      </c>
      <c r="BN1595" s="64" t="str">
        <f t="shared" si="115"/>
        <v/>
      </c>
    </row>
    <row r="1596" spans="64:66" ht="11.25" customHeight="1" x14ac:dyDescent="0.25">
      <c r="BL1596" s="109" t="str">
        <f t="shared" si="113"/>
        <v/>
      </c>
      <c r="BM1596" s="64" t="str">
        <f t="shared" si="114"/>
        <v/>
      </c>
      <c r="BN1596" s="64" t="str">
        <f t="shared" si="115"/>
        <v/>
      </c>
    </row>
    <row r="1597" spans="64:66" ht="11.25" customHeight="1" x14ac:dyDescent="0.25">
      <c r="BL1597" s="109" t="str">
        <f t="shared" si="113"/>
        <v/>
      </c>
      <c r="BM1597" s="64" t="str">
        <f t="shared" si="114"/>
        <v/>
      </c>
      <c r="BN1597" s="64" t="str">
        <f t="shared" si="115"/>
        <v/>
      </c>
    </row>
    <row r="1598" spans="64:66" ht="11.25" customHeight="1" x14ac:dyDescent="0.25">
      <c r="BL1598" s="109" t="str">
        <f t="shared" si="113"/>
        <v/>
      </c>
      <c r="BM1598" s="64" t="str">
        <f t="shared" si="114"/>
        <v/>
      </c>
      <c r="BN1598" s="64" t="str">
        <f t="shared" si="115"/>
        <v/>
      </c>
    </row>
    <row r="1599" spans="64:66" ht="11.25" customHeight="1" x14ac:dyDescent="0.25">
      <c r="BL1599" s="109" t="str">
        <f t="shared" si="113"/>
        <v/>
      </c>
      <c r="BM1599" s="64" t="str">
        <f t="shared" si="114"/>
        <v/>
      </c>
      <c r="BN1599" s="64" t="str">
        <f t="shared" si="115"/>
        <v/>
      </c>
    </row>
    <row r="1600" spans="64:66" ht="11.25" customHeight="1" x14ac:dyDescent="0.25">
      <c r="BL1600" s="109" t="str">
        <f t="shared" si="113"/>
        <v/>
      </c>
      <c r="BM1600" s="64" t="str">
        <f t="shared" si="114"/>
        <v/>
      </c>
      <c r="BN1600" s="64" t="str">
        <f t="shared" si="115"/>
        <v/>
      </c>
    </row>
    <row r="1601" spans="64:66" ht="11.25" customHeight="1" x14ac:dyDescent="0.25">
      <c r="BL1601" s="109" t="str">
        <f t="shared" si="113"/>
        <v/>
      </c>
      <c r="BM1601" s="64" t="str">
        <f t="shared" si="114"/>
        <v/>
      </c>
      <c r="BN1601" s="64" t="str">
        <f t="shared" si="115"/>
        <v/>
      </c>
    </row>
    <row r="1602" spans="64:66" ht="11.25" customHeight="1" x14ac:dyDescent="0.25">
      <c r="BL1602" s="109" t="str">
        <f t="shared" si="113"/>
        <v/>
      </c>
      <c r="BM1602" s="64" t="str">
        <f t="shared" si="114"/>
        <v/>
      </c>
      <c r="BN1602" s="64" t="str">
        <f t="shared" si="115"/>
        <v/>
      </c>
    </row>
    <row r="1603" spans="64:66" ht="11.25" customHeight="1" x14ac:dyDescent="0.25">
      <c r="BL1603" s="109" t="str">
        <f t="shared" si="113"/>
        <v/>
      </c>
      <c r="BM1603" s="64" t="str">
        <f t="shared" si="114"/>
        <v/>
      </c>
      <c r="BN1603" s="64" t="str">
        <f t="shared" si="115"/>
        <v/>
      </c>
    </row>
    <row r="1604" spans="64:66" ht="11.25" customHeight="1" x14ac:dyDescent="0.25">
      <c r="BL1604" s="109" t="str">
        <f t="shared" si="113"/>
        <v/>
      </c>
      <c r="BM1604" s="64" t="str">
        <f t="shared" si="114"/>
        <v/>
      </c>
      <c r="BN1604" s="64" t="str">
        <f t="shared" si="115"/>
        <v/>
      </c>
    </row>
    <row r="1605" spans="64:66" ht="11.25" customHeight="1" x14ac:dyDescent="0.25">
      <c r="BL1605" s="109" t="str">
        <f t="shared" ref="BL1605:BL1668" si="116">IF(ROW()&lt;=$BL$4,ROW()-ROW(BL$4),"")</f>
        <v/>
      </c>
      <c r="BM1605" s="64" t="str">
        <f t="shared" si="114"/>
        <v/>
      </c>
      <c r="BN1605" s="64" t="str">
        <f t="shared" si="115"/>
        <v/>
      </c>
    </row>
    <row r="1606" spans="64:66" ht="11.25" customHeight="1" x14ac:dyDescent="0.25">
      <c r="BL1606" s="109" t="str">
        <f t="shared" si="116"/>
        <v/>
      </c>
      <c r="BM1606" s="64" t="str">
        <f t="shared" ref="BM1606:BM1669" si="117">IF(ISNUMBER(BL1606),INT(BL1605/$BN$4)+1,"")</f>
        <v/>
      </c>
      <c r="BN1606" s="64" t="str">
        <f t="shared" ref="BN1606:BN1669" si="118">IF(ISNUMBER(BL1606),IF(BM1605&lt;&gt;BM1606,1,BN1605+1),"")</f>
        <v/>
      </c>
    </row>
    <row r="1607" spans="64:66" ht="11.25" customHeight="1" x14ac:dyDescent="0.25">
      <c r="BL1607" s="109" t="str">
        <f t="shared" si="116"/>
        <v/>
      </c>
      <c r="BM1607" s="64" t="str">
        <f t="shared" si="117"/>
        <v/>
      </c>
      <c r="BN1607" s="64" t="str">
        <f t="shared" si="118"/>
        <v/>
      </c>
    </row>
    <row r="1608" spans="64:66" ht="11.25" customHeight="1" x14ac:dyDescent="0.25">
      <c r="BL1608" s="109" t="str">
        <f t="shared" si="116"/>
        <v/>
      </c>
      <c r="BM1608" s="64" t="str">
        <f t="shared" si="117"/>
        <v/>
      </c>
      <c r="BN1608" s="64" t="str">
        <f t="shared" si="118"/>
        <v/>
      </c>
    </row>
    <row r="1609" spans="64:66" ht="11.25" customHeight="1" x14ac:dyDescent="0.25">
      <c r="BL1609" s="109" t="str">
        <f t="shared" si="116"/>
        <v/>
      </c>
      <c r="BM1609" s="64" t="str">
        <f t="shared" si="117"/>
        <v/>
      </c>
      <c r="BN1609" s="64" t="str">
        <f t="shared" si="118"/>
        <v/>
      </c>
    </row>
    <row r="1610" spans="64:66" ht="11.25" customHeight="1" x14ac:dyDescent="0.25">
      <c r="BL1610" s="109" t="str">
        <f t="shared" si="116"/>
        <v/>
      </c>
      <c r="BM1610" s="64" t="str">
        <f t="shared" si="117"/>
        <v/>
      </c>
      <c r="BN1610" s="64" t="str">
        <f t="shared" si="118"/>
        <v/>
      </c>
    </row>
    <row r="1611" spans="64:66" ht="11.25" customHeight="1" x14ac:dyDescent="0.25">
      <c r="BL1611" s="109" t="str">
        <f t="shared" si="116"/>
        <v/>
      </c>
      <c r="BM1611" s="64" t="str">
        <f t="shared" si="117"/>
        <v/>
      </c>
      <c r="BN1611" s="64" t="str">
        <f t="shared" si="118"/>
        <v/>
      </c>
    </row>
    <row r="1612" spans="64:66" ht="11.25" customHeight="1" x14ac:dyDescent="0.25">
      <c r="BL1612" s="109" t="str">
        <f t="shared" si="116"/>
        <v/>
      </c>
      <c r="BM1612" s="64" t="str">
        <f t="shared" si="117"/>
        <v/>
      </c>
      <c r="BN1612" s="64" t="str">
        <f t="shared" si="118"/>
        <v/>
      </c>
    </row>
    <row r="1613" spans="64:66" ht="11.25" customHeight="1" x14ac:dyDescent="0.25">
      <c r="BL1613" s="109" t="str">
        <f t="shared" si="116"/>
        <v/>
      </c>
      <c r="BM1613" s="64" t="str">
        <f t="shared" si="117"/>
        <v/>
      </c>
      <c r="BN1613" s="64" t="str">
        <f t="shared" si="118"/>
        <v/>
      </c>
    </row>
    <row r="1614" spans="64:66" ht="11.25" customHeight="1" x14ac:dyDescent="0.25">
      <c r="BL1614" s="109" t="str">
        <f t="shared" si="116"/>
        <v/>
      </c>
      <c r="BM1614" s="64" t="str">
        <f t="shared" si="117"/>
        <v/>
      </c>
      <c r="BN1614" s="64" t="str">
        <f t="shared" si="118"/>
        <v/>
      </c>
    </row>
    <row r="1615" spans="64:66" ht="11.25" customHeight="1" x14ac:dyDescent="0.25">
      <c r="BL1615" s="109" t="str">
        <f t="shared" si="116"/>
        <v/>
      </c>
      <c r="BM1615" s="64" t="str">
        <f t="shared" si="117"/>
        <v/>
      </c>
      <c r="BN1615" s="64" t="str">
        <f t="shared" si="118"/>
        <v/>
      </c>
    </row>
    <row r="1616" spans="64:66" ht="11.25" customHeight="1" x14ac:dyDescent="0.25">
      <c r="BL1616" s="109" t="str">
        <f t="shared" si="116"/>
        <v/>
      </c>
      <c r="BM1616" s="64" t="str">
        <f t="shared" si="117"/>
        <v/>
      </c>
      <c r="BN1616" s="64" t="str">
        <f t="shared" si="118"/>
        <v/>
      </c>
    </row>
    <row r="1617" spans="64:66" ht="11.25" customHeight="1" x14ac:dyDescent="0.25">
      <c r="BL1617" s="109" t="str">
        <f t="shared" si="116"/>
        <v/>
      </c>
      <c r="BM1617" s="64" t="str">
        <f t="shared" si="117"/>
        <v/>
      </c>
      <c r="BN1617" s="64" t="str">
        <f t="shared" si="118"/>
        <v/>
      </c>
    </row>
    <row r="1618" spans="64:66" ht="11.25" customHeight="1" x14ac:dyDescent="0.25">
      <c r="BL1618" s="109" t="str">
        <f t="shared" si="116"/>
        <v/>
      </c>
      <c r="BM1618" s="64" t="str">
        <f t="shared" si="117"/>
        <v/>
      </c>
      <c r="BN1618" s="64" t="str">
        <f t="shared" si="118"/>
        <v/>
      </c>
    </row>
    <row r="1619" spans="64:66" ht="11.25" customHeight="1" x14ac:dyDescent="0.25">
      <c r="BL1619" s="109" t="str">
        <f t="shared" si="116"/>
        <v/>
      </c>
      <c r="BM1619" s="64" t="str">
        <f t="shared" si="117"/>
        <v/>
      </c>
      <c r="BN1619" s="64" t="str">
        <f t="shared" si="118"/>
        <v/>
      </c>
    </row>
    <row r="1620" spans="64:66" ht="11.25" customHeight="1" x14ac:dyDescent="0.25">
      <c r="BL1620" s="109" t="str">
        <f t="shared" si="116"/>
        <v/>
      </c>
      <c r="BM1620" s="64" t="str">
        <f t="shared" si="117"/>
        <v/>
      </c>
      <c r="BN1620" s="64" t="str">
        <f t="shared" si="118"/>
        <v/>
      </c>
    </row>
    <row r="1621" spans="64:66" ht="11.25" customHeight="1" x14ac:dyDescent="0.25">
      <c r="BL1621" s="109" t="str">
        <f t="shared" si="116"/>
        <v/>
      </c>
      <c r="BM1621" s="64" t="str">
        <f t="shared" si="117"/>
        <v/>
      </c>
      <c r="BN1621" s="64" t="str">
        <f t="shared" si="118"/>
        <v/>
      </c>
    </row>
    <row r="1622" spans="64:66" ht="11.25" customHeight="1" x14ac:dyDescent="0.25">
      <c r="BL1622" s="109" t="str">
        <f t="shared" si="116"/>
        <v/>
      </c>
      <c r="BM1622" s="64" t="str">
        <f t="shared" si="117"/>
        <v/>
      </c>
      <c r="BN1622" s="64" t="str">
        <f t="shared" si="118"/>
        <v/>
      </c>
    </row>
    <row r="1623" spans="64:66" ht="11.25" customHeight="1" x14ac:dyDescent="0.25">
      <c r="BL1623" s="109" t="str">
        <f t="shared" si="116"/>
        <v/>
      </c>
      <c r="BM1623" s="64" t="str">
        <f t="shared" si="117"/>
        <v/>
      </c>
      <c r="BN1623" s="64" t="str">
        <f t="shared" si="118"/>
        <v/>
      </c>
    </row>
    <row r="1624" spans="64:66" ht="11.25" customHeight="1" x14ac:dyDescent="0.25">
      <c r="BL1624" s="109" t="str">
        <f t="shared" si="116"/>
        <v/>
      </c>
      <c r="BM1624" s="64" t="str">
        <f t="shared" si="117"/>
        <v/>
      </c>
      <c r="BN1624" s="64" t="str">
        <f t="shared" si="118"/>
        <v/>
      </c>
    </row>
    <row r="1625" spans="64:66" ht="11.25" customHeight="1" x14ac:dyDescent="0.25">
      <c r="BL1625" s="109" t="str">
        <f t="shared" si="116"/>
        <v/>
      </c>
      <c r="BM1625" s="64" t="str">
        <f t="shared" si="117"/>
        <v/>
      </c>
      <c r="BN1625" s="64" t="str">
        <f t="shared" si="118"/>
        <v/>
      </c>
    </row>
    <row r="1626" spans="64:66" ht="11.25" customHeight="1" x14ac:dyDescent="0.25">
      <c r="BL1626" s="109" t="str">
        <f t="shared" si="116"/>
        <v/>
      </c>
      <c r="BM1626" s="64" t="str">
        <f t="shared" si="117"/>
        <v/>
      </c>
      <c r="BN1626" s="64" t="str">
        <f t="shared" si="118"/>
        <v/>
      </c>
    </row>
    <row r="1627" spans="64:66" ht="11.25" customHeight="1" x14ac:dyDescent="0.25">
      <c r="BL1627" s="109" t="str">
        <f t="shared" si="116"/>
        <v/>
      </c>
      <c r="BM1627" s="64" t="str">
        <f t="shared" si="117"/>
        <v/>
      </c>
      <c r="BN1627" s="64" t="str">
        <f t="shared" si="118"/>
        <v/>
      </c>
    </row>
    <row r="1628" spans="64:66" ht="11.25" customHeight="1" x14ac:dyDescent="0.25">
      <c r="BL1628" s="109" t="str">
        <f t="shared" si="116"/>
        <v/>
      </c>
      <c r="BM1628" s="64" t="str">
        <f t="shared" si="117"/>
        <v/>
      </c>
      <c r="BN1628" s="64" t="str">
        <f t="shared" si="118"/>
        <v/>
      </c>
    </row>
    <row r="1629" spans="64:66" ht="11.25" customHeight="1" x14ac:dyDescent="0.25">
      <c r="BL1629" s="109" t="str">
        <f t="shared" si="116"/>
        <v/>
      </c>
      <c r="BM1629" s="64" t="str">
        <f t="shared" si="117"/>
        <v/>
      </c>
      <c r="BN1629" s="64" t="str">
        <f t="shared" si="118"/>
        <v/>
      </c>
    </row>
    <row r="1630" spans="64:66" ht="11.25" customHeight="1" x14ac:dyDescent="0.25">
      <c r="BL1630" s="109" t="str">
        <f t="shared" si="116"/>
        <v/>
      </c>
      <c r="BM1630" s="64" t="str">
        <f t="shared" si="117"/>
        <v/>
      </c>
      <c r="BN1630" s="64" t="str">
        <f t="shared" si="118"/>
        <v/>
      </c>
    </row>
    <row r="1631" spans="64:66" ht="11.25" customHeight="1" x14ac:dyDescent="0.25">
      <c r="BL1631" s="109" t="str">
        <f t="shared" si="116"/>
        <v/>
      </c>
      <c r="BM1631" s="64" t="str">
        <f t="shared" si="117"/>
        <v/>
      </c>
      <c r="BN1631" s="64" t="str">
        <f t="shared" si="118"/>
        <v/>
      </c>
    </row>
    <row r="1632" spans="64:66" ht="11.25" customHeight="1" x14ac:dyDescent="0.25">
      <c r="BL1632" s="109" t="str">
        <f t="shared" si="116"/>
        <v/>
      </c>
      <c r="BM1632" s="64" t="str">
        <f t="shared" si="117"/>
        <v/>
      </c>
      <c r="BN1632" s="64" t="str">
        <f t="shared" si="118"/>
        <v/>
      </c>
    </row>
    <row r="1633" spans="64:66" ht="11.25" customHeight="1" x14ac:dyDescent="0.25">
      <c r="BL1633" s="109" t="str">
        <f t="shared" si="116"/>
        <v/>
      </c>
      <c r="BM1633" s="64" t="str">
        <f t="shared" si="117"/>
        <v/>
      </c>
      <c r="BN1633" s="64" t="str">
        <f t="shared" si="118"/>
        <v/>
      </c>
    </row>
    <row r="1634" spans="64:66" ht="11.25" customHeight="1" x14ac:dyDescent="0.25">
      <c r="BL1634" s="109" t="str">
        <f t="shared" si="116"/>
        <v/>
      </c>
      <c r="BM1634" s="64" t="str">
        <f t="shared" si="117"/>
        <v/>
      </c>
      <c r="BN1634" s="64" t="str">
        <f t="shared" si="118"/>
        <v/>
      </c>
    </row>
    <row r="1635" spans="64:66" ht="11.25" customHeight="1" x14ac:dyDescent="0.25">
      <c r="BL1635" s="109" t="str">
        <f t="shared" si="116"/>
        <v/>
      </c>
      <c r="BM1635" s="64" t="str">
        <f t="shared" si="117"/>
        <v/>
      </c>
      <c r="BN1635" s="64" t="str">
        <f t="shared" si="118"/>
        <v/>
      </c>
    </row>
    <row r="1636" spans="64:66" ht="11.25" customHeight="1" x14ac:dyDescent="0.25">
      <c r="BL1636" s="109" t="str">
        <f t="shared" si="116"/>
        <v/>
      </c>
      <c r="BM1636" s="64" t="str">
        <f t="shared" si="117"/>
        <v/>
      </c>
      <c r="BN1636" s="64" t="str">
        <f t="shared" si="118"/>
        <v/>
      </c>
    </row>
    <row r="1637" spans="64:66" ht="11.25" customHeight="1" x14ac:dyDescent="0.25">
      <c r="BL1637" s="109" t="str">
        <f t="shared" si="116"/>
        <v/>
      </c>
      <c r="BM1637" s="64" t="str">
        <f t="shared" si="117"/>
        <v/>
      </c>
      <c r="BN1637" s="64" t="str">
        <f t="shared" si="118"/>
        <v/>
      </c>
    </row>
    <row r="1638" spans="64:66" ht="11.25" customHeight="1" x14ac:dyDescent="0.25">
      <c r="BL1638" s="109" t="str">
        <f t="shared" si="116"/>
        <v/>
      </c>
      <c r="BM1638" s="64" t="str">
        <f t="shared" si="117"/>
        <v/>
      </c>
      <c r="BN1638" s="64" t="str">
        <f t="shared" si="118"/>
        <v/>
      </c>
    </row>
    <row r="1639" spans="64:66" ht="11.25" customHeight="1" x14ac:dyDescent="0.25">
      <c r="BL1639" s="109" t="str">
        <f t="shared" si="116"/>
        <v/>
      </c>
      <c r="BM1639" s="64" t="str">
        <f t="shared" si="117"/>
        <v/>
      </c>
      <c r="BN1639" s="64" t="str">
        <f t="shared" si="118"/>
        <v/>
      </c>
    </row>
    <row r="1640" spans="64:66" ht="11.25" customHeight="1" x14ac:dyDescent="0.25">
      <c r="BL1640" s="109" t="str">
        <f t="shared" si="116"/>
        <v/>
      </c>
      <c r="BM1640" s="64" t="str">
        <f t="shared" si="117"/>
        <v/>
      </c>
      <c r="BN1640" s="64" t="str">
        <f t="shared" si="118"/>
        <v/>
      </c>
    </row>
    <row r="1641" spans="64:66" ht="11.25" customHeight="1" x14ac:dyDescent="0.25">
      <c r="BL1641" s="109" t="str">
        <f t="shared" si="116"/>
        <v/>
      </c>
      <c r="BM1641" s="64" t="str">
        <f t="shared" si="117"/>
        <v/>
      </c>
      <c r="BN1641" s="64" t="str">
        <f t="shared" si="118"/>
        <v/>
      </c>
    </row>
    <row r="1642" spans="64:66" ht="11.25" customHeight="1" x14ac:dyDescent="0.25">
      <c r="BL1642" s="109" t="str">
        <f t="shared" si="116"/>
        <v/>
      </c>
      <c r="BM1642" s="64" t="str">
        <f t="shared" si="117"/>
        <v/>
      </c>
      <c r="BN1642" s="64" t="str">
        <f t="shared" si="118"/>
        <v/>
      </c>
    </row>
    <row r="1643" spans="64:66" ht="11.25" customHeight="1" x14ac:dyDescent="0.25">
      <c r="BL1643" s="109" t="str">
        <f t="shared" si="116"/>
        <v/>
      </c>
      <c r="BM1643" s="64" t="str">
        <f t="shared" si="117"/>
        <v/>
      </c>
      <c r="BN1643" s="64" t="str">
        <f t="shared" si="118"/>
        <v/>
      </c>
    </row>
    <row r="1644" spans="64:66" ht="11.25" customHeight="1" x14ac:dyDescent="0.25">
      <c r="BL1644" s="109" t="str">
        <f t="shared" si="116"/>
        <v/>
      </c>
      <c r="BM1644" s="64" t="str">
        <f t="shared" si="117"/>
        <v/>
      </c>
      <c r="BN1644" s="64" t="str">
        <f t="shared" si="118"/>
        <v/>
      </c>
    </row>
    <row r="1645" spans="64:66" ht="11.25" customHeight="1" x14ac:dyDescent="0.25">
      <c r="BL1645" s="109" t="str">
        <f t="shared" si="116"/>
        <v/>
      </c>
      <c r="BM1645" s="64" t="str">
        <f t="shared" si="117"/>
        <v/>
      </c>
      <c r="BN1645" s="64" t="str">
        <f t="shared" si="118"/>
        <v/>
      </c>
    </row>
    <row r="1646" spans="64:66" ht="11.25" customHeight="1" x14ac:dyDescent="0.25">
      <c r="BL1646" s="109" t="str">
        <f t="shared" si="116"/>
        <v/>
      </c>
      <c r="BM1646" s="64" t="str">
        <f t="shared" si="117"/>
        <v/>
      </c>
      <c r="BN1646" s="64" t="str">
        <f t="shared" si="118"/>
        <v/>
      </c>
    </row>
    <row r="1647" spans="64:66" ht="11.25" customHeight="1" x14ac:dyDescent="0.25">
      <c r="BL1647" s="109" t="str">
        <f t="shared" si="116"/>
        <v/>
      </c>
      <c r="BM1647" s="64" t="str">
        <f t="shared" si="117"/>
        <v/>
      </c>
      <c r="BN1647" s="64" t="str">
        <f t="shared" si="118"/>
        <v/>
      </c>
    </row>
    <row r="1648" spans="64:66" ht="11.25" customHeight="1" x14ac:dyDescent="0.25">
      <c r="BL1648" s="109" t="str">
        <f t="shared" si="116"/>
        <v/>
      </c>
      <c r="BM1648" s="64" t="str">
        <f t="shared" si="117"/>
        <v/>
      </c>
      <c r="BN1648" s="64" t="str">
        <f t="shared" si="118"/>
        <v/>
      </c>
    </row>
    <row r="1649" spans="64:66" ht="11.25" customHeight="1" x14ac:dyDescent="0.25">
      <c r="BL1649" s="109" t="str">
        <f t="shared" si="116"/>
        <v/>
      </c>
      <c r="BM1649" s="64" t="str">
        <f t="shared" si="117"/>
        <v/>
      </c>
      <c r="BN1649" s="64" t="str">
        <f t="shared" si="118"/>
        <v/>
      </c>
    </row>
    <row r="1650" spans="64:66" ht="11.25" customHeight="1" x14ac:dyDescent="0.25">
      <c r="BL1650" s="109" t="str">
        <f t="shared" si="116"/>
        <v/>
      </c>
      <c r="BM1650" s="64" t="str">
        <f t="shared" si="117"/>
        <v/>
      </c>
      <c r="BN1650" s="64" t="str">
        <f t="shared" si="118"/>
        <v/>
      </c>
    </row>
    <row r="1651" spans="64:66" ht="11.25" customHeight="1" x14ac:dyDescent="0.25">
      <c r="BL1651" s="109" t="str">
        <f t="shared" si="116"/>
        <v/>
      </c>
      <c r="BM1651" s="64" t="str">
        <f t="shared" si="117"/>
        <v/>
      </c>
      <c r="BN1651" s="64" t="str">
        <f t="shared" si="118"/>
        <v/>
      </c>
    </row>
    <row r="1652" spans="64:66" ht="11.25" customHeight="1" x14ac:dyDescent="0.25">
      <c r="BL1652" s="109" t="str">
        <f t="shared" si="116"/>
        <v/>
      </c>
      <c r="BM1652" s="64" t="str">
        <f t="shared" si="117"/>
        <v/>
      </c>
      <c r="BN1652" s="64" t="str">
        <f t="shared" si="118"/>
        <v/>
      </c>
    </row>
    <row r="1653" spans="64:66" ht="11.25" customHeight="1" x14ac:dyDescent="0.25">
      <c r="BL1653" s="109" t="str">
        <f t="shared" si="116"/>
        <v/>
      </c>
      <c r="BM1653" s="64" t="str">
        <f t="shared" si="117"/>
        <v/>
      </c>
      <c r="BN1653" s="64" t="str">
        <f t="shared" si="118"/>
        <v/>
      </c>
    </row>
    <row r="1654" spans="64:66" ht="11.25" customHeight="1" x14ac:dyDescent="0.25">
      <c r="BL1654" s="109" t="str">
        <f t="shared" si="116"/>
        <v/>
      </c>
      <c r="BM1654" s="64" t="str">
        <f t="shared" si="117"/>
        <v/>
      </c>
      <c r="BN1654" s="64" t="str">
        <f t="shared" si="118"/>
        <v/>
      </c>
    </row>
    <row r="1655" spans="64:66" ht="11.25" customHeight="1" x14ac:dyDescent="0.25">
      <c r="BL1655" s="109" t="str">
        <f t="shared" si="116"/>
        <v/>
      </c>
      <c r="BM1655" s="64" t="str">
        <f t="shared" si="117"/>
        <v/>
      </c>
      <c r="BN1655" s="64" t="str">
        <f t="shared" si="118"/>
        <v/>
      </c>
    </row>
    <row r="1656" spans="64:66" ht="11.25" customHeight="1" x14ac:dyDescent="0.25">
      <c r="BL1656" s="109" t="str">
        <f t="shared" si="116"/>
        <v/>
      </c>
      <c r="BM1656" s="64" t="str">
        <f t="shared" si="117"/>
        <v/>
      </c>
      <c r="BN1656" s="64" t="str">
        <f t="shared" si="118"/>
        <v/>
      </c>
    </row>
    <row r="1657" spans="64:66" ht="11.25" customHeight="1" x14ac:dyDescent="0.25">
      <c r="BL1657" s="109" t="str">
        <f t="shared" si="116"/>
        <v/>
      </c>
      <c r="BM1657" s="64" t="str">
        <f t="shared" si="117"/>
        <v/>
      </c>
      <c r="BN1657" s="64" t="str">
        <f t="shared" si="118"/>
        <v/>
      </c>
    </row>
    <row r="1658" spans="64:66" ht="11.25" customHeight="1" x14ac:dyDescent="0.25">
      <c r="BL1658" s="109" t="str">
        <f t="shared" si="116"/>
        <v/>
      </c>
      <c r="BM1658" s="64" t="str">
        <f t="shared" si="117"/>
        <v/>
      </c>
      <c r="BN1658" s="64" t="str">
        <f t="shared" si="118"/>
        <v/>
      </c>
    </row>
    <row r="1659" spans="64:66" ht="11.25" customHeight="1" x14ac:dyDescent="0.25">
      <c r="BL1659" s="109" t="str">
        <f t="shared" si="116"/>
        <v/>
      </c>
      <c r="BM1659" s="64" t="str">
        <f t="shared" si="117"/>
        <v/>
      </c>
      <c r="BN1659" s="64" t="str">
        <f t="shared" si="118"/>
        <v/>
      </c>
    </row>
    <row r="1660" spans="64:66" ht="11.25" customHeight="1" x14ac:dyDescent="0.25">
      <c r="BL1660" s="109" t="str">
        <f t="shared" si="116"/>
        <v/>
      </c>
      <c r="BM1660" s="64" t="str">
        <f t="shared" si="117"/>
        <v/>
      </c>
      <c r="BN1660" s="64" t="str">
        <f t="shared" si="118"/>
        <v/>
      </c>
    </row>
    <row r="1661" spans="64:66" ht="11.25" customHeight="1" x14ac:dyDescent="0.25">
      <c r="BL1661" s="109" t="str">
        <f t="shared" si="116"/>
        <v/>
      </c>
      <c r="BM1661" s="64" t="str">
        <f t="shared" si="117"/>
        <v/>
      </c>
      <c r="BN1661" s="64" t="str">
        <f t="shared" si="118"/>
        <v/>
      </c>
    </row>
    <row r="1662" spans="64:66" ht="11.25" customHeight="1" x14ac:dyDescent="0.25">
      <c r="BL1662" s="109" t="str">
        <f t="shared" si="116"/>
        <v/>
      </c>
      <c r="BM1662" s="64" t="str">
        <f t="shared" si="117"/>
        <v/>
      </c>
      <c r="BN1662" s="64" t="str">
        <f t="shared" si="118"/>
        <v/>
      </c>
    </row>
    <row r="1663" spans="64:66" ht="11.25" customHeight="1" x14ac:dyDescent="0.25">
      <c r="BL1663" s="109" t="str">
        <f t="shared" si="116"/>
        <v/>
      </c>
      <c r="BM1663" s="64" t="str">
        <f t="shared" si="117"/>
        <v/>
      </c>
      <c r="BN1663" s="64" t="str">
        <f t="shared" si="118"/>
        <v/>
      </c>
    </row>
    <row r="1664" spans="64:66" ht="11.25" customHeight="1" x14ac:dyDescent="0.25">
      <c r="BL1664" s="109" t="str">
        <f t="shared" si="116"/>
        <v/>
      </c>
      <c r="BM1664" s="64" t="str">
        <f t="shared" si="117"/>
        <v/>
      </c>
      <c r="BN1664" s="64" t="str">
        <f t="shared" si="118"/>
        <v/>
      </c>
    </row>
    <row r="1665" spans="64:66" ht="11.25" customHeight="1" x14ac:dyDescent="0.25">
      <c r="BL1665" s="109" t="str">
        <f t="shared" si="116"/>
        <v/>
      </c>
      <c r="BM1665" s="64" t="str">
        <f t="shared" si="117"/>
        <v/>
      </c>
      <c r="BN1665" s="64" t="str">
        <f t="shared" si="118"/>
        <v/>
      </c>
    </row>
    <row r="1666" spans="64:66" ht="11.25" customHeight="1" x14ac:dyDescent="0.25">
      <c r="BL1666" s="109" t="str">
        <f t="shared" si="116"/>
        <v/>
      </c>
      <c r="BM1666" s="64" t="str">
        <f t="shared" si="117"/>
        <v/>
      </c>
      <c r="BN1666" s="64" t="str">
        <f t="shared" si="118"/>
        <v/>
      </c>
    </row>
    <row r="1667" spans="64:66" ht="11.25" customHeight="1" x14ac:dyDescent="0.25">
      <c r="BL1667" s="109" t="str">
        <f t="shared" si="116"/>
        <v/>
      </c>
      <c r="BM1667" s="64" t="str">
        <f t="shared" si="117"/>
        <v/>
      </c>
      <c r="BN1667" s="64" t="str">
        <f t="shared" si="118"/>
        <v/>
      </c>
    </row>
    <row r="1668" spans="64:66" ht="11.25" customHeight="1" x14ac:dyDescent="0.25">
      <c r="BL1668" s="109" t="str">
        <f t="shared" si="116"/>
        <v/>
      </c>
      <c r="BM1668" s="64" t="str">
        <f t="shared" si="117"/>
        <v/>
      </c>
      <c r="BN1668" s="64" t="str">
        <f t="shared" si="118"/>
        <v/>
      </c>
    </row>
    <row r="1669" spans="64:66" ht="11.25" customHeight="1" x14ac:dyDescent="0.25">
      <c r="BL1669" s="109" t="str">
        <f t="shared" ref="BL1669:BL1732" si="119">IF(ROW()&lt;=$BL$4,ROW()-ROW(BL$4),"")</f>
        <v/>
      </c>
      <c r="BM1669" s="64" t="str">
        <f t="shared" si="117"/>
        <v/>
      </c>
      <c r="BN1669" s="64" t="str">
        <f t="shared" si="118"/>
        <v/>
      </c>
    </row>
    <row r="1670" spans="64:66" ht="11.25" customHeight="1" x14ac:dyDescent="0.25">
      <c r="BL1670" s="109" t="str">
        <f t="shared" si="119"/>
        <v/>
      </c>
      <c r="BM1670" s="64" t="str">
        <f t="shared" ref="BM1670:BM1733" si="120">IF(ISNUMBER(BL1670),INT(BL1669/$BN$4)+1,"")</f>
        <v/>
      </c>
      <c r="BN1670" s="64" t="str">
        <f t="shared" ref="BN1670:BN1733" si="121">IF(ISNUMBER(BL1670),IF(BM1669&lt;&gt;BM1670,1,BN1669+1),"")</f>
        <v/>
      </c>
    </row>
    <row r="1671" spans="64:66" ht="11.25" customHeight="1" x14ac:dyDescent="0.25">
      <c r="BL1671" s="109" t="str">
        <f t="shared" si="119"/>
        <v/>
      </c>
      <c r="BM1671" s="64" t="str">
        <f t="shared" si="120"/>
        <v/>
      </c>
      <c r="BN1671" s="64" t="str">
        <f t="shared" si="121"/>
        <v/>
      </c>
    </row>
    <row r="1672" spans="64:66" ht="11.25" customHeight="1" x14ac:dyDescent="0.25">
      <c r="BL1672" s="109" t="str">
        <f t="shared" si="119"/>
        <v/>
      </c>
      <c r="BM1672" s="64" t="str">
        <f t="shared" si="120"/>
        <v/>
      </c>
      <c r="BN1672" s="64" t="str">
        <f t="shared" si="121"/>
        <v/>
      </c>
    </row>
    <row r="1673" spans="64:66" ht="11.25" customHeight="1" x14ac:dyDescent="0.25">
      <c r="BL1673" s="109" t="str">
        <f t="shared" si="119"/>
        <v/>
      </c>
      <c r="BM1673" s="64" t="str">
        <f t="shared" si="120"/>
        <v/>
      </c>
      <c r="BN1673" s="64" t="str">
        <f t="shared" si="121"/>
        <v/>
      </c>
    </row>
    <row r="1674" spans="64:66" ht="11.25" customHeight="1" x14ac:dyDescent="0.25">
      <c r="BL1674" s="109" t="str">
        <f t="shared" si="119"/>
        <v/>
      </c>
      <c r="BM1674" s="64" t="str">
        <f t="shared" si="120"/>
        <v/>
      </c>
      <c r="BN1674" s="64" t="str">
        <f t="shared" si="121"/>
        <v/>
      </c>
    </row>
    <row r="1675" spans="64:66" ht="11.25" customHeight="1" x14ac:dyDescent="0.25">
      <c r="BL1675" s="109" t="str">
        <f t="shared" si="119"/>
        <v/>
      </c>
      <c r="BM1675" s="64" t="str">
        <f t="shared" si="120"/>
        <v/>
      </c>
      <c r="BN1675" s="64" t="str">
        <f t="shared" si="121"/>
        <v/>
      </c>
    </row>
    <row r="1676" spans="64:66" ht="11.25" customHeight="1" x14ac:dyDescent="0.25">
      <c r="BL1676" s="109" t="str">
        <f t="shared" si="119"/>
        <v/>
      </c>
      <c r="BM1676" s="64" t="str">
        <f t="shared" si="120"/>
        <v/>
      </c>
      <c r="BN1676" s="64" t="str">
        <f t="shared" si="121"/>
        <v/>
      </c>
    </row>
    <row r="1677" spans="64:66" ht="11.25" customHeight="1" x14ac:dyDescent="0.25">
      <c r="BL1677" s="109" t="str">
        <f t="shared" si="119"/>
        <v/>
      </c>
      <c r="BM1677" s="64" t="str">
        <f t="shared" si="120"/>
        <v/>
      </c>
      <c r="BN1677" s="64" t="str">
        <f t="shared" si="121"/>
        <v/>
      </c>
    </row>
    <row r="1678" spans="64:66" ht="11.25" customHeight="1" x14ac:dyDescent="0.25">
      <c r="BL1678" s="109" t="str">
        <f t="shared" si="119"/>
        <v/>
      </c>
      <c r="BM1678" s="64" t="str">
        <f t="shared" si="120"/>
        <v/>
      </c>
      <c r="BN1678" s="64" t="str">
        <f t="shared" si="121"/>
        <v/>
      </c>
    </row>
    <row r="1679" spans="64:66" ht="11.25" customHeight="1" x14ac:dyDescent="0.25">
      <c r="BL1679" s="109" t="str">
        <f t="shared" si="119"/>
        <v/>
      </c>
      <c r="BM1679" s="64" t="str">
        <f t="shared" si="120"/>
        <v/>
      </c>
      <c r="BN1679" s="64" t="str">
        <f t="shared" si="121"/>
        <v/>
      </c>
    </row>
    <row r="1680" spans="64:66" ht="11.25" customHeight="1" x14ac:dyDescent="0.25">
      <c r="BL1680" s="109" t="str">
        <f t="shared" si="119"/>
        <v/>
      </c>
      <c r="BM1680" s="64" t="str">
        <f t="shared" si="120"/>
        <v/>
      </c>
      <c r="BN1680" s="64" t="str">
        <f t="shared" si="121"/>
        <v/>
      </c>
    </row>
    <row r="1681" spans="64:66" ht="11.25" customHeight="1" x14ac:dyDescent="0.25">
      <c r="BL1681" s="109" t="str">
        <f t="shared" si="119"/>
        <v/>
      </c>
      <c r="BM1681" s="64" t="str">
        <f t="shared" si="120"/>
        <v/>
      </c>
      <c r="BN1681" s="64" t="str">
        <f t="shared" si="121"/>
        <v/>
      </c>
    </row>
    <row r="1682" spans="64:66" ht="11.25" customHeight="1" x14ac:dyDescent="0.25">
      <c r="BL1682" s="109" t="str">
        <f t="shared" si="119"/>
        <v/>
      </c>
      <c r="BM1682" s="64" t="str">
        <f t="shared" si="120"/>
        <v/>
      </c>
      <c r="BN1682" s="64" t="str">
        <f t="shared" si="121"/>
        <v/>
      </c>
    </row>
    <row r="1683" spans="64:66" ht="11.25" customHeight="1" x14ac:dyDescent="0.25">
      <c r="BL1683" s="109" t="str">
        <f t="shared" si="119"/>
        <v/>
      </c>
      <c r="BM1683" s="64" t="str">
        <f t="shared" si="120"/>
        <v/>
      </c>
      <c r="BN1683" s="64" t="str">
        <f t="shared" si="121"/>
        <v/>
      </c>
    </row>
    <row r="1684" spans="64:66" ht="11.25" customHeight="1" x14ac:dyDescent="0.25">
      <c r="BL1684" s="109" t="str">
        <f t="shared" si="119"/>
        <v/>
      </c>
      <c r="BM1684" s="64" t="str">
        <f t="shared" si="120"/>
        <v/>
      </c>
      <c r="BN1684" s="64" t="str">
        <f t="shared" si="121"/>
        <v/>
      </c>
    </row>
    <row r="1685" spans="64:66" ht="11.25" customHeight="1" x14ac:dyDescent="0.25">
      <c r="BL1685" s="109" t="str">
        <f t="shared" si="119"/>
        <v/>
      </c>
      <c r="BM1685" s="64" t="str">
        <f t="shared" si="120"/>
        <v/>
      </c>
      <c r="BN1685" s="64" t="str">
        <f t="shared" si="121"/>
        <v/>
      </c>
    </row>
    <row r="1686" spans="64:66" ht="11.25" customHeight="1" x14ac:dyDescent="0.25">
      <c r="BL1686" s="109" t="str">
        <f t="shared" si="119"/>
        <v/>
      </c>
      <c r="BM1686" s="64" t="str">
        <f t="shared" si="120"/>
        <v/>
      </c>
      <c r="BN1686" s="64" t="str">
        <f t="shared" si="121"/>
        <v/>
      </c>
    </row>
    <row r="1687" spans="64:66" ht="11.25" customHeight="1" x14ac:dyDescent="0.25">
      <c r="BL1687" s="109" t="str">
        <f t="shared" si="119"/>
        <v/>
      </c>
      <c r="BM1687" s="64" t="str">
        <f t="shared" si="120"/>
        <v/>
      </c>
      <c r="BN1687" s="64" t="str">
        <f t="shared" si="121"/>
        <v/>
      </c>
    </row>
    <row r="1688" spans="64:66" ht="11.25" customHeight="1" x14ac:dyDescent="0.25">
      <c r="BL1688" s="109" t="str">
        <f t="shared" si="119"/>
        <v/>
      </c>
      <c r="BM1688" s="64" t="str">
        <f t="shared" si="120"/>
        <v/>
      </c>
      <c r="BN1688" s="64" t="str">
        <f t="shared" si="121"/>
        <v/>
      </c>
    </row>
    <row r="1689" spans="64:66" ht="11.25" customHeight="1" x14ac:dyDescent="0.25">
      <c r="BL1689" s="109" t="str">
        <f t="shared" si="119"/>
        <v/>
      </c>
      <c r="BM1689" s="64" t="str">
        <f t="shared" si="120"/>
        <v/>
      </c>
      <c r="BN1689" s="64" t="str">
        <f t="shared" si="121"/>
        <v/>
      </c>
    </row>
    <row r="1690" spans="64:66" ht="11.25" customHeight="1" x14ac:dyDescent="0.25">
      <c r="BL1690" s="109" t="str">
        <f t="shared" si="119"/>
        <v/>
      </c>
      <c r="BM1690" s="64" t="str">
        <f t="shared" si="120"/>
        <v/>
      </c>
      <c r="BN1690" s="64" t="str">
        <f t="shared" si="121"/>
        <v/>
      </c>
    </row>
    <row r="1691" spans="64:66" ht="11.25" customHeight="1" x14ac:dyDescent="0.25">
      <c r="BL1691" s="109" t="str">
        <f t="shared" si="119"/>
        <v/>
      </c>
      <c r="BM1691" s="64" t="str">
        <f t="shared" si="120"/>
        <v/>
      </c>
      <c r="BN1691" s="64" t="str">
        <f t="shared" si="121"/>
        <v/>
      </c>
    </row>
    <row r="1692" spans="64:66" ht="11.25" customHeight="1" x14ac:dyDescent="0.25">
      <c r="BL1692" s="109" t="str">
        <f t="shared" si="119"/>
        <v/>
      </c>
      <c r="BM1692" s="64" t="str">
        <f t="shared" si="120"/>
        <v/>
      </c>
      <c r="BN1692" s="64" t="str">
        <f t="shared" si="121"/>
        <v/>
      </c>
    </row>
    <row r="1693" spans="64:66" ht="11.25" customHeight="1" x14ac:dyDescent="0.25">
      <c r="BL1693" s="109" t="str">
        <f t="shared" si="119"/>
        <v/>
      </c>
      <c r="BM1693" s="64" t="str">
        <f t="shared" si="120"/>
        <v/>
      </c>
      <c r="BN1693" s="64" t="str">
        <f t="shared" si="121"/>
        <v/>
      </c>
    </row>
    <row r="1694" spans="64:66" ht="11.25" customHeight="1" x14ac:dyDescent="0.25">
      <c r="BL1694" s="109" t="str">
        <f t="shared" si="119"/>
        <v/>
      </c>
      <c r="BM1694" s="64" t="str">
        <f t="shared" si="120"/>
        <v/>
      </c>
      <c r="BN1694" s="64" t="str">
        <f t="shared" si="121"/>
        <v/>
      </c>
    </row>
    <row r="1695" spans="64:66" ht="11.25" customHeight="1" x14ac:dyDescent="0.25">
      <c r="BL1695" s="109" t="str">
        <f t="shared" si="119"/>
        <v/>
      </c>
      <c r="BM1695" s="64" t="str">
        <f t="shared" si="120"/>
        <v/>
      </c>
      <c r="BN1695" s="64" t="str">
        <f t="shared" si="121"/>
        <v/>
      </c>
    </row>
    <row r="1696" spans="64:66" ht="11.25" customHeight="1" x14ac:dyDescent="0.25">
      <c r="BL1696" s="109" t="str">
        <f t="shared" si="119"/>
        <v/>
      </c>
      <c r="BM1696" s="64" t="str">
        <f t="shared" si="120"/>
        <v/>
      </c>
      <c r="BN1696" s="64" t="str">
        <f t="shared" si="121"/>
        <v/>
      </c>
    </row>
    <row r="1697" spans="64:66" ht="11.25" customHeight="1" x14ac:dyDescent="0.25">
      <c r="BL1697" s="109" t="str">
        <f t="shared" si="119"/>
        <v/>
      </c>
      <c r="BM1697" s="64" t="str">
        <f t="shared" si="120"/>
        <v/>
      </c>
      <c r="BN1697" s="64" t="str">
        <f t="shared" si="121"/>
        <v/>
      </c>
    </row>
    <row r="1698" spans="64:66" ht="11.25" customHeight="1" x14ac:dyDescent="0.25">
      <c r="BL1698" s="109" t="str">
        <f t="shared" si="119"/>
        <v/>
      </c>
      <c r="BM1698" s="64" t="str">
        <f t="shared" si="120"/>
        <v/>
      </c>
      <c r="BN1698" s="64" t="str">
        <f t="shared" si="121"/>
        <v/>
      </c>
    </row>
    <row r="1699" spans="64:66" ht="11.25" customHeight="1" x14ac:dyDescent="0.25">
      <c r="BL1699" s="109" t="str">
        <f t="shared" si="119"/>
        <v/>
      </c>
      <c r="BM1699" s="64" t="str">
        <f t="shared" si="120"/>
        <v/>
      </c>
      <c r="BN1699" s="64" t="str">
        <f t="shared" si="121"/>
        <v/>
      </c>
    </row>
    <row r="1700" spans="64:66" ht="11.25" customHeight="1" x14ac:dyDescent="0.25">
      <c r="BL1700" s="109" t="str">
        <f t="shared" si="119"/>
        <v/>
      </c>
      <c r="BM1700" s="64" t="str">
        <f t="shared" si="120"/>
        <v/>
      </c>
      <c r="BN1700" s="64" t="str">
        <f t="shared" si="121"/>
        <v/>
      </c>
    </row>
    <row r="1701" spans="64:66" ht="11.25" customHeight="1" x14ac:dyDescent="0.25">
      <c r="BL1701" s="109" t="str">
        <f t="shared" si="119"/>
        <v/>
      </c>
      <c r="BM1701" s="64" t="str">
        <f t="shared" si="120"/>
        <v/>
      </c>
      <c r="BN1701" s="64" t="str">
        <f t="shared" si="121"/>
        <v/>
      </c>
    </row>
    <row r="1702" spans="64:66" ht="11.25" customHeight="1" x14ac:dyDescent="0.25">
      <c r="BL1702" s="109" t="str">
        <f t="shared" si="119"/>
        <v/>
      </c>
      <c r="BM1702" s="64" t="str">
        <f t="shared" si="120"/>
        <v/>
      </c>
      <c r="BN1702" s="64" t="str">
        <f t="shared" si="121"/>
        <v/>
      </c>
    </row>
    <row r="1703" spans="64:66" ht="11.25" customHeight="1" x14ac:dyDescent="0.25">
      <c r="BL1703" s="109" t="str">
        <f t="shared" si="119"/>
        <v/>
      </c>
      <c r="BM1703" s="64" t="str">
        <f t="shared" si="120"/>
        <v/>
      </c>
      <c r="BN1703" s="64" t="str">
        <f t="shared" si="121"/>
        <v/>
      </c>
    </row>
    <row r="1704" spans="64:66" ht="11.25" customHeight="1" x14ac:dyDescent="0.25">
      <c r="BL1704" s="109" t="str">
        <f t="shared" si="119"/>
        <v/>
      </c>
      <c r="BM1704" s="64" t="str">
        <f t="shared" si="120"/>
        <v/>
      </c>
      <c r="BN1704" s="64" t="str">
        <f t="shared" si="121"/>
        <v/>
      </c>
    </row>
    <row r="1705" spans="64:66" ht="11.25" customHeight="1" x14ac:dyDescent="0.25">
      <c r="BL1705" s="109" t="str">
        <f t="shared" si="119"/>
        <v/>
      </c>
      <c r="BM1705" s="64" t="str">
        <f t="shared" si="120"/>
        <v/>
      </c>
      <c r="BN1705" s="64" t="str">
        <f t="shared" si="121"/>
        <v/>
      </c>
    </row>
    <row r="1706" spans="64:66" ht="11.25" customHeight="1" x14ac:dyDescent="0.25">
      <c r="BL1706" s="109" t="str">
        <f t="shared" si="119"/>
        <v/>
      </c>
      <c r="BM1706" s="64" t="str">
        <f t="shared" si="120"/>
        <v/>
      </c>
      <c r="BN1706" s="64" t="str">
        <f t="shared" si="121"/>
        <v/>
      </c>
    </row>
    <row r="1707" spans="64:66" ht="11.25" customHeight="1" x14ac:dyDescent="0.25">
      <c r="BL1707" s="109" t="str">
        <f t="shared" si="119"/>
        <v/>
      </c>
      <c r="BM1707" s="64" t="str">
        <f t="shared" si="120"/>
        <v/>
      </c>
      <c r="BN1707" s="64" t="str">
        <f t="shared" si="121"/>
        <v/>
      </c>
    </row>
    <row r="1708" spans="64:66" ht="11.25" customHeight="1" x14ac:dyDescent="0.25">
      <c r="BL1708" s="109" t="str">
        <f t="shared" si="119"/>
        <v/>
      </c>
      <c r="BM1708" s="64" t="str">
        <f t="shared" si="120"/>
        <v/>
      </c>
      <c r="BN1708" s="64" t="str">
        <f t="shared" si="121"/>
        <v/>
      </c>
    </row>
    <row r="1709" spans="64:66" ht="11.25" customHeight="1" x14ac:dyDescent="0.25">
      <c r="BL1709" s="109" t="str">
        <f t="shared" si="119"/>
        <v/>
      </c>
      <c r="BM1709" s="64" t="str">
        <f t="shared" si="120"/>
        <v/>
      </c>
      <c r="BN1709" s="64" t="str">
        <f t="shared" si="121"/>
        <v/>
      </c>
    </row>
    <row r="1710" spans="64:66" ht="11.25" customHeight="1" x14ac:dyDescent="0.25">
      <c r="BL1710" s="109" t="str">
        <f t="shared" si="119"/>
        <v/>
      </c>
      <c r="BM1710" s="64" t="str">
        <f t="shared" si="120"/>
        <v/>
      </c>
      <c r="BN1710" s="64" t="str">
        <f t="shared" si="121"/>
        <v/>
      </c>
    </row>
    <row r="1711" spans="64:66" ht="11.25" customHeight="1" x14ac:dyDescent="0.25">
      <c r="BL1711" s="109" t="str">
        <f t="shared" si="119"/>
        <v/>
      </c>
      <c r="BM1711" s="64" t="str">
        <f t="shared" si="120"/>
        <v/>
      </c>
      <c r="BN1711" s="64" t="str">
        <f t="shared" si="121"/>
        <v/>
      </c>
    </row>
    <row r="1712" spans="64:66" ht="11.25" customHeight="1" x14ac:dyDescent="0.25">
      <c r="BL1712" s="109" t="str">
        <f t="shared" si="119"/>
        <v/>
      </c>
      <c r="BM1712" s="64" t="str">
        <f t="shared" si="120"/>
        <v/>
      </c>
      <c r="BN1712" s="64" t="str">
        <f t="shared" si="121"/>
        <v/>
      </c>
    </row>
    <row r="1713" spans="64:66" ht="11.25" customHeight="1" x14ac:dyDescent="0.25">
      <c r="BL1713" s="109" t="str">
        <f t="shared" si="119"/>
        <v/>
      </c>
      <c r="BM1713" s="64" t="str">
        <f t="shared" si="120"/>
        <v/>
      </c>
      <c r="BN1713" s="64" t="str">
        <f t="shared" si="121"/>
        <v/>
      </c>
    </row>
    <row r="1714" spans="64:66" ht="11.25" customHeight="1" x14ac:dyDescent="0.25">
      <c r="BL1714" s="109" t="str">
        <f t="shared" si="119"/>
        <v/>
      </c>
      <c r="BM1714" s="64" t="str">
        <f t="shared" si="120"/>
        <v/>
      </c>
      <c r="BN1714" s="64" t="str">
        <f t="shared" si="121"/>
        <v/>
      </c>
    </row>
    <row r="1715" spans="64:66" ht="11.25" customHeight="1" x14ac:dyDescent="0.25">
      <c r="BL1715" s="109" t="str">
        <f t="shared" si="119"/>
        <v/>
      </c>
      <c r="BM1715" s="64" t="str">
        <f t="shared" si="120"/>
        <v/>
      </c>
      <c r="BN1715" s="64" t="str">
        <f t="shared" si="121"/>
        <v/>
      </c>
    </row>
    <row r="1716" spans="64:66" ht="11.25" customHeight="1" x14ac:dyDescent="0.25">
      <c r="BL1716" s="109" t="str">
        <f t="shared" si="119"/>
        <v/>
      </c>
      <c r="BM1716" s="64" t="str">
        <f t="shared" si="120"/>
        <v/>
      </c>
      <c r="BN1716" s="64" t="str">
        <f t="shared" si="121"/>
        <v/>
      </c>
    </row>
    <row r="1717" spans="64:66" ht="11.25" customHeight="1" x14ac:dyDescent="0.25">
      <c r="BL1717" s="109" t="str">
        <f t="shared" si="119"/>
        <v/>
      </c>
      <c r="BM1717" s="64" t="str">
        <f t="shared" si="120"/>
        <v/>
      </c>
      <c r="BN1717" s="64" t="str">
        <f t="shared" si="121"/>
        <v/>
      </c>
    </row>
    <row r="1718" spans="64:66" ht="11.25" customHeight="1" x14ac:dyDescent="0.25">
      <c r="BL1718" s="109" t="str">
        <f t="shared" si="119"/>
        <v/>
      </c>
      <c r="BM1718" s="64" t="str">
        <f t="shared" si="120"/>
        <v/>
      </c>
      <c r="BN1718" s="64" t="str">
        <f t="shared" si="121"/>
        <v/>
      </c>
    </row>
    <row r="1719" spans="64:66" ht="11.25" customHeight="1" x14ac:dyDescent="0.25">
      <c r="BL1719" s="109" t="str">
        <f t="shared" si="119"/>
        <v/>
      </c>
      <c r="BM1719" s="64" t="str">
        <f t="shared" si="120"/>
        <v/>
      </c>
      <c r="BN1719" s="64" t="str">
        <f t="shared" si="121"/>
        <v/>
      </c>
    </row>
    <row r="1720" spans="64:66" ht="11.25" customHeight="1" x14ac:dyDescent="0.25">
      <c r="BL1720" s="109" t="str">
        <f t="shared" si="119"/>
        <v/>
      </c>
      <c r="BM1720" s="64" t="str">
        <f t="shared" si="120"/>
        <v/>
      </c>
      <c r="BN1720" s="64" t="str">
        <f t="shared" si="121"/>
        <v/>
      </c>
    </row>
    <row r="1721" spans="64:66" ht="11.25" customHeight="1" x14ac:dyDescent="0.25">
      <c r="BL1721" s="109" t="str">
        <f t="shared" si="119"/>
        <v/>
      </c>
      <c r="BM1721" s="64" t="str">
        <f t="shared" si="120"/>
        <v/>
      </c>
      <c r="BN1721" s="64" t="str">
        <f t="shared" si="121"/>
        <v/>
      </c>
    </row>
    <row r="1722" spans="64:66" ht="11.25" customHeight="1" x14ac:dyDescent="0.25">
      <c r="BL1722" s="109" t="str">
        <f t="shared" si="119"/>
        <v/>
      </c>
      <c r="BM1722" s="64" t="str">
        <f t="shared" si="120"/>
        <v/>
      </c>
      <c r="BN1722" s="64" t="str">
        <f t="shared" si="121"/>
        <v/>
      </c>
    </row>
    <row r="1723" spans="64:66" ht="11.25" customHeight="1" x14ac:dyDescent="0.25">
      <c r="BL1723" s="109" t="str">
        <f t="shared" si="119"/>
        <v/>
      </c>
      <c r="BM1723" s="64" t="str">
        <f t="shared" si="120"/>
        <v/>
      </c>
      <c r="BN1723" s="64" t="str">
        <f t="shared" si="121"/>
        <v/>
      </c>
    </row>
    <row r="1724" spans="64:66" ht="11.25" customHeight="1" x14ac:dyDescent="0.25">
      <c r="BL1724" s="109" t="str">
        <f t="shared" si="119"/>
        <v/>
      </c>
      <c r="BM1724" s="64" t="str">
        <f t="shared" si="120"/>
        <v/>
      </c>
      <c r="BN1724" s="64" t="str">
        <f t="shared" si="121"/>
        <v/>
      </c>
    </row>
    <row r="1725" spans="64:66" ht="11.25" customHeight="1" x14ac:dyDescent="0.25">
      <c r="BL1725" s="109" t="str">
        <f t="shared" si="119"/>
        <v/>
      </c>
      <c r="BM1725" s="64" t="str">
        <f t="shared" si="120"/>
        <v/>
      </c>
      <c r="BN1725" s="64" t="str">
        <f t="shared" si="121"/>
        <v/>
      </c>
    </row>
    <row r="1726" spans="64:66" ht="11.25" customHeight="1" x14ac:dyDescent="0.25">
      <c r="BL1726" s="109" t="str">
        <f t="shared" si="119"/>
        <v/>
      </c>
      <c r="BM1726" s="64" t="str">
        <f t="shared" si="120"/>
        <v/>
      </c>
      <c r="BN1726" s="64" t="str">
        <f t="shared" si="121"/>
        <v/>
      </c>
    </row>
    <row r="1727" spans="64:66" ht="11.25" customHeight="1" x14ac:dyDescent="0.25">
      <c r="BL1727" s="109" t="str">
        <f t="shared" si="119"/>
        <v/>
      </c>
      <c r="BM1727" s="64" t="str">
        <f t="shared" si="120"/>
        <v/>
      </c>
      <c r="BN1727" s="64" t="str">
        <f t="shared" si="121"/>
        <v/>
      </c>
    </row>
    <row r="1728" spans="64:66" ht="11.25" customHeight="1" x14ac:dyDescent="0.25">
      <c r="BL1728" s="109" t="str">
        <f t="shared" si="119"/>
        <v/>
      </c>
      <c r="BM1728" s="64" t="str">
        <f t="shared" si="120"/>
        <v/>
      </c>
      <c r="BN1728" s="64" t="str">
        <f t="shared" si="121"/>
        <v/>
      </c>
    </row>
    <row r="1729" spans="64:66" ht="11.25" customHeight="1" x14ac:dyDescent="0.25">
      <c r="BL1729" s="109" t="str">
        <f t="shared" si="119"/>
        <v/>
      </c>
      <c r="BM1729" s="64" t="str">
        <f t="shared" si="120"/>
        <v/>
      </c>
      <c r="BN1729" s="64" t="str">
        <f t="shared" si="121"/>
        <v/>
      </c>
    </row>
    <row r="1730" spans="64:66" ht="11.25" customHeight="1" x14ac:dyDescent="0.25">
      <c r="BL1730" s="109" t="str">
        <f t="shared" si="119"/>
        <v/>
      </c>
      <c r="BM1730" s="64" t="str">
        <f t="shared" si="120"/>
        <v/>
      </c>
      <c r="BN1730" s="64" t="str">
        <f t="shared" si="121"/>
        <v/>
      </c>
    </row>
    <row r="1731" spans="64:66" ht="11.25" customHeight="1" x14ac:dyDescent="0.25">
      <c r="BL1731" s="109" t="str">
        <f t="shared" si="119"/>
        <v/>
      </c>
      <c r="BM1731" s="64" t="str">
        <f t="shared" si="120"/>
        <v/>
      </c>
      <c r="BN1731" s="64" t="str">
        <f t="shared" si="121"/>
        <v/>
      </c>
    </row>
    <row r="1732" spans="64:66" ht="11.25" customHeight="1" x14ac:dyDescent="0.25">
      <c r="BL1732" s="109" t="str">
        <f t="shared" si="119"/>
        <v/>
      </c>
      <c r="BM1732" s="64" t="str">
        <f t="shared" si="120"/>
        <v/>
      </c>
      <c r="BN1732" s="64" t="str">
        <f t="shared" si="121"/>
        <v/>
      </c>
    </row>
    <row r="1733" spans="64:66" ht="11.25" customHeight="1" x14ac:dyDescent="0.25">
      <c r="BL1733" s="109" t="str">
        <f t="shared" ref="BL1733:BL1792" si="122">IF(ROW()&lt;=$BL$4,ROW()-ROW(BL$4),"")</f>
        <v/>
      </c>
      <c r="BM1733" s="64" t="str">
        <f t="shared" si="120"/>
        <v/>
      </c>
      <c r="BN1733" s="64" t="str">
        <f t="shared" si="121"/>
        <v/>
      </c>
    </row>
    <row r="1734" spans="64:66" ht="11.25" customHeight="1" x14ac:dyDescent="0.25">
      <c r="BL1734" s="109" t="str">
        <f t="shared" si="122"/>
        <v/>
      </c>
      <c r="BM1734" s="64" t="str">
        <f t="shared" ref="BM1734:BM1792" si="123">IF(ISNUMBER(BL1734),INT(BL1733/$BN$4)+1,"")</f>
        <v/>
      </c>
      <c r="BN1734" s="64" t="str">
        <f t="shared" ref="BN1734:BN1792" si="124">IF(ISNUMBER(BL1734),IF(BM1733&lt;&gt;BM1734,1,BN1733+1),"")</f>
        <v/>
      </c>
    </row>
    <row r="1735" spans="64:66" ht="11.25" customHeight="1" x14ac:dyDescent="0.25">
      <c r="BL1735" s="109" t="str">
        <f t="shared" si="122"/>
        <v/>
      </c>
      <c r="BM1735" s="64" t="str">
        <f t="shared" si="123"/>
        <v/>
      </c>
      <c r="BN1735" s="64" t="str">
        <f t="shared" si="124"/>
        <v/>
      </c>
    </row>
    <row r="1736" spans="64:66" ht="11.25" customHeight="1" x14ac:dyDescent="0.25">
      <c r="BL1736" s="109" t="str">
        <f t="shared" si="122"/>
        <v/>
      </c>
      <c r="BM1736" s="64" t="str">
        <f t="shared" si="123"/>
        <v/>
      </c>
      <c r="BN1736" s="64" t="str">
        <f t="shared" si="124"/>
        <v/>
      </c>
    </row>
    <row r="1737" spans="64:66" ht="11.25" customHeight="1" x14ac:dyDescent="0.25">
      <c r="BL1737" s="109" t="str">
        <f t="shared" si="122"/>
        <v/>
      </c>
      <c r="BM1737" s="64" t="str">
        <f t="shared" si="123"/>
        <v/>
      </c>
      <c r="BN1737" s="64" t="str">
        <f t="shared" si="124"/>
        <v/>
      </c>
    </row>
    <row r="1738" spans="64:66" ht="11.25" customHeight="1" x14ac:dyDescent="0.25">
      <c r="BL1738" s="109" t="str">
        <f t="shared" si="122"/>
        <v/>
      </c>
      <c r="BM1738" s="64" t="str">
        <f t="shared" si="123"/>
        <v/>
      </c>
      <c r="BN1738" s="64" t="str">
        <f t="shared" si="124"/>
        <v/>
      </c>
    </row>
    <row r="1739" spans="64:66" ht="11.25" customHeight="1" x14ac:dyDescent="0.25">
      <c r="BL1739" s="109" t="str">
        <f t="shared" si="122"/>
        <v/>
      </c>
      <c r="BM1739" s="64" t="str">
        <f t="shared" si="123"/>
        <v/>
      </c>
      <c r="BN1739" s="64" t="str">
        <f t="shared" si="124"/>
        <v/>
      </c>
    </row>
    <row r="1740" spans="64:66" ht="11.25" customHeight="1" x14ac:dyDescent="0.25">
      <c r="BL1740" s="109" t="str">
        <f t="shared" si="122"/>
        <v/>
      </c>
      <c r="BM1740" s="64" t="str">
        <f t="shared" si="123"/>
        <v/>
      </c>
      <c r="BN1740" s="64" t="str">
        <f t="shared" si="124"/>
        <v/>
      </c>
    </row>
    <row r="1741" spans="64:66" ht="11.25" customHeight="1" x14ac:dyDescent="0.25">
      <c r="BL1741" s="109" t="str">
        <f t="shared" si="122"/>
        <v/>
      </c>
      <c r="BM1741" s="64" t="str">
        <f t="shared" si="123"/>
        <v/>
      </c>
      <c r="BN1741" s="64" t="str">
        <f t="shared" si="124"/>
        <v/>
      </c>
    </row>
    <row r="1742" spans="64:66" ht="11.25" customHeight="1" x14ac:dyDescent="0.25">
      <c r="BL1742" s="109" t="str">
        <f t="shared" si="122"/>
        <v/>
      </c>
      <c r="BM1742" s="64" t="str">
        <f t="shared" si="123"/>
        <v/>
      </c>
      <c r="BN1742" s="64" t="str">
        <f t="shared" si="124"/>
        <v/>
      </c>
    </row>
    <row r="1743" spans="64:66" ht="11.25" customHeight="1" x14ac:dyDescent="0.25">
      <c r="BL1743" s="109" t="str">
        <f t="shared" si="122"/>
        <v/>
      </c>
      <c r="BM1743" s="64" t="str">
        <f t="shared" si="123"/>
        <v/>
      </c>
      <c r="BN1743" s="64" t="str">
        <f t="shared" si="124"/>
        <v/>
      </c>
    </row>
    <row r="1744" spans="64:66" ht="11.25" customHeight="1" x14ac:dyDescent="0.25">
      <c r="BL1744" s="109" t="str">
        <f t="shared" si="122"/>
        <v/>
      </c>
      <c r="BM1744" s="64" t="str">
        <f t="shared" si="123"/>
        <v/>
      </c>
      <c r="BN1744" s="64" t="str">
        <f t="shared" si="124"/>
        <v/>
      </c>
    </row>
    <row r="1745" spans="64:66" ht="11.25" customHeight="1" x14ac:dyDescent="0.25">
      <c r="BL1745" s="109" t="str">
        <f t="shared" si="122"/>
        <v/>
      </c>
      <c r="BM1745" s="64" t="str">
        <f t="shared" si="123"/>
        <v/>
      </c>
      <c r="BN1745" s="64" t="str">
        <f t="shared" si="124"/>
        <v/>
      </c>
    </row>
    <row r="1746" spans="64:66" ht="11.25" customHeight="1" x14ac:dyDescent="0.25">
      <c r="BL1746" s="109" t="str">
        <f t="shared" si="122"/>
        <v/>
      </c>
      <c r="BM1746" s="64" t="str">
        <f t="shared" si="123"/>
        <v/>
      </c>
      <c r="BN1746" s="64" t="str">
        <f t="shared" si="124"/>
        <v/>
      </c>
    </row>
    <row r="1747" spans="64:66" ht="11.25" customHeight="1" x14ac:dyDescent="0.25">
      <c r="BL1747" s="109" t="str">
        <f t="shared" si="122"/>
        <v/>
      </c>
      <c r="BM1747" s="64" t="str">
        <f t="shared" si="123"/>
        <v/>
      </c>
      <c r="BN1747" s="64" t="str">
        <f t="shared" si="124"/>
        <v/>
      </c>
    </row>
    <row r="1748" spans="64:66" ht="11.25" customHeight="1" x14ac:dyDescent="0.25">
      <c r="BL1748" s="109" t="str">
        <f t="shared" si="122"/>
        <v/>
      </c>
      <c r="BM1748" s="64" t="str">
        <f t="shared" si="123"/>
        <v/>
      </c>
      <c r="BN1748" s="64" t="str">
        <f t="shared" si="124"/>
        <v/>
      </c>
    </row>
    <row r="1749" spans="64:66" ht="11.25" customHeight="1" x14ac:dyDescent="0.25">
      <c r="BL1749" s="109" t="str">
        <f t="shared" si="122"/>
        <v/>
      </c>
      <c r="BM1749" s="64" t="str">
        <f t="shared" si="123"/>
        <v/>
      </c>
      <c r="BN1749" s="64" t="str">
        <f t="shared" si="124"/>
        <v/>
      </c>
    </row>
    <row r="1750" spans="64:66" ht="11.25" customHeight="1" x14ac:dyDescent="0.25">
      <c r="BL1750" s="109" t="str">
        <f t="shared" si="122"/>
        <v/>
      </c>
      <c r="BM1750" s="64" t="str">
        <f t="shared" si="123"/>
        <v/>
      </c>
      <c r="BN1750" s="64" t="str">
        <f t="shared" si="124"/>
        <v/>
      </c>
    </row>
    <row r="1751" spans="64:66" ht="11.25" customHeight="1" x14ac:dyDescent="0.25">
      <c r="BL1751" s="109" t="str">
        <f t="shared" si="122"/>
        <v/>
      </c>
      <c r="BM1751" s="64" t="str">
        <f t="shared" si="123"/>
        <v/>
      </c>
      <c r="BN1751" s="64" t="str">
        <f t="shared" si="124"/>
        <v/>
      </c>
    </row>
    <row r="1752" spans="64:66" ht="11.25" customHeight="1" x14ac:dyDescent="0.25">
      <c r="BL1752" s="109" t="str">
        <f t="shared" si="122"/>
        <v/>
      </c>
      <c r="BM1752" s="64" t="str">
        <f t="shared" si="123"/>
        <v/>
      </c>
      <c r="BN1752" s="64" t="str">
        <f t="shared" si="124"/>
        <v/>
      </c>
    </row>
    <row r="1753" spans="64:66" ht="11.25" customHeight="1" x14ac:dyDescent="0.25">
      <c r="BL1753" s="109" t="str">
        <f t="shared" si="122"/>
        <v/>
      </c>
      <c r="BM1753" s="64" t="str">
        <f t="shared" si="123"/>
        <v/>
      </c>
      <c r="BN1753" s="64" t="str">
        <f t="shared" si="124"/>
        <v/>
      </c>
    </row>
    <row r="1754" spans="64:66" ht="11.25" customHeight="1" x14ac:dyDescent="0.25">
      <c r="BL1754" s="109" t="str">
        <f t="shared" si="122"/>
        <v/>
      </c>
      <c r="BM1754" s="64" t="str">
        <f t="shared" si="123"/>
        <v/>
      </c>
      <c r="BN1754" s="64" t="str">
        <f t="shared" si="124"/>
        <v/>
      </c>
    </row>
    <row r="1755" spans="64:66" ht="11.25" customHeight="1" x14ac:dyDescent="0.25">
      <c r="BL1755" s="109" t="str">
        <f t="shared" si="122"/>
        <v/>
      </c>
      <c r="BM1755" s="64" t="str">
        <f t="shared" si="123"/>
        <v/>
      </c>
      <c r="BN1755" s="64" t="str">
        <f t="shared" si="124"/>
        <v/>
      </c>
    </row>
    <row r="1756" spans="64:66" ht="11.25" customHeight="1" x14ac:dyDescent="0.25">
      <c r="BL1756" s="109" t="str">
        <f t="shared" si="122"/>
        <v/>
      </c>
      <c r="BM1756" s="64" t="str">
        <f t="shared" si="123"/>
        <v/>
      </c>
      <c r="BN1756" s="64" t="str">
        <f t="shared" si="124"/>
        <v/>
      </c>
    </row>
    <row r="1757" spans="64:66" ht="11.25" customHeight="1" x14ac:dyDescent="0.25">
      <c r="BL1757" s="109" t="str">
        <f t="shared" si="122"/>
        <v/>
      </c>
      <c r="BM1757" s="64" t="str">
        <f t="shared" si="123"/>
        <v/>
      </c>
      <c r="BN1757" s="64" t="str">
        <f t="shared" si="124"/>
        <v/>
      </c>
    </row>
    <row r="1758" spans="64:66" ht="11.25" customHeight="1" x14ac:dyDescent="0.25">
      <c r="BL1758" s="109" t="str">
        <f t="shared" si="122"/>
        <v/>
      </c>
      <c r="BM1758" s="64" t="str">
        <f t="shared" si="123"/>
        <v/>
      </c>
      <c r="BN1758" s="64" t="str">
        <f t="shared" si="124"/>
        <v/>
      </c>
    </row>
    <row r="1759" spans="64:66" ht="11.25" customHeight="1" x14ac:dyDescent="0.25">
      <c r="BL1759" s="109" t="str">
        <f t="shared" si="122"/>
        <v/>
      </c>
      <c r="BM1759" s="64" t="str">
        <f t="shared" si="123"/>
        <v/>
      </c>
      <c r="BN1759" s="64" t="str">
        <f t="shared" si="124"/>
        <v/>
      </c>
    </row>
    <row r="1760" spans="64:66" ht="11.25" customHeight="1" x14ac:dyDescent="0.25">
      <c r="BL1760" s="109" t="str">
        <f t="shared" si="122"/>
        <v/>
      </c>
      <c r="BM1760" s="64" t="str">
        <f t="shared" si="123"/>
        <v/>
      </c>
      <c r="BN1760" s="64" t="str">
        <f t="shared" si="124"/>
        <v/>
      </c>
    </row>
    <row r="1761" spans="64:66" ht="11.25" customHeight="1" x14ac:dyDescent="0.25">
      <c r="BL1761" s="109" t="str">
        <f t="shared" si="122"/>
        <v/>
      </c>
      <c r="BM1761" s="64" t="str">
        <f t="shared" si="123"/>
        <v/>
      </c>
      <c r="BN1761" s="64" t="str">
        <f t="shared" si="124"/>
        <v/>
      </c>
    </row>
    <row r="1762" spans="64:66" ht="11.25" customHeight="1" x14ac:dyDescent="0.25">
      <c r="BL1762" s="109" t="str">
        <f t="shared" si="122"/>
        <v/>
      </c>
      <c r="BM1762" s="64" t="str">
        <f t="shared" si="123"/>
        <v/>
      </c>
      <c r="BN1762" s="64" t="str">
        <f t="shared" si="124"/>
        <v/>
      </c>
    </row>
    <row r="1763" spans="64:66" ht="11.25" customHeight="1" x14ac:dyDescent="0.25">
      <c r="BL1763" s="109" t="str">
        <f t="shared" si="122"/>
        <v/>
      </c>
      <c r="BM1763" s="64" t="str">
        <f t="shared" si="123"/>
        <v/>
      </c>
      <c r="BN1763" s="64" t="str">
        <f t="shared" si="124"/>
        <v/>
      </c>
    </row>
    <row r="1764" spans="64:66" ht="11.25" customHeight="1" x14ac:dyDescent="0.25">
      <c r="BL1764" s="109" t="str">
        <f t="shared" si="122"/>
        <v/>
      </c>
      <c r="BM1764" s="64" t="str">
        <f t="shared" si="123"/>
        <v/>
      </c>
      <c r="BN1764" s="64" t="str">
        <f t="shared" si="124"/>
        <v/>
      </c>
    </row>
    <row r="1765" spans="64:66" ht="11.25" customHeight="1" x14ac:dyDescent="0.25">
      <c r="BL1765" s="109" t="str">
        <f t="shared" si="122"/>
        <v/>
      </c>
      <c r="BM1765" s="64" t="str">
        <f t="shared" si="123"/>
        <v/>
      </c>
      <c r="BN1765" s="64" t="str">
        <f t="shared" si="124"/>
        <v/>
      </c>
    </row>
    <row r="1766" spans="64:66" ht="11.25" customHeight="1" x14ac:dyDescent="0.25">
      <c r="BL1766" s="109" t="str">
        <f t="shared" si="122"/>
        <v/>
      </c>
      <c r="BM1766" s="64" t="str">
        <f t="shared" si="123"/>
        <v/>
      </c>
      <c r="BN1766" s="64" t="str">
        <f t="shared" si="124"/>
        <v/>
      </c>
    </row>
    <row r="1767" spans="64:66" ht="11.25" customHeight="1" x14ac:dyDescent="0.25">
      <c r="BL1767" s="109" t="str">
        <f t="shared" si="122"/>
        <v/>
      </c>
      <c r="BM1767" s="64" t="str">
        <f t="shared" si="123"/>
        <v/>
      </c>
      <c r="BN1767" s="64" t="str">
        <f t="shared" si="124"/>
        <v/>
      </c>
    </row>
    <row r="1768" spans="64:66" ht="11.25" customHeight="1" x14ac:dyDescent="0.25">
      <c r="BL1768" s="109" t="str">
        <f t="shared" si="122"/>
        <v/>
      </c>
      <c r="BM1768" s="64" t="str">
        <f t="shared" si="123"/>
        <v/>
      </c>
      <c r="BN1768" s="64" t="str">
        <f t="shared" si="124"/>
        <v/>
      </c>
    </row>
    <row r="1769" spans="64:66" ht="11.25" customHeight="1" x14ac:dyDescent="0.25">
      <c r="BL1769" s="109" t="str">
        <f t="shared" si="122"/>
        <v/>
      </c>
      <c r="BM1769" s="64" t="str">
        <f t="shared" si="123"/>
        <v/>
      </c>
      <c r="BN1769" s="64" t="str">
        <f t="shared" si="124"/>
        <v/>
      </c>
    </row>
    <row r="1770" spans="64:66" ht="11.25" customHeight="1" x14ac:dyDescent="0.25">
      <c r="BL1770" s="109" t="str">
        <f t="shared" si="122"/>
        <v/>
      </c>
      <c r="BM1770" s="64" t="str">
        <f t="shared" si="123"/>
        <v/>
      </c>
      <c r="BN1770" s="64" t="str">
        <f t="shared" si="124"/>
        <v/>
      </c>
    </row>
    <row r="1771" spans="64:66" ht="11.25" customHeight="1" x14ac:dyDescent="0.25">
      <c r="BL1771" s="109" t="str">
        <f t="shared" si="122"/>
        <v/>
      </c>
      <c r="BM1771" s="64" t="str">
        <f t="shared" si="123"/>
        <v/>
      </c>
      <c r="BN1771" s="64" t="str">
        <f t="shared" si="124"/>
        <v/>
      </c>
    </row>
    <row r="1772" spans="64:66" ht="11.25" customHeight="1" x14ac:dyDescent="0.25">
      <c r="BL1772" s="109" t="str">
        <f t="shared" si="122"/>
        <v/>
      </c>
      <c r="BM1772" s="64" t="str">
        <f t="shared" si="123"/>
        <v/>
      </c>
      <c r="BN1772" s="64" t="str">
        <f t="shared" si="124"/>
        <v/>
      </c>
    </row>
    <row r="1773" spans="64:66" ht="11.25" customHeight="1" x14ac:dyDescent="0.25">
      <c r="BL1773" s="109" t="str">
        <f t="shared" si="122"/>
        <v/>
      </c>
      <c r="BM1773" s="64" t="str">
        <f t="shared" si="123"/>
        <v/>
      </c>
      <c r="BN1773" s="64" t="str">
        <f t="shared" si="124"/>
        <v/>
      </c>
    </row>
    <row r="1774" spans="64:66" ht="11.25" customHeight="1" x14ac:dyDescent="0.25">
      <c r="BL1774" s="109" t="str">
        <f t="shared" si="122"/>
        <v/>
      </c>
      <c r="BM1774" s="64" t="str">
        <f t="shared" si="123"/>
        <v/>
      </c>
      <c r="BN1774" s="64" t="str">
        <f t="shared" si="124"/>
        <v/>
      </c>
    </row>
    <row r="1775" spans="64:66" ht="11.25" customHeight="1" x14ac:dyDescent="0.25">
      <c r="BL1775" s="109" t="str">
        <f t="shared" si="122"/>
        <v/>
      </c>
      <c r="BM1775" s="64" t="str">
        <f t="shared" si="123"/>
        <v/>
      </c>
      <c r="BN1775" s="64" t="str">
        <f t="shared" si="124"/>
        <v/>
      </c>
    </row>
    <row r="1776" spans="64:66" ht="11.25" customHeight="1" x14ac:dyDescent="0.25">
      <c r="BL1776" s="109" t="str">
        <f t="shared" si="122"/>
        <v/>
      </c>
      <c r="BM1776" s="64" t="str">
        <f t="shared" si="123"/>
        <v/>
      </c>
      <c r="BN1776" s="64" t="str">
        <f t="shared" si="124"/>
        <v/>
      </c>
    </row>
    <row r="1777" spans="64:66" ht="11.25" customHeight="1" x14ac:dyDescent="0.25">
      <c r="BL1777" s="109" t="str">
        <f t="shared" si="122"/>
        <v/>
      </c>
      <c r="BM1777" s="64" t="str">
        <f t="shared" si="123"/>
        <v/>
      </c>
      <c r="BN1777" s="64" t="str">
        <f t="shared" si="124"/>
        <v/>
      </c>
    </row>
    <row r="1778" spans="64:66" ht="11.25" customHeight="1" x14ac:dyDescent="0.25">
      <c r="BL1778" s="109" t="str">
        <f t="shared" si="122"/>
        <v/>
      </c>
      <c r="BM1778" s="64" t="str">
        <f t="shared" si="123"/>
        <v/>
      </c>
      <c r="BN1778" s="64" t="str">
        <f t="shared" si="124"/>
        <v/>
      </c>
    </row>
    <row r="1779" spans="64:66" ht="11.25" customHeight="1" x14ac:dyDescent="0.25">
      <c r="BL1779" s="109" t="str">
        <f t="shared" si="122"/>
        <v/>
      </c>
      <c r="BM1779" s="64" t="str">
        <f t="shared" si="123"/>
        <v/>
      </c>
      <c r="BN1779" s="64" t="str">
        <f t="shared" si="124"/>
        <v/>
      </c>
    </row>
    <row r="1780" spans="64:66" ht="11.25" customHeight="1" x14ac:dyDescent="0.25">
      <c r="BL1780" s="109" t="str">
        <f t="shared" si="122"/>
        <v/>
      </c>
      <c r="BM1780" s="64" t="str">
        <f t="shared" si="123"/>
        <v/>
      </c>
      <c r="BN1780" s="64" t="str">
        <f t="shared" si="124"/>
        <v/>
      </c>
    </row>
    <row r="1781" spans="64:66" ht="11.25" customHeight="1" x14ac:dyDescent="0.25">
      <c r="BL1781" s="109" t="str">
        <f t="shared" si="122"/>
        <v/>
      </c>
      <c r="BM1781" s="64" t="str">
        <f t="shared" si="123"/>
        <v/>
      </c>
      <c r="BN1781" s="64" t="str">
        <f t="shared" si="124"/>
        <v/>
      </c>
    </row>
    <row r="1782" spans="64:66" ht="11.25" customHeight="1" x14ac:dyDescent="0.25">
      <c r="BL1782" s="109" t="str">
        <f t="shared" si="122"/>
        <v/>
      </c>
      <c r="BM1782" s="64" t="str">
        <f t="shared" si="123"/>
        <v/>
      </c>
      <c r="BN1782" s="64" t="str">
        <f t="shared" si="124"/>
        <v/>
      </c>
    </row>
    <row r="1783" spans="64:66" ht="11.25" customHeight="1" x14ac:dyDescent="0.25">
      <c r="BL1783" s="109" t="str">
        <f t="shared" si="122"/>
        <v/>
      </c>
      <c r="BM1783" s="64" t="str">
        <f t="shared" si="123"/>
        <v/>
      </c>
      <c r="BN1783" s="64" t="str">
        <f t="shared" si="124"/>
        <v/>
      </c>
    </row>
    <row r="1784" spans="64:66" ht="11.25" customHeight="1" x14ac:dyDescent="0.25">
      <c r="BL1784" s="109" t="str">
        <f t="shared" si="122"/>
        <v/>
      </c>
      <c r="BM1784" s="64" t="str">
        <f t="shared" si="123"/>
        <v/>
      </c>
      <c r="BN1784" s="64" t="str">
        <f t="shared" si="124"/>
        <v/>
      </c>
    </row>
    <row r="1785" spans="64:66" ht="11.25" customHeight="1" x14ac:dyDescent="0.25">
      <c r="BL1785" s="109" t="str">
        <f t="shared" si="122"/>
        <v/>
      </c>
      <c r="BM1785" s="64" t="str">
        <f t="shared" si="123"/>
        <v/>
      </c>
      <c r="BN1785" s="64" t="str">
        <f t="shared" si="124"/>
        <v/>
      </c>
    </row>
    <row r="1786" spans="64:66" ht="11.25" customHeight="1" x14ac:dyDescent="0.25">
      <c r="BL1786" s="109" t="str">
        <f t="shared" si="122"/>
        <v/>
      </c>
      <c r="BM1786" s="64" t="str">
        <f t="shared" si="123"/>
        <v/>
      </c>
      <c r="BN1786" s="64" t="str">
        <f t="shared" si="124"/>
        <v/>
      </c>
    </row>
    <row r="1787" spans="64:66" ht="11.25" customHeight="1" x14ac:dyDescent="0.25">
      <c r="BL1787" s="109" t="str">
        <f t="shared" si="122"/>
        <v/>
      </c>
      <c r="BM1787" s="64" t="str">
        <f t="shared" si="123"/>
        <v/>
      </c>
      <c r="BN1787" s="64" t="str">
        <f t="shared" si="124"/>
        <v/>
      </c>
    </row>
    <row r="1788" spans="64:66" ht="11.25" customHeight="1" x14ac:dyDescent="0.25">
      <c r="BL1788" s="109" t="str">
        <f t="shared" si="122"/>
        <v/>
      </c>
      <c r="BM1788" s="64" t="str">
        <f t="shared" si="123"/>
        <v/>
      </c>
      <c r="BN1788" s="64" t="str">
        <f t="shared" si="124"/>
        <v/>
      </c>
    </row>
    <row r="1789" spans="64:66" ht="11.25" customHeight="1" x14ac:dyDescent="0.25">
      <c r="BL1789" s="109" t="str">
        <f t="shared" si="122"/>
        <v/>
      </c>
      <c r="BM1789" s="64" t="str">
        <f t="shared" si="123"/>
        <v/>
      </c>
      <c r="BN1789" s="64" t="str">
        <f t="shared" si="124"/>
        <v/>
      </c>
    </row>
    <row r="1790" spans="64:66" ht="11.25" customHeight="1" x14ac:dyDescent="0.25">
      <c r="BL1790" s="109" t="str">
        <f t="shared" si="122"/>
        <v/>
      </c>
      <c r="BM1790" s="64" t="str">
        <f t="shared" si="123"/>
        <v/>
      </c>
      <c r="BN1790" s="64" t="str">
        <f t="shared" si="124"/>
        <v/>
      </c>
    </row>
    <row r="1791" spans="64:66" ht="11.25" customHeight="1" x14ac:dyDescent="0.25">
      <c r="BL1791" s="109" t="str">
        <f t="shared" si="122"/>
        <v/>
      </c>
      <c r="BM1791" s="64" t="str">
        <f t="shared" si="123"/>
        <v/>
      </c>
      <c r="BN1791" s="64" t="str">
        <f t="shared" si="124"/>
        <v/>
      </c>
    </row>
    <row r="1792" spans="64:66" ht="11.25" customHeight="1" x14ac:dyDescent="0.25">
      <c r="BL1792" s="109" t="str">
        <f t="shared" si="122"/>
        <v/>
      </c>
      <c r="BM1792" s="64" t="str">
        <f t="shared" si="123"/>
        <v/>
      </c>
      <c r="BN1792" s="64" t="str">
        <f t="shared" si="124"/>
        <v/>
      </c>
    </row>
  </sheetData>
  <conditionalFormatting sqref="C89:C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5" priority="5" operator="equal">
      <formula>$BJ$2</formula>
    </cfRule>
    <cfRule type="cellIs" dxfId="4" priority="11" operator="greaterThan">
      <formula>69</formula>
    </cfRule>
    <cfRule type="cellIs" dxfId="3" priority="15" operator="equal">
      <formula>0</formula>
    </cfRule>
    <cfRule type="colorScale" priority="16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29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2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1" priority="20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57B-AC18-4E6F-B868-4C982C96E418}">
  <dimension ref="A1:BX1525"/>
  <sheetViews>
    <sheetView tabSelected="1" workbookViewId="0">
      <selection activeCell="BG12" sqref="BG12"/>
    </sheetView>
  </sheetViews>
  <sheetFormatPr defaultRowHeight="12.75" customHeight="1" x14ac:dyDescent="0.25"/>
  <cols>
    <col min="1" max="1" width="4.140625" customWidth="1"/>
    <col min="2" max="2" width="9.28515625" style="90" customWidth="1"/>
    <col min="3" max="3" width="10.140625" style="90" bestFit="1" customWidth="1"/>
    <col min="4" max="4" width="2.140625" style="323" customWidth="1"/>
    <col min="5" max="6" width="3" style="142" hidden="1" customWidth="1"/>
    <col min="7" max="8" width="3" style="308" hidden="1" customWidth="1"/>
    <col min="9" max="9" width="14.140625" style="308" hidden="1" customWidth="1"/>
    <col min="10" max="10" width="19" style="311" hidden="1" customWidth="1"/>
    <col min="11" max="12" width="3" style="308" hidden="1" customWidth="1"/>
    <col min="13" max="13" width="11.85546875" style="311" hidden="1" customWidth="1"/>
    <col min="14" max="14" width="2" style="311" hidden="1" customWidth="1"/>
    <col min="15" max="15" width="2.140625" style="323" customWidth="1"/>
    <col min="16" max="16" width="19" style="302" bestFit="1" customWidth="1"/>
    <col min="17" max="17" width="2.140625" style="91" customWidth="1"/>
    <col min="18" max="25" width="2.42578125" style="296" hidden="1" customWidth="1"/>
    <col min="26" max="33" width="2.42578125" style="298" hidden="1" customWidth="1"/>
    <col min="34" max="40" width="2.42578125" style="295" hidden="1" customWidth="1"/>
    <col min="41" max="41" width="2.140625" style="327" customWidth="1"/>
    <col min="42" max="45" width="6.140625" style="88" customWidth="1"/>
    <col min="46" max="48" width="3.140625" customWidth="1"/>
    <col min="49" max="49" width="16.140625" style="302" customWidth="1"/>
    <col min="50" max="50" width="14.140625" style="292" customWidth="1"/>
    <col min="51" max="51" width="18.28515625" style="292" customWidth="1"/>
    <col min="52" max="53" width="13.42578125" style="292" customWidth="1"/>
    <col min="54" max="54" width="11.7109375" style="292" customWidth="1"/>
    <col min="55" max="56" width="3.28515625" style="292" customWidth="1"/>
  </cols>
  <sheetData>
    <row r="1" spans="1:76" s="91" customFormat="1" ht="12.75" customHeight="1" x14ac:dyDescent="0.15">
      <c r="A1" s="6"/>
      <c r="B1" s="331"/>
      <c r="C1" s="328"/>
      <c r="D1" s="67">
        <f>COLUMN()-COLUMN(C1)</f>
        <v>1</v>
      </c>
      <c r="E1" s="67"/>
      <c r="F1" s="67"/>
      <c r="G1" s="332"/>
      <c r="H1" s="332"/>
      <c r="I1" s="332"/>
      <c r="J1" s="329"/>
      <c r="K1" s="332"/>
      <c r="L1" s="332"/>
      <c r="M1" s="329"/>
      <c r="N1" s="329"/>
      <c r="O1" s="67">
        <f>COLUMN()-COLUMN(D1)</f>
        <v>11</v>
      </c>
      <c r="P1" s="330"/>
      <c r="Q1" s="67">
        <f>COLUMN()</f>
        <v>17</v>
      </c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67">
        <f>COLUMN()-$Q1</f>
        <v>24</v>
      </c>
      <c r="AP1" s="329"/>
      <c r="AQ1" s="6"/>
      <c r="AR1" s="6"/>
      <c r="AS1" s="329"/>
      <c r="AT1" s="6"/>
      <c r="AU1" s="6"/>
      <c r="AV1" s="6"/>
      <c r="AW1" s="330"/>
      <c r="AX1" s="326"/>
      <c r="AY1" s="326"/>
      <c r="AZ1" s="326"/>
      <c r="BA1" s="326"/>
      <c r="BB1" s="326"/>
      <c r="BC1" s="326"/>
      <c r="BD1" s="32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spans="1:76" ht="12.75" customHeight="1" x14ac:dyDescent="0.25">
      <c r="A2" s="1"/>
      <c r="B2" s="248"/>
      <c r="C2" s="248"/>
      <c r="D2" s="67"/>
      <c r="E2" s="245"/>
      <c r="F2" s="245"/>
      <c r="G2" s="245"/>
      <c r="H2" s="310"/>
      <c r="I2" s="245"/>
      <c r="J2" s="248"/>
      <c r="K2" s="245"/>
      <c r="L2" s="245"/>
      <c r="M2" s="248"/>
      <c r="N2" s="248"/>
      <c r="O2" s="67"/>
      <c r="P2" s="320"/>
      <c r="Q2" s="6"/>
      <c r="R2" s="303"/>
      <c r="S2" s="303"/>
      <c r="T2" s="303"/>
      <c r="U2" s="303"/>
      <c r="V2" s="303"/>
      <c r="W2" s="303"/>
      <c r="X2" s="303"/>
      <c r="Y2" s="303"/>
      <c r="Z2" s="299"/>
      <c r="AA2" s="299"/>
      <c r="AB2" s="299"/>
      <c r="AC2" s="299"/>
      <c r="AD2" s="299"/>
      <c r="AE2" s="299"/>
      <c r="AF2" s="299"/>
      <c r="AG2" s="299"/>
      <c r="AH2" s="303"/>
      <c r="AI2" s="303"/>
      <c r="AJ2" s="303"/>
      <c r="AK2" s="303"/>
      <c r="AL2" s="303"/>
      <c r="AM2" s="303"/>
      <c r="AN2" s="303"/>
      <c r="AO2" s="324"/>
      <c r="AP2" s="316"/>
      <c r="AQ2" s="316"/>
      <c r="AR2" s="316"/>
      <c r="AS2" s="316"/>
      <c r="AT2" s="300"/>
      <c r="AU2" s="300"/>
      <c r="AV2" s="300"/>
      <c r="AW2" s="320"/>
      <c r="AX2" s="77">
        <f>IF(AP4=0,"",AP4)</f>
        <v>11</v>
      </c>
      <c r="AY2" s="77">
        <f>IF(AQ4=0,"",AQ4)</f>
        <v>13</v>
      </c>
      <c r="AZ2" s="77">
        <f>IF(AR4=0,"",AR4)</f>
        <v>14</v>
      </c>
      <c r="BA2" s="77">
        <f>IF(AS4=0,"",AS4)</f>
        <v>15</v>
      </c>
      <c r="BB2" s="77">
        <f>IF(AT4=0,"",AT4)</f>
        <v>51</v>
      </c>
      <c r="BC2" s="77" t="str">
        <f>IF(AU4=0,"",AU4)</f>
        <v/>
      </c>
      <c r="BD2" s="77" t="str">
        <f>IF(AV4=0,"",AV4)</f>
        <v/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76" ht="12.75" customHeight="1" x14ac:dyDescent="0.25">
      <c r="A3" s="1"/>
      <c r="B3" s="314"/>
      <c r="C3" s="314"/>
      <c r="D3" s="160"/>
      <c r="E3" s="175"/>
      <c r="F3" s="313">
        <f>MAX(F5:F1000)</f>
        <v>22</v>
      </c>
      <c r="G3" s="313">
        <f>COUNTA(B5:B1000)-F3</f>
        <v>14</v>
      </c>
      <c r="H3" s="312"/>
      <c r="I3" s="175"/>
      <c r="J3" s="282"/>
      <c r="K3" s="313"/>
      <c r="L3" s="313"/>
      <c r="M3" s="282"/>
      <c r="N3" s="282"/>
      <c r="O3" s="160"/>
      <c r="P3" s="321">
        <f>SUM(N5:N52)</f>
        <v>46</v>
      </c>
      <c r="Q3" s="6"/>
      <c r="R3" s="303"/>
      <c r="S3" s="303"/>
      <c r="T3" s="303"/>
      <c r="U3" s="303"/>
      <c r="V3" s="303"/>
      <c r="W3" s="303"/>
      <c r="X3" s="303"/>
      <c r="Y3" s="303"/>
      <c r="Z3" s="299"/>
      <c r="AA3" s="299"/>
      <c r="AB3" s="299"/>
      <c r="AC3" s="299"/>
      <c r="AD3" s="299"/>
      <c r="AE3" s="299"/>
      <c r="AF3" s="299"/>
      <c r="AG3" s="299"/>
      <c r="AH3" s="303">
        <f>MAX(AH5:AH1000)</f>
        <v>21</v>
      </c>
      <c r="AI3" s="303">
        <f>MAX(AI5:AI1000)</f>
        <v>36</v>
      </c>
      <c r="AJ3" s="303">
        <f>MAX(AJ5:AJ1000)</f>
        <v>22</v>
      </c>
      <c r="AK3" s="303">
        <f>MAX(AK5:AK1000)</f>
        <v>24</v>
      </c>
      <c r="AL3" s="303">
        <f>MAX(AL5:AL1000)</f>
        <v>24</v>
      </c>
      <c r="AM3" s="303">
        <f>MAX(AM5:AM1000)</f>
        <v>0</v>
      </c>
      <c r="AN3" s="303">
        <f>MAX(AN5:AN1000)</f>
        <v>0</v>
      </c>
      <c r="AO3" s="324"/>
      <c r="AP3" s="316">
        <f>COUNTA(AP5:AP322)</f>
        <v>21</v>
      </c>
      <c r="AQ3" s="316">
        <f>COUNTA(AQ5:AQ322)</f>
        <v>36</v>
      </c>
      <c r="AR3" s="316">
        <f t="shared" ref="AR3:AT3" si="0">COUNTA(AR5:AR322)</f>
        <v>22</v>
      </c>
      <c r="AS3" s="316">
        <f t="shared" si="0"/>
        <v>24</v>
      </c>
      <c r="AT3" s="316">
        <f t="shared" si="0"/>
        <v>24</v>
      </c>
      <c r="AU3" s="300"/>
      <c r="AV3" s="300"/>
      <c r="AW3" s="321"/>
      <c r="AX3" s="300"/>
      <c r="AY3" s="300"/>
      <c r="AZ3" s="300"/>
      <c r="BA3" s="300"/>
      <c r="BB3" s="300"/>
      <c r="BC3" s="300"/>
      <c r="BD3" s="300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 ht="12.75" customHeight="1" x14ac:dyDescent="0.25">
      <c r="A4" s="1"/>
      <c r="B4" s="290">
        <f>COUNTA(B5:B181)</f>
        <v>36</v>
      </c>
      <c r="C4" s="290">
        <f>COUNTA(C5:C181)</f>
        <v>32</v>
      </c>
      <c r="D4" s="160"/>
      <c r="E4" s="175">
        <f>COUNTA(B5:B1000)</f>
        <v>36</v>
      </c>
      <c r="F4" s="175"/>
      <c r="G4" s="175"/>
      <c r="H4" s="175">
        <f>COUNTA(C5:C1000)</f>
        <v>32</v>
      </c>
      <c r="I4" s="175"/>
      <c r="J4" s="282"/>
      <c r="K4" s="175"/>
      <c r="L4" s="175"/>
      <c r="M4" s="282"/>
      <c r="N4" s="282"/>
      <c r="O4" s="160"/>
      <c r="P4" s="322"/>
      <c r="Q4" s="6"/>
      <c r="R4" s="305">
        <v>1</v>
      </c>
      <c r="S4" s="305">
        <f>R4+1</f>
        <v>2</v>
      </c>
      <c r="T4" s="305">
        <f t="shared" ref="T4:X4" si="1">S4+1</f>
        <v>3</v>
      </c>
      <c r="U4" s="305">
        <f t="shared" si="1"/>
        <v>4</v>
      </c>
      <c r="V4" s="305">
        <f t="shared" si="1"/>
        <v>5</v>
      </c>
      <c r="W4" s="305">
        <f t="shared" si="1"/>
        <v>6</v>
      </c>
      <c r="X4" s="305">
        <f t="shared" si="1"/>
        <v>7</v>
      </c>
      <c r="Y4" s="305"/>
      <c r="Z4" s="306">
        <v>1</v>
      </c>
      <c r="AA4" s="306">
        <f>Z4+1</f>
        <v>2</v>
      </c>
      <c r="AB4" s="306">
        <f t="shared" ref="AB4:AF4" si="2">AA4+1</f>
        <v>3</v>
      </c>
      <c r="AC4" s="306">
        <f t="shared" si="2"/>
        <v>4</v>
      </c>
      <c r="AD4" s="306">
        <f t="shared" si="2"/>
        <v>5</v>
      </c>
      <c r="AE4" s="306">
        <f t="shared" si="2"/>
        <v>6</v>
      </c>
      <c r="AF4" s="306">
        <f t="shared" si="2"/>
        <v>7</v>
      </c>
      <c r="AG4" s="306"/>
      <c r="AH4" s="305" t="s">
        <v>807</v>
      </c>
      <c r="AI4" s="305" t="s">
        <v>808</v>
      </c>
      <c r="AJ4" s="305" t="s">
        <v>823</v>
      </c>
      <c r="AK4" s="305" t="s">
        <v>824</v>
      </c>
      <c r="AL4" s="305" t="s">
        <v>825</v>
      </c>
      <c r="AM4" s="305" t="s">
        <v>826</v>
      </c>
      <c r="AN4" s="305" t="s">
        <v>827</v>
      </c>
      <c r="AO4" s="305"/>
      <c r="AP4" s="317">
        <v>11</v>
      </c>
      <c r="AQ4" s="317">
        <v>13</v>
      </c>
      <c r="AR4" s="317">
        <v>14</v>
      </c>
      <c r="AS4" s="317">
        <v>15</v>
      </c>
      <c r="AT4" s="317">
        <v>51</v>
      </c>
      <c r="AU4" s="290"/>
      <c r="AV4" s="290"/>
      <c r="AW4" s="322"/>
      <c r="AX4" s="300"/>
      <c r="AY4" s="300"/>
      <c r="AZ4" s="300"/>
      <c r="BA4" s="300"/>
      <c r="BB4" s="300"/>
      <c r="BC4" s="300"/>
      <c r="BD4" s="300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ht="12.75" customHeight="1" x14ac:dyDescent="0.25">
      <c r="A5" s="310">
        <f>IF(ROW()-ROW(A$4)&lt;=1000,ROW()-ROW(A$4),"")</f>
        <v>1</v>
      </c>
      <c r="B5" s="318" t="s">
        <v>805</v>
      </c>
      <c r="C5" s="318" t="s">
        <v>805</v>
      </c>
      <c r="D5" s="67"/>
      <c r="E5" s="245">
        <f>IF(ISNUMBER(MATCH(C5,$B$5:$B$1000,0)),MATCH(C5,$B$5:$B$1000,0),"")</f>
        <v>1</v>
      </c>
      <c r="F5" s="309">
        <f>IF(ISNUMBER(E5),MAX(F$4:F4)+1,"")</f>
        <v>1</v>
      </c>
      <c r="G5" s="309" t="str">
        <f>IF(IF(ISNUMBER(E5),"",MAX(G$4:G4)+1)&lt;=G$3,IF(ISNUMBER(E5),"",MAX(G$4:G4)+1),"")</f>
        <v/>
      </c>
      <c r="H5" s="310">
        <f>IF(A5&lt;=G$3,MATCH(A5,G$5:G$1000,0),"")</f>
        <v>2</v>
      </c>
      <c r="I5" s="245" t="str">
        <f>IF(ISNUMBER(H5),INDEX($B$5:$B$1000,H5,1),"")</f>
        <v>.dis</v>
      </c>
      <c r="J5" s="248" t="str">
        <f>IF(ISNUMBER(F5),B5,IF(ISTEXT(B5),INDEX($I$5:$I$1000,MATCH(A5,$H$5:$H$1000,0),1),""))</f>
        <v>.cbc</v>
      </c>
      <c r="K5" s="309" t="str">
        <f>IF(C5="","",IF(ISNUMBER(MATCH(C5,$J$5:$J$1000,0)),"",IF(G5=1,F$3,0)+MAX(K$4:K4)+1))</f>
        <v/>
      </c>
      <c r="L5" s="309" t="str">
        <f>IF(C5="","",IF(ISNUMBER(MATCH(C5,$J$5:$J$1000,0)),"",IF(G5=1,E$4,0)+MAX(L$4:L4)+1))</f>
        <v/>
      </c>
      <c r="M5" s="248" t="str">
        <f>IF(ISNUMBER(MATCH(A5,$L$5:$L$1000,0)),INDEX($C$5:$C$1000,MATCH(A5,$L$5:$L$1000,0),1),"")</f>
        <v/>
      </c>
      <c r="N5" s="248">
        <f>IF(P5="",0,1)</f>
        <v>1</v>
      </c>
      <c r="O5" s="67"/>
      <c r="P5" s="319" t="str">
        <f>IF(A5&lt;=$E$4,IF(ISTEXT(J5),J5,""),IF(ISTEXT(M5),M5,""))</f>
        <v>.cbc</v>
      </c>
      <c r="Q5" s="6"/>
      <c r="R5" s="303">
        <f>IF(ROW()-ROW(R$4)&lt;=AH$3,ROW()-ROW(R$4),"")</f>
        <v>1</v>
      </c>
      <c r="S5" s="303">
        <f>IF(ROW()-ROW(S$4)&lt;=AI$3,ROW()-ROW(S$4),"")</f>
        <v>1</v>
      </c>
      <c r="T5" s="303">
        <f>IF(ROW()-ROW(T$4)&lt;=AJ$3,ROW()-ROW(T$4),"")</f>
        <v>1</v>
      </c>
      <c r="U5" s="303">
        <f>IF(ROW()-ROW(U$4)&lt;=AK$3,ROW()-ROW(U$4),"")</f>
        <v>1</v>
      </c>
      <c r="V5" s="303">
        <f>IF(ROW()-ROW(V$4)&lt;=AL$3,ROW()-ROW(V$4),"")</f>
        <v>1</v>
      </c>
      <c r="W5" s="303" t="str">
        <f>IF(ROW()-ROW(W$4)&lt;=AM$3,ROW()-ROW(W$4),"")</f>
        <v/>
      </c>
      <c r="X5" s="303" t="str">
        <f>IF(ROW()-ROW(X$4)&lt;=AN$3,ROW()-ROW(X$4),"")</f>
        <v/>
      </c>
      <c r="Y5" s="303"/>
      <c r="Z5" s="299" t="str">
        <f>IF(ISNUMBER(R5),INDEX($AW$5:$AW$2999,MATCH(R5,AH$5:AH$2999,0),1),"")</f>
        <v>.cbc</v>
      </c>
      <c r="AA5" s="299" t="str">
        <f>IF(ISNUMBER(S5),INDEX($AW$5:$AW$2999,MATCH(S5,AI$5:AI$2999,0),1),"")</f>
        <v>.cbc</v>
      </c>
      <c r="AB5" s="299" t="str">
        <f>IF(ISNUMBER(T5),INDEX($AW$5:$AW$2999,MATCH(T5,AJ$5:AJ$2999,0),1),"")</f>
        <v>.cbc</v>
      </c>
      <c r="AC5" s="299" t="str">
        <f>IF(ISNUMBER(U5),INDEX($AW$5:$AW$2999,MATCH(U5,AK$5:AK$2999,0),1),"")</f>
        <v>.cbc</v>
      </c>
      <c r="AD5" s="299" t="str">
        <f>IF(ISNUMBER(V5),INDEX($AW$5:$AW$2999,MATCH(V5,AL$5:AL$2999,0),1),"")</f>
        <v>.chd</v>
      </c>
      <c r="AE5" s="299" t="str">
        <f>IF(ISNUMBER(W5),INDEX($AW$5:$AW$2999,MATCH(W5,AM$5:AM$2999,0),1),"")</f>
        <v/>
      </c>
      <c r="AF5" s="299" t="str">
        <f>IF(ISNUMBER(X5),INDEX($AW$5:$AW$2999,MATCH(X5,AN$5:AN$2999,0),1),"")</f>
        <v/>
      </c>
      <c r="AG5" s="299"/>
      <c r="AH5" s="303">
        <f>IF($AW5="","",IF(ISNUMBER(MATCH($AW5,AP$5:AP$29999,0)),MAX(AH$4:AH4)+1,0))</f>
        <v>1</v>
      </c>
      <c r="AI5" s="303">
        <f>IF($AW5="","",IF(ISNUMBER(MATCH($AW5,AQ$5:AQ$29999,0)),MAX(AI$4:AI4)+1,0))</f>
        <v>1</v>
      </c>
      <c r="AJ5" s="303">
        <f>IF($AW5="","",IF(ISNUMBER(MATCH($AW5,AR$5:AR$29999,0)),MAX(AJ$4:AJ4)+1,0))</f>
        <v>1</v>
      </c>
      <c r="AK5" s="303">
        <f>IF($AW5="","",IF(ISNUMBER(MATCH($AW5,AS$5:AS$29999,0)),MAX(AK$4:AK4)+1,0))</f>
        <v>1</v>
      </c>
      <c r="AL5" s="303">
        <f>IF($AW5="","",IF(ISNUMBER(MATCH($AW5,AT$5:AT$29999,0)),MAX(AL$4:AL4)+1,0))</f>
        <v>0</v>
      </c>
      <c r="AM5" s="303">
        <f>IF($AW5="","",IF(ISNUMBER(MATCH($AW5,AU$5:AU$29999,0)),MAX(AM$4:AM4)+1,0))</f>
        <v>0</v>
      </c>
      <c r="AN5" s="303">
        <f>IF($AW5="","",IF(ISNUMBER(MATCH($AW5,AV$5:AV$29999,0)),MAX(AN$4:AN4)+1,0))</f>
        <v>0</v>
      </c>
      <c r="AO5" s="324"/>
      <c r="AP5" s="318" t="s">
        <v>805</v>
      </c>
      <c r="AQ5" s="318" t="s">
        <v>805</v>
      </c>
      <c r="AR5" s="318" t="s">
        <v>805</v>
      </c>
      <c r="AS5" s="318" t="s">
        <v>805</v>
      </c>
      <c r="AT5" s="318" t="s">
        <v>806</v>
      </c>
      <c r="AU5" s="301"/>
      <c r="AV5" s="301"/>
      <c r="AW5" s="319" t="s">
        <v>805</v>
      </c>
      <c r="AX5" s="291" t="str">
        <f>IF(ISNUMBER(MATCH($AW5,Z$5:Z$501,0)),INDEX(Z$5:Z$501,MATCH($AW5,Z$5:Z$501,0),1),"")</f>
        <v>.cbc</v>
      </c>
      <c r="AY5" s="291" t="str">
        <f>IF(ISNUMBER(MATCH($AW5,AA$5:AA$501,0)),INDEX(AA$5:AA$501,MATCH($AW5,AA$5:AA$501,0),1),"")</f>
        <v>.cbc</v>
      </c>
      <c r="AZ5" s="291" t="str">
        <f>IF(ISNUMBER(MATCH($AW5,AB$5:AB$501,0)),INDEX(AB$5:AB$501,MATCH($AW5,AB$5:AB$501,0),1),"")</f>
        <v>.cbc</v>
      </c>
      <c r="BA5" s="291" t="str">
        <f>IF(ISNUMBER(MATCH($AW5,AC$5:AC$501,0)),INDEX(AC$5:AC$501,MATCH($AW5,AC$5:AC$501,0),1),"")</f>
        <v>.cbc</v>
      </c>
      <c r="BB5" s="291" t="str">
        <f>IF(ISNUMBER(MATCH($AW5,AD$5:AD$501,0)),INDEX(AD$5:AD$501,MATCH($AW5,AD$5:AD$501,0),1),"")</f>
        <v/>
      </c>
      <c r="BC5" s="291" t="str">
        <f>IF(ISNUMBER(MATCH($AW5,AE$5:AE$501,0)),INDEX(AE$5:AE$501,MATCH($AW5,AE$5:AE$501,0),1),"")</f>
        <v/>
      </c>
      <c r="BD5" s="291" t="str">
        <f>IF(ISNUMBER(MATCH($AW5,AF$5:AF$501,0)),INDEX(AF$5:AF$501,MATCH($AW5,AF$5:AF$501,0),1),"")</f>
        <v/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 ht="12.75" customHeight="1" x14ac:dyDescent="0.25">
      <c r="A6" s="310">
        <f>IF(ROW()-ROW(A$4)&lt;=1000,ROW()-ROW(A$4),"")</f>
        <v>2</v>
      </c>
      <c r="B6" s="318" t="s">
        <v>803</v>
      </c>
      <c r="C6" s="318" t="s">
        <v>804</v>
      </c>
      <c r="D6" s="67"/>
      <c r="E6" s="245" t="str">
        <f>IF(ISNUMBER(MATCH(C6,$B$5:$B$1000,0)),MATCH(C6,$B$5:$B$1000,0),"")</f>
        <v/>
      </c>
      <c r="F6" s="309" t="str">
        <f>IF(ISNUMBER(E6),MAX(F$4:F5)+1,"")</f>
        <v/>
      </c>
      <c r="G6" s="309">
        <f>IF(IF(ISNUMBER(E6),"",MAX(G$4:G5)+1)&lt;=G$3,IF(ISNUMBER(E6),"",MAX(G$4:G5)+1),"")</f>
        <v>1</v>
      </c>
      <c r="H6" s="310">
        <f>IF(A6&lt;=G$3,MATCH(A6,G$5:G$1000,0),"")</f>
        <v>5</v>
      </c>
      <c r="I6" s="245" t="str">
        <f>IF(ISNUMBER(H6),INDEX($B$5:$B$1000,H6,1),"")</f>
        <v>.hds</v>
      </c>
      <c r="J6" s="248" t="str">
        <f>IF(ISNUMBER(F6),B6,IF(ISTEXT(B6),INDEX($I$5:$I$1000,MATCH(A6,$H$5:$H$1000,0),1),""))</f>
        <v>.dis</v>
      </c>
      <c r="K6" s="309">
        <f>IF(C6="","",IF(ISNUMBER(MATCH(C6,$J$5:$J$1000,0)),"",IF(G6=1,F$3,0)+MAX(K$4:K5)+1))</f>
        <v>23</v>
      </c>
      <c r="L6" s="309">
        <f>IF(C6="","",IF(ISNUMBER(MATCH(C6,$J$5:$J$1000,0)),"",IF(G6=1,E$4,0)+MAX(L$4:L5)+1))</f>
        <v>37</v>
      </c>
      <c r="M6" s="248" t="str">
        <f>IF(ISNUMBER(MATCH(A6,$L$5:$L$1000,0)),INDEX($C$5:$C$1000,MATCH(A6,$L$5:$L$1000,0),1),"")</f>
        <v/>
      </c>
      <c r="N6" s="248">
        <f>IF(P6="",0,1)</f>
        <v>1</v>
      </c>
      <c r="O6" s="67"/>
      <c r="P6" s="319" t="str">
        <f>IF(A6&lt;=$E$4,IF(ISTEXT(J6),J6,""),IF(ISTEXT(M6),M6,""))</f>
        <v>.dis</v>
      </c>
      <c r="Q6" s="6"/>
      <c r="R6" s="303">
        <f>IF(ROW()-ROW(R$4)&lt;=AH$3,ROW()-ROW(R$4),"")</f>
        <v>2</v>
      </c>
      <c r="S6" s="303">
        <f>IF(ROW()-ROW(S$4)&lt;=AI$3,ROW()-ROW(S$4),"")</f>
        <v>2</v>
      </c>
      <c r="T6" s="303">
        <f>IF(ROW()-ROW(T$4)&lt;=AJ$3,ROW()-ROW(T$4),"")</f>
        <v>2</v>
      </c>
      <c r="U6" s="303">
        <f>IF(ROW()-ROW(U$4)&lt;=AK$3,ROW()-ROW(U$4),"")</f>
        <v>2</v>
      </c>
      <c r="V6" s="303">
        <f>IF(ROW()-ROW(V$4)&lt;=AL$3,ROW()-ROW(V$4),"")</f>
        <v>2</v>
      </c>
      <c r="W6" s="303" t="str">
        <f>IF(ROW()-ROW(W$4)&lt;=AM$3,ROW()-ROW(W$4),"")</f>
        <v/>
      </c>
      <c r="X6" s="303" t="str">
        <f>IF(ROW()-ROW(X$4)&lt;=AN$3,ROW()-ROW(X$4),"")</f>
        <v/>
      </c>
      <c r="Y6" s="303"/>
      <c r="Z6" s="299" t="str">
        <f>IF(ISNUMBER(R6),INDEX($AW$5:$AW$2999,MATCH(R6,AH$5:AH$2999,0),1),"")</f>
        <v>.dis</v>
      </c>
      <c r="AA6" s="299" t="str">
        <f>IF(ISNUMBER(S6),INDEX($AW$5:$AW$2999,MATCH(S6,AI$5:AI$2999,0),1),"")</f>
        <v>.dis</v>
      </c>
      <c r="AB6" s="299" t="str">
        <f>IF(ISNUMBER(T6),INDEX($AW$5:$AW$2999,MATCH(T6,AJ$5:AJ$2999,0),1),"")</f>
        <v>.chd</v>
      </c>
      <c r="AC6" s="299" t="str">
        <f>IF(ISNUMBER(U6),INDEX($AW$5:$AW$2999,MATCH(U6,AK$5:AK$2999,0),1),"")</f>
        <v>.chd</v>
      </c>
      <c r="AD6" s="299" t="str">
        <f>IF(ISNUMBER(V6),INDEX($AW$5:$AW$2999,MATCH(V6,AL$5:AL$2999,0),1),"")</f>
        <v>.dis</v>
      </c>
      <c r="AE6" s="299" t="str">
        <f>IF(ISNUMBER(W6),INDEX($AW$5:$AW$2999,MATCH(W6,AM$5:AM$2999,0),1),"")</f>
        <v/>
      </c>
      <c r="AF6" s="299" t="str">
        <f>IF(ISNUMBER(X6),INDEX($AW$5:$AW$2999,MATCH(X6,AN$5:AN$2999,0),1),"")</f>
        <v/>
      </c>
      <c r="AG6" s="299"/>
      <c r="AH6" s="303">
        <f>IF($AW6="","",IF(ISNUMBER(MATCH($AW6,AP$5:AP$29999,0)),MAX(AH$4:AH5)+1,0))</f>
        <v>0</v>
      </c>
      <c r="AI6" s="303">
        <f>IF($AW6="","",IF(ISNUMBER(MATCH($AW6,AQ$5:AQ$29999,0)),MAX(AI$4:AI5)+1,0))</f>
        <v>0</v>
      </c>
      <c r="AJ6" s="303">
        <f>IF($AW6="","",IF(ISNUMBER(MATCH($AW6,AR$5:AR$29999,0)),MAX(AJ$4:AJ5)+1,0))</f>
        <v>2</v>
      </c>
      <c r="AK6" s="303">
        <f>IF($AW6="","",IF(ISNUMBER(MATCH($AW6,AS$5:AS$29999,0)),MAX(AK$4:AK5)+1,0))</f>
        <v>2</v>
      </c>
      <c r="AL6" s="303">
        <f>IF($AW6="","",IF(ISNUMBER(MATCH($AW6,AT$5:AT$29999,0)),MAX(AL$4:AL5)+1,0))</f>
        <v>1</v>
      </c>
      <c r="AM6" s="303">
        <f>IF($AW6="","",IF(ISNUMBER(MATCH($AW6,AU$5:AU$29999,0)),MAX(AM$4:AM5)+1,0))</f>
        <v>0</v>
      </c>
      <c r="AN6" s="303">
        <f>IF($AW6="","",IF(ISNUMBER(MATCH($AW6,AV$5:AV$29999,0)),MAX(AN$4:AN5)+1,0))</f>
        <v>0</v>
      </c>
      <c r="AO6" s="324"/>
      <c r="AP6" s="318" t="s">
        <v>803</v>
      </c>
      <c r="AQ6" s="318" t="s">
        <v>803</v>
      </c>
      <c r="AR6" s="318" t="s">
        <v>804</v>
      </c>
      <c r="AS6" s="318" t="s">
        <v>804</v>
      </c>
      <c r="AT6" s="318" t="s">
        <v>804</v>
      </c>
      <c r="AU6" s="301"/>
      <c r="AV6" s="301"/>
      <c r="AW6" s="319" t="s">
        <v>804</v>
      </c>
      <c r="AX6" s="291" t="str">
        <f>IF(ISNUMBER(MATCH($AW6,Z$5:Z$501,0)),INDEX(Z$5:Z$501,MATCH($AW6,Z$5:Z$501,0),1),"")</f>
        <v/>
      </c>
      <c r="AY6" s="291" t="str">
        <f>IF(ISNUMBER(MATCH($AW6,AA$5:AA$501,0)),INDEX(AA$5:AA$501,MATCH($AW6,AA$5:AA$501,0),1),"")</f>
        <v/>
      </c>
      <c r="AZ6" s="291" t="str">
        <f>IF(ISNUMBER(MATCH($AW6,AB$5:AB$501,0)),INDEX(AB$5:AB$501,MATCH($AW6,AB$5:AB$501,0),1),"")</f>
        <v>.chd</v>
      </c>
      <c r="BA6" s="291" t="str">
        <f>IF(ISNUMBER(MATCH($AW6,AC$5:AC$501,0)),INDEX(AC$5:AC$501,MATCH($AW6,AC$5:AC$501,0),1),"")</f>
        <v>.chd</v>
      </c>
      <c r="BB6" s="291" t="str">
        <f>IF(ISNUMBER(MATCH($AW6,AD$5:AD$501,0)),INDEX(AD$5:AD$501,MATCH($AW6,AD$5:AD$501,0),1),"")</f>
        <v>.chd</v>
      </c>
      <c r="BC6" s="291" t="str">
        <f>IF(ISNUMBER(MATCH($AW6,AE$5:AE$501,0)),INDEX(AE$5:AE$501,MATCH($AW6,AE$5:AE$501,0),1),"")</f>
        <v/>
      </c>
      <c r="BD6" s="291" t="str">
        <f>IF(ISNUMBER(MATCH($AW6,AF$5:AF$501,0)),INDEX(AF$5:AF$501,MATCH($AW6,AF$5:AF$501,0),1),"")</f>
        <v/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ht="12.75" customHeight="1" x14ac:dyDescent="0.25">
      <c r="A7" s="310">
        <f>IF(ROW()-ROW(A$4)&lt;=1000,ROW()-ROW(A$4),"")</f>
        <v>3</v>
      </c>
      <c r="B7" s="318" t="s">
        <v>802</v>
      </c>
      <c r="C7" s="318" t="s">
        <v>803</v>
      </c>
      <c r="D7" s="67"/>
      <c r="E7" s="245">
        <f>IF(ISNUMBER(MATCH(C7,$B$5:$B$1000,0)),MATCH(C7,$B$5:$B$1000,0),"")</f>
        <v>2</v>
      </c>
      <c r="F7" s="309">
        <f>IF(ISNUMBER(E7),MAX(F$4:F6)+1,"")</f>
        <v>2</v>
      </c>
      <c r="G7" s="309" t="str">
        <f>IF(IF(ISNUMBER(E7),"",MAX(G$4:G6)+1)&lt;=G$3,IF(ISNUMBER(E7),"",MAX(G$4:G6)+1),"")</f>
        <v/>
      </c>
      <c r="H7" s="310">
        <f>IF(A7&lt;=G$3,MATCH(A7,G$5:G$1000,0),"")</f>
        <v>6</v>
      </c>
      <c r="I7" s="245" t="str">
        <f>IF(ISNUMBER(H7),INDEX($B$5:$B$1000,H7,1),"")</f>
        <v>.ic</v>
      </c>
      <c r="J7" s="248" t="str">
        <f>IF(ISNUMBER(F7),B7,IF(ISTEXT(B7),INDEX($I$5:$I$1000,MATCH(A7,$H$5:$H$1000,0),1),""))</f>
        <v>.dis.grb</v>
      </c>
      <c r="K7" s="309" t="str">
        <f>IF(C7="","",IF(ISNUMBER(MATCH(C7,$J$5:$J$1000,0)),"",IF(G7=1,F$3,0)+MAX(K$4:K6)+1))</f>
        <v/>
      </c>
      <c r="L7" s="309" t="str">
        <f>IF(C7="","",IF(ISNUMBER(MATCH(C7,$J$5:$J$1000,0)),"",IF(G7=1,E$4,0)+MAX(L$4:L6)+1))</f>
        <v/>
      </c>
      <c r="M7" s="248" t="str">
        <f>IF(ISNUMBER(MATCH(A7,$L$5:$L$1000,0)),INDEX($C$5:$C$1000,MATCH(A7,$L$5:$L$1000,0),1),"")</f>
        <v/>
      </c>
      <c r="N7" s="248">
        <f>IF(P7="",0,1)</f>
        <v>1</v>
      </c>
      <c r="O7" s="67"/>
      <c r="P7" s="319" t="str">
        <f>IF(A7&lt;=$E$4,IF(ISTEXT(J7),J7,""),IF(ISTEXT(M7),M7,""))</f>
        <v>.dis.grb</v>
      </c>
      <c r="Q7" s="6"/>
      <c r="R7" s="303">
        <f>IF(ROW()-ROW(R$4)&lt;=AH$3,ROW()-ROW(R$4),"")</f>
        <v>3</v>
      </c>
      <c r="S7" s="303">
        <f>IF(ROW()-ROW(S$4)&lt;=AI$3,ROW()-ROW(S$4),"")</f>
        <v>3</v>
      </c>
      <c r="T7" s="303">
        <f>IF(ROW()-ROW(T$4)&lt;=AJ$3,ROW()-ROW(T$4),"")</f>
        <v>3</v>
      </c>
      <c r="U7" s="303">
        <f>IF(ROW()-ROW(U$4)&lt;=AK$3,ROW()-ROW(U$4),"")</f>
        <v>3</v>
      </c>
      <c r="V7" s="303">
        <f>IF(ROW()-ROW(V$4)&lt;=AL$3,ROW()-ROW(V$4),"")</f>
        <v>3</v>
      </c>
      <c r="W7" s="303" t="str">
        <f>IF(ROW()-ROW(W$4)&lt;=AM$3,ROW()-ROW(W$4),"")</f>
        <v/>
      </c>
      <c r="X7" s="303" t="str">
        <f>IF(ROW()-ROW(X$4)&lt;=AN$3,ROW()-ROW(X$4),"")</f>
        <v/>
      </c>
      <c r="Y7" s="303"/>
      <c r="Z7" s="299" t="str">
        <f>IF(ISNUMBER(R7),INDEX($AW$5:$AW$2999,MATCH(R7,AH$5:AH$2999,0),1),"")</f>
        <v>.dis.grb</v>
      </c>
      <c r="AA7" s="299" t="str">
        <f>IF(ISNUMBER(S7),INDEX($AW$5:$AW$2999,MATCH(S7,AI$5:AI$2999,0),1),"")</f>
        <v>.dis.grb</v>
      </c>
      <c r="AB7" s="299" t="str">
        <f>IF(ISNUMBER(T7),INDEX($AW$5:$AW$2999,MATCH(T7,AJ$5:AJ$2999,0),1),"")</f>
        <v>.dis</v>
      </c>
      <c r="AC7" s="299" t="str">
        <f>IF(ISNUMBER(U7),INDEX($AW$5:$AW$2999,MATCH(U7,AK$5:AK$2999,0),1),"")</f>
        <v>.dis</v>
      </c>
      <c r="AD7" s="299" t="str">
        <f>IF(ISNUMBER(V7),INDEX($AW$5:$AW$2999,MATCH(V7,AL$5:AL$2999,0),1),"")</f>
        <v>.dis.grb</v>
      </c>
      <c r="AE7" s="299" t="str">
        <f>IF(ISNUMBER(W7),INDEX($AW$5:$AW$2999,MATCH(W7,AM$5:AM$2999,0),1),"")</f>
        <v/>
      </c>
      <c r="AF7" s="299" t="str">
        <f>IF(ISNUMBER(X7),INDEX($AW$5:$AW$2999,MATCH(X7,AN$5:AN$2999,0),1),"")</f>
        <v/>
      </c>
      <c r="AG7" s="299"/>
      <c r="AH7" s="303">
        <f>IF($AW7="","",IF(ISNUMBER(MATCH($AW7,AP$5:AP$29999,0)),MAX(AH$4:AH6)+1,0))</f>
        <v>2</v>
      </c>
      <c r="AI7" s="303">
        <f>IF($AW7="","",IF(ISNUMBER(MATCH($AW7,AQ$5:AQ$29999,0)),MAX(AI$4:AI6)+1,0))</f>
        <v>2</v>
      </c>
      <c r="AJ7" s="303">
        <f>IF($AW7="","",IF(ISNUMBER(MATCH($AW7,AR$5:AR$29999,0)),MAX(AJ$4:AJ6)+1,0))</f>
        <v>3</v>
      </c>
      <c r="AK7" s="303">
        <f>IF($AW7="","",IF(ISNUMBER(MATCH($AW7,AS$5:AS$29999,0)),MAX(AK$4:AK6)+1,0))</f>
        <v>3</v>
      </c>
      <c r="AL7" s="303">
        <f>IF($AW7="","",IF(ISNUMBER(MATCH($AW7,AT$5:AT$29999,0)),MAX(AL$4:AL6)+1,0))</f>
        <v>2</v>
      </c>
      <c r="AM7" s="303">
        <f>IF($AW7="","",IF(ISNUMBER(MATCH($AW7,AU$5:AU$29999,0)),MAX(AM$4:AM6)+1,0))</f>
        <v>0</v>
      </c>
      <c r="AN7" s="303">
        <f>IF($AW7="","",IF(ISNUMBER(MATCH($AW7,AV$5:AV$29999,0)),MAX(AN$4:AN6)+1,0))</f>
        <v>0</v>
      </c>
      <c r="AO7" s="324"/>
      <c r="AP7" s="318" t="s">
        <v>802</v>
      </c>
      <c r="AQ7" s="318" t="s">
        <v>802</v>
      </c>
      <c r="AR7" s="318" t="s">
        <v>803</v>
      </c>
      <c r="AS7" s="318" t="s">
        <v>803</v>
      </c>
      <c r="AT7" s="318" t="s">
        <v>803</v>
      </c>
      <c r="AU7" s="301"/>
      <c r="AV7" s="301"/>
      <c r="AW7" s="319" t="s">
        <v>803</v>
      </c>
      <c r="AX7" s="291" t="str">
        <f>IF(ISNUMBER(MATCH($AW7,Z$5:Z$501,0)),INDEX(Z$5:Z$501,MATCH($AW7,Z$5:Z$501,0),1),"")</f>
        <v>.dis</v>
      </c>
      <c r="AY7" s="291" t="str">
        <f>IF(ISNUMBER(MATCH($AW7,AA$5:AA$501,0)),INDEX(AA$5:AA$501,MATCH($AW7,AA$5:AA$501,0),1),"")</f>
        <v>.dis</v>
      </c>
      <c r="AZ7" s="291" t="str">
        <f>IF(ISNUMBER(MATCH($AW7,AB$5:AB$501,0)),INDEX(AB$5:AB$501,MATCH($AW7,AB$5:AB$501,0),1),"")</f>
        <v>.dis</v>
      </c>
      <c r="BA7" s="291" t="str">
        <f>IF(ISNUMBER(MATCH($AW7,AC$5:AC$501,0)),INDEX(AC$5:AC$501,MATCH($AW7,AC$5:AC$501,0),1),"")</f>
        <v>.dis</v>
      </c>
      <c r="BB7" s="291" t="str">
        <f>IF(ISNUMBER(MATCH($AW7,AD$5:AD$501,0)),INDEX(AD$5:AD$501,MATCH($AW7,AD$5:AD$501,0),1),"")</f>
        <v>.dis</v>
      </c>
      <c r="BC7" s="291" t="str">
        <f>IF(ISNUMBER(MATCH($AW7,AE$5:AE$501,0)),INDEX(AE$5:AE$501,MATCH($AW7,AE$5:AE$501,0),1),"")</f>
        <v/>
      </c>
      <c r="BD7" s="291" t="str">
        <f>IF(ISNUMBER(MATCH($AW7,AF$5:AF$501,0)),INDEX(AF$5:AF$501,MATCH($AW7,AF$5:AF$501,0),1),"")</f>
        <v/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ht="12.75" customHeight="1" x14ac:dyDescent="0.25">
      <c r="A8" s="310">
        <f>IF(ROW()-ROW(A$4)&lt;=1000,ROW()-ROW(A$4),"")</f>
        <v>4</v>
      </c>
      <c r="B8" s="318" t="s">
        <v>809</v>
      </c>
      <c r="C8" s="318" t="s">
        <v>802</v>
      </c>
      <c r="D8" s="67"/>
      <c r="E8" s="245">
        <f>IF(ISNUMBER(MATCH(C8,$B$5:$B$1000,0)),MATCH(C8,$B$5:$B$1000,0),"")</f>
        <v>3</v>
      </c>
      <c r="F8" s="309">
        <f>IF(ISNUMBER(E8),MAX(F$4:F7)+1,"")</f>
        <v>3</v>
      </c>
      <c r="G8" s="309" t="str">
        <f>IF(IF(ISNUMBER(E8),"",MAX(G$4:G7)+1)&lt;=G$3,IF(ISNUMBER(E8),"",MAX(G$4:G7)+1),"")</f>
        <v/>
      </c>
      <c r="H8" s="310">
        <f>IF(A8&lt;=G$3,MATCH(A8,G$5:G$1000,0),"")</f>
        <v>7</v>
      </c>
      <c r="I8" s="245" t="str">
        <f>IF(ISNUMBER(H8),INDEX($B$5:$B$1000,H8,1),"")</f>
        <v>.ims</v>
      </c>
      <c r="J8" s="248" t="str">
        <f>IF(ISNUMBER(F8),B8,IF(ISTEXT(B8),INDEX($I$5:$I$1000,MATCH(A8,$H$5:$H$1000,0),1),""))</f>
        <v>.ghb</v>
      </c>
      <c r="K8" s="309" t="str">
        <f>IF(C8="","",IF(ISNUMBER(MATCH(C8,$J$5:$J$1000,0)),"",IF(G8=1,F$3,0)+MAX(K$4:K7)+1))</f>
        <v/>
      </c>
      <c r="L8" s="309" t="str">
        <f>IF(C8="","",IF(ISNUMBER(MATCH(C8,$J$5:$J$1000,0)),"",IF(G8=1,E$4,0)+MAX(L$4:L7)+1))</f>
        <v/>
      </c>
      <c r="M8" s="248" t="str">
        <f>IF(ISNUMBER(MATCH(A8,$L$5:$L$1000,0)),INDEX($C$5:$C$1000,MATCH(A8,$L$5:$L$1000,0),1),"")</f>
        <v/>
      </c>
      <c r="N8" s="248">
        <f>IF(P8="",0,1)</f>
        <v>1</v>
      </c>
      <c r="O8" s="67"/>
      <c r="P8" s="319" t="str">
        <f>IF(A8&lt;=$E$4,IF(ISTEXT(J8),J8,""),IF(ISTEXT(M8),M8,""))</f>
        <v>.ghb</v>
      </c>
      <c r="Q8" s="6"/>
      <c r="R8" s="303">
        <f>IF(ROW()-ROW(R$4)&lt;=AH$3,ROW()-ROW(R$4),"")</f>
        <v>4</v>
      </c>
      <c r="S8" s="303">
        <f>IF(ROW()-ROW(S$4)&lt;=AI$3,ROW()-ROW(S$4),"")</f>
        <v>4</v>
      </c>
      <c r="T8" s="303">
        <f>IF(ROW()-ROW(T$4)&lt;=AJ$3,ROW()-ROW(T$4),"")</f>
        <v>4</v>
      </c>
      <c r="U8" s="303">
        <f>IF(ROW()-ROW(U$4)&lt;=AK$3,ROW()-ROW(U$4),"")</f>
        <v>4</v>
      </c>
      <c r="V8" s="303">
        <f>IF(ROW()-ROW(V$4)&lt;=AL$3,ROW()-ROW(V$4),"")</f>
        <v>4</v>
      </c>
      <c r="W8" s="303" t="str">
        <f>IF(ROW()-ROW(W$4)&lt;=AM$3,ROW()-ROW(W$4),"")</f>
        <v/>
      </c>
      <c r="X8" s="303" t="str">
        <f>IF(ROW()-ROW(X$4)&lt;=AN$3,ROW()-ROW(X$4),"")</f>
        <v/>
      </c>
      <c r="Y8" s="303"/>
      <c r="Z8" s="299" t="str">
        <f>IF(ISNUMBER(R8),INDEX($AW$5:$AW$2999,MATCH(R8,AH$5:AH$2999,0),1),"")</f>
        <v>.evta</v>
      </c>
      <c r="AA8" s="299" t="str">
        <f>IF(ISNUMBER(S8),INDEX($AW$5:$AW$2999,MATCH(S8,AI$5:AI$2999,0),1),"")</f>
        <v>.hds</v>
      </c>
      <c r="AB8" s="299" t="str">
        <f>IF(ISNUMBER(T8),INDEX($AW$5:$AW$2999,MATCH(T8,AJ$5:AJ$2999,0),1),"")</f>
        <v>.dis.grb</v>
      </c>
      <c r="AC8" s="299" t="str">
        <f>IF(ISNUMBER(U8),INDEX($AW$5:$AW$2999,MATCH(U8,AK$5:AK$2999,0),1),"")</f>
        <v>.dis.grb</v>
      </c>
      <c r="AD8" s="299" t="str">
        <f>IF(ISNUMBER(V8),INDEX($AW$5:$AW$2999,MATCH(V8,AL$5:AL$2999,0),1),"")</f>
        <v>.hds</v>
      </c>
      <c r="AE8" s="299" t="str">
        <f>IF(ISNUMBER(W8),INDEX($AW$5:$AW$2999,MATCH(W8,AM$5:AM$2999,0),1),"")</f>
        <v/>
      </c>
      <c r="AF8" s="299" t="str">
        <f>IF(ISNUMBER(X8),INDEX($AW$5:$AW$2999,MATCH(X8,AN$5:AN$2999,0),1),"")</f>
        <v/>
      </c>
      <c r="AG8" s="299"/>
      <c r="AH8" s="303">
        <f>IF($AW8="","",IF(ISNUMBER(MATCH($AW8,AP$5:AP$29999,0)),MAX(AH$4:AH7)+1,0))</f>
        <v>3</v>
      </c>
      <c r="AI8" s="303">
        <f>IF($AW8="","",IF(ISNUMBER(MATCH($AW8,AQ$5:AQ$29999,0)),MAX(AI$4:AI7)+1,0))</f>
        <v>3</v>
      </c>
      <c r="AJ8" s="303">
        <f>IF($AW8="","",IF(ISNUMBER(MATCH($AW8,AR$5:AR$29999,0)),MAX(AJ$4:AJ7)+1,0))</f>
        <v>4</v>
      </c>
      <c r="AK8" s="303">
        <f>IF($AW8="","",IF(ISNUMBER(MATCH($AW8,AS$5:AS$29999,0)),MAX(AK$4:AK7)+1,0))</f>
        <v>4</v>
      </c>
      <c r="AL8" s="303">
        <f>IF($AW8="","",IF(ISNUMBER(MATCH($AW8,AT$5:AT$29999,0)),MAX(AL$4:AL7)+1,0))</f>
        <v>3</v>
      </c>
      <c r="AM8" s="303">
        <f>IF($AW8="","",IF(ISNUMBER(MATCH($AW8,AU$5:AU$29999,0)),MAX(AM$4:AM7)+1,0))</f>
        <v>0</v>
      </c>
      <c r="AN8" s="303">
        <f>IF($AW8="","",IF(ISNUMBER(MATCH($AW8,AV$5:AV$29999,0)),MAX(AN$4:AN7)+1,0))</f>
        <v>0</v>
      </c>
      <c r="AO8" s="324"/>
      <c r="AP8" s="318" t="s">
        <v>801</v>
      </c>
      <c r="AQ8" s="318" t="s">
        <v>809</v>
      </c>
      <c r="AR8" s="318" t="s">
        <v>802</v>
      </c>
      <c r="AS8" s="318" t="s">
        <v>802</v>
      </c>
      <c r="AT8" s="318" t="s">
        <v>802</v>
      </c>
      <c r="AU8" s="301"/>
      <c r="AV8" s="301"/>
      <c r="AW8" s="319" t="s">
        <v>802</v>
      </c>
      <c r="AX8" s="291" t="str">
        <f>IF(ISNUMBER(MATCH($AW8,Z$5:Z$501,0)),INDEX(Z$5:Z$501,MATCH($AW8,Z$5:Z$501,0),1),"")</f>
        <v>.dis.grb</v>
      </c>
      <c r="AY8" s="291" t="str">
        <f>IF(ISNUMBER(MATCH($AW8,AA$5:AA$501,0)),INDEX(AA$5:AA$501,MATCH($AW8,AA$5:AA$501,0),1),"")</f>
        <v>.dis.grb</v>
      </c>
      <c r="AZ8" s="291" t="str">
        <f>IF(ISNUMBER(MATCH($AW8,AB$5:AB$501,0)),INDEX(AB$5:AB$501,MATCH($AW8,AB$5:AB$501,0),1),"")</f>
        <v>.dis.grb</v>
      </c>
      <c r="BA8" s="291" t="str">
        <f>IF(ISNUMBER(MATCH($AW8,AC$5:AC$501,0)),INDEX(AC$5:AC$501,MATCH($AW8,AC$5:AC$501,0),1),"")</f>
        <v>.dis.grb</v>
      </c>
      <c r="BB8" s="291" t="str">
        <f>IF(ISNUMBER(MATCH($AW8,AD$5:AD$501,0)),INDEX(AD$5:AD$501,MATCH($AW8,AD$5:AD$501,0),1),"")</f>
        <v>.dis.grb</v>
      </c>
      <c r="BC8" s="291" t="str">
        <f>IF(ISNUMBER(MATCH($AW8,AE$5:AE$501,0)),INDEX(AE$5:AE$501,MATCH($AW8,AE$5:AE$501,0),1),"")</f>
        <v/>
      </c>
      <c r="BD8" s="291" t="str">
        <f>IF(ISNUMBER(MATCH($AW8,AF$5:AF$501,0)),INDEX(AF$5:AF$501,MATCH($AW8,AF$5:AF$501,0),1),"")</f>
        <v/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76" ht="12.75" customHeight="1" x14ac:dyDescent="0.25">
      <c r="A9" s="310">
        <f>IF(ROW()-ROW(A$4)&lt;=1000,ROW()-ROW(A$4),"")</f>
        <v>5</v>
      </c>
      <c r="B9" s="318" t="s">
        <v>798</v>
      </c>
      <c r="C9" s="318" t="s">
        <v>801</v>
      </c>
      <c r="D9" s="67"/>
      <c r="E9" s="245" t="str">
        <f>IF(ISNUMBER(MATCH(C9,$B$5:$B$1000,0)),MATCH(C9,$B$5:$B$1000,0),"")</f>
        <v/>
      </c>
      <c r="F9" s="309" t="str">
        <f>IF(ISNUMBER(E9),MAX(F$4:F8)+1,"")</f>
        <v/>
      </c>
      <c r="G9" s="309">
        <f>IF(IF(ISNUMBER(E9),"",MAX(G$4:G8)+1)&lt;=G$3,IF(ISNUMBER(E9),"",MAX(G$4:G8)+1),"")</f>
        <v>2</v>
      </c>
      <c r="H9" s="310">
        <f>IF(A9&lt;=G$3,MATCH(A9,G$5:G$1000,0),"")</f>
        <v>13</v>
      </c>
      <c r="I9" s="245" t="str">
        <f>IF(ISNUMBER(H9),INDEX($B$5:$B$1000,H9,1),"")</f>
        <v>.mvr.bud</v>
      </c>
      <c r="J9" s="248" t="str">
        <f>IF(ISNUMBER(F9),B9,IF(ISTEXT(B9),INDEX($I$5:$I$1000,MATCH(A9,$H$5:$H$1000,0),1),""))</f>
        <v>.hds</v>
      </c>
      <c r="K9" s="309">
        <f>IF(C9="","",IF(ISNUMBER(MATCH(C9,$J$5:$J$1000,0)),"",IF(G9=1,F$3,0)+MAX(K$4:K8)+1))</f>
        <v>24</v>
      </c>
      <c r="L9" s="309">
        <f>IF(C9="","",IF(ISNUMBER(MATCH(C9,$J$5:$J$1000,0)),"",IF(G9=1,E$4,0)+MAX(L$4:L8)+1))</f>
        <v>38</v>
      </c>
      <c r="M9" s="248" t="str">
        <f>IF(ISNUMBER(MATCH(A9,$L$5:$L$1000,0)),INDEX($C$5:$C$1000,MATCH(A9,$L$5:$L$1000,0),1),"")</f>
        <v/>
      </c>
      <c r="N9" s="248">
        <f>IF(P9="",0,1)</f>
        <v>1</v>
      </c>
      <c r="O9" s="67"/>
      <c r="P9" s="319" t="str">
        <f>IF(A9&lt;=$E$4,IF(ISTEXT(J9),J9,""),IF(ISTEXT(M9),M9,""))</f>
        <v>.hds</v>
      </c>
      <c r="Q9" s="6"/>
      <c r="R9" s="303">
        <f>IF(ROW()-ROW(R$4)&lt;=AH$3,ROW()-ROW(R$4),"")</f>
        <v>5</v>
      </c>
      <c r="S9" s="303">
        <f>IF(ROW()-ROW(S$4)&lt;=AI$3,ROW()-ROW(S$4),"")</f>
        <v>5</v>
      </c>
      <c r="T9" s="303">
        <f>IF(ROW()-ROW(T$4)&lt;=AJ$3,ROW()-ROW(T$4),"")</f>
        <v>5</v>
      </c>
      <c r="U9" s="303">
        <f>IF(ROW()-ROW(U$4)&lt;=AK$3,ROW()-ROW(U$4),"")</f>
        <v>5</v>
      </c>
      <c r="V9" s="303">
        <f>IF(ROW()-ROW(V$4)&lt;=AL$3,ROW()-ROW(V$4),"")</f>
        <v>5</v>
      </c>
      <c r="W9" s="303" t="str">
        <f>IF(ROW()-ROW(W$4)&lt;=AM$3,ROW()-ROW(W$4),"")</f>
        <v/>
      </c>
      <c r="X9" s="303" t="str">
        <f>IF(ROW()-ROW(X$4)&lt;=AN$3,ROW()-ROW(X$4),"")</f>
        <v/>
      </c>
      <c r="Y9" s="303"/>
      <c r="Z9" s="299" t="str">
        <f>IF(ISNUMBER(R9),INDEX($AW$5:$AW$2999,MATCH(R9,AH$5:AH$2999,0),1),"")</f>
        <v>.hds</v>
      </c>
      <c r="AA9" s="299" t="str">
        <f>IF(ISNUMBER(S9),INDEX($AW$5:$AW$2999,MATCH(S9,AI$5:AI$2999,0),1),"")</f>
        <v>.ic</v>
      </c>
      <c r="AB9" s="299" t="str">
        <f>IF(ISNUMBER(T9),INDEX($AW$5:$AW$2999,MATCH(T9,AJ$5:AJ$2999,0),1),"")</f>
        <v>.evta</v>
      </c>
      <c r="AC9" s="299" t="str">
        <f>IF(ISNUMBER(U9),INDEX($AW$5:$AW$2999,MATCH(U9,AK$5:AK$2999,0),1),"")</f>
        <v>.evta</v>
      </c>
      <c r="AD9" s="299" t="str">
        <f>IF(ISNUMBER(V9),INDEX($AW$5:$AW$2999,MATCH(V9,AL$5:AL$2999,0),1),"")</f>
        <v>.ic</v>
      </c>
      <c r="AE9" s="299" t="str">
        <f>IF(ISNUMBER(W9),INDEX($AW$5:$AW$2999,MATCH(W9,AM$5:AM$2999,0),1),"")</f>
        <v/>
      </c>
      <c r="AF9" s="299" t="str">
        <f>IF(ISNUMBER(X9),INDEX($AW$5:$AW$2999,MATCH(X9,AN$5:AN$2999,0),1),"")</f>
        <v/>
      </c>
      <c r="AG9" s="299"/>
      <c r="AH9" s="303">
        <f>IF($AW9="","",IF(ISNUMBER(MATCH($AW9,AP$5:AP$29999,0)),MAX(AH$4:AH8)+1,0))</f>
        <v>4</v>
      </c>
      <c r="AI9" s="303">
        <f>IF($AW9="","",IF(ISNUMBER(MATCH($AW9,AQ$5:AQ$29999,0)),MAX(AI$4:AI8)+1,0))</f>
        <v>0</v>
      </c>
      <c r="AJ9" s="303">
        <f>IF($AW9="","",IF(ISNUMBER(MATCH($AW9,AR$5:AR$29999,0)),MAX(AJ$4:AJ8)+1,0))</f>
        <v>5</v>
      </c>
      <c r="AK9" s="303">
        <f>IF($AW9="","",IF(ISNUMBER(MATCH($AW9,AS$5:AS$29999,0)),MAX(AK$4:AK8)+1,0))</f>
        <v>5</v>
      </c>
      <c r="AL9" s="303">
        <f>IF($AW9="","",IF(ISNUMBER(MATCH($AW9,AT$5:AT$29999,0)),MAX(AL$4:AL8)+1,0))</f>
        <v>0</v>
      </c>
      <c r="AM9" s="303">
        <f>IF($AW9="","",IF(ISNUMBER(MATCH($AW9,AU$5:AU$29999,0)),MAX(AM$4:AM8)+1,0))</f>
        <v>0</v>
      </c>
      <c r="AN9" s="303">
        <f>IF($AW9="","",IF(ISNUMBER(MATCH($AW9,AV$5:AV$29999,0)),MAX(AN$4:AN8)+1,0))</f>
        <v>0</v>
      </c>
      <c r="AO9" s="324"/>
      <c r="AP9" s="318" t="s">
        <v>809</v>
      </c>
      <c r="AQ9" s="318" t="s">
        <v>798</v>
      </c>
      <c r="AR9" s="318" t="s">
        <v>801</v>
      </c>
      <c r="AS9" s="318" t="s">
        <v>801</v>
      </c>
      <c r="AT9" s="318" t="s">
        <v>798</v>
      </c>
      <c r="AU9" s="301"/>
      <c r="AV9" s="301"/>
      <c r="AW9" s="319" t="s">
        <v>801</v>
      </c>
      <c r="AX9" s="291" t="str">
        <f>IF(ISNUMBER(MATCH($AW9,Z$5:Z$501,0)),INDEX(Z$5:Z$501,MATCH($AW9,Z$5:Z$501,0),1),"")</f>
        <v>.evta</v>
      </c>
      <c r="AY9" s="291" t="str">
        <f>IF(ISNUMBER(MATCH($AW9,AA$5:AA$501,0)),INDEX(AA$5:AA$501,MATCH($AW9,AA$5:AA$501,0),1),"")</f>
        <v/>
      </c>
      <c r="AZ9" s="291" t="str">
        <f>IF(ISNUMBER(MATCH($AW9,AB$5:AB$501,0)),INDEX(AB$5:AB$501,MATCH($AW9,AB$5:AB$501,0),1),"")</f>
        <v>.evta</v>
      </c>
      <c r="BA9" s="291" t="str">
        <f>IF(ISNUMBER(MATCH($AW9,AC$5:AC$501,0)),INDEX(AC$5:AC$501,MATCH($AW9,AC$5:AC$501,0),1),"")</f>
        <v>.evta</v>
      </c>
      <c r="BB9" s="291" t="str">
        <f>IF(ISNUMBER(MATCH($AW9,AD$5:AD$501,0)),INDEX(AD$5:AD$501,MATCH($AW9,AD$5:AD$501,0),1),"")</f>
        <v/>
      </c>
      <c r="BC9" s="291" t="str">
        <f>IF(ISNUMBER(MATCH($AW9,AE$5:AE$501,0)),INDEX(AE$5:AE$501,MATCH($AW9,AE$5:AE$501,0),1),"")</f>
        <v/>
      </c>
      <c r="BD9" s="291" t="str">
        <f>IF(ISNUMBER(MATCH($AW9,AF$5:AF$501,0)),INDEX(AF$5:AF$501,MATCH($AW9,AF$5:AF$501,0),1),"")</f>
        <v/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1:76" ht="12.75" customHeight="1" x14ac:dyDescent="0.25">
      <c r="A10" s="310">
        <f>IF(ROW()-ROW(A$4)&lt;=1000,ROW()-ROW(A$4),"")</f>
        <v>6</v>
      </c>
      <c r="B10" s="318" t="s">
        <v>796</v>
      </c>
      <c r="C10" s="318" t="s">
        <v>800</v>
      </c>
      <c r="D10" s="67"/>
      <c r="E10" s="245" t="str">
        <f>IF(ISNUMBER(MATCH(C10,$B$5:$B$1000,0)),MATCH(C10,$B$5:$B$1000,0),"")</f>
        <v/>
      </c>
      <c r="F10" s="309" t="str">
        <f>IF(ISNUMBER(E10),MAX(F$4:F9)+1,"")</f>
        <v/>
      </c>
      <c r="G10" s="309">
        <f>IF(IF(ISNUMBER(E10),"",MAX(G$4:G9)+1)&lt;=G$3,IF(ISNUMBER(E10),"",MAX(G$4:G9)+1),"")</f>
        <v>3</v>
      </c>
      <c r="H10" s="310">
        <f>IF(A10&lt;=G$3,MATCH(A10,G$5:G$1000,0),"")</f>
        <v>19</v>
      </c>
      <c r="I10" s="245" t="str">
        <f>IF(ISNUMBER(H10),INDEX($B$5:$B$1000,H10,1),"")</f>
        <v>.sfr.obs</v>
      </c>
      <c r="J10" s="248" t="str">
        <f>IF(ISNUMBER(F10),B10,IF(ISTEXT(B10),INDEX($I$5:$I$1000,MATCH(A10,$H$5:$H$1000,0),1),""))</f>
        <v>.ic</v>
      </c>
      <c r="K10" s="309">
        <f>IF(C10="","",IF(ISNUMBER(MATCH(C10,$J$5:$J$1000,0)),"",IF(G10=1,F$3,0)+MAX(K$4:K9)+1))</f>
        <v>25</v>
      </c>
      <c r="L10" s="309">
        <f>IF(C10="","",IF(ISNUMBER(MATCH(C10,$J$5:$J$1000,0)),"",IF(G10=1,E$4,0)+MAX(L$4:L9)+1))</f>
        <v>39</v>
      </c>
      <c r="M10" s="248" t="str">
        <f>IF(ISNUMBER(MATCH(A10,$L$5:$L$1000,0)),INDEX($C$5:$C$1000,MATCH(A10,$L$5:$L$1000,0),1),"")</f>
        <v/>
      </c>
      <c r="N10" s="248">
        <f>IF(P10="",0,1)</f>
        <v>1</v>
      </c>
      <c r="O10" s="67"/>
      <c r="P10" s="319" t="str">
        <f>IF(A10&lt;=$E$4,IF(ISTEXT(J10),J10,""),IF(ISTEXT(M10),M10,""))</f>
        <v>.ic</v>
      </c>
      <c r="Q10" s="6"/>
      <c r="R10" s="303">
        <f>IF(ROW()-ROW(R$4)&lt;=AH$3,ROW()-ROW(R$4),"")</f>
        <v>6</v>
      </c>
      <c r="S10" s="303">
        <f>IF(ROW()-ROW(S$4)&lt;=AI$3,ROW()-ROW(S$4),"")</f>
        <v>6</v>
      </c>
      <c r="T10" s="303">
        <f>IF(ROW()-ROW(T$4)&lt;=AJ$3,ROW()-ROW(T$4),"")</f>
        <v>6</v>
      </c>
      <c r="U10" s="303">
        <f>IF(ROW()-ROW(U$4)&lt;=AK$3,ROW()-ROW(U$4),"")</f>
        <v>6</v>
      </c>
      <c r="V10" s="303">
        <f>IF(ROW()-ROW(V$4)&lt;=AL$3,ROW()-ROW(V$4),"")</f>
        <v>6</v>
      </c>
      <c r="W10" s="303" t="str">
        <f>IF(ROW()-ROW(W$4)&lt;=AM$3,ROW()-ROW(W$4),"")</f>
        <v/>
      </c>
      <c r="X10" s="303" t="str">
        <f>IF(ROW()-ROW(X$4)&lt;=AN$3,ROW()-ROW(X$4),"")</f>
        <v/>
      </c>
      <c r="Y10" s="303"/>
      <c r="Z10" s="299" t="str">
        <f>IF(ISNUMBER(R10),INDEX($AW$5:$AW$2999,MATCH(R10,AH$5:AH$2999,0),1),"")</f>
        <v>.ic</v>
      </c>
      <c r="AA10" s="299" t="str">
        <f>IF(ISNUMBER(S10),INDEX($AW$5:$AW$2999,MATCH(S10,AI$5:AI$2999,0),1),"")</f>
        <v>.ims</v>
      </c>
      <c r="AB10" s="299" t="str">
        <f>IF(ISNUMBER(T10),INDEX($AW$5:$AW$2999,MATCH(T10,AJ$5:AJ$2999,0),1),"")</f>
        <v>.gwf.obs</v>
      </c>
      <c r="AC10" s="299" t="str">
        <f>IF(ISNUMBER(U10),INDEX($AW$5:$AW$2999,MATCH(U10,AK$5:AK$2999,0),1),"")</f>
        <v>.gwf.obs</v>
      </c>
      <c r="AD10" s="299" t="str">
        <f>IF(ISNUMBER(V10),INDEX($AW$5:$AW$2999,MATCH(V10,AL$5:AL$2999,0),1),"")</f>
        <v>.ims</v>
      </c>
      <c r="AE10" s="299" t="str">
        <f>IF(ISNUMBER(W10),INDEX($AW$5:$AW$2999,MATCH(W10,AM$5:AM$2999,0),1),"")</f>
        <v/>
      </c>
      <c r="AF10" s="299" t="str">
        <f>IF(ISNUMBER(X10),INDEX($AW$5:$AW$2999,MATCH(X10,AN$5:AN$2999,0),1),"")</f>
        <v/>
      </c>
      <c r="AG10" s="299"/>
      <c r="AH10" s="303">
        <f>IF($AW10="","",IF(ISNUMBER(MATCH($AW10,AP$5:AP$29999,0)),MAX(AH$4:AH9)+1,0))</f>
        <v>0</v>
      </c>
      <c r="AI10" s="303">
        <f>IF($AW10="","",IF(ISNUMBER(MATCH($AW10,AQ$5:AQ$29999,0)),MAX(AI$4:AI9)+1,0))</f>
        <v>0</v>
      </c>
      <c r="AJ10" s="303">
        <f>IF($AW10="","",IF(ISNUMBER(MATCH($AW10,AR$5:AR$29999,0)),MAX(AJ$4:AJ9)+1,0))</f>
        <v>6</v>
      </c>
      <c r="AK10" s="303">
        <f>IF($AW10="","",IF(ISNUMBER(MATCH($AW10,AS$5:AS$29999,0)),MAX(AK$4:AK9)+1,0))</f>
        <v>6</v>
      </c>
      <c r="AL10" s="303">
        <f>IF($AW10="","",IF(ISNUMBER(MATCH($AW10,AT$5:AT$29999,0)),MAX(AL$4:AL9)+1,0))</f>
        <v>0</v>
      </c>
      <c r="AM10" s="303">
        <f>IF($AW10="","",IF(ISNUMBER(MATCH($AW10,AU$5:AU$29999,0)),MAX(AM$4:AM9)+1,0))</f>
        <v>0</v>
      </c>
      <c r="AN10" s="303">
        <f>IF($AW10="","",IF(ISNUMBER(MATCH($AW10,AV$5:AV$29999,0)),MAX(AN$4:AN9)+1,0))</f>
        <v>0</v>
      </c>
      <c r="AO10" s="324"/>
      <c r="AP10" s="318" t="s">
        <v>798</v>
      </c>
      <c r="AQ10" s="318" t="s">
        <v>796</v>
      </c>
      <c r="AR10" s="318" t="s">
        <v>800</v>
      </c>
      <c r="AS10" s="318" t="s">
        <v>800</v>
      </c>
      <c r="AT10" s="318" t="s">
        <v>796</v>
      </c>
      <c r="AU10" s="301"/>
      <c r="AV10" s="301"/>
      <c r="AW10" s="319" t="s">
        <v>800</v>
      </c>
      <c r="AX10" s="291" t="str">
        <f>IF(ISNUMBER(MATCH($AW10,Z$5:Z$501,0)),INDEX(Z$5:Z$501,MATCH($AW10,Z$5:Z$501,0),1),"")</f>
        <v/>
      </c>
      <c r="AY10" s="291" t="str">
        <f>IF(ISNUMBER(MATCH($AW10,AA$5:AA$501,0)),INDEX(AA$5:AA$501,MATCH($AW10,AA$5:AA$501,0),1),"")</f>
        <v/>
      </c>
      <c r="AZ10" s="291" t="str">
        <f>IF(ISNUMBER(MATCH($AW10,AB$5:AB$501,0)),INDEX(AB$5:AB$501,MATCH($AW10,AB$5:AB$501,0),1),"")</f>
        <v>.gwf.obs</v>
      </c>
      <c r="BA10" s="291" t="str">
        <f>IF(ISNUMBER(MATCH($AW10,AC$5:AC$501,0)),INDEX(AC$5:AC$501,MATCH($AW10,AC$5:AC$501,0),1),"")</f>
        <v>.gwf.obs</v>
      </c>
      <c r="BB10" s="291" t="str">
        <f>IF(ISNUMBER(MATCH($AW10,AD$5:AD$501,0)),INDEX(AD$5:AD$501,MATCH($AW10,AD$5:AD$501,0),1),"")</f>
        <v/>
      </c>
      <c r="BC10" s="291" t="str">
        <f>IF(ISNUMBER(MATCH($AW10,AE$5:AE$501,0)),INDEX(AE$5:AE$501,MATCH($AW10,AE$5:AE$501,0),1),"")</f>
        <v/>
      </c>
      <c r="BD10" s="291" t="str">
        <f>IF(ISNUMBER(MATCH($AW10,AF$5:AF$501,0)),INDEX(AF$5:AF$501,MATCH($AW10,AF$5:AF$501,0),1),"")</f>
        <v/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 ht="12.75" customHeight="1" x14ac:dyDescent="0.25">
      <c r="A11" s="310">
        <f>IF(ROW()-ROW(A$4)&lt;=1000,ROW()-ROW(A$4),"")</f>
        <v>7</v>
      </c>
      <c r="B11" s="318" t="s">
        <v>794</v>
      </c>
      <c r="C11" s="318" t="s">
        <v>799</v>
      </c>
      <c r="D11" s="67"/>
      <c r="E11" s="245" t="str">
        <f>IF(ISNUMBER(MATCH(C11,$B$5:$B$1000,0)),MATCH(C11,$B$5:$B$1000,0),"")</f>
        <v/>
      </c>
      <c r="F11" s="309" t="str">
        <f>IF(ISNUMBER(E11),MAX(F$4:F10)+1,"")</f>
        <v/>
      </c>
      <c r="G11" s="309">
        <f>IF(IF(ISNUMBER(E11),"",MAX(G$4:G10)+1)&lt;=G$3,IF(ISNUMBER(E11),"",MAX(G$4:G10)+1),"")</f>
        <v>4</v>
      </c>
      <c r="H11" s="310">
        <f>IF(A11&lt;=G$3,MATCH(A11,G$5:G$1000,0),"")</f>
        <v>25</v>
      </c>
      <c r="I11" s="245" t="str">
        <f>IF(ISNUMBER(H11),INDEX($B$5:$B$1000,H11,1),"")</f>
        <v>.wel</v>
      </c>
      <c r="J11" s="248" t="str">
        <f>IF(ISNUMBER(F11),B11,IF(ISTEXT(B11),INDEX($I$5:$I$1000,MATCH(A11,$H$5:$H$1000,0),1),""))</f>
        <v>.ims</v>
      </c>
      <c r="K11" s="309">
        <f>IF(C11="","",IF(ISNUMBER(MATCH(C11,$J$5:$J$1000,0)),"",IF(G11=1,F$3,0)+MAX(K$4:K10)+1))</f>
        <v>26</v>
      </c>
      <c r="L11" s="309">
        <f>IF(C11="","",IF(ISNUMBER(MATCH(C11,$J$5:$J$1000,0)),"",IF(G11=1,E$4,0)+MAX(L$4:L10)+1))</f>
        <v>40</v>
      </c>
      <c r="M11" s="248" t="str">
        <f>IF(ISNUMBER(MATCH(A11,$L$5:$L$1000,0)),INDEX($C$5:$C$1000,MATCH(A11,$L$5:$L$1000,0),1),"")</f>
        <v/>
      </c>
      <c r="N11" s="248">
        <f>IF(P11="",0,1)</f>
        <v>1</v>
      </c>
      <c r="O11" s="67"/>
      <c r="P11" s="319" t="str">
        <f>IF(A11&lt;=$E$4,IF(ISTEXT(J11),J11,""),IF(ISTEXT(M11),M11,""))</f>
        <v>.ims</v>
      </c>
      <c r="Q11" s="6"/>
      <c r="R11" s="303">
        <f>IF(ROW()-ROW(R$4)&lt;=AH$3,ROW()-ROW(R$4),"")</f>
        <v>7</v>
      </c>
      <c r="S11" s="303">
        <f>IF(ROW()-ROW(S$4)&lt;=AI$3,ROW()-ROW(S$4),"")</f>
        <v>7</v>
      </c>
      <c r="T11" s="303">
        <f>IF(ROW()-ROW(T$4)&lt;=AJ$3,ROW()-ROW(T$4),"")</f>
        <v>7</v>
      </c>
      <c r="U11" s="303">
        <f>IF(ROW()-ROW(U$4)&lt;=AK$3,ROW()-ROW(U$4),"")</f>
        <v>7</v>
      </c>
      <c r="V11" s="303">
        <f>IF(ROW()-ROW(V$4)&lt;=AL$3,ROW()-ROW(V$4),"")</f>
        <v>7</v>
      </c>
      <c r="W11" s="303" t="str">
        <f>IF(ROW()-ROW(W$4)&lt;=AM$3,ROW()-ROW(W$4),"")</f>
        <v/>
      </c>
      <c r="X11" s="303" t="str">
        <f>IF(ROW()-ROW(X$4)&lt;=AN$3,ROW()-ROW(X$4),"")</f>
        <v/>
      </c>
      <c r="Y11" s="303"/>
      <c r="Z11" s="299" t="str">
        <f>IF(ISNUMBER(R11),INDEX($AW$5:$AW$2999,MATCH(R11,AH$5:AH$2999,0),1),"")</f>
        <v>.ims</v>
      </c>
      <c r="AA11" s="299" t="str">
        <f>IF(ISNUMBER(S11),INDEX($AW$5:$AW$2999,MATCH(S11,AI$5:AI$2999,0),1),"")</f>
        <v>.lak</v>
      </c>
      <c r="AB11" s="299" t="str">
        <f>IF(ISNUMBER(T11),INDEX($AW$5:$AW$2999,MATCH(T11,AJ$5:AJ$2999,0),1),"")</f>
        <v>.gwf.obs.csv</v>
      </c>
      <c r="AC11" s="299" t="str">
        <f>IF(ISNUMBER(U11),INDEX($AW$5:$AW$2999,MATCH(U11,AK$5:AK$2999,0),1),"")</f>
        <v>.gwf.obs.csv</v>
      </c>
      <c r="AD11" s="299" t="str">
        <f>IF(ISNUMBER(V11),INDEX($AW$5:$AW$2999,MATCH(V11,AL$5:AL$2999,0),1),"")</f>
        <v>.lak</v>
      </c>
      <c r="AE11" s="299" t="str">
        <f>IF(ISNUMBER(W11),INDEX($AW$5:$AW$2999,MATCH(W11,AM$5:AM$2999,0),1),"")</f>
        <v/>
      </c>
      <c r="AF11" s="299" t="str">
        <f>IF(ISNUMBER(X11),INDEX($AW$5:$AW$2999,MATCH(X11,AN$5:AN$2999,0),1),"")</f>
        <v/>
      </c>
      <c r="AG11" s="299"/>
      <c r="AH11" s="303">
        <f>IF($AW11="","",IF(ISNUMBER(MATCH($AW11,AP$5:AP$29999,0)),MAX(AH$4:AH10)+1,0))</f>
        <v>0</v>
      </c>
      <c r="AI11" s="303">
        <f>IF($AW11="","",IF(ISNUMBER(MATCH($AW11,AQ$5:AQ$29999,0)),MAX(AI$4:AI10)+1,0))</f>
        <v>0</v>
      </c>
      <c r="AJ11" s="303">
        <f>IF($AW11="","",IF(ISNUMBER(MATCH($AW11,AR$5:AR$29999,0)),MAX(AJ$4:AJ10)+1,0))</f>
        <v>7</v>
      </c>
      <c r="AK11" s="303">
        <f>IF($AW11="","",IF(ISNUMBER(MATCH($AW11,AS$5:AS$29999,0)),MAX(AK$4:AK10)+1,0))</f>
        <v>7</v>
      </c>
      <c r="AL11" s="303">
        <f>IF($AW11="","",IF(ISNUMBER(MATCH($AW11,AT$5:AT$29999,0)),MAX(AL$4:AL10)+1,0))</f>
        <v>0</v>
      </c>
      <c r="AM11" s="303">
        <f>IF($AW11="","",IF(ISNUMBER(MATCH($AW11,AU$5:AU$29999,0)),MAX(AM$4:AM10)+1,0))</f>
        <v>0</v>
      </c>
      <c r="AN11" s="303">
        <f>IF($AW11="","",IF(ISNUMBER(MATCH($AW11,AV$5:AV$29999,0)),MAX(AN$4:AN10)+1,0))</f>
        <v>0</v>
      </c>
      <c r="AO11" s="324"/>
      <c r="AP11" s="318" t="s">
        <v>796</v>
      </c>
      <c r="AQ11" s="318" t="s">
        <v>794</v>
      </c>
      <c r="AR11" s="318" t="s">
        <v>799</v>
      </c>
      <c r="AS11" s="318" t="s">
        <v>799</v>
      </c>
      <c r="AT11" s="318" t="s">
        <v>794</v>
      </c>
      <c r="AU11" s="301"/>
      <c r="AV11" s="301"/>
      <c r="AW11" s="319" t="s">
        <v>799</v>
      </c>
      <c r="AX11" s="291" t="str">
        <f>IF(ISNUMBER(MATCH($AW11,Z$5:Z$501,0)),INDEX(Z$5:Z$501,MATCH($AW11,Z$5:Z$501,0),1),"")</f>
        <v/>
      </c>
      <c r="AY11" s="291" t="str">
        <f>IF(ISNUMBER(MATCH($AW11,AA$5:AA$501,0)),INDEX(AA$5:AA$501,MATCH($AW11,AA$5:AA$501,0),1),"")</f>
        <v/>
      </c>
      <c r="AZ11" s="291" t="str">
        <f>IF(ISNUMBER(MATCH($AW11,AB$5:AB$501,0)),INDEX(AB$5:AB$501,MATCH($AW11,AB$5:AB$501,0),1),"")</f>
        <v>.gwf.obs.csv</v>
      </c>
      <c r="BA11" s="291" t="str">
        <f>IF(ISNUMBER(MATCH($AW11,AC$5:AC$501,0)),INDEX(AC$5:AC$501,MATCH($AW11,AC$5:AC$501,0),1),"")</f>
        <v>.gwf.obs.csv</v>
      </c>
      <c r="BB11" s="291" t="str">
        <f>IF(ISNUMBER(MATCH($AW11,AD$5:AD$501,0)),INDEX(AD$5:AD$501,MATCH($AW11,AD$5:AD$501,0),1),"")</f>
        <v/>
      </c>
      <c r="BC11" s="291" t="str">
        <f>IF(ISNUMBER(MATCH($AW11,AE$5:AE$501,0)),INDEX(AE$5:AE$501,MATCH($AW11,AE$5:AE$501,0),1),"")</f>
        <v/>
      </c>
      <c r="BD11" s="291" t="str">
        <f>IF(ISNUMBER(MATCH($AW11,AF$5:AF$501,0)),INDEX(AF$5:AF$501,MATCH($AW11,AF$5:AF$501,0),1),"")</f>
        <v/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 ht="12.75" customHeight="1" x14ac:dyDescent="0.25">
      <c r="A12" s="310">
        <f>IF(ROW()-ROW(A$4)&lt;=1000,ROW()-ROW(A$4),"")</f>
        <v>8</v>
      </c>
      <c r="B12" s="318" t="s">
        <v>793</v>
      </c>
      <c r="C12" s="318" t="s">
        <v>798</v>
      </c>
      <c r="D12" s="67"/>
      <c r="E12" s="245">
        <f>IF(ISNUMBER(MATCH(C12,$B$5:$B$1000,0)),MATCH(C12,$B$5:$B$1000,0),"")</f>
        <v>5</v>
      </c>
      <c r="F12" s="309">
        <f>IF(ISNUMBER(E12),MAX(F$4:F11)+1,"")</f>
        <v>4</v>
      </c>
      <c r="G12" s="309" t="str">
        <f>IF(IF(ISNUMBER(E12),"",MAX(G$4:G11)+1)&lt;=G$3,IF(ISNUMBER(E12),"",MAX(G$4:G11)+1),"")</f>
        <v/>
      </c>
      <c r="H12" s="310">
        <f>IF(A12&lt;=G$3,MATCH(A12,G$5:G$1000,0),"")</f>
        <v>26</v>
      </c>
      <c r="I12" s="245" t="str">
        <f>IF(ISNUMBER(H12),INDEX($B$5:$B$1000,H12,1),"")</f>
        <v>mfsim.lst</v>
      </c>
      <c r="J12" s="248" t="str">
        <f>IF(ISNUMBER(F12),B12,IF(ISTEXT(B12),INDEX($I$5:$I$1000,MATCH(A12,$H$5:$H$1000,0),1),""))</f>
        <v>.lak</v>
      </c>
      <c r="K12" s="309" t="str">
        <f>IF(C12="","",IF(ISNUMBER(MATCH(C12,$J$5:$J$1000,0)),"",IF(G12=1,F$3,0)+MAX(K$4:K11)+1))</f>
        <v/>
      </c>
      <c r="L12" s="309" t="str">
        <f>IF(C12="","",IF(ISNUMBER(MATCH(C12,$J$5:$J$1000,0)),"",IF(G12=1,E$4,0)+MAX(L$4:L11)+1))</f>
        <v/>
      </c>
      <c r="M12" s="248" t="str">
        <f>IF(ISNUMBER(MATCH(A12,$L$5:$L$1000,0)),INDEX($C$5:$C$1000,MATCH(A12,$L$5:$L$1000,0),1),"")</f>
        <v/>
      </c>
      <c r="N12" s="248">
        <f>IF(P12="",0,1)</f>
        <v>1</v>
      </c>
      <c r="O12" s="67"/>
      <c r="P12" s="319" t="str">
        <f>IF(A12&lt;=$E$4,IF(ISTEXT(J12),J12,""),IF(ISTEXT(M12),M12,""))</f>
        <v>.lak</v>
      </c>
      <c r="Q12" s="6"/>
      <c r="R12" s="303">
        <f>IF(ROW()-ROW(R$4)&lt;=AH$3,ROW()-ROW(R$4),"")</f>
        <v>8</v>
      </c>
      <c r="S12" s="303">
        <f>IF(ROW()-ROW(S$4)&lt;=AI$3,ROW()-ROW(S$4),"")</f>
        <v>8</v>
      </c>
      <c r="T12" s="303">
        <f>IF(ROW()-ROW(T$4)&lt;=AJ$3,ROW()-ROW(T$4),"")</f>
        <v>8</v>
      </c>
      <c r="U12" s="303">
        <f>IF(ROW()-ROW(U$4)&lt;=AK$3,ROW()-ROW(U$4),"")</f>
        <v>8</v>
      </c>
      <c r="V12" s="303">
        <f>IF(ROW()-ROW(V$4)&lt;=AL$3,ROW()-ROW(V$4),"")</f>
        <v>8</v>
      </c>
      <c r="W12" s="303" t="str">
        <f>IF(ROW()-ROW(W$4)&lt;=AM$3,ROW()-ROW(W$4),"")</f>
        <v/>
      </c>
      <c r="X12" s="303" t="str">
        <f>IF(ROW()-ROW(X$4)&lt;=AN$3,ROW()-ROW(X$4),"")</f>
        <v/>
      </c>
      <c r="Y12" s="303"/>
      <c r="Z12" s="299" t="str">
        <f>IF(ISNUMBER(R12),INDEX($AW$5:$AW$2999,MATCH(R12,AH$5:AH$2999,0),1),"")</f>
        <v>.lst</v>
      </c>
      <c r="AA12" s="299" t="str">
        <f>IF(ISNUMBER(S12),INDEX($AW$5:$AW$2999,MATCH(S12,AI$5:AI$2999,0),1),"")</f>
        <v>.lak.obs</v>
      </c>
      <c r="AB12" s="299" t="str">
        <f>IF(ISNUMBER(T12),INDEX($AW$5:$AW$2999,MATCH(T12,AJ$5:AJ$2999,0),1),"")</f>
        <v>.hds</v>
      </c>
      <c r="AC12" s="299" t="str">
        <f>IF(ISNUMBER(U12),INDEX($AW$5:$AW$2999,MATCH(U12,AK$5:AK$2999,0),1),"")</f>
        <v>.hds</v>
      </c>
      <c r="AD12" s="299" t="str">
        <f>IF(ISNUMBER(V12),INDEX($AW$5:$AW$2999,MATCH(V12,AL$5:AL$2999,0),1),"")</f>
        <v>.lst</v>
      </c>
      <c r="AE12" s="299" t="str">
        <f>IF(ISNUMBER(W12),INDEX($AW$5:$AW$2999,MATCH(W12,AM$5:AM$2999,0),1),"")</f>
        <v/>
      </c>
      <c r="AF12" s="299" t="str">
        <f>IF(ISNUMBER(X12),INDEX($AW$5:$AW$2999,MATCH(X12,AN$5:AN$2999,0),1),"")</f>
        <v/>
      </c>
      <c r="AG12" s="299"/>
      <c r="AH12" s="303">
        <f>IF($AW12="","",IF(ISNUMBER(MATCH($AW12,AP$5:AP$29999,0)),MAX(AH$4:AH11)+1,0))</f>
        <v>5</v>
      </c>
      <c r="AI12" s="303">
        <f>IF($AW12="","",IF(ISNUMBER(MATCH($AW12,AQ$5:AQ$29999,0)),MAX(AI$4:AI11)+1,0))</f>
        <v>4</v>
      </c>
      <c r="AJ12" s="303">
        <f>IF($AW12="","",IF(ISNUMBER(MATCH($AW12,AR$5:AR$29999,0)),MAX(AJ$4:AJ11)+1,0))</f>
        <v>8</v>
      </c>
      <c r="AK12" s="303">
        <f>IF($AW12="","",IF(ISNUMBER(MATCH($AW12,AS$5:AS$29999,0)),MAX(AK$4:AK11)+1,0))</f>
        <v>8</v>
      </c>
      <c r="AL12" s="303">
        <f>IF($AW12="","",IF(ISNUMBER(MATCH($AW12,AT$5:AT$29999,0)),MAX(AL$4:AL11)+1,0))</f>
        <v>4</v>
      </c>
      <c r="AM12" s="303">
        <f>IF($AW12="","",IF(ISNUMBER(MATCH($AW12,AU$5:AU$29999,0)),MAX(AM$4:AM11)+1,0))</f>
        <v>0</v>
      </c>
      <c r="AN12" s="303">
        <f>IF($AW12="","",IF(ISNUMBER(MATCH($AW12,AV$5:AV$29999,0)),MAX(AN$4:AN11)+1,0))</f>
        <v>0</v>
      </c>
      <c r="AO12" s="324"/>
      <c r="AP12" s="318" t="s">
        <v>794</v>
      </c>
      <c r="AQ12" s="318" t="s">
        <v>793</v>
      </c>
      <c r="AR12" s="318" t="s">
        <v>798</v>
      </c>
      <c r="AS12" s="318" t="s">
        <v>798</v>
      </c>
      <c r="AT12" s="318" t="s">
        <v>793</v>
      </c>
      <c r="AU12" s="301"/>
      <c r="AV12" s="301"/>
      <c r="AW12" s="319" t="s">
        <v>798</v>
      </c>
      <c r="AX12" s="291" t="str">
        <f>IF(ISNUMBER(MATCH($AW12,Z$5:Z$501,0)),INDEX(Z$5:Z$501,MATCH($AW12,Z$5:Z$501,0),1),"")</f>
        <v>.hds</v>
      </c>
      <c r="AY12" s="291" t="str">
        <f>IF(ISNUMBER(MATCH($AW12,AA$5:AA$501,0)),INDEX(AA$5:AA$501,MATCH($AW12,AA$5:AA$501,0),1),"")</f>
        <v>.hds</v>
      </c>
      <c r="AZ12" s="291" t="str">
        <f>IF(ISNUMBER(MATCH($AW12,AB$5:AB$501,0)),INDEX(AB$5:AB$501,MATCH($AW12,AB$5:AB$501,0),1),"")</f>
        <v>.hds</v>
      </c>
      <c r="BA12" s="291" t="str">
        <f>IF(ISNUMBER(MATCH($AW12,AC$5:AC$501,0)),INDEX(AC$5:AC$501,MATCH($AW12,AC$5:AC$501,0),1),"")</f>
        <v>.hds</v>
      </c>
      <c r="BB12" s="291" t="str">
        <f>IF(ISNUMBER(MATCH($AW12,AD$5:AD$501,0)),INDEX(AD$5:AD$501,MATCH($AW12,AD$5:AD$501,0),1),"")</f>
        <v>.hds</v>
      </c>
      <c r="BC12" s="291" t="str">
        <f>IF(ISNUMBER(MATCH($AW12,AE$5:AE$501,0)),INDEX(AE$5:AE$501,MATCH($AW12,AE$5:AE$501,0),1),"")</f>
        <v/>
      </c>
      <c r="BD12" s="291" t="str">
        <f>IF(ISNUMBER(MATCH($AW12,AF$5:AF$501,0)),INDEX(AF$5:AF$501,MATCH($AW12,AF$5:AF$501,0),1),"")</f>
        <v/>
      </c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 ht="12.75" customHeight="1" x14ac:dyDescent="0.25">
      <c r="A13" s="310">
        <f>IF(ROW()-ROW(A$4)&lt;=1000,ROW()-ROW(A$4),"")</f>
        <v>9</v>
      </c>
      <c r="B13" s="318" t="s">
        <v>795</v>
      </c>
      <c r="C13" s="318" t="s">
        <v>796</v>
      </c>
      <c r="D13" s="67"/>
      <c r="E13" s="245">
        <f>IF(ISNUMBER(MATCH(C13,$B$5:$B$1000,0)),MATCH(C13,$B$5:$B$1000,0),"")</f>
        <v>6</v>
      </c>
      <c r="F13" s="309">
        <f>IF(ISNUMBER(E13),MAX(F$4:F12)+1,"")</f>
        <v>5</v>
      </c>
      <c r="G13" s="309" t="str">
        <f>IF(IF(ISNUMBER(E13),"",MAX(G$4:G12)+1)&lt;=G$3,IF(ISNUMBER(E13),"",MAX(G$4:G12)+1),"")</f>
        <v/>
      </c>
      <c r="H13" s="310">
        <f>IF(A13&lt;=G$3,MATCH(A13,G$5:G$1000,0),"")</f>
        <v>29</v>
      </c>
      <c r="I13" s="245" t="str">
        <f>IF(ISNUMBER(H13),INDEX($B$5:$B$1000,H13,1),"")</f>
        <v>obs_uzf.csv</v>
      </c>
      <c r="J13" s="248" t="str">
        <f>IF(ISNUMBER(F13),B13,IF(ISTEXT(B13),INDEX($I$5:$I$1000,MATCH(A13,$H$5:$H$1000,0),1),""))</f>
        <v>.lak.bud</v>
      </c>
      <c r="K13" s="309" t="str">
        <f>IF(C13="","",IF(ISNUMBER(MATCH(C13,$J$5:$J$1000,0)),"",IF(G13=1,F$3,0)+MAX(K$4:K12)+1))</f>
        <v/>
      </c>
      <c r="L13" s="309" t="str">
        <f>IF(C13="","",IF(ISNUMBER(MATCH(C13,$J$5:$J$1000,0)),"",IF(G13=1,E$4,0)+MAX(L$4:L12)+1))</f>
        <v/>
      </c>
      <c r="M13" s="248" t="str">
        <f>IF(ISNUMBER(MATCH(A13,$L$5:$L$1000,0)),INDEX($C$5:$C$1000,MATCH(A13,$L$5:$L$1000,0),1),"")</f>
        <v/>
      </c>
      <c r="N13" s="248">
        <f>IF(P13="",0,1)</f>
        <v>1</v>
      </c>
      <c r="O13" s="67"/>
      <c r="P13" s="319" t="str">
        <f>IF(A13&lt;=$E$4,IF(ISTEXT(J13),J13,""),IF(ISTEXT(M13),M13,""))</f>
        <v>.lak.bud</v>
      </c>
      <c r="Q13" s="6"/>
      <c r="R13" s="303">
        <f>IF(ROW()-ROW(R$4)&lt;=AH$3,ROW()-ROW(R$4),"")</f>
        <v>9</v>
      </c>
      <c r="S13" s="303">
        <f>IF(ROW()-ROW(S$4)&lt;=AI$3,ROW()-ROW(S$4),"")</f>
        <v>9</v>
      </c>
      <c r="T13" s="303">
        <f>IF(ROW()-ROW(T$4)&lt;=AJ$3,ROW()-ROW(T$4),"")</f>
        <v>9</v>
      </c>
      <c r="U13" s="303">
        <f>IF(ROW()-ROW(U$4)&lt;=AK$3,ROW()-ROW(U$4),"")</f>
        <v>9</v>
      </c>
      <c r="V13" s="303">
        <f>IF(ROW()-ROW(V$4)&lt;=AL$3,ROW()-ROW(V$4),"")</f>
        <v>9</v>
      </c>
      <c r="W13" s="303" t="str">
        <f>IF(ROW()-ROW(W$4)&lt;=AM$3,ROW()-ROW(W$4),"")</f>
        <v/>
      </c>
      <c r="X13" s="303" t="str">
        <f>IF(ROW()-ROW(X$4)&lt;=AN$3,ROW()-ROW(X$4),"")</f>
        <v/>
      </c>
      <c r="Y13" s="303"/>
      <c r="Z13" s="299" t="str">
        <f>IF(ISNUMBER(R13),INDEX($AW$5:$AW$2999,MATCH(R13,AH$5:AH$2999,0),1),"")</f>
        <v>.nam</v>
      </c>
      <c r="AA13" s="299" t="str">
        <f>IF(ISNUMBER(S13),INDEX($AW$5:$AW$2999,MATCH(S13,AI$5:AI$2999,0),1),"")</f>
        <v>.lst</v>
      </c>
      <c r="AB13" s="299" t="str">
        <f>IF(ISNUMBER(T13),INDEX($AW$5:$AW$2999,MATCH(T13,AJ$5:AJ$2999,0),1),"")</f>
        <v>.ic</v>
      </c>
      <c r="AC13" s="299" t="str">
        <f>IF(ISNUMBER(U13),INDEX($AW$5:$AW$2999,MATCH(U13,AK$5:AK$2999,0),1),"")</f>
        <v>.ic</v>
      </c>
      <c r="AD13" s="299" t="str">
        <f>IF(ISNUMBER(V13),INDEX($AW$5:$AW$2999,MATCH(V13,AL$5:AL$2999,0),1),"")</f>
        <v>.mvr</v>
      </c>
      <c r="AE13" s="299" t="str">
        <f>IF(ISNUMBER(W13),INDEX($AW$5:$AW$2999,MATCH(W13,AM$5:AM$2999,0),1),"")</f>
        <v/>
      </c>
      <c r="AF13" s="299" t="str">
        <f>IF(ISNUMBER(X13),INDEX($AW$5:$AW$2999,MATCH(X13,AN$5:AN$2999,0),1),"")</f>
        <v/>
      </c>
      <c r="AG13" s="299"/>
      <c r="AH13" s="303">
        <f>IF($AW13="","",IF(ISNUMBER(MATCH($AW13,AP$5:AP$29999,0)),MAX(AH$4:AH12)+1,0))</f>
        <v>6</v>
      </c>
      <c r="AI13" s="303">
        <f>IF($AW13="","",IF(ISNUMBER(MATCH($AW13,AQ$5:AQ$29999,0)),MAX(AI$4:AI12)+1,0))</f>
        <v>5</v>
      </c>
      <c r="AJ13" s="303">
        <f>IF($AW13="","",IF(ISNUMBER(MATCH($AW13,AR$5:AR$29999,0)),MAX(AJ$4:AJ12)+1,0))</f>
        <v>9</v>
      </c>
      <c r="AK13" s="303">
        <f>IF($AW13="","",IF(ISNUMBER(MATCH($AW13,AS$5:AS$29999,0)),MAX(AK$4:AK12)+1,0))</f>
        <v>9</v>
      </c>
      <c r="AL13" s="303">
        <f>IF($AW13="","",IF(ISNUMBER(MATCH($AW13,AT$5:AT$29999,0)),MAX(AL$4:AL12)+1,0))</f>
        <v>5</v>
      </c>
      <c r="AM13" s="303">
        <f>IF($AW13="","",IF(ISNUMBER(MATCH($AW13,AU$5:AU$29999,0)),MAX(AM$4:AM12)+1,0))</f>
        <v>0</v>
      </c>
      <c r="AN13" s="303">
        <f>IF($AW13="","",IF(ISNUMBER(MATCH($AW13,AV$5:AV$29999,0)),MAX(AN$4:AN12)+1,0))</f>
        <v>0</v>
      </c>
      <c r="AO13" s="324"/>
      <c r="AP13" s="318" t="s">
        <v>788</v>
      </c>
      <c r="AQ13" s="318" t="s">
        <v>795</v>
      </c>
      <c r="AR13" s="318" t="s">
        <v>796</v>
      </c>
      <c r="AS13" s="318" t="s">
        <v>796</v>
      </c>
      <c r="AT13" s="318" t="s">
        <v>797</v>
      </c>
      <c r="AU13" s="301"/>
      <c r="AV13" s="301"/>
      <c r="AW13" s="319" t="s">
        <v>796</v>
      </c>
      <c r="AX13" s="291" t="str">
        <f>IF(ISNUMBER(MATCH($AW13,Z$5:Z$501,0)),INDEX(Z$5:Z$501,MATCH($AW13,Z$5:Z$501,0),1),"")</f>
        <v>.ic</v>
      </c>
      <c r="AY13" s="291" t="str">
        <f>IF(ISNUMBER(MATCH($AW13,AA$5:AA$501,0)),INDEX(AA$5:AA$501,MATCH($AW13,AA$5:AA$501,0),1),"")</f>
        <v>.ic</v>
      </c>
      <c r="AZ13" s="291" t="str">
        <f>IF(ISNUMBER(MATCH($AW13,AB$5:AB$501,0)),INDEX(AB$5:AB$501,MATCH($AW13,AB$5:AB$501,0),1),"")</f>
        <v>.ic</v>
      </c>
      <c r="BA13" s="291" t="str">
        <f>IF(ISNUMBER(MATCH($AW13,AC$5:AC$501,0)),INDEX(AC$5:AC$501,MATCH($AW13,AC$5:AC$501,0),1),"")</f>
        <v>.ic</v>
      </c>
      <c r="BB13" s="291" t="str">
        <f>IF(ISNUMBER(MATCH($AW13,AD$5:AD$501,0)),INDEX(AD$5:AD$501,MATCH($AW13,AD$5:AD$501,0),1),"")</f>
        <v>.ic</v>
      </c>
      <c r="BC13" s="291" t="str">
        <f>IF(ISNUMBER(MATCH($AW13,AE$5:AE$501,0)),INDEX(AE$5:AE$501,MATCH($AW13,AE$5:AE$501,0),1),"")</f>
        <v/>
      </c>
      <c r="BD13" s="291" t="str">
        <f>IF(ISNUMBER(MATCH($AW13,AF$5:AF$501,0)),INDEX(AF$5:AF$501,MATCH($AW13,AF$5:AF$501,0),1),"")</f>
        <v/>
      </c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 ht="12.75" customHeight="1" x14ac:dyDescent="0.25">
      <c r="A14" s="310">
        <f>IF(ROW()-ROW(A$4)&lt;=1000,ROW()-ROW(A$4),"")</f>
        <v>10</v>
      </c>
      <c r="B14" s="318" t="s">
        <v>791</v>
      </c>
      <c r="C14" s="318" t="s">
        <v>794</v>
      </c>
      <c r="D14" s="67"/>
      <c r="E14" s="245">
        <f>IF(ISNUMBER(MATCH(C14,$B$5:$B$1000,0)),MATCH(C14,$B$5:$B$1000,0),"")</f>
        <v>7</v>
      </c>
      <c r="F14" s="309">
        <f>IF(ISNUMBER(E14),MAX(F$4:F13)+1,"")</f>
        <v>6</v>
      </c>
      <c r="G14" s="309" t="str">
        <f>IF(IF(ISNUMBER(E14),"",MAX(G$4:G13)+1)&lt;=G$3,IF(ISNUMBER(E14),"",MAX(G$4:G13)+1),"")</f>
        <v/>
      </c>
      <c r="H14" s="310">
        <f>IF(A14&lt;=G$3,MATCH(A14,G$5:G$1000,0),"")</f>
        <v>32</v>
      </c>
      <c r="I14" s="245" t="str">
        <f>IF(ISNUMBER(H14),INDEX($B$5:$B$1000,H14,1),"")</f>
        <v>sfr.reach01.csv</v>
      </c>
      <c r="J14" s="248" t="str">
        <f>IF(ISNUMBER(F14),B14,IF(ISTEXT(B14),INDEX($I$5:$I$1000,MATCH(A14,$H$5:$H$1000,0),1),""))</f>
        <v>.lak.obs</v>
      </c>
      <c r="K14" s="309" t="str">
        <f>IF(C14="","",IF(ISNUMBER(MATCH(C14,$J$5:$J$1000,0)),"",IF(G14=1,F$3,0)+MAX(K$4:K13)+1))</f>
        <v/>
      </c>
      <c r="L14" s="309" t="str">
        <f>IF(C14="","",IF(ISNUMBER(MATCH(C14,$J$5:$J$1000,0)),"",IF(G14=1,E$4,0)+MAX(L$4:L13)+1))</f>
        <v/>
      </c>
      <c r="M14" s="248" t="str">
        <f>IF(ISNUMBER(MATCH(A14,$L$5:$L$1000,0)),INDEX($C$5:$C$1000,MATCH(A14,$L$5:$L$1000,0),1),"")</f>
        <v/>
      </c>
      <c r="N14" s="248">
        <f>IF(P14="",0,1)</f>
        <v>1</v>
      </c>
      <c r="O14" s="67"/>
      <c r="P14" s="319" t="str">
        <f>IF(A14&lt;=$E$4,IF(ISTEXT(J14),J14,""),IF(ISTEXT(M14),M14,""))</f>
        <v>.lak.obs</v>
      </c>
      <c r="Q14" s="6"/>
      <c r="R14" s="303">
        <f>IF(ROW()-ROW(R$4)&lt;=AH$3,ROW()-ROW(R$4),"")</f>
        <v>10</v>
      </c>
      <c r="S14" s="303">
        <f>IF(ROW()-ROW(S$4)&lt;=AI$3,ROW()-ROW(S$4),"")</f>
        <v>10</v>
      </c>
      <c r="T14" s="303">
        <f>IF(ROW()-ROW(T$4)&lt;=AJ$3,ROW()-ROW(T$4),"")</f>
        <v>10</v>
      </c>
      <c r="U14" s="303">
        <f>IF(ROW()-ROW(U$4)&lt;=AK$3,ROW()-ROW(U$4),"")</f>
        <v>10</v>
      </c>
      <c r="V14" s="303">
        <f>IF(ROW()-ROW(V$4)&lt;=AL$3,ROW()-ROW(V$4),"")</f>
        <v>10</v>
      </c>
      <c r="W14" s="303" t="str">
        <f>IF(ROW()-ROW(W$4)&lt;=AM$3,ROW()-ROW(W$4),"")</f>
        <v/>
      </c>
      <c r="X14" s="303" t="str">
        <f>IF(ROW()-ROW(X$4)&lt;=AN$3,ROW()-ROW(X$4),"")</f>
        <v/>
      </c>
      <c r="Y14" s="303"/>
      <c r="Z14" s="299" t="str">
        <f>IF(ISNUMBER(R14),INDEX($AW$5:$AW$2999,MATCH(R14,AH$5:AH$2999,0),1),"")</f>
        <v>.npf</v>
      </c>
      <c r="AA14" s="299" t="str">
        <f>IF(ISNUMBER(S14),INDEX($AW$5:$AW$2999,MATCH(S14,AI$5:AI$2999,0),1),"")</f>
        <v>.mvr</v>
      </c>
      <c r="AB14" s="299" t="str">
        <f>IF(ISNUMBER(T14),INDEX($AW$5:$AW$2999,MATCH(T14,AJ$5:AJ$2999,0),1),"")</f>
        <v>.ims</v>
      </c>
      <c r="AC14" s="299" t="str">
        <f>IF(ISNUMBER(U14),INDEX($AW$5:$AW$2999,MATCH(U14,AK$5:AK$2999,0),1),"")</f>
        <v>.ims</v>
      </c>
      <c r="AD14" s="299" t="str">
        <f>IF(ISNUMBER(V14),INDEX($AW$5:$AW$2999,MATCH(V14,AL$5:AL$2999,0),1),"")</f>
        <v>.nam</v>
      </c>
      <c r="AE14" s="299" t="str">
        <f>IF(ISNUMBER(W14),INDEX($AW$5:$AW$2999,MATCH(W14,AM$5:AM$2999,0),1),"")</f>
        <v/>
      </c>
      <c r="AF14" s="299" t="str">
        <f>IF(ISNUMBER(X14),INDEX($AW$5:$AW$2999,MATCH(X14,AN$5:AN$2999,0),1),"")</f>
        <v/>
      </c>
      <c r="AG14" s="299"/>
      <c r="AH14" s="303">
        <f>IF($AW14="","",IF(ISNUMBER(MATCH($AW14,AP$5:AP$29999,0)),MAX(AH$4:AH13)+1,0))</f>
        <v>7</v>
      </c>
      <c r="AI14" s="303">
        <f>IF($AW14="","",IF(ISNUMBER(MATCH($AW14,AQ$5:AQ$29999,0)),MAX(AI$4:AI13)+1,0))</f>
        <v>6</v>
      </c>
      <c r="AJ14" s="303">
        <f>IF($AW14="","",IF(ISNUMBER(MATCH($AW14,AR$5:AR$29999,0)),MAX(AJ$4:AJ13)+1,0))</f>
        <v>10</v>
      </c>
      <c r="AK14" s="303">
        <f>IF($AW14="","",IF(ISNUMBER(MATCH($AW14,AS$5:AS$29999,0)),MAX(AK$4:AK13)+1,0))</f>
        <v>10</v>
      </c>
      <c r="AL14" s="303">
        <f>IF($AW14="","",IF(ISNUMBER(MATCH($AW14,AT$5:AT$29999,0)),MAX(AL$4:AL13)+1,0))</f>
        <v>6</v>
      </c>
      <c r="AM14" s="303">
        <f>IF($AW14="","",IF(ISNUMBER(MATCH($AW14,AU$5:AU$29999,0)),MAX(AM$4:AM13)+1,0))</f>
        <v>0</v>
      </c>
      <c r="AN14" s="303">
        <f>IF($AW14="","",IF(ISNUMBER(MATCH($AW14,AV$5:AV$29999,0)),MAX(AN$4:AN13)+1,0))</f>
        <v>0</v>
      </c>
      <c r="AO14" s="324"/>
      <c r="AP14" s="318" t="s">
        <v>787</v>
      </c>
      <c r="AQ14" s="318" t="s">
        <v>791</v>
      </c>
      <c r="AR14" s="318" t="s">
        <v>794</v>
      </c>
      <c r="AS14" s="318" t="s">
        <v>794</v>
      </c>
      <c r="AT14" s="318" t="s">
        <v>795</v>
      </c>
      <c r="AU14" s="301"/>
      <c r="AV14" s="301"/>
      <c r="AW14" s="319" t="s">
        <v>794</v>
      </c>
      <c r="AX14" s="291" t="str">
        <f>IF(ISNUMBER(MATCH($AW14,Z$5:Z$501,0)),INDEX(Z$5:Z$501,MATCH($AW14,Z$5:Z$501,0),1),"")</f>
        <v>.ims</v>
      </c>
      <c r="AY14" s="291" t="str">
        <f>IF(ISNUMBER(MATCH($AW14,AA$5:AA$501,0)),INDEX(AA$5:AA$501,MATCH($AW14,AA$5:AA$501,0),1),"")</f>
        <v>.ims</v>
      </c>
      <c r="AZ14" s="291" t="str">
        <f>IF(ISNUMBER(MATCH($AW14,AB$5:AB$501,0)),INDEX(AB$5:AB$501,MATCH($AW14,AB$5:AB$501,0),1),"")</f>
        <v>.ims</v>
      </c>
      <c r="BA14" s="291" t="str">
        <f>IF(ISNUMBER(MATCH($AW14,AC$5:AC$501,0)),INDEX(AC$5:AC$501,MATCH($AW14,AC$5:AC$501,0),1),"")</f>
        <v>.ims</v>
      </c>
      <c r="BB14" s="291" t="str">
        <f>IF(ISNUMBER(MATCH($AW14,AD$5:AD$501,0)),INDEX(AD$5:AD$501,MATCH($AW14,AD$5:AD$501,0),1),"")</f>
        <v>.ims</v>
      </c>
      <c r="BC14" s="291" t="str">
        <f>IF(ISNUMBER(MATCH($AW14,AE$5:AE$501,0)),INDEX(AE$5:AE$501,MATCH($AW14,AE$5:AE$501,0),1),"")</f>
        <v/>
      </c>
      <c r="BD14" s="291" t="str">
        <f>IF(ISNUMBER(MATCH($AW14,AF$5:AF$501,0)),INDEX(AF$5:AF$501,MATCH($AW14,AF$5:AF$501,0),1),"")</f>
        <v/>
      </c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 ht="12.75" customHeight="1" x14ac:dyDescent="0.25">
      <c r="A15" s="310">
        <f>IF(ROW()-ROW(A$4)&lt;=1000,ROW()-ROW(A$4),"")</f>
        <v>11</v>
      </c>
      <c r="B15" s="318" t="s">
        <v>788</v>
      </c>
      <c r="C15" s="318" t="s">
        <v>793</v>
      </c>
      <c r="D15" s="67"/>
      <c r="E15" s="245">
        <f>IF(ISNUMBER(MATCH(C15,$B$5:$B$1000,0)),MATCH(C15,$B$5:$B$1000,0),"")</f>
        <v>8</v>
      </c>
      <c r="F15" s="309">
        <f>IF(ISNUMBER(E15),MAX(F$4:F14)+1,"")</f>
        <v>7</v>
      </c>
      <c r="G15" s="309" t="str">
        <f>IF(IF(ISNUMBER(E15),"",MAX(G$4:G14)+1)&lt;=G$3,IF(ISNUMBER(E15),"",MAX(G$4:G14)+1),"")</f>
        <v/>
      </c>
      <c r="H15" s="310">
        <f>IF(A15&lt;=G$3,MATCH(A15,G$5:G$1000,0),"")</f>
        <v>33</v>
      </c>
      <c r="I15" s="245" t="str">
        <f>IF(ISNUMBER(H15),INDEX($B$5:$B$1000,H15,1),"")</f>
        <v>sfr.reach24.csv</v>
      </c>
      <c r="J15" s="248" t="str">
        <f>IF(ISNUMBER(F15),B15,IF(ISTEXT(B15),INDEX($I$5:$I$1000,MATCH(A15,$H$5:$H$1000,0),1),""))</f>
        <v>.lst</v>
      </c>
      <c r="K15" s="309" t="str">
        <f>IF(C15="","",IF(ISNUMBER(MATCH(C15,$J$5:$J$1000,0)),"",IF(G15=1,F$3,0)+MAX(K$4:K14)+1))</f>
        <v/>
      </c>
      <c r="L15" s="309" t="str">
        <f>IF(C15="","",IF(ISNUMBER(MATCH(C15,$J$5:$J$1000,0)),"",IF(G15=1,E$4,0)+MAX(L$4:L14)+1))</f>
        <v/>
      </c>
      <c r="M15" s="248" t="str">
        <f>IF(ISNUMBER(MATCH(A15,$L$5:$L$1000,0)),INDEX($C$5:$C$1000,MATCH(A15,$L$5:$L$1000,0),1),"")</f>
        <v/>
      </c>
      <c r="N15" s="248">
        <f>IF(P15="",0,1)</f>
        <v>1</v>
      </c>
      <c r="O15" s="67"/>
      <c r="P15" s="319" t="str">
        <f>IF(A15&lt;=$E$4,IF(ISTEXT(J15),J15,""),IF(ISTEXT(M15),M15,""))</f>
        <v>.lst</v>
      </c>
      <c r="Q15" s="6"/>
      <c r="R15" s="303">
        <f>IF(ROW()-ROW(R$4)&lt;=AH$3,ROW()-ROW(R$4),"")</f>
        <v>11</v>
      </c>
      <c r="S15" s="303">
        <f>IF(ROW()-ROW(S$4)&lt;=AI$3,ROW()-ROW(S$4),"")</f>
        <v>11</v>
      </c>
      <c r="T15" s="303">
        <f>IF(ROW()-ROW(T$4)&lt;=AJ$3,ROW()-ROW(T$4),"")</f>
        <v>11</v>
      </c>
      <c r="U15" s="303">
        <f>IF(ROW()-ROW(U$4)&lt;=AK$3,ROW()-ROW(U$4),"")</f>
        <v>11</v>
      </c>
      <c r="V15" s="303">
        <f>IF(ROW()-ROW(V$4)&lt;=AL$3,ROW()-ROW(V$4),"")</f>
        <v>11</v>
      </c>
      <c r="W15" s="303" t="str">
        <f>IF(ROW()-ROW(W$4)&lt;=AM$3,ROW()-ROW(W$4),"")</f>
        <v/>
      </c>
      <c r="X15" s="303" t="str">
        <f>IF(ROW()-ROW(X$4)&lt;=AN$3,ROW()-ROW(X$4),"")</f>
        <v/>
      </c>
      <c r="Y15" s="303"/>
      <c r="Z15" s="299" t="str">
        <f>IF(ISNUMBER(R15),INDEX($AW$5:$AW$2999,MATCH(R15,AH$5:AH$2999,0),1),"")</f>
        <v>.oc</v>
      </c>
      <c r="AA15" s="299" t="str">
        <f>IF(ISNUMBER(S15),INDEX($AW$5:$AW$2999,MATCH(S15,AI$5:AI$2999,0),1),"")</f>
        <v>.nam</v>
      </c>
      <c r="AB15" s="299" t="str">
        <f>IF(ISNUMBER(T15),INDEX($AW$5:$AW$2999,MATCH(T15,AJ$5:AJ$2999,0),1),"")</f>
        <v>.lak</v>
      </c>
      <c r="AC15" s="299" t="str">
        <f>IF(ISNUMBER(U15),INDEX($AW$5:$AW$2999,MATCH(U15,AK$5:AK$2999,0),1),"")</f>
        <v>.lak</v>
      </c>
      <c r="AD15" s="299" t="str">
        <f>IF(ISNUMBER(V15),INDEX($AW$5:$AW$2999,MATCH(V15,AL$5:AL$2999,0),1),"")</f>
        <v>.npf</v>
      </c>
      <c r="AE15" s="299" t="str">
        <f>IF(ISNUMBER(W15),INDEX($AW$5:$AW$2999,MATCH(W15,AM$5:AM$2999,0),1),"")</f>
        <v/>
      </c>
      <c r="AF15" s="299" t="str">
        <f>IF(ISNUMBER(X15),INDEX($AW$5:$AW$2999,MATCH(X15,AN$5:AN$2999,0),1),"")</f>
        <v/>
      </c>
      <c r="AG15" s="299"/>
      <c r="AH15" s="303">
        <f>IF($AW15="","",IF(ISNUMBER(MATCH($AW15,AP$5:AP$29999,0)),MAX(AH$4:AH14)+1,0))</f>
        <v>0</v>
      </c>
      <c r="AI15" s="303">
        <f>IF($AW15="","",IF(ISNUMBER(MATCH($AW15,AQ$5:AQ$29999,0)),MAX(AI$4:AI14)+1,0))</f>
        <v>7</v>
      </c>
      <c r="AJ15" s="303">
        <f>IF($AW15="","",IF(ISNUMBER(MATCH($AW15,AR$5:AR$29999,0)),MAX(AJ$4:AJ14)+1,0))</f>
        <v>11</v>
      </c>
      <c r="AK15" s="303">
        <f>IF($AW15="","",IF(ISNUMBER(MATCH($AW15,AS$5:AS$29999,0)),MAX(AK$4:AK14)+1,0))</f>
        <v>11</v>
      </c>
      <c r="AL15" s="303">
        <f>IF($AW15="","",IF(ISNUMBER(MATCH($AW15,AT$5:AT$29999,0)),MAX(AL$4:AL14)+1,0))</f>
        <v>7</v>
      </c>
      <c r="AM15" s="303">
        <f>IF($AW15="","",IF(ISNUMBER(MATCH($AW15,AU$5:AU$29999,0)),MAX(AM$4:AM14)+1,0))</f>
        <v>0</v>
      </c>
      <c r="AN15" s="303">
        <f>IF($AW15="","",IF(ISNUMBER(MATCH($AW15,AV$5:AV$29999,0)),MAX(AN$4:AN14)+1,0))</f>
        <v>0</v>
      </c>
      <c r="AO15" s="324"/>
      <c r="AP15" s="318" t="s">
        <v>786</v>
      </c>
      <c r="AQ15" s="318" t="s">
        <v>788</v>
      </c>
      <c r="AR15" s="318" t="s">
        <v>793</v>
      </c>
      <c r="AS15" s="318" t="s">
        <v>793</v>
      </c>
      <c r="AT15" s="318" t="s">
        <v>788</v>
      </c>
      <c r="AU15" s="301"/>
      <c r="AV15" s="301"/>
      <c r="AW15" s="319" t="s">
        <v>793</v>
      </c>
      <c r="AX15" s="291" t="str">
        <f>IF(ISNUMBER(MATCH($AW15,Z$5:Z$501,0)),INDEX(Z$5:Z$501,MATCH($AW15,Z$5:Z$501,0),1),"")</f>
        <v/>
      </c>
      <c r="AY15" s="291" t="str">
        <f>IF(ISNUMBER(MATCH($AW15,AA$5:AA$501,0)),INDEX(AA$5:AA$501,MATCH($AW15,AA$5:AA$501,0),1),"")</f>
        <v>.lak</v>
      </c>
      <c r="AZ15" s="291" t="str">
        <f>IF(ISNUMBER(MATCH($AW15,AB$5:AB$501,0)),INDEX(AB$5:AB$501,MATCH($AW15,AB$5:AB$501,0),1),"")</f>
        <v>.lak</v>
      </c>
      <c r="BA15" s="291" t="str">
        <f>IF(ISNUMBER(MATCH($AW15,AC$5:AC$501,0)),INDEX(AC$5:AC$501,MATCH($AW15,AC$5:AC$501,0),1),"")</f>
        <v>.lak</v>
      </c>
      <c r="BB15" s="291" t="str">
        <f>IF(ISNUMBER(MATCH($AW15,AD$5:AD$501,0)),INDEX(AD$5:AD$501,MATCH($AW15,AD$5:AD$501,0),1),"")</f>
        <v>.lak</v>
      </c>
      <c r="BC15" s="291" t="str">
        <f>IF(ISNUMBER(MATCH($AW15,AE$5:AE$501,0)),INDEX(AE$5:AE$501,MATCH($AW15,AE$5:AE$501,0),1),"")</f>
        <v/>
      </c>
      <c r="BD15" s="291" t="str">
        <f>IF(ISNUMBER(MATCH($AW15,AF$5:AF$501,0)),INDEX(AF$5:AF$501,MATCH($AW15,AF$5:AF$501,0),1),"")</f>
        <v/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ht="12.75" customHeight="1" x14ac:dyDescent="0.25">
      <c r="A16" s="310">
        <f>IF(ROW()-ROW(A$4)&lt;=1000,ROW()-ROW(A$4),"")</f>
        <v>12</v>
      </c>
      <c r="B16" s="318" t="s">
        <v>792</v>
      </c>
      <c r="C16" s="318" t="s">
        <v>791</v>
      </c>
      <c r="D16" s="67"/>
      <c r="E16" s="245">
        <f>IF(ISNUMBER(MATCH(C16,$B$5:$B$1000,0)),MATCH(C16,$B$5:$B$1000,0),"")</f>
        <v>10</v>
      </c>
      <c r="F16" s="309">
        <f>IF(ISNUMBER(E16),MAX(F$4:F15)+1,"")</f>
        <v>8</v>
      </c>
      <c r="G16" s="309" t="str">
        <f>IF(IF(ISNUMBER(E16),"",MAX(G$4:G15)+1)&lt;=G$3,IF(ISNUMBER(E16),"",MAX(G$4:G15)+1),"")</f>
        <v/>
      </c>
      <c r="H16" s="310">
        <f>IF(A16&lt;=G$3,MATCH(A16,G$5:G$1000,0),"")</f>
        <v>34</v>
      </c>
      <c r="I16" s="245" t="str">
        <f>IF(ISNUMBER(H16),INDEX($B$5:$B$1000,H16,1),"")</f>
        <v>sfr.reach29.csv</v>
      </c>
      <c r="J16" s="248" t="str">
        <f>IF(ISNUMBER(F16),B16,IF(ISTEXT(B16),INDEX($I$5:$I$1000,MATCH(A16,$H$5:$H$1000,0),1),""))</f>
        <v>.mvr</v>
      </c>
      <c r="K16" s="309" t="str">
        <f>IF(C16="","",IF(ISNUMBER(MATCH(C16,$J$5:$J$1000,0)),"",IF(G16=1,F$3,0)+MAX(K$4:K15)+1))</f>
        <v/>
      </c>
      <c r="L16" s="309" t="str">
        <f>IF(C16="","",IF(ISNUMBER(MATCH(C16,$J$5:$J$1000,0)),"",IF(G16=1,E$4,0)+MAX(L$4:L15)+1))</f>
        <v/>
      </c>
      <c r="M16" s="248" t="str">
        <f>IF(ISNUMBER(MATCH(A16,$L$5:$L$1000,0)),INDEX($C$5:$C$1000,MATCH(A16,$L$5:$L$1000,0),1),"")</f>
        <v/>
      </c>
      <c r="N16" s="248">
        <f>IF(P16="",0,1)</f>
        <v>1</v>
      </c>
      <c r="O16" s="67"/>
      <c r="P16" s="319" t="str">
        <f>IF(A16&lt;=$E$4,IF(ISTEXT(J16),J16,""),IF(ISTEXT(M16),M16,""))</f>
        <v>.mvr</v>
      </c>
      <c r="Q16" s="6"/>
      <c r="R16" s="303">
        <f>IF(ROW()-ROW(R$4)&lt;=AH$3,ROW()-ROW(R$4),"")</f>
        <v>12</v>
      </c>
      <c r="S16" s="303">
        <f>IF(ROW()-ROW(S$4)&lt;=AI$3,ROW()-ROW(S$4),"")</f>
        <v>12</v>
      </c>
      <c r="T16" s="303">
        <f>IF(ROW()-ROW(T$4)&lt;=AJ$3,ROW()-ROW(T$4),"")</f>
        <v>12</v>
      </c>
      <c r="U16" s="303">
        <f>IF(ROW()-ROW(U$4)&lt;=AK$3,ROW()-ROW(U$4),"")</f>
        <v>12</v>
      </c>
      <c r="V16" s="303">
        <f>IF(ROW()-ROW(V$4)&lt;=AL$3,ROW()-ROW(V$4),"")</f>
        <v>12</v>
      </c>
      <c r="W16" s="303" t="str">
        <f>IF(ROW()-ROW(W$4)&lt;=AM$3,ROW()-ROW(W$4),"")</f>
        <v/>
      </c>
      <c r="X16" s="303" t="str">
        <f>IF(ROW()-ROW(X$4)&lt;=AN$3,ROW()-ROW(X$4),"")</f>
        <v/>
      </c>
      <c r="Y16" s="303"/>
      <c r="Z16" s="299" t="str">
        <f>IF(ISNUMBER(R16),INDEX($AW$5:$AW$2999,MATCH(R16,AH$5:AH$2999,0),1),"")</f>
        <v>.rcha</v>
      </c>
      <c r="AA16" s="299" t="str">
        <f>IF(ISNUMBER(S16),INDEX($AW$5:$AW$2999,MATCH(S16,AI$5:AI$2999,0),1),"")</f>
        <v>.npf</v>
      </c>
      <c r="AB16" s="299" t="str">
        <f>IF(ISNUMBER(T16),INDEX($AW$5:$AW$2999,MATCH(T16,AJ$5:AJ$2999,0),1),"")</f>
        <v>.lak.obs</v>
      </c>
      <c r="AC16" s="299" t="str">
        <f>IF(ISNUMBER(U16),INDEX($AW$5:$AW$2999,MATCH(U16,AK$5:AK$2999,0),1),"")</f>
        <v>.lak.obs</v>
      </c>
      <c r="AD16" s="299" t="str">
        <f>IF(ISNUMBER(V16),INDEX($AW$5:$AW$2999,MATCH(V16,AL$5:AL$2999,0),1),"")</f>
        <v>.oc</v>
      </c>
      <c r="AE16" s="299" t="str">
        <f>IF(ISNUMBER(W16),INDEX($AW$5:$AW$2999,MATCH(W16,AM$5:AM$2999,0),1),"")</f>
        <v/>
      </c>
      <c r="AF16" s="299" t="str">
        <f>IF(ISNUMBER(X16),INDEX($AW$5:$AW$2999,MATCH(X16,AN$5:AN$2999,0),1),"")</f>
        <v/>
      </c>
      <c r="AG16" s="299"/>
      <c r="AH16" s="303">
        <f>IF($AW16="","",IF(ISNUMBER(MATCH($AW16,AP$5:AP$29999,0)),MAX(AH$4:AH15)+1,0))</f>
        <v>0</v>
      </c>
      <c r="AI16" s="303">
        <f>IF($AW16="","",IF(ISNUMBER(MATCH($AW16,AQ$5:AQ$29999,0)),MAX(AI$4:AI15)+1,0))</f>
        <v>8</v>
      </c>
      <c r="AJ16" s="303">
        <f>IF($AW16="","",IF(ISNUMBER(MATCH($AW16,AR$5:AR$29999,0)),MAX(AJ$4:AJ15)+1,0))</f>
        <v>12</v>
      </c>
      <c r="AK16" s="303">
        <f>IF($AW16="","",IF(ISNUMBER(MATCH($AW16,AS$5:AS$29999,0)),MAX(AK$4:AK15)+1,0))</f>
        <v>12</v>
      </c>
      <c r="AL16" s="303">
        <f>IF($AW16="","",IF(ISNUMBER(MATCH($AW16,AT$5:AT$29999,0)),MAX(AL$4:AL15)+1,0))</f>
        <v>0</v>
      </c>
      <c r="AM16" s="303">
        <f>IF($AW16="","",IF(ISNUMBER(MATCH($AW16,AU$5:AU$29999,0)),MAX(AM$4:AM15)+1,0))</f>
        <v>0</v>
      </c>
      <c r="AN16" s="303">
        <f>IF($AW16="","",IF(ISNUMBER(MATCH($AW16,AV$5:AV$29999,0)),MAX(AN$4:AN15)+1,0))</f>
        <v>0</v>
      </c>
      <c r="AO16" s="324"/>
      <c r="AP16" s="318" t="s">
        <v>785</v>
      </c>
      <c r="AQ16" s="318" t="s">
        <v>792</v>
      </c>
      <c r="AR16" s="318" t="s">
        <v>791</v>
      </c>
      <c r="AS16" s="318" t="s">
        <v>791</v>
      </c>
      <c r="AT16" s="318" t="s">
        <v>792</v>
      </c>
      <c r="AU16" s="301"/>
      <c r="AV16" s="301"/>
      <c r="AW16" s="319" t="s">
        <v>791</v>
      </c>
      <c r="AX16" s="291" t="str">
        <f>IF(ISNUMBER(MATCH($AW16,Z$5:Z$501,0)),INDEX(Z$5:Z$501,MATCH($AW16,Z$5:Z$501,0),1),"")</f>
        <v/>
      </c>
      <c r="AY16" s="291" t="str">
        <f>IF(ISNUMBER(MATCH($AW16,AA$5:AA$501,0)),INDEX(AA$5:AA$501,MATCH($AW16,AA$5:AA$501,0),1),"")</f>
        <v>.lak.obs</v>
      </c>
      <c r="AZ16" s="291" t="str">
        <f>IF(ISNUMBER(MATCH($AW16,AB$5:AB$501,0)),INDEX(AB$5:AB$501,MATCH($AW16,AB$5:AB$501,0),1),"")</f>
        <v>.lak.obs</v>
      </c>
      <c r="BA16" s="291" t="str">
        <f>IF(ISNUMBER(MATCH($AW16,AC$5:AC$501,0)),INDEX(AC$5:AC$501,MATCH($AW16,AC$5:AC$501,0),1),"")</f>
        <v>.lak.obs</v>
      </c>
      <c r="BB16" s="291" t="str">
        <f>IF(ISNUMBER(MATCH($AW16,AD$5:AD$501,0)),INDEX(AD$5:AD$501,MATCH($AW16,AD$5:AD$501,0),1),"")</f>
        <v/>
      </c>
      <c r="BC16" s="291" t="str">
        <f>IF(ISNUMBER(MATCH($AW16,AE$5:AE$501,0)),INDEX(AE$5:AE$501,MATCH($AW16,AE$5:AE$501,0),1),"")</f>
        <v/>
      </c>
      <c r="BD16" s="291" t="str">
        <f>IF(ISNUMBER(MATCH($AW16,AF$5:AF$501,0)),INDEX(AF$5:AF$501,MATCH($AW16,AF$5:AF$501,0),1),"")</f>
        <v/>
      </c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ht="12.75" customHeight="1" x14ac:dyDescent="0.25">
      <c r="A17" s="310">
        <f>IF(ROW()-ROW(A$4)&lt;=1000,ROW()-ROW(A$4),"")</f>
        <v>13</v>
      </c>
      <c r="B17" s="318" t="s">
        <v>790</v>
      </c>
      <c r="C17" s="318" t="s">
        <v>789</v>
      </c>
      <c r="D17" s="67"/>
      <c r="E17" s="245" t="str">
        <f>IF(ISNUMBER(MATCH(C17,$B$5:$B$1000,0)),MATCH(C17,$B$5:$B$1000,0),"")</f>
        <v/>
      </c>
      <c r="F17" s="309" t="str">
        <f>IF(ISNUMBER(E17),MAX(F$4:F16)+1,"")</f>
        <v/>
      </c>
      <c r="G17" s="309">
        <f>IF(IF(ISNUMBER(E17),"",MAX(G$4:G16)+1)&lt;=G$3,IF(ISNUMBER(E17),"",MAX(G$4:G16)+1),"")</f>
        <v>5</v>
      </c>
      <c r="H17" s="310">
        <f>IF(A17&lt;=G$3,MATCH(A17,G$5:G$1000,0),"")</f>
        <v>35</v>
      </c>
      <c r="I17" s="245" t="str">
        <f>IF(ISNUMBER(H17),INDEX($B$5:$B$1000,H17,1),"")</f>
        <v>sfr.reach31.csv</v>
      </c>
      <c r="J17" s="248" t="str">
        <f>IF(ISNUMBER(F17),B17,IF(ISTEXT(B17),INDEX($I$5:$I$1000,MATCH(A17,$H$5:$H$1000,0),1),""))</f>
        <v>.mvr.bud</v>
      </c>
      <c r="K17" s="309">
        <f>IF(C17="","",IF(ISNUMBER(MATCH(C17,$J$5:$J$1000,0)),"",IF(G17=1,F$3,0)+MAX(K$4:K16)+1))</f>
        <v>27</v>
      </c>
      <c r="L17" s="309">
        <f>IF(C17="","",IF(ISNUMBER(MATCH(C17,$J$5:$J$1000,0)),"",IF(G17=1,E$4,0)+MAX(L$4:L16)+1))</f>
        <v>41</v>
      </c>
      <c r="M17" s="248" t="str">
        <f>IF(ISNUMBER(MATCH(A17,$L$5:$L$1000,0)),INDEX($C$5:$C$1000,MATCH(A17,$L$5:$L$1000,0),1),"")</f>
        <v/>
      </c>
      <c r="N17" s="248">
        <f>IF(P17="",0,1)</f>
        <v>1</v>
      </c>
      <c r="O17" s="67"/>
      <c r="P17" s="319" t="str">
        <f>IF(A17&lt;=$E$4,IF(ISTEXT(J17),J17,""),IF(ISTEXT(M17),M17,""))</f>
        <v>.mvr.bud</v>
      </c>
      <c r="Q17" s="6"/>
      <c r="R17" s="303">
        <f>IF(ROW()-ROW(R$4)&lt;=AH$3,ROW()-ROW(R$4),"")</f>
        <v>13</v>
      </c>
      <c r="S17" s="303">
        <f>IF(ROW()-ROW(S$4)&lt;=AI$3,ROW()-ROW(S$4),"")</f>
        <v>13</v>
      </c>
      <c r="T17" s="303">
        <f>IF(ROW()-ROW(T$4)&lt;=AJ$3,ROW()-ROW(T$4),"")</f>
        <v>13</v>
      </c>
      <c r="U17" s="303">
        <f>IF(ROW()-ROW(U$4)&lt;=AK$3,ROW()-ROW(U$4),"")</f>
        <v>13</v>
      </c>
      <c r="V17" s="303">
        <f>IF(ROW()-ROW(V$4)&lt;=AL$3,ROW()-ROW(V$4),"")</f>
        <v>13</v>
      </c>
      <c r="W17" s="303" t="str">
        <f>IF(ROW()-ROW(W$4)&lt;=AM$3,ROW()-ROW(W$4),"")</f>
        <v/>
      </c>
      <c r="X17" s="303" t="str">
        <f>IF(ROW()-ROW(X$4)&lt;=AN$3,ROW()-ROW(X$4),"")</f>
        <v/>
      </c>
      <c r="Y17" s="303"/>
      <c r="Z17" s="299" t="str">
        <f>IF(ISNUMBER(R17),INDEX($AW$5:$AW$2999,MATCH(R17,AH$5:AH$2999,0),1),"")</f>
        <v>.sfr</v>
      </c>
      <c r="AA17" s="299" t="str">
        <f>IF(ISNUMBER(S17),INDEX($AW$5:$AW$2999,MATCH(S17,AI$5:AI$2999,0),1),"")</f>
        <v>.oc</v>
      </c>
      <c r="AB17" s="299" t="str">
        <f>IF(ISNUMBER(T17),INDEX($AW$5:$AW$2999,MATCH(T17,AJ$5:AJ$2999,0),1),"")</f>
        <v>.lak.obs.csv</v>
      </c>
      <c r="AC17" s="299" t="str">
        <f>IF(ISNUMBER(U17),INDEX($AW$5:$AW$2999,MATCH(U17,AK$5:AK$2999,0),1),"")</f>
        <v>.lak.obs.csv</v>
      </c>
      <c r="AD17" s="299" t="str">
        <f>IF(ISNUMBER(V17),INDEX($AW$5:$AW$2999,MATCH(V17,AL$5:AL$2999,0),1),"")</f>
        <v>.rcha</v>
      </c>
      <c r="AE17" s="299" t="str">
        <f>IF(ISNUMBER(W17),INDEX($AW$5:$AW$2999,MATCH(W17,AM$5:AM$2999,0),1),"")</f>
        <v/>
      </c>
      <c r="AF17" s="299" t="str">
        <f>IF(ISNUMBER(X17),INDEX($AW$5:$AW$2999,MATCH(X17,AN$5:AN$2999,0),1),"")</f>
        <v/>
      </c>
      <c r="AG17" s="299"/>
      <c r="AH17" s="303">
        <f>IF($AW17="","",IF(ISNUMBER(MATCH($AW17,AP$5:AP$29999,0)),MAX(AH$4:AH16)+1,0))</f>
        <v>0</v>
      </c>
      <c r="AI17" s="303">
        <f>IF($AW17="","",IF(ISNUMBER(MATCH($AW17,AQ$5:AQ$29999,0)),MAX(AI$4:AI16)+1,0))</f>
        <v>0</v>
      </c>
      <c r="AJ17" s="303">
        <f>IF($AW17="","",IF(ISNUMBER(MATCH($AW17,AR$5:AR$29999,0)),MAX(AJ$4:AJ16)+1,0))</f>
        <v>13</v>
      </c>
      <c r="AK17" s="303">
        <f>IF($AW17="","",IF(ISNUMBER(MATCH($AW17,AS$5:AS$29999,0)),MAX(AK$4:AK16)+1,0))</f>
        <v>13</v>
      </c>
      <c r="AL17" s="303">
        <f>IF($AW17="","",IF(ISNUMBER(MATCH($AW17,AT$5:AT$29999,0)),MAX(AL$4:AL16)+1,0))</f>
        <v>0</v>
      </c>
      <c r="AM17" s="303">
        <f>IF($AW17="","",IF(ISNUMBER(MATCH($AW17,AU$5:AU$29999,0)),MAX(AM$4:AM16)+1,0))</f>
        <v>0</v>
      </c>
      <c r="AN17" s="303">
        <f>IF($AW17="","",IF(ISNUMBER(MATCH($AW17,AV$5:AV$29999,0)),MAX(AN$4:AN16)+1,0))</f>
        <v>0</v>
      </c>
      <c r="AO17" s="324"/>
      <c r="AP17" s="318" t="s">
        <v>783</v>
      </c>
      <c r="AQ17" s="318" t="s">
        <v>790</v>
      </c>
      <c r="AR17" s="318" t="s">
        <v>789</v>
      </c>
      <c r="AS17" s="318" t="s">
        <v>789</v>
      </c>
      <c r="AT17" s="318" t="s">
        <v>790</v>
      </c>
      <c r="AU17" s="301"/>
      <c r="AV17" s="301"/>
      <c r="AW17" s="319" t="s">
        <v>789</v>
      </c>
      <c r="AX17" s="291" t="str">
        <f>IF(ISNUMBER(MATCH($AW17,Z$5:Z$501,0)),INDEX(Z$5:Z$501,MATCH($AW17,Z$5:Z$501,0),1),"")</f>
        <v/>
      </c>
      <c r="AY17" s="291" t="str">
        <f>IF(ISNUMBER(MATCH($AW17,AA$5:AA$501,0)),INDEX(AA$5:AA$501,MATCH($AW17,AA$5:AA$501,0),1),"")</f>
        <v/>
      </c>
      <c r="AZ17" s="291" t="str">
        <f>IF(ISNUMBER(MATCH($AW17,AB$5:AB$501,0)),INDEX(AB$5:AB$501,MATCH($AW17,AB$5:AB$501,0),1),"")</f>
        <v>.lak.obs.csv</v>
      </c>
      <c r="BA17" s="291" t="str">
        <f>IF(ISNUMBER(MATCH($AW17,AC$5:AC$501,0)),INDEX(AC$5:AC$501,MATCH($AW17,AC$5:AC$501,0),1),"")</f>
        <v>.lak.obs.csv</v>
      </c>
      <c r="BB17" s="291" t="str">
        <f>IF(ISNUMBER(MATCH($AW17,AD$5:AD$501,0)),INDEX(AD$5:AD$501,MATCH($AW17,AD$5:AD$501,0),1),"")</f>
        <v/>
      </c>
      <c r="BC17" s="291" t="str">
        <f>IF(ISNUMBER(MATCH($AW17,AE$5:AE$501,0)),INDEX(AE$5:AE$501,MATCH($AW17,AE$5:AE$501,0),1),"")</f>
        <v/>
      </c>
      <c r="BD17" s="291" t="str">
        <f>IF(ISNUMBER(MATCH($AW17,AF$5:AF$501,0)),INDEX(AF$5:AF$501,MATCH($AW17,AF$5:AF$501,0),1),"")</f>
        <v/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ht="12.75" customHeight="1" x14ac:dyDescent="0.25">
      <c r="A18" s="310">
        <f>IF(ROW()-ROW(A$4)&lt;=1000,ROW()-ROW(A$4),"")</f>
        <v>14</v>
      </c>
      <c r="B18" s="318" t="s">
        <v>787</v>
      </c>
      <c r="C18" s="318" t="s">
        <v>788</v>
      </c>
      <c r="D18" s="67"/>
      <c r="E18" s="245">
        <f>IF(ISNUMBER(MATCH(C18,$B$5:$B$1000,0)),MATCH(C18,$B$5:$B$1000,0),"")</f>
        <v>11</v>
      </c>
      <c r="F18" s="309">
        <f>IF(ISNUMBER(E18),MAX(F$4:F17)+1,"")</f>
        <v>9</v>
      </c>
      <c r="G18" s="309" t="str">
        <f>IF(IF(ISNUMBER(E18),"",MAX(G$4:G17)+1)&lt;=G$3,IF(ISNUMBER(E18),"",MAX(G$4:G17)+1),"")</f>
        <v/>
      </c>
      <c r="H18" s="310">
        <f>IF(A18&lt;=G$3,MATCH(A18,G$5:G$1000,0),"")</f>
        <v>36</v>
      </c>
      <c r="I18" s="245" t="str">
        <f>IF(ISNUMBER(H18),INDEX($B$5:$B$1000,H18,1),"")</f>
        <v>sfr.stage.csv</v>
      </c>
      <c r="J18" s="248" t="str">
        <f>IF(ISNUMBER(F18),B18,IF(ISTEXT(B18),INDEX($I$5:$I$1000,MATCH(A18,$H$5:$H$1000,0),1),""))</f>
        <v>.nam</v>
      </c>
      <c r="K18" s="309" t="str">
        <f>IF(C18="","",IF(ISNUMBER(MATCH(C18,$J$5:$J$1000,0)),"",IF(G18=1,F$3,0)+MAX(K$4:K17)+1))</f>
        <v/>
      </c>
      <c r="L18" s="309" t="str">
        <f>IF(C18="","",IF(ISNUMBER(MATCH(C18,$J$5:$J$1000,0)),"",IF(G18=1,E$4,0)+MAX(L$4:L17)+1))</f>
        <v/>
      </c>
      <c r="M18" s="248" t="str">
        <f>IF(ISNUMBER(MATCH(A18,$L$5:$L$1000,0)),INDEX($C$5:$C$1000,MATCH(A18,$L$5:$L$1000,0),1),"")</f>
        <v/>
      </c>
      <c r="N18" s="248">
        <f>IF(P18="",0,1)</f>
        <v>1</v>
      </c>
      <c r="O18" s="67"/>
      <c r="P18" s="319" t="str">
        <f>IF(A18&lt;=$E$4,IF(ISTEXT(J18),J18,""),IF(ISTEXT(M18),M18,""))</f>
        <v>.nam</v>
      </c>
      <c r="Q18" s="6"/>
      <c r="R18" s="303">
        <f>IF(ROW()-ROW(R$4)&lt;=AH$3,ROW()-ROW(R$4),"")</f>
        <v>14</v>
      </c>
      <c r="S18" s="303">
        <f>IF(ROW()-ROW(S$4)&lt;=AI$3,ROW()-ROW(S$4),"")</f>
        <v>14</v>
      </c>
      <c r="T18" s="303">
        <f>IF(ROW()-ROW(T$4)&lt;=AJ$3,ROW()-ROW(T$4),"")</f>
        <v>14</v>
      </c>
      <c r="U18" s="303">
        <f>IF(ROW()-ROW(U$4)&lt;=AK$3,ROW()-ROW(U$4),"")</f>
        <v>14</v>
      </c>
      <c r="V18" s="303">
        <f>IF(ROW()-ROW(V$4)&lt;=AL$3,ROW()-ROW(V$4),"")</f>
        <v>14</v>
      </c>
      <c r="W18" s="303" t="str">
        <f>IF(ROW()-ROW(W$4)&lt;=AM$3,ROW()-ROW(W$4),"")</f>
        <v/>
      </c>
      <c r="X18" s="303" t="str">
        <f>IF(ROW()-ROW(X$4)&lt;=AN$3,ROW()-ROW(X$4),"")</f>
        <v/>
      </c>
      <c r="Y18" s="303"/>
      <c r="Z18" s="299" t="str">
        <f>IF(ISNUMBER(R18),INDEX($AW$5:$AW$2999,MATCH(R18,AH$5:AH$2999,0),1),"")</f>
        <v>.sto</v>
      </c>
      <c r="AA18" s="299" t="str">
        <f>IF(ISNUMBER(S18),INDEX($AW$5:$AW$2999,MATCH(S18,AI$5:AI$2999,0),1),"")</f>
        <v>.sfr</v>
      </c>
      <c r="AB18" s="299" t="str">
        <f>IF(ISNUMBER(T18),INDEX($AW$5:$AW$2999,MATCH(T18,AJ$5:AJ$2999,0),1),"")</f>
        <v>.lst</v>
      </c>
      <c r="AC18" s="299" t="str">
        <f>IF(ISNUMBER(U18),INDEX($AW$5:$AW$2999,MATCH(U18,AK$5:AK$2999,0),1),"")</f>
        <v>.lst</v>
      </c>
      <c r="AD18" s="299" t="str">
        <f>IF(ISNUMBER(V18),INDEX($AW$5:$AW$2999,MATCH(V18,AL$5:AL$2999,0),1),"")</f>
        <v>.sfr</v>
      </c>
      <c r="AE18" s="299" t="str">
        <f>IF(ISNUMBER(W18),INDEX($AW$5:$AW$2999,MATCH(W18,AM$5:AM$2999,0),1),"")</f>
        <v/>
      </c>
      <c r="AF18" s="299" t="str">
        <f>IF(ISNUMBER(X18),INDEX($AW$5:$AW$2999,MATCH(X18,AN$5:AN$2999,0),1),"")</f>
        <v/>
      </c>
      <c r="AG18" s="299"/>
      <c r="AH18" s="303">
        <f>IF($AW18="","",IF(ISNUMBER(MATCH($AW18,AP$5:AP$29999,0)),MAX(AH$4:AH17)+1,0))</f>
        <v>8</v>
      </c>
      <c r="AI18" s="303">
        <f>IF($AW18="","",IF(ISNUMBER(MATCH($AW18,AQ$5:AQ$29999,0)),MAX(AI$4:AI17)+1,0))</f>
        <v>9</v>
      </c>
      <c r="AJ18" s="303">
        <f>IF($AW18="","",IF(ISNUMBER(MATCH($AW18,AR$5:AR$29999,0)),MAX(AJ$4:AJ17)+1,0))</f>
        <v>14</v>
      </c>
      <c r="AK18" s="303">
        <f>IF($AW18="","",IF(ISNUMBER(MATCH($AW18,AS$5:AS$29999,0)),MAX(AK$4:AK17)+1,0))</f>
        <v>14</v>
      </c>
      <c r="AL18" s="303">
        <f>IF($AW18="","",IF(ISNUMBER(MATCH($AW18,AT$5:AT$29999,0)),MAX(AL$4:AL17)+1,0))</f>
        <v>8</v>
      </c>
      <c r="AM18" s="303">
        <f>IF($AW18="","",IF(ISNUMBER(MATCH($AW18,AU$5:AU$29999,0)),MAX(AM$4:AM17)+1,0))</f>
        <v>0</v>
      </c>
      <c r="AN18" s="303">
        <f>IF($AW18="","",IF(ISNUMBER(MATCH($AW18,AV$5:AV$29999,0)),MAX(AN$4:AN17)+1,0))</f>
        <v>0</v>
      </c>
      <c r="AO18" s="324"/>
      <c r="AP18" s="318" t="s">
        <v>784</v>
      </c>
      <c r="AQ18" s="318" t="s">
        <v>787</v>
      </c>
      <c r="AR18" s="318" t="s">
        <v>788</v>
      </c>
      <c r="AS18" s="318" t="s">
        <v>788</v>
      </c>
      <c r="AT18" s="318" t="s">
        <v>787</v>
      </c>
      <c r="AU18" s="301"/>
      <c r="AV18" s="301"/>
      <c r="AW18" s="319" t="s">
        <v>788</v>
      </c>
      <c r="AX18" s="291" t="str">
        <f>IF(ISNUMBER(MATCH($AW18,Z$5:Z$501,0)),INDEX(Z$5:Z$501,MATCH($AW18,Z$5:Z$501,0),1),"")</f>
        <v>.lst</v>
      </c>
      <c r="AY18" s="291" t="str">
        <f>IF(ISNUMBER(MATCH($AW18,AA$5:AA$501,0)),INDEX(AA$5:AA$501,MATCH($AW18,AA$5:AA$501,0),1),"")</f>
        <v>.lst</v>
      </c>
      <c r="AZ18" s="291" t="str">
        <f>IF(ISNUMBER(MATCH($AW18,AB$5:AB$501,0)),INDEX(AB$5:AB$501,MATCH($AW18,AB$5:AB$501,0),1),"")</f>
        <v>.lst</v>
      </c>
      <c r="BA18" s="291" t="str">
        <f>IF(ISNUMBER(MATCH($AW18,AC$5:AC$501,0)),INDEX(AC$5:AC$501,MATCH($AW18,AC$5:AC$501,0),1),"")</f>
        <v>.lst</v>
      </c>
      <c r="BB18" s="291" t="str">
        <f>IF(ISNUMBER(MATCH($AW18,AD$5:AD$501,0)),INDEX(AD$5:AD$501,MATCH($AW18,AD$5:AD$501,0),1),"")</f>
        <v>.lst</v>
      </c>
      <c r="BC18" s="291" t="str">
        <f>IF(ISNUMBER(MATCH($AW18,AE$5:AE$501,0)),INDEX(AE$5:AE$501,MATCH($AW18,AE$5:AE$501,0),1),"")</f>
        <v/>
      </c>
      <c r="BD18" s="291" t="str">
        <f>IF(ISNUMBER(MATCH($AW18,AF$5:AF$501,0)),INDEX(AF$5:AF$501,MATCH($AW18,AF$5:AF$501,0),1),"")</f>
        <v/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 ht="12.75" customHeight="1" x14ac:dyDescent="0.25">
      <c r="A19" s="310">
        <f>IF(ROW()-ROW(A$4)&lt;=1000,ROW()-ROW(A$4),"")</f>
        <v>15</v>
      </c>
      <c r="B19" s="318" t="s">
        <v>786</v>
      </c>
      <c r="C19" s="318" t="s">
        <v>792</v>
      </c>
      <c r="D19" s="67"/>
      <c r="E19" s="245">
        <f>IF(ISNUMBER(MATCH(C19,$B$5:$B$1000,0)),MATCH(C19,$B$5:$B$1000,0),"")</f>
        <v>12</v>
      </c>
      <c r="F19" s="309">
        <f>IF(ISNUMBER(E19),MAX(F$4:F18)+1,"")</f>
        <v>10</v>
      </c>
      <c r="G19" s="309" t="str">
        <f>IF(IF(ISNUMBER(E19),"",MAX(G$4:G18)+1)&lt;=G$3,IF(ISNUMBER(E19),"",MAX(G$4:G18)+1),"")</f>
        <v/>
      </c>
      <c r="H19" s="310" t="str">
        <f>IF(A19&lt;=G$3,MATCH(A19,G$5:G$1000,0),"")</f>
        <v/>
      </c>
      <c r="I19" s="245" t="str">
        <f>IF(ISNUMBER(H19),INDEX($B$5:$B$1000,H19,1),"")</f>
        <v/>
      </c>
      <c r="J19" s="248" t="str">
        <f>IF(ISNUMBER(F19),B19,IF(ISTEXT(B19),INDEX($I$5:$I$1000,MATCH(A19,$H$5:$H$1000,0),1),""))</f>
        <v>.npf</v>
      </c>
      <c r="K19" s="309" t="str">
        <f>IF(C19="","",IF(ISNUMBER(MATCH(C19,$J$5:$J$1000,0)),"",IF(G19=1,F$3,0)+MAX(K$4:K18)+1))</f>
        <v/>
      </c>
      <c r="L19" s="309" t="str">
        <f>IF(C19="","",IF(ISNUMBER(MATCH(C19,$J$5:$J$1000,0)),"",IF(G19=1,E$4,0)+MAX(L$4:L18)+1))</f>
        <v/>
      </c>
      <c r="M19" s="248" t="str">
        <f>IF(ISNUMBER(MATCH(A19,$L$5:$L$1000,0)),INDEX($C$5:$C$1000,MATCH(A19,$L$5:$L$1000,0),1),"")</f>
        <v/>
      </c>
      <c r="N19" s="248">
        <f>IF(P19="",0,1)</f>
        <v>1</v>
      </c>
      <c r="O19" s="67"/>
      <c r="P19" s="319" t="str">
        <f>IF(A19&lt;=$E$4,IF(ISTEXT(J19),J19,""),IF(ISTEXT(M19),M19,""))</f>
        <v>.npf</v>
      </c>
      <c r="Q19" s="6"/>
      <c r="R19" s="303">
        <f>IF(ROW()-ROW(R$4)&lt;=AH$3,ROW()-ROW(R$4),"")</f>
        <v>15</v>
      </c>
      <c r="S19" s="303">
        <f>IF(ROW()-ROW(S$4)&lt;=AI$3,ROW()-ROW(S$4),"")</f>
        <v>15</v>
      </c>
      <c r="T19" s="303">
        <f>IF(ROW()-ROW(T$4)&lt;=AJ$3,ROW()-ROW(T$4),"")</f>
        <v>15</v>
      </c>
      <c r="U19" s="303">
        <f>IF(ROW()-ROW(U$4)&lt;=AK$3,ROW()-ROW(U$4),"")</f>
        <v>15</v>
      </c>
      <c r="V19" s="303">
        <f>IF(ROW()-ROW(V$4)&lt;=AL$3,ROW()-ROW(V$4),"")</f>
        <v>15</v>
      </c>
      <c r="W19" s="303" t="str">
        <f>IF(ROW()-ROW(W$4)&lt;=AM$3,ROW()-ROW(W$4),"")</f>
        <v/>
      </c>
      <c r="X19" s="303" t="str">
        <f>IF(ROW()-ROW(X$4)&lt;=AN$3,ROW()-ROW(X$4),"")</f>
        <v/>
      </c>
      <c r="Y19" s="303"/>
      <c r="Z19" s="299" t="str">
        <f>IF(ISNUMBER(R19),INDEX($AW$5:$AW$2999,MATCH(R19,AH$5:AH$2999,0),1),"")</f>
        <v>.tdis</v>
      </c>
      <c r="AA19" s="299" t="str">
        <f>IF(ISNUMBER(S19),INDEX($AW$5:$AW$2999,MATCH(S19,AI$5:AI$2999,0),1),"")</f>
        <v>.sto</v>
      </c>
      <c r="AB19" s="299" t="str">
        <f>IF(ISNUMBER(T19),INDEX($AW$5:$AW$2999,MATCH(T19,AJ$5:AJ$2999,0),1),"")</f>
        <v>.nam</v>
      </c>
      <c r="AC19" s="299" t="str">
        <f>IF(ISNUMBER(U19),INDEX($AW$5:$AW$2999,MATCH(U19,AK$5:AK$2999,0),1),"")</f>
        <v>.mvr</v>
      </c>
      <c r="AD19" s="299" t="str">
        <f>IF(ISNUMBER(V19),INDEX($AW$5:$AW$2999,MATCH(V19,AL$5:AL$2999,0),1),"")</f>
        <v>.tdis</v>
      </c>
      <c r="AE19" s="299" t="str">
        <f>IF(ISNUMBER(W19),INDEX($AW$5:$AW$2999,MATCH(W19,AM$5:AM$2999,0),1),"")</f>
        <v/>
      </c>
      <c r="AF19" s="299" t="str">
        <f>IF(ISNUMBER(X19),INDEX($AW$5:$AW$2999,MATCH(X19,AN$5:AN$2999,0),1),"")</f>
        <v/>
      </c>
      <c r="AG19" s="299"/>
      <c r="AH19" s="303">
        <f>IF($AW19="","",IF(ISNUMBER(MATCH($AW19,AP$5:AP$29999,0)),MAX(AH$4:AH18)+1,0))</f>
        <v>0</v>
      </c>
      <c r="AI19" s="303">
        <f>IF($AW19="","",IF(ISNUMBER(MATCH($AW19,AQ$5:AQ$29999,0)),MAX(AI$4:AI18)+1,0))</f>
        <v>10</v>
      </c>
      <c r="AJ19" s="303">
        <f>IF($AW19="","",IF(ISNUMBER(MATCH($AW19,AR$5:AR$29999,0)),MAX(AJ$4:AJ18)+1,0))</f>
        <v>0</v>
      </c>
      <c r="AK19" s="303">
        <f>IF($AW19="","",IF(ISNUMBER(MATCH($AW19,AS$5:AS$29999,0)),MAX(AK$4:AK18)+1,0))</f>
        <v>15</v>
      </c>
      <c r="AL19" s="303">
        <f>IF($AW19="","",IF(ISNUMBER(MATCH($AW19,AT$5:AT$29999,0)),MAX(AL$4:AL18)+1,0))</f>
        <v>9</v>
      </c>
      <c r="AM19" s="303">
        <f>IF($AW19="","",IF(ISNUMBER(MATCH($AW19,AU$5:AU$29999,0)),MAX(AM$4:AM18)+1,0))</f>
        <v>0</v>
      </c>
      <c r="AN19" s="303">
        <f>IF($AW19="","",IF(ISNUMBER(MATCH($AW19,AV$5:AV$29999,0)),MAX(AN$4:AN18)+1,0))</f>
        <v>0</v>
      </c>
      <c r="AO19" s="324"/>
      <c r="AP19" s="318" t="s">
        <v>779</v>
      </c>
      <c r="AQ19" s="318" t="s">
        <v>786</v>
      </c>
      <c r="AR19" s="318" t="s">
        <v>787</v>
      </c>
      <c r="AS19" s="318" t="s">
        <v>792</v>
      </c>
      <c r="AT19" s="318" t="s">
        <v>786</v>
      </c>
      <c r="AU19" s="301"/>
      <c r="AV19" s="301"/>
      <c r="AW19" s="319" t="s">
        <v>792</v>
      </c>
      <c r="AX19" s="291" t="str">
        <f>IF(ISNUMBER(MATCH($AW19,Z$5:Z$501,0)),INDEX(Z$5:Z$501,MATCH($AW19,Z$5:Z$501,0),1),"")</f>
        <v/>
      </c>
      <c r="AY19" s="291" t="str">
        <f>IF(ISNUMBER(MATCH($AW19,AA$5:AA$501,0)),INDEX(AA$5:AA$501,MATCH($AW19,AA$5:AA$501,0),1),"")</f>
        <v>.mvr</v>
      </c>
      <c r="AZ19" s="291" t="str">
        <f>IF(ISNUMBER(MATCH($AW19,AB$5:AB$501,0)),INDEX(AB$5:AB$501,MATCH($AW19,AB$5:AB$501,0),1),"")</f>
        <v/>
      </c>
      <c r="BA19" s="291" t="str">
        <f>IF(ISNUMBER(MATCH($AW19,AC$5:AC$501,0)),INDEX(AC$5:AC$501,MATCH($AW19,AC$5:AC$501,0),1),"")</f>
        <v>.mvr</v>
      </c>
      <c r="BB19" s="291" t="str">
        <f>IF(ISNUMBER(MATCH($AW19,AD$5:AD$501,0)),INDEX(AD$5:AD$501,MATCH($AW19,AD$5:AD$501,0),1),"")</f>
        <v>.mvr</v>
      </c>
      <c r="BC19" s="291" t="str">
        <f>IF(ISNUMBER(MATCH($AW19,AE$5:AE$501,0)),INDEX(AE$5:AE$501,MATCH($AW19,AE$5:AE$501,0),1),"")</f>
        <v/>
      </c>
      <c r="BD19" s="291" t="str">
        <f>IF(ISNUMBER(MATCH($AW19,AF$5:AF$501,0)),INDEX(AF$5:AF$501,MATCH($AW19,AF$5:AF$501,0),1),"")</f>
        <v/>
      </c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ht="12.75" customHeight="1" x14ac:dyDescent="0.25">
      <c r="A20" s="310">
        <f>IF(ROW()-ROW(A$4)&lt;=1000,ROW()-ROW(A$4),"")</f>
        <v>16</v>
      </c>
      <c r="B20" s="318" t="s">
        <v>785</v>
      </c>
      <c r="C20" s="318" t="s">
        <v>787</v>
      </c>
      <c r="D20" s="67"/>
      <c r="E20" s="245">
        <f>IF(ISNUMBER(MATCH(C20,$B$5:$B$1000,0)),MATCH(C20,$B$5:$B$1000,0),"")</f>
        <v>14</v>
      </c>
      <c r="F20" s="309">
        <f>IF(ISNUMBER(E20),MAX(F$4:F19)+1,"")</f>
        <v>11</v>
      </c>
      <c r="G20" s="309" t="str">
        <f>IF(IF(ISNUMBER(E20),"",MAX(G$4:G19)+1)&lt;=G$3,IF(ISNUMBER(E20),"",MAX(G$4:G19)+1),"")</f>
        <v/>
      </c>
      <c r="H20" s="310" t="str">
        <f>IF(A20&lt;=G$3,MATCH(A20,G$5:G$1000,0),"")</f>
        <v/>
      </c>
      <c r="I20" s="245" t="str">
        <f>IF(ISNUMBER(H20),INDEX($B$5:$B$1000,H20,1),"")</f>
        <v/>
      </c>
      <c r="J20" s="248" t="str">
        <f>IF(ISNUMBER(F20),B20,IF(ISTEXT(B20),INDEX($I$5:$I$1000,MATCH(A20,$H$5:$H$1000,0),1),""))</f>
        <v>.oc</v>
      </c>
      <c r="K20" s="309" t="str">
        <f>IF(C20="","",IF(ISNUMBER(MATCH(C20,$J$5:$J$1000,0)),"",IF(G20=1,F$3,0)+MAX(K$4:K19)+1))</f>
        <v/>
      </c>
      <c r="L20" s="309" t="str">
        <f>IF(C20="","",IF(ISNUMBER(MATCH(C20,$J$5:$J$1000,0)),"",IF(G20=1,E$4,0)+MAX(L$4:L19)+1))</f>
        <v/>
      </c>
      <c r="M20" s="248" t="str">
        <f>IF(ISNUMBER(MATCH(A20,$L$5:$L$1000,0)),INDEX($C$5:$C$1000,MATCH(A20,$L$5:$L$1000,0),1),"")</f>
        <v/>
      </c>
      <c r="N20" s="248">
        <f>IF(P20="",0,1)</f>
        <v>1</v>
      </c>
      <c r="O20" s="67"/>
      <c r="P20" s="319" t="str">
        <f>IF(A20&lt;=$E$4,IF(ISTEXT(J20),J20,""),IF(ISTEXT(M20),M20,""))</f>
        <v>.oc</v>
      </c>
      <c r="Q20" s="6"/>
      <c r="R20" s="303">
        <f>IF(ROW()-ROW(R$4)&lt;=AH$3,ROW()-ROW(R$4),"")</f>
        <v>16</v>
      </c>
      <c r="S20" s="303">
        <f>IF(ROW()-ROW(S$4)&lt;=AI$3,ROW()-ROW(S$4),"")</f>
        <v>16</v>
      </c>
      <c r="T20" s="303">
        <f>IF(ROW()-ROW(T$4)&lt;=AJ$3,ROW()-ROW(T$4),"")</f>
        <v>16</v>
      </c>
      <c r="U20" s="303">
        <f>IF(ROW()-ROW(U$4)&lt;=AK$3,ROW()-ROW(U$4),"")</f>
        <v>16</v>
      </c>
      <c r="V20" s="303">
        <f>IF(ROW()-ROW(V$4)&lt;=AL$3,ROW()-ROW(V$4),"")</f>
        <v>16</v>
      </c>
      <c r="W20" s="303" t="str">
        <f>IF(ROW()-ROW(W$4)&lt;=AM$3,ROW()-ROW(W$4),"")</f>
        <v/>
      </c>
      <c r="X20" s="303" t="str">
        <f>IF(ROW()-ROW(X$4)&lt;=AN$3,ROW()-ROW(X$4),"")</f>
        <v/>
      </c>
      <c r="Y20" s="303"/>
      <c r="Z20" s="299" t="str">
        <f>IF(ISNUMBER(R20),INDEX($AW$5:$AW$2999,MATCH(R20,AH$5:AH$2999,0),1),"")</f>
        <v>mfsim.lst</v>
      </c>
      <c r="AA20" s="299" t="str">
        <f>IF(ISNUMBER(S20),INDEX($AW$5:$AW$2999,MATCH(S20,AI$5:AI$2999,0),1),"")</f>
        <v>.tdis</v>
      </c>
      <c r="AB20" s="299" t="str">
        <f>IF(ISNUMBER(T20),INDEX($AW$5:$AW$2999,MATCH(T20,AJ$5:AJ$2999,0),1),"")</f>
        <v>.npf</v>
      </c>
      <c r="AC20" s="299" t="str">
        <f>IF(ISNUMBER(U20),INDEX($AW$5:$AW$2999,MATCH(U20,AK$5:AK$2999,0),1),"")</f>
        <v>.nam</v>
      </c>
      <c r="AD20" s="299" t="str">
        <f>IF(ISNUMBER(V20),INDEX($AW$5:$AW$2999,MATCH(V20,AL$5:AL$2999,0),1),"")</f>
        <v>mfsim.lst</v>
      </c>
      <c r="AE20" s="299" t="str">
        <f>IF(ISNUMBER(W20),INDEX($AW$5:$AW$2999,MATCH(W20,AM$5:AM$2999,0),1),"")</f>
        <v/>
      </c>
      <c r="AF20" s="299" t="str">
        <f>IF(ISNUMBER(X20),INDEX($AW$5:$AW$2999,MATCH(X20,AN$5:AN$2999,0),1),"")</f>
        <v/>
      </c>
      <c r="AG20" s="299"/>
      <c r="AH20" s="303">
        <f>IF($AW20="","",IF(ISNUMBER(MATCH($AW20,AP$5:AP$29999,0)),MAX(AH$4:AH19)+1,0))</f>
        <v>9</v>
      </c>
      <c r="AI20" s="303">
        <f>IF($AW20="","",IF(ISNUMBER(MATCH($AW20,AQ$5:AQ$29999,0)),MAX(AI$4:AI19)+1,0))</f>
        <v>11</v>
      </c>
      <c r="AJ20" s="303">
        <f>IF($AW20="","",IF(ISNUMBER(MATCH($AW20,AR$5:AR$29999,0)),MAX(AJ$4:AJ19)+1,0))</f>
        <v>15</v>
      </c>
      <c r="AK20" s="303">
        <f>IF($AW20="","",IF(ISNUMBER(MATCH($AW20,AS$5:AS$29999,0)),MAX(AK$4:AK19)+1,0))</f>
        <v>16</v>
      </c>
      <c r="AL20" s="303">
        <f>IF($AW20="","",IF(ISNUMBER(MATCH($AW20,AT$5:AT$29999,0)),MAX(AL$4:AL19)+1,0))</f>
        <v>10</v>
      </c>
      <c r="AM20" s="303">
        <f>IF($AW20="","",IF(ISNUMBER(MATCH($AW20,AU$5:AU$29999,0)),MAX(AM$4:AM19)+1,0))</f>
        <v>0</v>
      </c>
      <c r="AN20" s="303">
        <f>IF($AW20="","",IF(ISNUMBER(MATCH($AW20,AV$5:AV$29999,0)),MAX(AN$4:AN19)+1,0))</f>
        <v>0</v>
      </c>
      <c r="AO20" s="324"/>
      <c r="AP20" s="318" t="s">
        <v>778</v>
      </c>
      <c r="AQ20" s="318" t="s">
        <v>785</v>
      </c>
      <c r="AR20" s="318" t="s">
        <v>786</v>
      </c>
      <c r="AS20" s="318" t="s">
        <v>787</v>
      </c>
      <c r="AT20" s="318" t="s">
        <v>785</v>
      </c>
      <c r="AU20" s="301"/>
      <c r="AV20" s="301"/>
      <c r="AW20" s="319" t="s">
        <v>787</v>
      </c>
      <c r="AX20" s="291" t="str">
        <f>IF(ISNUMBER(MATCH($AW20,Z$5:Z$501,0)),INDEX(Z$5:Z$501,MATCH($AW20,Z$5:Z$501,0),1),"")</f>
        <v>.nam</v>
      </c>
      <c r="AY20" s="291" t="str">
        <f>IF(ISNUMBER(MATCH($AW20,AA$5:AA$501,0)),INDEX(AA$5:AA$501,MATCH($AW20,AA$5:AA$501,0),1),"")</f>
        <v>.nam</v>
      </c>
      <c r="AZ20" s="291" t="str">
        <f>IF(ISNUMBER(MATCH($AW20,AB$5:AB$501,0)),INDEX(AB$5:AB$501,MATCH($AW20,AB$5:AB$501,0),1),"")</f>
        <v>.nam</v>
      </c>
      <c r="BA20" s="291" t="str">
        <f>IF(ISNUMBER(MATCH($AW20,AC$5:AC$501,0)),INDEX(AC$5:AC$501,MATCH($AW20,AC$5:AC$501,0),1),"")</f>
        <v>.nam</v>
      </c>
      <c r="BB20" s="291" t="str">
        <f>IF(ISNUMBER(MATCH($AW20,AD$5:AD$501,0)),INDEX(AD$5:AD$501,MATCH($AW20,AD$5:AD$501,0),1),"")</f>
        <v>.nam</v>
      </c>
      <c r="BC20" s="291" t="str">
        <f>IF(ISNUMBER(MATCH($AW20,AE$5:AE$501,0)),INDEX(AE$5:AE$501,MATCH($AW20,AE$5:AE$501,0),1),"")</f>
        <v/>
      </c>
      <c r="BD20" s="291" t="str">
        <f>IF(ISNUMBER(MATCH($AW20,AF$5:AF$501,0)),INDEX(AF$5:AF$501,MATCH($AW20,AF$5:AF$501,0),1),"")</f>
        <v/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ht="12.75" customHeight="1" x14ac:dyDescent="0.25">
      <c r="A21" s="310">
        <f>IF(ROW()-ROW(A$4)&lt;=1000,ROW()-ROW(A$4),"")</f>
        <v>17</v>
      </c>
      <c r="B21" s="318" t="s">
        <v>784</v>
      </c>
      <c r="C21" s="318" t="s">
        <v>786</v>
      </c>
      <c r="D21" s="67"/>
      <c r="E21" s="245">
        <f>IF(ISNUMBER(MATCH(C21,$B$5:$B$1000,0)),MATCH(C21,$B$5:$B$1000,0),"")</f>
        <v>15</v>
      </c>
      <c r="F21" s="309">
        <f>IF(ISNUMBER(E21),MAX(F$4:F20)+1,"")</f>
        <v>12</v>
      </c>
      <c r="G21" s="309" t="str">
        <f>IF(IF(ISNUMBER(E21),"",MAX(G$4:G20)+1)&lt;=G$3,IF(ISNUMBER(E21),"",MAX(G$4:G20)+1),"")</f>
        <v/>
      </c>
      <c r="H21" s="310" t="str">
        <f>IF(A21&lt;=G$3,MATCH(A21,G$5:G$1000,0),"")</f>
        <v/>
      </c>
      <c r="I21" s="245" t="str">
        <f>IF(ISNUMBER(H21),INDEX($B$5:$B$1000,H21,1),"")</f>
        <v/>
      </c>
      <c r="J21" s="248" t="str">
        <f>IF(ISNUMBER(F21),B21,IF(ISTEXT(B21),INDEX($I$5:$I$1000,MATCH(A21,$H$5:$H$1000,0),1),""))</f>
        <v>.sfr</v>
      </c>
      <c r="K21" s="309" t="str">
        <f>IF(C21="","",IF(ISNUMBER(MATCH(C21,$J$5:$J$1000,0)),"",IF(G21=1,F$3,0)+MAX(K$4:K20)+1))</f>
        <v/>
      </c>
      <c r="L21" s="309" t="str">
        <f>IF(C21="","",IF(ISNUMBER(MATCH(C21,$J$5:$J$1000,0)),"",IF(G21=1,E$4,0)+MAX(L$4:L20)+1))</f>
        <v/>
      </c>
      <c r="M21" s="248" t="str">
        <f>IF(ISNUMBER(MATCH(A21,$L$5:$L$1000,0)),INDEX($C$5:$C$1000,MATCH(A21,$L$5:$L$1000,0),1),"")</f>
        <v/>
      </c>
      <c r="N21" s="248">
        <f>IF(P21="",0,1)</f>
        <v>1</v>
      </c>
      <c r="O21" s="67"/>
      <c r="P21" s="319" t="str">
        <f>IF(A21&lt;=$E$4,IF(ISTEXT(J21),J21,""),IF(ISTEXT(M21),M21,""))</f>
        <v>.sfr</v>
      </c>
      <c r="Q21" s="6"/>
      <c r="R21" s="303">
        <f>IF(ROW()-ROW(R$4)&lt;=AH$3,ROW()-ROW(R$4),"")</f>
        <v>17</v>
      </c>
      <c r="S21" s="303">
        <f>IF(ROW()-ROW(S$4)&lt;=AI$3,ROW()-ROW(S$4),"")</f>
        <v>17</v>
      </c>
      <c r="T21" s="303">
        <f>IF(ROW()-ROW(T$4)&lt;=AJ$3,ROW()-ROW(T$4),"")</f>
        <v>17</v>
      </c>
      <c r="U21" s="303">
        <f>IF(ROW()-ROW(U$4)&lt;=AK$3,ROW()-ROW(U$4),"")</f>
        <v>17</v>
      </c>
      <c r="V21" s="303">
        <f>IF(ROW()-ROW(V$4)&lt;=AL$3,ROW()-ROW(V$4),"")</f>
        <v>17</v>
      </c>
      <c r="W21" s="303" t="str">
        <f>IF(ROW()-ROW(W$4)&lt;=AM$3,ROW()-ROW(W$4),"")</f>
        <v/>
      </c>
      <c r="X21" s="303" t="str">
        <f>IF(ROW()-ROW(X$4)&lt;=AN$3,ROW()-ROW(X$4),"")</f>
        <v/>
      </c>
      <c r="Y21" s="303"/>
      <c r="Z21" s="299" t="str">
        <f>IF(ISNUMBER(R21),INDEX($AW$5:$AW$2999,MATCH(R21,AH$5:AH$2999,0),1),"")</f>
        <v>mfsim.nam</v>
      </c>
      <c r="AA21" s="299" t="str">
        <f>IF(ISNUMBER(S21),INDEX($AW$5:$AW$2999,MATCH(S21,AI$5:AI$2999,0),1),"")</f>
        <v>mfsim.lst</v>
      </c>
      <c r="AB21" s="299" t="str">
        <f>IF(ISNUMBER(T21),INDEX($AW$5:$AW$2999,MATCH(T21,AJ$5:AJ$2999,0),1),"")</f>
        <v>.oc</v>
      </c>
      <c r="AC21" s="299" t="str">
        <f>IF(ISNUMBER(U21),INDEX($AW$5:$AW$2999,MATCH(U21,AK$5:AK$2999,0),1),"")</f>
        <v>.npf</v>
      </c>
      <c r="AD21" s="299" t="str">
        <f>IF(ISNUMBER(V21),INDEX($AW$5:$AW$2999,MATCH(V21,AL$5:AL$2999,0),1),"")</f>
        <v>.bud</v>
      </c>
      <c r="AE21" s="299" t="str">
        <f>IF(ISNUMBER(W21),INDEX($AW$5:$AW$2999,MATCH(W21,AM$5:AM$2999,0),1),"")</f>
        <v/>
      </c>
      <c r="AF21" s="299" t="str">
        <f>IF(ISNUMBER(X21),INDEX($AW$5:$AW$2999,MATCH(X21,AN$5:AN$2999,0),1),"")</f>
        <v/>
      </c>
      <c r="AG21" s="299"/>
      <c r="AH21" s="303">
        <f>IF($AW21="","",IF(ISNUMBER(MATCH($AW21,AP$5:AP$29999,0)),MAX(AH$4:AH20)+1,0))</f>
        <v>10</v>
      </c>
      <c r="AI21" s="303">
        <f>IF($AW21="","",IF(ISNUMBER(MATCH($AW21,AQ$5:AQ$29999,0)),MAX(AI$4:AI20)+1,0))</f>
        <v>12</v>
      </c>
      <c r="AJ21" s="303">
        <f>IF($AW21="","",IF(ISNUMBER(MATCH($AW21,AR$5:AR$29999,0)),MAX(AJ$4:AJ20)+1,0))</f>
        <v>16</v>
      </c>
      <c r="AK21" s="303">
        <f>IF($AW21="","",IF(ISNUMBER(MATCH($AW21,AS$5:AS$29999,0)),MAX(AK$4:AK20)+1,0))</f>
        <v>17</v>
      </c>
      <c r="AL21" s="303">
        <f>IF($AW21="","",IF(ISNUMBER(MATCH($AW21,AT$5:AT$29999,0)),MAX(AL$4:AL20)+1,0))</f>
        <v>11</v>
      </c>
      <c r="AM21" s="303">
        <f>IF($AW21="","",IF(ISNUMBER(MATCH($AW21,AU$5:AU$29999,0)),MAX(AM$4:AM20)+1,0))</f>
        <v>0</v>
      </c>
      <c r="AN21" s="303">
        <f>IF($AW21="","",IF(ISNUMBER(MATCH($AW21,AV$5:AV$29999,0)),MAX(AN$4:AN20)+1,0))</f>
        <v>0</v>
      </c>
      <c r="AO21" s="324"/>
      <c r="AP21" s="318" t="s">
        <v>781</v>
      </c>
      <c r="AQ21" s="318" t="s">
        <v>784</v>
      </c>
      <c r="AR21" s="318" t="s">
        <v>785</v>
      </c>
      <c r="AS21" s="318" t="s">
        <v>786</v>
      </c>
      <c r="AT21" s="318" t="s">
        <v>783</v>
      </c>
      <c r="AU21" s="301"/>
      <c r="AV21" s="301"/>
      <c r="AW21" s="319" t="s">
        <v>786</v>
      </c>
      <c r="AX21" s="291" t="str">
        <f>IF(ISNUMBER(MATCH($AW21,Z$5:Z$501,0)),INDEX(Z$5:Z$501,MATCH($AW21,Z$5:Z$501,0),1),"")</f>
        <v>.npf</v>
      </c>
      <c r="AY21" s="291" t="str">
        <f>IF(ISNUMBER(MATCH($AW21,AA$5:AA$501,0)),INDEX(AA$5:AA$501,MATCH($AW21,AA$5:AA$501,0),1),"")</f>
        <v>.npf</v>
      </c>
      <c r="AZ21" s="291" t="str">
        <f>IF(ISNUMBER(MATCH($AW21,AB$5:AB$501,0)),INDEX(AB$5:AB$501,MATCH($AW21,AB$5:AB$501,0),1),"")</f>
        <v>.npf</v>
      </c>
      <c r="BA21" s="291" t="str">
        <f>IF(ISNUMBER(MATCH($AW21,AC$5:AC$501,0)),INDEX(AC$5:AC$501,MATCH($AW21,AC$5:AC$501,0),1),"")</f>
        <v>.npf</v>
      </c>
      <c r="BB21" s="291" t="str">
        <f>IF(ISNUMBER(MATCH($AW21,AD$5:AD$501,0)),INDEX(AD$5:AD$501,MATCH($AW21,AD$5:AD$501,0),1),"")</f>
        <v>.npf</v>
      </c>
      <c r="BC21" s="291" t="str">
        <f>IF(ISNUMBER(MATCH($AW21,AE$5:AE$501,0)),INDEX(AE$5:AE$501,MATCH($AW21,AE$5:AE$501,0),1),"")</f>
        <v/>
      </c>
      <c r="BD21" s="291" t="str">
        <f>IF(ISNUMBER(MATCH($AW21,AF$5:AF$501,0)),INDEX(AF$5:AF$501,MATCH($AW21,AF$5:AF$501,0),1),"")</f>
        <v/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ht="12.75" customHeight="1" x14ac:dyDescent="0.25">
      <c r="A22" s="310">
        <f>IF(ROW()-ROW(A$4)&lt;=1000,ROW()-ROW(A$4),"")</f>
        <v>18</v>
      </c>
      <c r="B22" s="318" t="s">
        <v>780</v>
      </c>
      <c r="C22" s="318" t="s">
        <v>785</v>
      </c>
      <c r="D22" s="67"/>
      <c r="E22" s="245">
        <f>IF(ISNUMBER(MATCH(C22,$B$5:$B$1000,0)),MATCH(C22,$B$5:$B$1000,0),"")</f>
        <v>16</v>
      </c>
      <c r="F22" s="309">
        <f>IF(ISNUMBER(E22),MAX(F$4:F21)+1,"")</f>
        <v>13</v>
      </c>
      <c r="G22" s="309" t="str">
        <f>IF(IF(ISNUMBER(E22),"",MAX(G$4:G21)+1)&lt;=G$3,IF(ISNUMBER(E22),"",MAX(G$4:G21)+1),"")</f>
        <v/>
      </c>
      <c r="H22" s="310" t="str">
        <f>IF(A22&lt;=G$3,MATCH(A22,G$5:G$1000,0),"")</f>
        <v/>
      </c>
      <c r="I22" s="245" t="str">
        <f>IF(ISNUMBER(H22),INDEX($B$5:$B$1000,H22,1),"")</f>
        <v/>
      </c>
      <c r="J22" s="248" t="str">
        <f>IF(ISNUMBER(F22),B22,IF(ISTEXT(B22),INDEX($I$5:$I$1000,MATCH(A22,$H$5:$H$1000,0),1),""))</f>
        <v>.sfr.bud</v>
      </c>
      <c r="K22" s="309" t="str">
        <f>IF(C22="","",IF(ISNUMBER(MATCH(C22,$J$5:$J$1000,0)),"",IF(G22=1,F$3,0)+MAX(K$4:K21)+1))</f>
        <v/>
      </c>
      <c r="L22" s="309" t="str">
        <f>IF(C22="","",IF(ISNUMBER(MATCH(C22,$J$5:$J$1000,0)),"",IF(G22=1,E$4,0)+MAX(L$4:L21)+1))</f>
        <v/>
      </c>
      <c r="M22" s="248" t="str">
        <f>IF(ISNUMBER(MATCH(A22,$L$5:$L$1000,0)),INDEX($C$5:$C$1000,MATCH(A22,$L$5:$L$1000,0),1),"")</f>
        <v/>
      </c>
      <c r="N22" s="248">
        <f>IF(P22="",0,1)</f>
        <v>1</v>
      </c>
      <c r="O22" s="67"/>
      <c r="P22" s="319" t="str">
        <f>IF(A22&lt;=$E$4,IF(ISTEXT(J22),J22,""),IF(ISTEXT(M22),M22,""))</f>
        <v>.sfr.bud</v>
      </c>
      <c r="Q22" s="6"/>
      <c r="R22" s="303">
        <f>IF(ROW()-ROW(R$4)&lt;=AH$3,ROW()-ROW(R$4),"")</f>
        <v>18</v>
      </c>
      <c r="S22" s="303">
        <f>IF(ROW()-ROW(S$4)&lt;=AI$3,ROW()-ROW(S$4),"")</f>
        <v>18</v>
      </c>
      <c r="T22" s="303">
        <f>IF(ROW()-ROW(T$4)&lt;=AJ$3,ROW()-ROW(T$4),"")</f>
        <v>18</v>
      </c>
      <c r="U22" s="303">
        <f>IF(ROW()-ROW(U$4)&lt;=AK$3,ROW()-ROW(U$4),"")</f>
        <v>18</v>
      </c>
      <c r="V22" s="303">
        <f>IF(ROW()-ROW(V$4)&lt;=AL$3,ROW()-ROW(V$4),"")</f>
        <v>18</v>
      </c>
      <c r="W22" s="303" t="str">
        <f>IF(ROW()-ROW(W$4)&lt;=AM$3,ROW()-ROW(W$4),"")</f>
        <v/>
      </c>
      <c r="X22" s="303" t="str">
        <f>IF(ROW()-ROW(X$4)&lt;=AN$3,ROW()-ROW(X$4),"")</f>
        <v/>
      </c>
      <c r="Y22" s="303"/>
      <c r="Z22" s="299" t="str">
        <f>IF(ISNUMBER(R22),INDEX($AW$5:$AW$2999,MATCH(R22,AH$5:AH$2999,0),1),"")</f>
        <v>.sfr.obs</v>
      </c>
      <c r="AA22" s="299" t="str">
        <f>IF(ISNUMBER(S22),INDEX($AW$5:$AW$2999,MATCH(S22,AI$5:AI$2999,0),1),"")</f>
        <v>mfsim.nam</v>
      </c>
      <c r="AB22" s="299" t="str">
        <f>IF(ISNUMBER(T22),INDEX($AW$5:$AW$2999,MATCH(T22,AJ$5:AJ$2999,0),1),"")</f>
        <v>.rcha</v>
      </c>
      <c r="AC22" s="299" t="str">
        <f>IF(ISNUMBER(U22),INDEX($AW$5:$AW$2999,MATCH(U22,AK$5:AK$2999,0),1),"")</f>
        <v>.oc</v>
      </c>
      <c r="AD22" s="299" t="str">
        <f>IF(ISNUMBER(V22),INDEX($AW$5:$AW$2999,MATCH(V22,AL$5:AL$2999,0),1),"")</f>
        <v>.lak.bin</v>
      </c>
      <c r="AE22" s="299" t="str">
        <f>IF(ISNUMBER(W22),INDEX($AW$5:$AW$2999,MATCH(W22,AM$5:AM$2999,0),1),"")</f>
        <v/>
      </c>
      <c r="AF22" s="299" t="str">
        <f>IF(ISNUMBER(X22),INDEX($AW$5:$AW$2999,MATCH(X22,AN$5:AN$2999,0),1),"")</f>
        <v/>
      </c>
      <c r="AG22" s="299"/>
      <c r="AH22" s="303">
        <f>IF($AW22="","",IF(ISNUMBER(MATCH($AW22,AP$5:AP$29999,0)),MAX(AH$4:AH21)+1,0))</f>
        <v>11</v>
      </c>
      <c r="AI22" s="303">
        <f>IF($AW22="","",IF(ISNUMBER(MATCH($AW22,AQ$5:AQ$29999,0)),MAX(AI$4:AI21)+1,0))</f>
        <v>13</v>
      </c>
      <c r="AJ22" s="303">
        <f>IF($AW22="","",IF(ISNUMBER(MATCH($AW22,AR$5:AR$29999,0)),MAX(AJ$4:AJ21)+1,0))</f>
        <v>17</v>
      </c>
      <c r="AK22" s="303">
        <f>IF($AW22="","",IF(ISNUMBER(MATCH($AW22,AS$5:AS$29999,0)),MAX(AK$4:AK21)+1,0))</f>
        <v>18</v>
      </c>
      <c r="AL22" s="303">
        <f>IF($AW22="","",IF(ISNUMBER(MATCH($AW22,AT$5:AT$29999,0)),MAX(AL$4:AL21)+1,0))</f>
        <v>12</v>
      </c>
      <c r="AM22" s="303">
        <f>IF($AW22="","",IF(ISNUMBER(MATCH($AW22,AU$5:AU$29999,0)),MAX(AM$4:AM21)+1,0))</f>
        <v>0</v>
      </c>
      <c r="AN22" s="303">
        <f>IF($AW22="","",IF(ISNUMBER(MATCH($AW22,AV$5:AV$29999,0)),MAX(AN$4:AN21)+1,0))</f>
        <v>0</v>
      </c>
      <c r="AO22" s="324"/>
      <c r="AP22" s="318" t="s">
        <v>777</v>
      </c>
      <c r="AQ22" s="318" t="s">
        <v>780</v>
      </c>
      <c r="AR22" s="318" t="s">
        <v>783</v>
      </c>
      <c r="AS22" s="318" t="s">
        <v>785</v>
      </c>
      <c r="AT22" s="318" t="s">
        <v>784</v>
      </c>
      <c r="AU22" s="301"/>
      <c r="AV22" s="301"/>
      <c r="AW22" s="319" t="s">
        <v>785</v>
      </c>
      <c r="AX22" s="291" t="str">
        <f>IF(ISNUMBER(MATCH($AW22,Z$5:Z$501,0)),INDEX(Z$5:Z$501,MATCH($AW22,Z$5:Z$501,0),1),"")</f>
        <v>.oc</v>
      </c>
      <c r="AY22" s="291" t="str">
        <f>IF(ISNUMBER(MATCH($AW22,AA$5:AA$501,0)),INDEX(AA$5:AA$501,MATCH($AW22,AA$5:AA$501,0),1),"")</f>
        <v>.oc</v>
      </c>
      <c r="AZ22" s="291" t="str">
        <f>IF(ISNUMBER(MATCH($AW22,AB$5:AB$501,0)),INDEX(AB$5:AB$501,MATCH($AW22,AB$5:AB$501,0),1),"")</f>
        <v>.oc</v>
      </c>
      <c r="BA22" s="291" t="str">
        <f>IF(ISNUMBER(MATCH($AW22,AC$5:AC$501,0)),INDEX(AC$5:AC$501,MATCH($AW22,AC$5:AC$501,0),1),"")</f>
        <v>.oc</v>
      </c>
      <c r="BB22" s="291" t="str">
        <f>IF(ISNUMBER(MATCH($AW22,AD$5:AD$501,0)),INDEX(AD$5:AD$501,MATCH($AW22,AD$5:AD$501,0),1),"")</f>
        <v>.oc</v>
      </c>
      <c r="BC22" s="291" t="str">
        <f>IF(ISNUMBER(MATCH($AW22,AE$5:AE$501,0)),INDEX(AE$5:AE$501,MATCH($AW22,AE$5:AE$501,0),1),"")</f>
        <v/>
      </c>
      <c r="BD22" s="291" t="str">
        <f>IF(ISNUMBER(MATCH($AW22,AF$5:AF$501,0)),INDEX(AF$5:AF$501,MATCH($AW22,AF$5:AF$501,0),1),"")</f>
        <v/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ht="12.75" customHeight="1" x14ac:dyDescent="0.25">
      <c r="A23" s="310">
        <f>IF(ROW()-ROW(A$4)&lt;=1000,ROW()-ROW(A$4),"")</f>
        <v>19</v>
      </c>
      <c r="B23" s="318" t="s">
        <v>779</v>
      </c>
      <c r="C23" s="318" t="s">
        <v>783</v>
      </c>
      <c r="D23" s="67"/>
      <c r="E23" s="245" t="str">
        <f>IF(ISNUMBER(MATCH(C23,$B$5:$B$1000,0)),MATCH(C23,$B$5:$B$1000,0),"")</f>
        <v/>
      </c>
      <c r="F23" s="309" t="str">
        <f>IF(ISNUMBER(E23),MAX(F$4:F22)+1,"")</f>
        <v/>
      </c>
      <c r="G23" s="309">
        <f>IF(IF(ISNUMBER(E23),"",MAX(G$4:G22)+1)&lt;=G$3,IF(ISNUMBER(E23),"",MAX(G$4:G22)+1),"")</f>
        <v>6</v>
      </c>
      <c r="H23" s="310" t="str">
        <f>IF(A23&lt;=G$3,MATCH(A23,G$5:G$1000,0),"")</f>
        <v/>
      </c>
      <c r="I23" s="245" t="str">
        <f>IF(ISNUMBER(H23),INDEX($B$5:$B$1000,H23,1),"")</f>
        <v/>
      </c>
      <c r="J23" s="248" t="str">
        <f>IF(ISNUMBER(F23),B23,IF(ISTEXT(B23),INDEX($I$5:$I$1000,MATCH(A23,$H$5:$H$1000,0),1),""))</f>
        <v>.sfr.obs</v>
      </c>
      <c r="K23" s="309">
        <f>IF(C23="","",IF(ISNUMBER(MATCH(C23,$J$5:$J$1000,0)),"",IF(G23=1,F$3,0)+MAX(K$4:K22)+1))</f>
        <v>28</v>
      </c>
      <c r="L23" s="309">
        <f>IF(C23="","",IF(ISNUMBER(MATCH(C23,$J$5:$J$1000,0)),"",IF(G23=1,E$4,0)+MAX(L$4:L22)+1))</f>
        <v>42</v>
      </c>
      <c r="M23" s="248" t="str">
        <f>IF(ISNUMBER(MATCH(A23,$L$5:$L$1000,0)),INDEX($C$5:$C$1000,MATCH(A23,$L$5:$L$1000,0),1),"")</f>
        <v/>
      </c>
      <c r="N23" s="248">
        <f>IF(P23="",0,1)</f>
        <v>1</v>
      </c>
      <c r="O23" s="67"/>
      <c r="P23" s="319" t="str">
        <f>IF(A23&lt;=$E$4,IF(ISTEXT(J23),J23,""),IF(ISTEXT(M23),M23,""))</f>
        <v>.sfr.obs</v>
      </c>
      <c r="Q23" s="6"/>
      <c r="R23" s="303">
        <f>IF(ROW()-ROW(R$4)&lt;=AH$3,ROW()-ROW(R$4),"")</f>
        <v>19</v>
      </c>
      <c r="S23" s="303">
        <f>IF(ROW()-ROW(S$4)&lt;=AI$3,ROW()-ROW(S$4),"")</f>
        <v>19</v>
      </c>
      <c r="T23" s="303">
        <f>IF(ROW()-ROW(T$4)&lt;=AJ$3,ROW()-ROW(T$4),"")</f>
        <v>19</v>
      </c>
      <c r="U23" s="303">
        <f>IF(ROW()-ROW(U$4)&lt;=AK$3,ROW()-ROW(U$4),"")</f>
        <v>19</v>
      </c>
      <c r="V23" s="303">
        <f>IF(ROW()-ROW(V$4)&lt;=AL$3,ROW()-ROW(V$4),"")</f>
        <v>19</v>
      </c>
      <c r="W23" s="303" t="str">
        <f>IF(ROW()-ROW(W$4)&lt;=AM$3,ROW()-ROW(W$4),"")</f>
        <v/>
      </c>
      <c r="X23" s="303" t="str">
        <f>IF(ROW()-ROW(X$4)&lt;=AN$3,ROW()-ROW(X$4),"")</f>
        <v/>
      </c>
      <c r="Y23" s="303"/>
      <c r="Z23" s="299" t="str">
        <f>IF(ISNUMBER(R23),INDEX($AW$5:$AW$2999,MATCH(R23,AH$5:AH$2999,0),1),"")</f>
        <v>.sfr.obs.csv</v>
      </c>
      <c r="AA23" s="299" t="str">
        <f>IF(ISNUMBER(S23),INDEX($AW$5:$AW$2999,MATCH(S23,AI$5:AI$2999,0),1),"")</f>
        <v>.lak.bud</v>
      </c>
      <c r="AB23" s="299" t="str">
        <f>IF(ISNUMBER(T23),INDEX($AW$5:$AW$2999,MATCH(T23,AJ$5:AJ$2999,0),1),"")</f>
        <v>.sto</v>
      </c>
      <c r="AC23" s="299" t="str">
        <f>IF(ISNUMBER(U23),INDEX($AW$5:$AW$2999,MATCH(U23,AK$5:AK$2999,0),1),"")</f>
        <v>.rcha</v>
      </c>
      <c r="AD23" s="299" t="str">
        <f>IF(ISNUMBER(V23),INDEX($AW$5:$AW$2999,MATCH(V23,AL$5:AL$2999,0),1),"")</f>
        <v>.lak.bud</v>
      </c>
      <c r="AE23" s="299" t="str">
        <f>IF(ISNUMBER(W23),INDEX($AW$5:$AW$2999,MATCH(W23,AM$5:AM$2999,0),1),"")</f>
        <v/>
      </c>
      <c r="AF23" s="299" t="str">
        <f>IF(ISNUMBER(X23),INDEX($AW$5:$AW$2999,MATCH(X23,AN$5:AN$2999,0),1),"")</f>
        <v/>
      </c>
      <c r="AG23" s="299"/>
      <c r="AH23" s="303">
        <f>IF($AW23="","",IF(ISNUMBER(MATCH($AW23,AP$5:AP$29999,0)),MAX(AH$4:AH22)+1,0))</f>
        <v>12</v>
      </c>
      <c r="AI23" s="303">
        <f>IF($AW23="","",IF(ISNUMBER(MATCH($AW23,AQ$5:AQ$29999,0)),MAX(AI$4:AI22)+1,0))</f>
        <v>0</v>
      </c>
      <c r="AJ23" s="303">
        <f>IF($AW23="","",IF(ISNUMBER(MATCH($AW23,AR$5:AR$29999,0)),MAX(AJ$4:AJ22)+1,0))</f>
        <v>18</v>
      </c>
      <c r="AK23" s="303">
        <f>IF($AW23="","",IF(ISNUMBER(MATCH($AW23,AS$5:AS$29999,0)),MAX(AK$4:AK22)+1,0))</f>
        <v>19</v>
      </c>
      <c r="AL23" s="303">
        <f>IF($AW23="","",IF(ISNUMBER(MATCH($AW23,AT$5:AT$29999,0)),MAX(AL$4:AL22)+1,0))</f>
        <v>13</v>
      </c>
      <c r="AM23" s="303">
        <f>IF($AW23="","",IF(ISNUMBER(MATCH($AW23,AU$5:AU$29999,0)),MAX(AM$4:AM22)+1,0))</f>
        <v>0</v>
      </c>
      <c r="AN23" s="303">
        <f>IF($AW23="","",IF(ISNUMBER(MATCH($AW23,AV$5:AV$29999,0)),MAX(AN$4:AN22)+1,0))</f>
        <v>0</v>
      </c>
      <c r="AO23" s="324"/>
      <c r="AP23" s="318" t="s">
        <v>813</v>
      </c>
      <c r="AQ23" s="318" t="s">
        <v>779</v>
      </c>
      <c r="AR23" s="318" t="s">
        <v>781</v>
      </c>
      <c r="AS23" s="318" t="s">
        <v>783</v>
      </c>
      <c r="AT23" s="318" t="s">
        <v>782</v>
      </c>
      <c r="AU23" s="301"/>
      <c r="AV23" s="301"/>
      <c r="AW23" s="319" t="s">
        <v>783</v>
      </c>
      <c r="AX23" s="291" t="str">
        <f>IF(ISNUMBER(MATCH($AW23,Z$5:Z$501,0)),INDEX(Z$5:Z$501,MATCH($AW23,Z$5:Z$501,0),1),"")</f>
        <v>.rcha</v>
      </c>
      <c r="AY23" s="291" t="str">
        <f>IF(ISNUMBER(MATCH($AW23,AA$5:AA$501,0)),INDEX(AA$5:AA$501,MATCH($AW23,AA$5:AA$501,0),1),"")</f>
        <v/>
      </c>
      <c r="AZ23" s="291" t="str">
        <f>IF(ISNUMBER(MATCH($AW23,AB$5:AB$501,0)),INDEX(AB$5:AB$501,MATCH($AW23,AB$5:AB$501,0),1),"")</f>
        <v>.rcha</v>
      </c>
      <c r="BA23" s="291" t="str">
        <f>IF(ISNUMBER(MATCH($AW23,AC$5:AC$501,0)),INDEX(AC$5:AC$501,MATCH($AW23,AC$5:AC$501,0),1),"")</f>
        <v>.rcha</v>
      </c>
      <c r="BB23" s="291" t="str">
        <f>IF(ISNUMBER(MATCH($AW23,AD$5:AD$501,0)),INDEX(AD$5:AD$501,MATCH($AW23,AD$5:AD$501,0),1),"")</f>
        <v>.rcha</v>
      </c>
      <c r="BC23" s="291" t="str">
        <f>IF(ISNUMBER(MATCH($AW23,AE$5:AE$501,0)),INDEX(AE$5:AE$501,MATCH($AW23,AE$5:AE$501,0),1),"")</f>
        <v/>
      </c>
      <c r="BD23" s="291" t="str">
        <f>IF(ISNUMBER(MATCH($AW23,AF$5:AF$501,0)),INDEX(AF$5:AF$501,MATCH($AW23,AF$5:AF$501,0),1),"")</f>
        <v/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ht="12.75" customHeight="1" x14ac:dyDescent="0.25">
      <c r="A24" s="310">
        <f>IF(ROW()-ROW(A$4)&lt;=1000,ROW()-ROW(A$4),"")</f>
        <v>20</v>
      </c>
      <c r="B24" s="318" t="s">
        <v>781</v>
      </c>
      <c r="C24" s="318" t="s">
        <v>784</v>
      </c>
      <c r="D24" s="67"/>
      <c r="E24" s="245">
        <f>IF(ISNUMBER(MATCH(C24,$B$5:$B$1000,0)),MATCH(C24,$B$5:$B$1000,0),"")</f>
        <v>17</v>
      </c>
      <c r="F24" s="309">
        <f>IF(ISNUMBER(E24),MAX(F$4:F23)+1,"")</f>
        <v>14</v>
      </c>
      <c r="G24" s="309" t="str">
        <f>IF(IF(ISNUMBER(E24),"",MAX(G$4:G23)+1)&lt;=G$3,IF(ISNUMBER(E24),"",MAX(G$4:G23)+1),"")</f>
        <v/>
      </c>
      <c r="H24" s="310" t="str">
        <f>IF(A24&lt;=G$3,MATCH(A24,G$5:G$1000,0),"")</f>
        <v/>
      </c>
      <c r="I24" s="245" t="str">
        <f>IF(ISNUMBER(H24),INDEX($B$5:$B$1000,H24,1),"")</f>
        <v/>
      </c>
      <c r="J24" s="248" t="str">
        <f>IF(ISNUMBER(F24),B24,IF(ISTEXT(B24),INDEX($I$5:$I$1000,MATCH(A24,$H$5:$H$1000,0),1),""))</f>
        <v>.sto</v>
      </c>
      <c r="K24" s="309" t="str">
        <f>IF(C24="","",IF(ISNUMBER(MATCH(C24,$J$5:$J$1000,0)),"",IF(G24=1,F$3,0)+MAX(K$4:K23)+1))</f>
        <v/>
      </c>
      <c r="L24" s="309" t="str">
        <f>IF(C24="","",IF(ISNUMBER(MATCH(C24,$J$5:$J$1000,0)),"",IF(G24=1,E$4,0)+MAX(L$4:L23)+1))</f>
        <v/>
      </c>
      <c r="M24" s="248" t="str">
        <f>IF(ISNUMBER(MATCH(A24,$L$5:$L$1000,0)),INDEX($C$5:$C$1000,MATCH(A24,$L$5:$L$1000,0),1),"")</f>
        <v/>
      </c>
      <c r="N24" s="248">
        <f>IF(P24="",0,1)</f>
        <v>1</v>
      </c>
      <c r="O24" s="67"/>
      <c r="P24" s="319" t="str">
        <f>IF(A24&lt;=$E$4,IF(ISTEXT(J24),J24,""),IF(ISTEXT(M24),M24,""))</f>
        <v>.sto</v>
      </c>
      <c r="Q24" s="6"/>
      <c r="R24" s="303">
        <f>IF(ROW()-ROW(R$4)&lt;=AH$3,ROW()-ROW(R$4),"")</f>
        <v>20</v>
      </c>
      <c r="S24" s="303">
        <f>IF(ROW()-ROW(S$4)&lt;=AI$3,ROW()-ROW(S$4),"")</f>
        <v>20</v>
      </c>
      <c r="T24" s="303">
        <f>IF(ROW()-ROW(T$4)&lt;=AJ$3,ROW()-ROW(T$4),"")</f>
        <v>20</v>
      </c>
      <c r="U24" s="303">
        <f>IF(ROW()-ROW(U$4)&lt;=AK$3,ROW()-ROW(U$4),"")</f>
        <v>20</v>
      </c>
      <c r="V24" s="303">
        <f>IF(ROW()-ROW(V$4)&lt;=AL$3,ROW()-ROW(V$4),"")</f>
        <v>20</v>
      </c>
      <c r="W24" s="303" t="str">
        <f>IF(ROW()-ROW(W$4)&lt;=AM$3,ROW()-ROW(W$4),"")</f>
        <v/>
      </c>
      <c r="X24" s="303" t="str">
        <f>IF(ROW()-ROW(X$4)&lt;=AN$3,ROW()-ROW(X$4),"")</f>
        <v/>
      </c>
      <c r="Y24" s="303"/>
      <c r="Z24" s="299" t="str">
        <f>IF(ISNUMBER(R24),INDEX($AW$5:$AW$2999,MATCH(R24,AH$5:AH$2999,0),1),"")</f>
        <v>.ghb</v>
      </c>
      <c r="AA24" s="299" t="str">
        <f>IF(ISNUMBER(S24),INDEX($AW$5:$AW$2999,MATCH(S24,AI$5:AI$2999,0),1),"")</f>
        <v>.mvr.bud</v>
      </c>
      <c r="AB24" s="299" t="str">
        <f>IF(ISNUMBER(T24),INDEX($AW$5:$AW$2999,MATCH(T24,AJ$5:AJ$2999,0),1),"")</f>
        <v>.tdis</v>
      </c>
      <c r="AC24" s="299" t="str">
        <f>IF(ISNUMBER(U24),INDEX($AW$5:$AW$2999,MATCH(U24,AK$5:AK$2999,0),1),"")</f>
        <v>.sfr</v>
      </c>
      <c r="AD24" s="299" t="str">
        <f>IF(ISNUMBER(V24),INDEX($AW$5:$AW$2999,MATCH(V24,AL$5:AL$2999,0),1),"")</f>
        <v>.mvr.bud</v>
      </c>
      <c r="AE24" s="299" t="str">
        <f>IF(ISNUMBER(W24),INDEX($AW$5:$AW$2999,MATCH(W24,AM$5:AM$2999,0),1),"")</f>
        <v/>
      </c>
      <c r="AF24" s="299" t="str">
        <f>IF(ISNUMBER(X24),INDEX($AW$5:$AW$2999,MATCH(X24,AN$5:AN$2999,0),1),"")</f>
        <v/>
      </c>
      <c r="AG24" s="299"/>
      <c r="AH24" s="303">
        <f>IF($AW24="","",IF(ISNUMBER(MATCH($AW24,AP$5:AP$29999,0)),MAX(AH$4:AH23)+1,0))</f>
        <v>13</v>
      </c>
      <c r="AI24" s="303">
        <f>IF($AW24="","",IF(ISNUMBER(MATCH($AW24,AQ$5:AQ$29999,0)),MAX(AI$4:AI23)+1,0))</f>
        <v>14</v>
      </c>
      <c r="AJ24" s="303">
        <f>IF($AW24="","",IF(ISNUMBER(MATCH($AW24,AR$5:AR$29999,0)),MAX(AJ$4:AJ23)+1,0))</f>
        <v>0</v>
      </c>
      <c r="AK24" s="303">
        <f>IF($AW24="","",IF(ISNUMBER(MATCH($AW24,AS$5:AS$29999,0)),MAX(AK$4:AK23)+1,0))</f>
        <v>20</v>
      </c>
      <c r="AL24" s="303">
        <f>IF($AW24="","",IF(ISNUMBER(MATCH($AW24,AT$5:AT$29999,0)),MAX(AL$4:AL23)+1,0))</f>
        <v>14</v>
      </c>
      <c r="AM24" s="303">
        <f>IF($AW24="","",IF(ISNUMBER(MATCH($AW24,AU$5:AU$29999,0)),MAX(AM$4:AM23)+1,0))</f>
        <v>0</v>
      </c>
      <c r="AN24" s="303">
        <f>IF($AW24="","",IF(ISNUMBER(MATCH($AW24,AV$5:AV$29999,0)),MAX(AN$4:AN23)+1,0))</f>
        <v>0</v>
      </c>
      <c r="AO24" s="324"/>
      <c r="AP24" s="318" t="s">
        <v>631</v>
      </c>
      <c r="AQ24" s="318" t="s">
        <v>781</v>
      </c>
      <c r="AR24" s="318" t="s">
        <v>777</v>
      </c>
      <c r="AS24" s="318" t="s">
        <v>784</v>
      </c>
      <c r="AT24" s="318" t="s">
        <v>780</v>
      </c>
      <c r="AU24" s="301"/>
      <c r="AV24" s="301"/>
      <c r="AW24" s="319" t="s">
        <v>784</v>
      </c>
      <c r="AX24" s="291" t="str">
        <f>IF(ISNUMBER(MATCH($AW24,Z$5:Z$501,0)),INDEX(Z$5:Z$501,MATCH($AW24,Z$5:Z$501,0),1),"")</f>
        <v>.sfr</v>
      </c>
      <c r="AY24" s="291" t="str">
        <f>IF(ISNUMBER(MATCH($AW24,AA$5:AA$501,0)),INDEX(AA$5:AA$501,MATCH($AW24,AA$5:AA$501,0),1),"")</f>
        <v>.sfr</v>
      </c>
      <c r="AZ24" s="291" t="str">
        <f>IF(ISNUMBER(MATCH($AW24,AB$5:AB$501,0)),INDEX(AB$5:AB$501,MATCH($AW24,AB$5:AB$501,0),1),"")</f>
        <v/>
      </c>
      <c r="BA24" s="291" t="str">
        <f>IF(ISNUMBER(MATCH($AW24,AC$5:AC$501,0)),INDEX(AC$5:AC$501,MATCH($AW24,AC$5:AC$501,0),1),"")</f>
        <v>.sfr</v>
      </c>
      <c r="BB24" s="291" t="str">
        <f>IF(ISNUMBER(MATCH($AW24,AD$5:AD$501,0)),INDEX(AD$5:AD$501,MATCH($AW24,AD$5:AD$501,0),1),"")</f>
        <v>.sfr</v>
      </c>
      <c r="BC24" s="291" t="str">
        <f>IF(ISNUMBER(MATCH($AW24,AE$5:AE$501,0)),INDEX(AE$5:AE$501,MATCH($AW24,AE$5:AE$501,0),1),"")</f>
        <v/>
      </c>
      <c r="BD24" s="291" t="str">
        <f>IF(ISNUMBER(MATCH($AW24,AF$5:AF$501,0)),INDEX(AF$5:AF$501,MATCH($AW24,AF$5:AF$501,0),1),"")</f>
        <v/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ht="12.75" customHeight="1" x14ac:dyDescent="0.25">
      <c r="A25" s="310">
        <f>IF(ROW()-ROW(A$4)&lt;=1000,ROW()-ROW(A$4),"")</f>
        <v>21</v>
      </c>
      <c r="B25" s="318" t="s">
        <v>777</v>
      </c>
      <c r="C25" s="318" t="s">
        <v>781</v>
      </c>
      <c r="D25" s="67"/>
      <c r="E25" s="245">
        <f>IF(ISNUMBER(MATCH(C25,$B$5:$B$1000,0)),MATCH(C25,$B$5:$B$1000,0),"")</f>
        <v>20</v>
      </c>
      <c r="F25" s="309">
        <f>IF(ISNUMBER(E25),MAX(F$4:F24)+1,"")</f>
        <v>15</v>
      </c>
      <c r="G25" s="309" t="str">
        <f>IF(IF(ISNUMBER(E25),"",MAX(G$4:G24)+1)&lt;=G$3,IF(ISNUMBER(E25),"",MAX(G$4:G24)+1),"")</f>
        <v/>
      </c>
      <c r="H25" s="310" t="str">
        <f>IF(A25&lt;=G$3,MATCH(A25,G$5:G$1000,0),"")</f>
        <v/>
      </c>
      <c r="I25" s="245" t="str">
        <f>IF(ISNUMBER(H25),INDEX($B$5:$B$1000,H25,1),"")</f>
        <v/>
      </c>
      <c r="J25" s="248" t="str">
        <f>IF(ISNUMBER(F25),B25,IF(ISTEXT(B25),INDEX($I$5:$I$1000,MATCH(A25,$H$5:$H$1000,0),1),""))</f>
        <v>.tdis</v>
      </c>
      <c r="K25" s="309" t="str">
        <f>IF(C25="","",IF(ISNUMBER(MATCH(C25,$J$5:$J$1000,0)),"",IF(G25=1,F$3,0)+MAX(K$4:K24)+1))</f>
        <v/>
      </c>
      <c r="L25" s="309" t="str">
        <f>IF(C25="","",IF(ISNUMBER(MATCH(C25,$J$5:$J$1000,0)),"",IF(G25=1,E$4,0)+MAX(L$4:L24)+1))</f>
        <v/>
      </c>
      <c r="M25" s="248" t="str">
        <f>IF(ISNUMBER(MATCH(A25,$L$5:$L$1000,0)),INDEX($C$5:$C$1000,MATCH(A25,$L$5:$L$1000,0),1),"")</f>
        <v/>
      </c>
      <c r="N25" s="248">
        <f>IF(P25="",0,1)</f>
        <v>1</v>
      </c>
      <c r="O25" s="67"/>
      <c r="P25" s="319" t="str">
        <f>IF(A25&lt;=$E$4,IF(ISTEXT(J25),J25,""),IF(ISTEXT(M25),M25,""))</f>
        <v>.tdis</v>
      </c>
      <c r="Q25" s="6"/>
      <c r="R25" s="303">
        <f>IF(ROW()-ROW(R$4)&lt;=AH$3,ROW()-ROW(R$4),"")</f>
        <v>21</v>
      </c>
      <c r="S25" s="303">
        <f>IF(ROW()-ROW(S$4)&lt;=AI$3,ROW()-ROW(S$4),"")</f>
        <v>21</v>
      </c>
      <c r="T25" s="303">
        <f>IF(ROW()-ROW(T$4)&lt;=AJ$3,ROW()-ROW(T$4),"")</f>
        <v>21</v>
      </c>
      <c r="U25" s="303">
        <f>IF(ROW()-ROW(U$4)&lt;=AK$3,ROW()-ROW(U$4),"")</f>
        <v>21</v>
      </c>
      <c r="V25" s="303">
        <f>IF(ROW()-ROW(V$4)&lt;=AL$3,ROW()-ROW(V$4),"")</f>
        <v>21</v>
      </c>
      <c r="W25" s="303" t="str">
        <f>IF(ROW()-ROW(W$4)&lt;=AM$3,ROW()-ROW(W$4),"")</f>
        <v/>
      </c>
      <c r="X25" s="303" t="str">
        <f>IF(ROW()-ROW(X$4)&lt;=AN$3,ROW()-ROW(X$4),"")</f>
        <v/>
      </c>
      <c r="Y25" s="303"/>
      <c r="Z25" s="299" t="str">
        <f>IF(ISNUMBER(R25),INDEX($AW$5:$AW$2999,MATCH(R25,AH$5:AH$2999,0),1),"")</f>
        <v>.wel</v>
      </c>
      <c r="AA25" s="299" t="str">
        <f>IF(ISNUMBER(S25),INDEX($AW$5:$AW$2999,MATCH(S25,AI$5:AI$2999,0),1),"")</f>
        <v>.sfr.bud</v>
      </c>
      <c r="AB25" s="299" t="str">
        <f>IF(ISNUMBER(T25),INDEX($AW$5:$AW$2999,MATCH(T25,AJ$5:AJ$2999,0),1),"")</f>
        <v>mfsim.lst</v>
      </c>
      <c r="AC25" s="299" t="str">
        <f>IF(ISNUMBER(U25),INDEX($AW$5:$AW$2999,MATCH(U25,AK$5:AK$2999,0),1),"")</f>
        <v>.sto</v>
      </c>
      <c r="AD25" s="299" t="str">
        <f>IF(ISNUMBER(V25),INDEX($AW$5:$AW$2999,MATCH(V25,AL$5:AL$2999,0),1),"")</f>
        <v>.sfr.bin</v>
      </c>
      <c r="AE25" s="299" t="str">
        <f>IF(ISNUMBER(W25),INDEX($AW$5:$AW$2999,MATCH(W25,AM$5:AM$2999,0),1),"")</f>
        <v/>
      </c>
      <c r="AF25" s="299" t="str">
        <f>IF(ISNUMBER(X25),INDEX($AW$5:$AW$2999,MATCH(X25,AN$5:AN$2999,0),1),"")</f>
        <v/>
      </c>
      <c r="AG25" s="299"/>
      <c r="AH25" s="303">
        <f>IF($AW25="","",IF(ISNUMBER(MATCH($AW25,AP$5:AP$29999,0)),MAX(AH$4:AH24)+1,0))</f>
        <v>14</v>
      </c>
      <c r="AI25" s="303">
        <f>IF($AW25="","",IF(ISNUMBER(MATCH($AW25,AQ$5:AQ$29999,0)),MAX(AI$4:AI24)+1,0))</f>
        <v>15</v>
      </c>
      <c r="AJ25" s="303">
        <f>IF($AW25="","",IF(ISNUMBER(MATCH($AW25,AR$5:AR$29999,0)),MAX(AJ$4:AJ24)+1,0))</f>
        <v>19</v>
      </c>
      <c r="AK25" s="303">
        <f>IF($AW25="","",IF(ISNUMBER(MATCH($AW25,AS$5:AS$29999,0)),MAX(AK$4:AK24)+1,0))</f>
        <v>21</v>
      </c>
      <c r="AL25" s="303">
        <f>IF($AW25="","",IF(ISNUMBER(MATCH($AW25,AT$5:AT$29999,0)),MAX(AL$4:AL24)+1,0))</f>
        <v>0</v>
      </c>
      <c r="AM25" s="303">
        <f>IF($AW25="","",IF(ISNUMBER(MATCH($AW25,AU$5:AU$29999,0)),MAX(AM$4:AM24)+1,0))</f>
        <v>0</v>
      </c>
      <c r="AN25" s="303">
        <f>IF($AW25="","",IF(ISNUMBER(MATCH($AW25,AV$5:AV$29999,0)),MAX(AN$4:AN24)+1,0))</f>
        <v>0</v>
      </c>
      <c r="AO25" s="324"/>
      <c r="AP25" s="318" t="s">
        <v>629</v>
      </c>
      <c r="AQ25" s="318" t="s">
        <v>777</v>
      </c>
      <c r="AR25" s="318" t="s">
        <v>631</v>
      </c>
      <c r="AS25" s="318" t="s">
        <v>781</v>
      </c>
      <c r="AT25" s="318" t="s">
        <v>779</v>
      </c>
      <c r="AU25" s="301"/>
      <c r="AV25" s="301"/>
      <c r="AW25" s="319" t="s">
        <v>781</v>
      </c>
      <c r="AX25" s="291" t="str">
        <f>IF(ISNUMBER(MATCH($AW25,Z$5:Z$501,0)),INDEX(Z$5:Z$501,MATCH($AW25,Z$5:Z$501,0),1),"")</f>
        <v>.sto</v>
      </c>
      <c r="AY25" s="291" t="str">
        <f>IF(ISNUMBER(MATCH($AW25,AA$5:AA$501,0)),INDEX(AA$5:AA$501,MATCH($AW25,AA$5:AA$501,0),1),"")</f>
        <v>.sto</v>
      </c>
      <c r="AZ25" s="291" t="str">
        <f>IF(ISNUMBER(MATCH($AW25,AB$5:AB$501,0)),INDEX(AB$5:AB$501,MATCH($AW25,AB$5:AB$501,0),1),"")</f>
        <v>.sto</v>
      </c>
      <c r="BA25" s="291" t="str">
        <f>IF(ISNUMBER(MATCH($AW25,AC$5:AC$501,0)),INDEX(AC$5:AC$501,MATCH($AW25,AC$5:AC$501,0),1),"")</f>
        <v>.sto</v>
      </c>
      <c r="BB25" s="291" t="str">
        <f>IF(ISNUMBER(MATCH($AW25,AD$5:AD$501,0)),INDEX(AD$5:AD$501,MATCH($AW25,AD$5:AD$501,0),1),"")</f>
        <v/>
      </c>
      <c r="BC25" s="291" t="str">
        <f>IF(ISNUMBER(MATCH($AW25,AE$5:AE$501,0)),INDEX(AE$5:AE$501,MATCH($AW25,AE$5:AE$501,0),1),"")</f>
        <v/>
      </c>
      <c r="BD25" s="291" t="str">
        <f>IF(ISNUMBER(MATCH($AW25,AF$5:AF$501,0)),INDEX(AF$5:AF$501,MATCH($AW25,AF$5:AF$501,0),1),"")</f>
        <v/>
      </c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ht="12.75" customHeight="1" x14ac:dyDescent="0.25">
      <c r="A26" s="310">
        <f>IF(ROW()-ROW(A$4)&lt;=1000,ROW()-ROW(A$4),"")</f>
        <v>22</v>
      </c>
      <c r="B26" s="318" t="s">
        <v>810</v>
      </c>
      <c r="C26" s="318" t="s">
        <v>777</v>
      </c>
      <c r="D26" s="67"/>
      <c r="E26" s="245">
        <f>IF(ISNUMBER(MATCH(C26,$B$5:$B$1000,0)),MATCH(C26,$B$5:$B$1000,0),"")</f>
        <v>21</v>
      </c>
      <c r="F26" s="309">
        <f>IF(ISNUMBER(E26),MAX(F$4:F25)+1,"")</f>
        <v>16</v>
      </c>
      <c r="G26" s="309" t="str">
        <f>IF(IF(ISNUMBER(E26),"",MAX(G$4:G25)+1)&lt;=G$3,IF(ISNUMBER(E26),"",MAX(G$4:G25)+1),"")</f>
        <v/>
      </c>
      <c r="H26" s="310" t="str">
        <f>IF(A26&lt;=G$3,MATCH(A26,G$5:G$1000,0),"")</f>
        <v/>
      </c>
      <c r="I26" s="245" t="str">
        <f>IF(ISNUMBER(H26),INDEX($B$5:$B$1000,H26,1),"")</f>
        <v/>
      </c>
      <c r="J26" s="248" t="str">
        <f>IF(ISNUMBER(F26),B26,IF(ISTEXT(B26),INDEX($I$5:$I$1000,MATCH(A26,$H$5:$H$1000,0),1),""))</f>
        <v>.uzf</v>
      </c>
      <c r="K26" s="309" t="str">
        <f>IF(C26="","",IF(ISNUMBER(MATCH(C26,$J$5:$J$1000,0)),"",IF(G26=1,F$3,0)+MAX(K$4:K25)+1))</f>
        <v/>
      </c>
      <c r="L26" s="309" t="str">
        <f>IF(C26="","",IF(ISNUMBER(MATCH(C26,$J$5:$J$1000,0)),"",IF(G26=1,E$4,0)+MAX(L$4:L25)+1))</f>
        <v/>
      </c>
      <c r="M26" s="248" t="str">
        <f>IF(ISNUMBER(MATCH(A26,$L$5:$L$1000,0)),INDEX($C$5:$C$1000,MATCH(A26,$L$5:$L$1000,0),1),"")</f>
        <v/>
      </c>
      <c r="N26" s="248">
        <f>IF(P26="",0,1)</f>
        <v>1</v>
      </c>
      <c r="O26" s="67"/>
      <c r="P26" s="319" t="str">
        <f>IF(A26&lt;=$E$4,IF(ISTEXT(J26),J26,""),IF(ISTEXT(M26),M26,""))</f>
        <v>.uzf</v>
      </c>
      <c r="Q26" s="6"/>
      <c r="R26" s="303" t="str">
        <f>IF(ROW()-ROW(R$4)&lt;=AH$3,ROW()-ROW(R$4),"")</f>
        <v/>
      </c>
      <c r="S26" s="303">
        <f>IF(ROW()-ROW(S$4)&lt;=AI$3,ROW()-ROW(S$4),"")</f>
        <v>22</v>
      </c>
      <c r="T26" s="303">
        <f>IF(ROW()-ROW(T$4)&lt;=AJ$3,ROW()-ROW(T$4),"")</f>
        <v>22</v>
      </c>
      <c r="U26" s="303">
        <f>IF(ROW()-ROW(U$4)&lt;=AK$3,ROW()-ROW(U$4),"")</f>
        <v>22</v>
      </c>
      <c r="V26" s="303">
        <f>IF(ROW()-ROW(V$4)&lt;=AL$3,ROW()-ROW(V$4),"")</f>
        <v>22</v>
      </c>
      <c r="W26" s="303" t="str">
        <f>IF(ROW()-ROW(W$4)&lt;=AM$3,ROW()-ROW(W$4),"")</f>
        <v/>
      </c>
      <c r="X26" s="303" t="str">
        <f>IF(ROW()-ROW(X$4)&lt;=AN$3,ROW()-ROW(X$4),"")</f>
        <v/>
      </c>
      <c r="Y26" s="303"/>
      <c r="Z26" s="299" t="str">
        <f>IF(ISNUMBER(R26),INDEX($AW$5:$AW$2999,MATCH(R26,AH$5:AH$2999,0),1),"")</f>
        <v/>
      </c>
      <c r="AA26" s="299" t="str">
        <f>IF(ISNUMBER(S26),INDEX($AW$5:$AW$2999,MATCH(S26,AI$5:AI$2999,0),1),"")</f>
        <v>.sfr.obs</v>
      </c>
      <c r="AB26" s="299" t="str">
        <f>IF(ISNUMBER(T26),INDEX($AW$5:$AW$2999,MATCH(T26,AJ$5:AJ$2999,0),1),"")</f>
        <v>mfsim.nam</v>
      </c>
      <c r="AC26" s="299" t="str">
        <f>IF(ISNUMBER(U26),INDEX($AW$5:$AW$2999,MATCH(U26,AK$5:AK$2999,0),1),"")</f>
        <v>.tdis</v>
      </c>
      <c r="AD26" s="299" t="str">
        <f>IF(ISNUMBER(V26),INDEX($AW$5:$AW$2999,MATCH(V26,AL$5:AL$2999,0),1),"")</f>
        <v>.sfr.bud</v>
      </c>
      <c r="AE26" s="299" t="str">
        <f>IF(ISNUMBER(W26),INDEX($AW$5:$AW$2999,MATCH(W26,AM$5:AM$2999,0),1),"")</f>
        <v/>
      </c>
      <c r="AF26" s="299" t="str">
        <f>IF(ISNUMBER(X26),INDEX($AW$5:$AW$2999,MATCH(X26,AN$5:AN$2999,0),1),"")</f>
        <v/>
      </c>
      <c r="AG26" s="299"/>
      <c r="AH26" s="303">
        <f>IF($AW26="","",IF(ISNUMBER(MATCH($AW26,AP$5:AP$29999,0)),MAX(AH$4:AH25)+1,0))</f>
        <v>15</v>
      </c>
      <c r="AI26" s="303">
        <f>IF($AW26="","",IF(ISNUMBER(MATCH($AW26,AQ$5:AQ$29999,0)),MAX(AI$4:AI25)+1,0))</f>
        <v>16</v>
      </c>
      <c r="AJ26" s="303">
        <f>IF($AW26="","",IF(ISNUMBER(MATCH($AW26,AR$5:AR$29999,0)),MAX(AJ$4:AJ25)+1,0))</f>
        <v>20</v>
      </c>
      <c r="AK26" s="303">
        <f>IF($AW26="","",IF(ISNUMBER(MATCH($AW26,AS$5:AS$29999,0)),MAX(AK$4:AK25)+1,0))</f>
        <v>22</v>
      </c>
      <c r="AL26" s="303">
        <f>IF($AW26="","",IF(ISNUMBER(MATCH($AW26,AT$5:AT$29999,0)),MAX(AL$4:AL25)+1,0))</f>
        <v>15</v>
      </c>
      <c r="AM26" s="303">
        <f>IF($AW26="","",IF(ISNUMBER(MATCH($AW26,AU$5:AU$29999,0)),MAX(AM$4:AM25)+1,0))</f>
        <v>0</v>
      </c>
      <c r="AN26" s="303">
        <f>IF($AW26="","",IF(ISNUMBER(MATCH($AW26,AV$5:AV$29999,0)),MAX(AN$4:AN25)+1,0))</f>
        <v>0</v>
      </c>
      <c r="AO26" s="324"/>
      <c r="AP26" s="318"/>
      <c r="AQ26" s="318" t="s">
        <v>810</v>
      </c>
      <c r="AR26" s="318" t="s">
        <v>629</v>
      </c>
      <c r="AS26" s="318" t="s">
        <v>777</v>
      </c>
      <c r="AT26" s="318" t="s">
        <v>778</v>
      </c>
      <c r="AU26" s="301"/>
      <c r="AV26" s="301"/>
      <c r="AW26" s="319" t="s">
        <v>777</v>
      </c>
      <c r="AX26" s="291" t="str">
        <f>IF(ISNUMBER(MATCH($AW26,Z$5:Z$501,0)),INDEX(Z$5:Z$501,MATCH($AW26,Z$5:Z$501,0),1),"")</f>
        <v>.tdis</v>
      </c>
      <c r="AY26" s="291" t="str">
        <f>IF(ISNUMBER(MATCH($AW26,AA$5:AA$501,0)),INDEX(AA$5:AA$501,MATCH($AW26,AA$5:AA$501,0),1),"")</f>
        <v>.tdis</v>
      </c>
      <c r="AZ26" s="291" t="str">
        <f>IF(ISNUMBER(MATCH($AW26,AB$5:AB$501,0)),INDEX(AB$5:AB$501,MATCH($AW26,AB$5:AB$501,0),1),"")</f>
        <v>.tdis</v>
      </c>
      <c r="BA26" s="291" t="str">
        <f>IF(ISNUMBER(MATCH($AW26,AC$5:AC$501,0)),INDEX(AC$5:AC$501,MATCH($AW26,AC$5:AC$501,0),1),"")</f>
        <v>.tdis</v>
      </c>
      <c r="BB26" s="291" t="str">
        <f>IF(ISNUMBER(MATCH($AW26,AD$5:AD$501,0)),INDEX(AD$5:AD$501,MATCH($AW26,AD$5:AD$501,0),1),"")</f>
        <v>.tdis</v>
      </c>
      <c r="BC26" s="291" t="str">
        <f>IF(ISNUMBER(MATCH($AW26,AE$5:AE$501,0)),INDEX(AE$5:AE$501,MATCH($AW26,AE$5:AE$501,0),1),"")</f>
        <v/>
      </c>
      <c r="BD26" s="291" t="str">
        <f>IF(ISNUMBER(MATCH($AW26,AF$5:AF$501,0)),INDEX(AF$5:AF$501,MATCH($AW26,AF$5:AF$501,0),1),"")</f>
        <v/>
      </c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 ht="12.75" customHeight="1" x14ac:dyDescent="0.25">
      <c r="A27" s="310">
        <f>IF(ROW()-ROW(A$4)&lt;=1000,ROW()-ROW(A$4),"")</f>
        <v>23</v>
      </c>
      <c r="B27" s="318" t="s">
        <v>811</v>
      </c>
      <c r="C27" s="318" t="s">
        <v>631</v>
      </c>
      <c r="D27" s="67"/>
      <c r="E27" s="245">
        <f>IF(ISNUMBER(MATCH(C27,$B$5:$B$1000,0)),MATCH(C27,$B$5:$B$1000,0),"")</f>
        <v>26</v>
      </c>
      <c r="F27" s="309">
        <f>IF(ISNUMBER(E27),MAX(F$4:F26)+1,"")</f>
        <v>17</v>
      </c>
      <c r="G27" s="309" t="str">
        <f>IF(IF(ISNUMBER(E27),"",MAX(G$4:G26)+1)&lt;=G$3,IF(ISNUMBER(E27),"",MAX(G$4:G26)+1),"")</f>
        <v/>
      </c>
      <c r="H27" s="310" t="str">
        <f>IF(A27&lt;=G$3,MATCH(A27,G$5:G$1000,0),"")</f>
        <v/>
      </c>
      <c r="I27" s="245" t="str">
        <f>IF(ISNUMBER(H27),INDEX($B$5:$B$1000,H27,1),"")</f>
        <v/>
      </c>
      <c r="J27" s="248" t="str">
        <f>IF(ISNUMBER(F27),B27,IF(ISTEXT(B27),INDEX($I$5:$I$1000,MATCH(A27,$H$5:$H$1000,0),1),""))</f>
        <v>.uzf.bud</v>
      </c>
      <c r="K27" s="309" t="str">
        <f>IF(C27="","",IF(ISNUMBER(MATCH(C27,$J$5:$J$1000,0)),"",IF(G27=1,F$3,0)+MAX(K$4:K26)+1))</f>
        <v/>
      </c>
      <c r="L27" s="309" t="str">
        <f>IF(C27="","",IF(ISNUMBER(MATCH(C27,$J$5:$J$1000,0)),"",IF(G27=1,E$4,0)+MAX(L$4:L26)+1))</f>
        <v/>
      </c>
      <c r="M27" s="248" t="str">
        <f>IF(ISNUMBER(MATCH(A27,$L$5:$L$1000,0)),INDEX($C$5:$C$1000,MATCH(A27,$L$5:$L$1000,0),1),"")</f>
        <v/>
      </c>
      <c r="N27" s="248">
        <f>IF(P27="",0,1)</f>
        <v>1</v>
      </c>
      <c r="O27" s="67"/>
      <c r="P27" s="319" t="str">
        <f>IF(A27&lt;=$E$4,IF(ISTEXT(J27),J27,""),IF(ISTEXT(M27),M27,""))</f>
        <v>.uzf.bud</v>
      </c>
      <c r="Q27" s="6"/>
      <c r="R27" s="303" t="str">
        <f>IF(ROW()-ROW(R$4)&lt;=AH$3,ROW()-ROW(R$4),"")</f>
        <v/>
      </c>
      <c r="S27" s="303">
        <f>IF(ROW()-ROW(S$4)&lt;=AI$3,ROW()-ROW(S$4),"")</f>
        <v>23</v>
      </c>
      <c r="T27" s="303" t="str">
        <f>IF(ROW()-ROW(T$4)&lt;=AJ$3,ROW()-ROW(T$4),"")</f>
        <v/>
      </c>
      <c r="U27" s="303">
        <f>IF(ROW()-ROW(U$4)&lt;=AK$3,ROW()-ROW(U$4),"")</f>
        <v>23</v>
      </c>
      <c r="V27" s="303">
        <f>IF(ROW()-ROW(V$4)&lt;=AL$3,ROW()-ROW(V$4),"")</f>
        <v>23</v>
      </c>
      <c r="W27" s="303" t="str">
        <f>IF(ROW()-ROW(W$4)&lt;=AM$3,ROW()-ROW(W$4),"")</f>
        <v/>
      </c>
      <c r="X27" s="303" t="str">
        <f>IF(ROW()-ROW(X$4)&lt;=AN$3,ROW()-ROW(X$4),"")</f>
        <v/>
      </c>
      <c r="Y27" s="303"/>
      <c r="Z27" s="299" t="str">
        <f>IF(ISNUMBER(R27),INDEX($AW$5:$AW$2999,MATCH(R27,AH$5:AH$2999,0),1),"")</f>
        <v/>
      </c>
      <c r="AA27" s="299" t="str">
        <f>IF(ISNUMBER(S27),INDEX($AW$5:$AW$2999,MATCH(S27,AI$5:AI$2999,0),1),"")</f>
        <v>.ghb</v>
      </c>
      <c r="AB27" s="299" t="str">
        <f>IF(ISNUMBER(T27),INDEX($AW$5:$AW$2999,MATCH(T27,AJ$5:AJ$2999,0),1),"")</f>
        <v/>
      </c>
      <c r="AC27" s="299" t="str">
        <f>IF(ISNUMBER(U27),INDEX($AW$5:$AW$2999,MATCH(U27,AK$5:AK$2999,0),1),"")</f>
        <v>mfsim.lst</v>
      </c>
      <c r="AD27" s="299" t="str">
        <f>IF(ISNUMBER(V27),INDEX($AW$5:$AW$2999,MATCH(V27,AL$5:AL$2999,0),1),"")</f>
        <v>.sfr.obs</v>
      </c>
      <c r="AE27" s="299" t="str">
        <f>IF(ISNUMBER(W27),INDEX($AW$5:$AW$2999,MATCH(W27,AM$5:AM$2999,0),1),"")</f>
        <v/>
      </c>
      <c r="AF27" s="299" t="str">
        <f>IF(ISNUMBER(X27),INDEX($AW$5:$AW$2999,MATCH(X27,AN$5:AN$2999,0),1),"")</f>
        <v/>
      </c>
      <c r="AG27" s="299"/>
      <c r="AH27" s="303">
        <f>IF($AW27="","",IF(ISNUMBER(MATCH($AW27,AP$5:AP$29999,0)),MAX(AH$4:AH26)+1,0))</f>
        <v>16</v>
      </c>
      <c r="AI27" s="303">
        <f>IF($AW27="","",IF(ISNUMBER(MATCH($AW27,AQ$5:AQ$29999,0)),MAX(AI$4:AI26)+1,0))</f>
        <v>17</v>
      </c>
      <c r="AJ27" s="303">
        <f>IF($AW27="","",IF(ISNUMBER(MATCH($AW27,AR$5:AR$29999,0)),MAX(AJ$4:AJ26)+1,0))</f>
        <v>21</v>
      </c>
      <c r="AK27" s="303">
        <f>IF($AW27="","",IF(ISNUMBER(MATCH($AW27,AS$5:AS$29999,0)),MAX(AK$4:AK26)+1,0))</f>
        <v>23</v>
      </c>
      <c r="AL27" s="303">
        <f>IF($AW27="","",IF(ISNUMBER(MATCH($AW27,AT$5:AT$29999,0)),MAX(AL$4:AL26)+1,0))</f>
        <v>16</v>
      </c>
      <c r="AM27" s="303">
        <f>IF($AW27="","",IF(ISNUMBER(MATCH($AW27,AU$5:AU$29999,0)),MAX(AM$4:AM26)+1,0))</f>
        <v>0</v>
      </c>
      <c r="AN27" s="303">
        <f>IF($AW27="","",IF(ISNUMBER(MATCH($AW27,AV$5:AV$29999,0)),MAX(AN$4:AN26)+1,0))</f>
        <v>0</v>
      </c>
      <c r="AO27" s="324"/>
      <c r="AP27" s="318"/>
      <c r="AQ27" s="318" t="s">
        <v>811</v>
      </c>
      <c r="AR27" s="318"/>
      <c r="AS27" s="318" t="s">
        <v>631</v>
      </c>
      <c r="AT27" s="318" t="s">
        <v>777</v>
      </c>
      <c r="AU27" s="301"/>
      <c r="AV27" s="301"/>
      <c r="AW27" s="319" t="s">
        <v>631</v>
      </c>
      <c r="AX27" s="291" t="str">
        <f>IF(ISNUMBER(MATCH($AW27,Z$5:Z$501,0)),INDEX(Z$5:Z$501,MATCH($AW27,Z$5:Z$501,0),1),"")</f>
        <v>mfsim.lst</v>
      </c>
      <c r="AY27" s="291" t="str">
        <f>IF(ISNUMBER(MATCH($AW27,AA$5:AA$501,0)),INDEX(AA$5:AA$501,MATCH($AW27,AA$5:AA$501,0),1),"")</f>
        <v>mfsim.lst</v>
      </c>
      <c r="AZ27" s="291" t="str">
        <f>IF(ISNUMBER(MATCH($AW27,AB$5:AB$501,0)),INDEX(AB$5:AB$501,MATCH($AW27,AB$5:AB$501,0),1),"")</f>
        <v>mfsim.lst</v>
      </c>
      <c r="BA27" s="291" t="str">
        <f>IF(ISNUMBER(MATCH($AW27,AC$5:AC$501,0)),INDEX(AC$5:AC$501,MATCH($AW27,AC$5:AC$501,0),1),"")</f>
        <v>mfsim.lst</v>
      </c>
      <c r="BB27" s="291" t="str">
        <f>IF(ISNUMBER(MATCH($AW27,AD$5:AD$501,0)),INDEX(AD$5:AD$501,MATCH($AW27,AD$5:AD$501,0),1),"")</f>
        <v>mfsim.lst</v>
      </c>
      <c r="BC27" s="291" t="str">
        <f>IF(ISNUMBER(MATCH($AW27,AE$5:AE$501,0)),INDEX(AE$5:AE$501,MATCH($AW27,AE$5:AE$501,0),1),"")</f>
        <v/>
      </c>
      <c r="BD27" s="291" t="str">
        <f>IF(ISNUMBER(MATCH($AW27,AF$5:AF$501,0)),INDEX(AF$5:AF$501,MATCH($AW27,AF$5:AF$501,0),1),"")</f>
        <v/>
      </c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ht="12.75" customHeight="1" x14ac:dyDescent="0.25">
      <c r="A28" s="310">
        <f>IF(ROW()-ROW(A$4)&lt;=1000,ROW()-ROW(A$4),"")</f>
        <v>24</v>
      </c>
      <c r="B28" s="318" t="s">
        <v>812</v>
      </c>
      <c r="C28" s="318" t="s">
        <v>629</v>
      </c>
      <c r="D28" s="67"/>
      <c r="E28" s="245">
        <f>IF(ISNUMBER(MATCH(C28,$B$5:$B$1000,0)),MATCH(C28,$B$5:$B$1000,0),"")</f>
        <v>27</v>
      </c>
      <c r="F28" s="309">
        <f>IF(ISNUMBER(E28),MAX(F$4:F27)+1,"")</f>
        <v>18</v>
      </c>
      <c r="G28" s="309" t="str">
        <f>IF(IF(ISNUMBER(E28),"",MAX(G$4:G27)+1)&lt;=G$3,IF(ISNUMBER(E28),"",MAX(G$4:G27)+1),"")</f>
        <v/>
      </c>
      <c r="H28" s="310" t="str">
        <f>IF(A28&lt;=G$3,MATCH(A28,G$5:G$1000,0),"")</f>
        <v/>
      </c>
      <c r="I28" s="245" t="str">
        <f>IF(ISNUMBER(H28),INDEX($B$5:$B$1000,H28,1),"")</f>
        <v/>
      </c>
      <c r="J28" s="248" t="str">
        <f>IF(ISNUMBER(F28),B28,IF(ISTEXT(B28),INDEX($I$5:$I$1000,MATCH(A28,$H$5:$H$1000,0),1),""))</f>
        <v>.uzf.obs</v>
      </c>
      <c r="K28" s="309" t="str">
        <f>IF(C28="","",IF(ISNUMBER(MATCH(C28,$J$5:$J$1000,0)),"",IF(G28=1,F$3,0)+MAX(K$4:K27)+1))</f>
        <v/>
      </c>
      <c r="L28" s="309" t="str">
        <f>IF(C28="","",IF(ISNUMBER(MATCH(C28,$J$5:$J$1000,0)),"",IF(G28=1,E$4,0)+MAX(L$4:L27)+1))</f>
        <v/>
      </c>
      <c r="M28" s="248" t="str">
        <f>IF(ISNUMBER(MATCH(A28,$L$5:$L$1000,0)),INDEX($C$5:$C$1000,MATCH(A28,$L$5:$L$1000,0),1),"")</f>
        <v/>
      </c>
      <c r="N28" s="248">
        <f>IF(P28="",0,1)</f>
        <v>1</v>
      </c>
      <c r="O28" s="67"/>
      <c r="P28" s="319" t="str">
        <f>IF(A28&lt;=$E$4,IF(ISTEXT(J28),J28,""),IF(ISTEXT(M28),M28,""))</f>
        <v>.uzf.obs</v>
      </c>
      <c r="Q28" s="6"/>
      <c r="R28" s="303" t="str">
        <f>IF(ROW()-ROW(R$4)&lt;=AH$3,ROW()-ROW(R$4),"")</f>
        <v/>
      </c>
      <c r="S28" s="303">
        <f>IF(ROW()-ROW(S$4)&lt;=AI$3,ROW()-ROW(S$4),"")</f>
        <v>24</v>
      </c>
      <c r="T28" s="303" t="str">
        <f>IF(ROW()-ROW(T$4)&lt;=AJ$3,ROW()-ROW(T$4),"")</f>
        <v/>
      </c>
      <c r="U28" s="303">
        <f>IF(ROW()-ROW(U$4)&lt;=AK$3,ROW()-ROW(U$4),"")</f>
        <v>24</v>
      </c>
      <c r="V28" s="303">
        <f>IF(ROW()-ROW(V$4)&lt;=AL$3,ROW()-ROW(V$4),"")</f>
        <v>24</v>
      </c>
      <c r="W28" s="303" t="str">
        <f>IF(ROW()-ROW(W$4)&lt;=AM$3,ROW()-ROW(W$4),"")</f>
        <v/>
      </c>
      <c r="X28" s="303" t="str">
        <f>IF(ROW()-ROW(X$4)&lt;=AN$3,ROW()-ROW(X$4),"")</f>
        <v/>
      </c>
      <c r="Y28" s="303"/>
      <c r="Z28" s="299" t="str">
        <f>IF(ISNUMBER(R28),INDEX($AW$5:$AW$2999,MATCH(R28,AH$5:AH$2999,0),1),"")</f>
        <v/>
      </c>
      <c r="AA28" s="299" t="str">
        <f>IF(ISNUMBER(S28),INDEX($AW$5:$AW$2999,MATCH(S28,AI$5:AI$2999,0),1),"")</f>
        <v>.uzf</v>
      </c>
      <c r="AB28" s="299" t="str">
        <f>IF(ISNUMBER(T28),INDEX($AW$5:$AW$2999,MATCH(T28,AJ$5:AJ$2999,0),1),"")</f>
        <v/>
      </c>
      <c r="AC28" s="299" t="str">
        <f>IF(ISNUMBER(U28),INDEX($AW$5:$AW$2999,MATCH(U28,AK$5:AK$2999,0),1),"")</f>
        <v>mfsim.nam</v>
      </c>
      <c r="AD28" s="299" t="str">
        <f>IF(ISNUMBER(V28),INDEX($AW$5:$AW$2999,MATCH(V28,AL$5:AL$2999,0),1),"")</f>
        <v>.sfr.obs.csv</v>
      </c>
      <c r="AE28" s="299" t="str">
        <f>IF(ISNUMBER(W28),INDEX($AW$5:$AW$2999,MATCH(W28,AM$5:AM$2999,0),1),"")</f>
        <v/>
      </c>
      <c r="AF28" s="299" t="str">
        <f>IF(ISNUMBER(X28),INDEX($AW$5:$AW$2999,MATCH(X28,AN$5:AN$2999,0),1),"")</f>
        <v/>
      </c>
      <c r="AG28" s="299"/>
      <c r="AH28" s="303">
        <f>IF($AW28="","",IF(ISNUMBER(MATCH($AW28,AP$5:AP$29999,0)),MAX(AH$4:AH27)+1,0))</f>
        <v>17</v>
      </c>
      <c r="AI28" s="303">
        <f>IF($AW28="","",IF(ISNUMBER(MATCH($AW28,AQ$5:AQ$29999,0)),MAX(AI$4:AI27)+1,0))</f>
        <v>18</v>
      </c>
      <c r="AJ28" s="303">
        <f>IF($AW28="","",IF(ISNUMBER(MATCH($AW28,AR$5:AR$29999,0)),MAX(AJ$4:AJ27)+1,0))</f>
        <v>22</v>
      </c>
      <c r="AK28" s="303">
        <f>IF($AW28="","",IF(ISNUMBER(MATCH($AW28,AS$5:AS$29999,0)),MAX(AK$4:AK27)+1,0))</f>
        <v>24</v>
      </c>
      <c r="AL28" s="303">
        <f>IF($AW28="","",IF(ISNUMBER(MATCH($AW28,AT$5:AT$29999,0)),MAX(AL$4:AL27)+1,0))</f>
        <v>0</v>
      </c>
      <c r="AM28" s="303">
        <f>IF($AW28="","",IF(ISNUMBER(MATCH($AW28,AU$5:AU$29999,0)),MAX(AM$4:AM27)+1,0))</f>
        <v>0</v>
      </c>
      <c r="AN28" s="303">
        <f>IF($AW28="","",IF(ISNUMBER(MATCH($AW28,AV$5:AV$29999,0)),MAX(AN$4:AN27)+1,0))</f>
        <v>0</v>
      </c>
      <c r="AO28" s="324"/>
      <c r="AP28" s="318"/>
      <c r="AQ28" s="318" t="s">
        <v>812</v>
      </c>
      <c r="AR28" s="318"/>
      <c r="AS28" s="318" t="s">
        <v>629</v>
      </c>
      <c r="AT28" s="318" t="s">
        <v>631</v>
      </c>
      <c r="AU28" s="301"/>
      <c r="AV28" s="301"/>
      <c r="AW28" s="319" t="s">
        <v>629</v>
      </c>
      <c r="AX28" s="291" t="str">
        <f>IF(ISNUMBER(MATCH($AW28,Z$5:Z$501,0)),INDEX(Z$5:Z$501,MATCH($AW28,Z$5:Z$501,0),1),"")</f>
        <v>mfsim.nam</v>
      </c>
      <c r="AY28" s="291" t="str">
        <f>IF(ISNUMBER(MATCH($AW28,AA$5:AA$501,0)),INDEX(AA$5:AA$501,MATCH($AW28,AA$5:AA$501,0),1),"")</f>
        <v>mfsim.nam</v>
      </c>
      <c r="AZ28" s="291" t="str">
        <f>IF(ISNUMBER(MATCH($AW28,AB$5:AB$501,0)),INDEX(AB$5:AB$501,MATCH($AW28,AB$5:AB$501,0),1),"")</f>
        <v>mfsim.nam</v>
      </c>
      <c r="BA28" s="291" t="str">
        <f>IF(ISNUMBER(MATCH($AW28,AC$5:AC$501,0)),INDEX(AC$5:AC$501,MATCH($AW28,AC$5:AC$501,0),1),"")</f>
        <v>mfsim.nam</v>
      </c>
      <c r="BB28" s="291" t="str">
        <f>IF(ISNUMBER(MATCH($AW28,AD$5:AD$501,0)),INDEX(AD$5:AD$501,MATCH($AW28,AD$5:AD$501,0),1),"")</f>
        <v/>
      </c>
      <c r="BC28" s="291" t="str">
        <f>IF(ISNUMBER(MATCH($AW28,AE$5:AE$501,0)),INDEX(AE$5:AE$501,MATCH($AW28,AE$5:AE$501,0),1),"")</f>
        <v/>
      </c>
      <c r="BD28" s="291" t="str">
        <f>IF(ISNUMBER(MATCH($AW28,AF$5:AF$501,0)),INDEX(AF$5:AF$501,MATCH($AW28,AF$5:AF$501,0),1),"")</f>
        <v/>
      </c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ht="12.75" customHeight="1" x14ac:dyDescent="0.25">
      <c r="A29" s="310">
        <f>IF(ROW()-ROW(A$4)&lt;=1000,ROW()-ROW(A$4),"")</f>
        <v>25</v>
      </c>
      <c r="B29" s="318" t="s">
        <v>813</v>
      </c>
      <c r="C29" s="318" t="s">
        <v>806</v>
      </c>
      <c r="D29" s="67"/>
      <c r="E29" s="245" t="str">
        <f>IF(ISNUMBER(MATCH(C29,$B$5:$B$1000,0)),MATCH(C29,$B$5:$B$1000,0),"")</f>
        <v/>
      </c>
      <c r="F29" s="309" t="str">
        <f>IF(ISNUMBER(E29),MAX(F$4:F28)+1,"")</f>
        <v/>
      </c>
      <c r="G29" s="309">
        <f>IF(IF(ISNUMBER(E29),"",MAX(G$4:G28)+1)&lt;=G$3,IF(ISNUMBER(E29),"",MAX(G$4:G28)+1),"")</f>
        <v>7</v>
      </c>
      <c r="H29" s="310" t="str">
        <f>IF(A29&lt;=G$3,MATCH(A29,G$5:G$1000,0),"")</f>
        <v/>
      </c>
      <c r="I29" s="245" t="str">
        <f>IF(ISNUMBER(H29),INDEX($B$5:$B$1000,H29,1),"")</f>
        <v/>
      </c>
      <c r="J29" s="248" t="str">
        <f>IF(ISNUMBER(F29),B29,IF(ISTEXT(B29),INDEX($I$5:$I$1000,MATCH(A29,$H$5:$H$1000,0),1),""))</f>
        <v>.wel</v>
      </c>
      <c r="K29" s="309">
        <f>IF(C29="","",IF(ISNUMBER(MATCH(C29,$J$5:$J$1000,0)),"",IF(G29=1,F$3,0)+MAX(K$4:K28)+1))</f>
        <v>29</v>
      </c>
      <c r="L29" s="309">
        <f>IF(C29="","",IF(ISNUMBER(MATCH(C29,$J$5:$J$1000,0)),"",IF(G29=1,E$4,0)+MAX(L$4:L28)+1))</f>
        <v>43</v>
      </c>
      <c r="M29" s="248" t="str">
        <f>IF(ISNUMBER(MATCH(A29,$L$5:$L$1000,0)),INDEX($C$5:$C$1000,MATCH(A29,$L$5:$L$1000,0),1),"")</f>
        <v/>
      </c>
      <c r="N29" s="248">
        <f>IF(P29="",0,1)</f>
        <v>1</v>
      </c>
      <c r="O29" s="67"/>
      <c r="P29" s="319" t="str">
        <f>IF(A29&lt;=$E$4,IF(ISTEXT(J29),J29,""),IF(ISTEXT(M29),M29,""))</f>
        <v>.wel</v>
      </c>
      <c r="Q29" s="6"/>
      <c r="R29" s="303" t="str">
        <f>IF(ROW()-ROW(R$4)&lt;=AH$3,ROW()-ROW(R$4),"")</f>
        <v/>
      </c>
      <c r="S29" s="303">
        <f>IF(ROW()-ROW(S$4)&lt;=AI$3,ROW()-ROW(S$4),"")</f>
        <v>25</v>
      </c>
      <c r="T29" s="303" t="str">
        <f>IF(ROW()-ROW(T$4)&lt;=AJ$3,ROW()-ROW(T$4),"")</f>
        <v/>
      </c>
      <c r="U29" s="303" t="str">
        <f>IF(ROW()-ROW(U$4)&lt;=AK$3,ROW()-ROW(U$4),"")</f>
        <v/>
      </c>
      <c r="V29" s="303" t="str">
        <f>IF(ROW()-ROW(V$4)&lt;=AL$3,ROW()-ROW(V$4),"")</f>
        <v/>
      </c>
      <c r="W29" s="303" t="str">
        <f>IF(ROW()-ROW(W$4)&lt;=AM$3,ROW()-ROW(W$4),"")</f>
        <v/>
      </c>
      <c r="X29" s="303" t="str">
        <f>IF(ROW()-ROW(X$4)&lt;=AN$3,ROW()-ROW(X$4),"")</f>
        <v/>
      </c>
      <c r="Y29" s="303"/>
      <c r="Z29" s="299" t="str">
        <f>IF(ISNUMBER(R29),INDEX($AW$5:$AW$2999,MATCH(R29,AH$5:AH$2999,0),1),"")</f>
        <v/>
      </c>
      <c r="AA29" s="299" t="str">
        <f>IF(ISNUMBER(S29),INDEX($AW$5:$AW$2999,MATCH(S29,AI$5:AI$2999,0),1),"")</f>
        <v>.uzf.bud</v>
      </c>
      <c r="AB29" s="299" t="str">
        <f>IF(ISNUMBER(T29),INDEX($AW$5:$AW$2999,MATCH(T29,AJ$5:AJ$2999,0),1),"")</f>
        <v/>
      </c>
      <c r="AC29" s="299" t="str">
        <f>IF(ISNUMBER(U29),INDEX($AW$5:$AW$2999,MATCH(U29,AK$5:AK$2999,0),1),"")</f>
        <v/>
      </c>
      <c r="AD29" s="299" t="str">
        <f>IF(ISNUMBER(V29),INDEX($AW$5:$AW$2999,MATCH(V29,AL$5:AL$2999,0),1),"")</f>
        <v/>
      </c>
      <c r="AE29" s="299" t="str">
        <f>IF(ISNUMBER(W29),INDEX($AW$5:$AW$2999,MATCH(W29,AM$5:AM$2999,0),1),"")</f>
        <v/>
      </c>
      <c r="AF29" s="299" t="str">
        <f>IF(ISNUMBER(X29),INDEX($AW$5:$AW$2999,MATCH(X29,AN$5:AN$2999,0),1),"")</f>
        <v/>
      </c>
      <c r="AG29" s="299"/>
      <c r="AH29" s="303">
        <f>IF($AW29="","",IF(ISNUMBER(MATCH($AW29,AP$5:AP$29999,0)),MAX(AH$4:AH28)+1,0))</f>
        <v>0</v>
      </c>
      <c r="AI29" s="303">
        <f>IF($AW29="","",IF(ISNUMBER(MATCH($AW29,AQ$5:AQ$29999,0)),MAX(AI$4:AI28)+1,0))</f>
        <v>0</v>
      </c>
      <c r="AJ29" s="303">
        <f>IF($AW29="","",IF(ISNUMBER(MATCH($AW29,AR$5:AR$29999,0)),MAX(AJ$4:AJ28)+1,0))</f>
        <v>0</v>
      </c>
      <c r="AK29" s="303">
        <f>IF($AW29="","",IF(ISNUMBER(MATCH($AW29,AS$5:AS$29999,0)),MAX(AK$4:AK28)+1,0))</f>
        <v>0</v>
      </c>
      <c r="AL29" s="303">
        <f>IF($AW29="","",IF(ISNUMBER(MATCH($AW29,AT$5:AT$29999,0)),MAX(AL$4:AL28)+1,0))</f>
        <v>17</v>
      </c>
      <c r="AM29" s="303">
        <f>IF($AW29="","",IF(ISNUMBER(MATCH($AW29,AU$5:AU$29999,0)),MAX(AM$4:AM28)+1,0))</f>
        <v>0</v>
      </c>
      <c r="AN29" s="303">
        <f>IF($AW29="","",IF(ISNUMBER(MATCH($AW29,AV$5:AV$29999,0)),MAX(AN$4:AN28)+1,0))</f>
        <v>0</v>
      </c>
      <c r="AO29" s="324"/>
      <c r="AP29" s="318"/>
      <c r="AQ29" s="318" t="s">
        <v>813</v>
      </c>
      <c r="AR29" s="318"/>
      <c r="AS29" s="318"/>
      <c r="AT29" s="318"/>
      <c r="AU29" s="301"/>
      <c r="AV29" s="301"/>
      <c r="AW29" s="319" t="s">
        <v>806</v>
      </c>
      <c r="AX29" s="291" t="str">
        <f>IF(ISNUMBER(MATCH($AW29,Z$5:Z$501,0)),INDEX(Z$5:Z$501,MATCH($AW29,Z$5:Z$501,0),1),"")</f>
        <v/>
      </c>
      <c r="AY29" s="291" t="str">
        <f>IF(ISNUMBER(MATCH($AW29,AA$5:AA$501,0)),INDEX(AA$5:AA$501,MATCH($AW29,AA$5:AA$501,0),1),"")</f>
        <v/>
      </c>
      <c r="AZ29" s="291" t="str">
        <f>IF(ISNUMBER(MATCH($AW29,AB$5:AB$501,0)),INDEX(AB$5:AB$501,MATCH($AW29,AB$5:AB$501,0),1),"")</f>
        <v/>
      </c>
      <c r="BA29" s="291" t="str">
        <f>IF(ISNUMBER(MATCH($AW29,AC$5:AC$501,0)),INDEX(AC$5:AC$501,MATCH($AW29,AC$5:AC$501,0),1),"")</f>
        <v/>
      </c>
      <c r="BB29" s="291" t="str">
        <f>IF(ISNUMBER(MATCH($AW29,AD$5:AD$501,0)),INDEX(AD$5:AD$501,MATCH($AW29,AD$5:AD$501,0),1),"")</f>
        <v>.bud</v>
      </c>
      <c r="BC29" s="291" t="str">
        <f>IF(ISNUMBER(MATCH($AW29,AE$5:AE$501,0)),INDEX(AE$5:AE$501,MATCH($AW29,AE$5:AE$501,0),1),"")</f>
        <v/>
      </c>
      <c r="BD29" s="291" t="str">
        <f>IF(ISNUMBER(MATCH($AW29,AF$5:AF$501,0)),INDEX(AF$5:AF$501,MATCH($AW29,AF$5:AF$501,0),1),"")</f>
        <v/>
      </c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spans="1:76" ht="12.75" customHeight="1" x14ac:dyDescent="0.25">
      <c r="A30" s="310">
        <f>IF(ROW()-ROW(A$4)&lt;=1000,ROW()-ROW(A$4),"")</f>
        <v>26</v>
      </c>
      <c r="B30" s="318" t="s">
        <v>631</v>
      </c>
      <c r="C30" s="318" t="s">
        <v>797</v>
      </c>
      <c r="D30" s="67"/>
      <c r="E30" s="245" t="str">
        <f>IF(ISNUMBER(MATCH(C30,$B$5:$B$1000,0)),MATCH(C30,$B$5:$B$1000,0),"")</f>
        <v/>
      </c>
      <c r="F30" s="309" t="str">
        <f>IF(ISNUMBER(E30),MAX(F$4:F29)+1,"")</f>
        <v/>
      </c>
      <c r="G30" s="309">
        <f>IF(IF(ISNUMBER(E30),"",MAX(G$4:G29)+1)&lt;=G$3,IF(ISNUMBER(E30),"",MAX(G$4:G29)+1),"")</f>
        <v>8</v>
      </c>
      <c r="H30" s="310" t="str">
        <f>IF(A30&lt;=G$3,MATCH(A30,G$5:G$1000,0),"")</f>
        <v/>
      </c>
      <c r="I30" s="245" t="str">
        <f>IF(ISNUMBER(H30),INDEX($B$5:$B$1000,H30,1),"")</f>
        <v/>
      </c>
      <c r="J30" s="248" t="str">
        <f>IF(ISNUMBER(F30),B30,IF(ISTEXT(B30),INDEX($I$5:$I$1000,MATCH(A30,$H$5:$H$1000,0),1),""))</f>
        <v>mfsim.lst</v>
      </c>
      <c r="K30" s="309">
        <f>IF(C30="","",IF(ISNUMBER(MATCH(C30,$J$5:$J$1000,0)),"",IF(G30=1,F$3,0)+MAX(K$4:K29)+1))</f>
        <v>30</v>
      </c>
      <c r="L30" s="309">
        <f>IF(C30="","",IF(ISNUMBER(MATCH(C30,$J$5:$J$1000,0)),"",IF(G30=1,E$4,0)+MAX(L$4:L29)+1))</f>
        <v>44</v>
      </c>
      <c r="M30" s="248" t="str">
        <f>IF(ISNUMBER(MATCH(A30,$L$5:$L$1000,0)),INDEX($C$5:$C$1000,MATCH(A30,$L$5:$L$1000,0),1),"")</f>
        <v/>
      </c>
      <c r="N30" s="248">
        <f>IF(P30="",0,1)</f>
        <v>1</v>
      </c>
      <c r="O30" s="67"/>
      <c r="P30" s="319" t="str">
        <f>IF(A30&lt;=$E$4,IF(ISTEXT(J30),J30,""),IF(ISTEXT(M30),M30,""))</f>
        <v>mfsim.lst</v>
      </c>
      <c r="Q30" s="6"/>
      <c r="R30" s="303" t="str">
        <f>IF(ROW()-ROW(R$4)&lt;=AH$3,ROW()-ROW(R$4),"")</f>
        <v/>
      </c>
      <c r="S30" s="303">
        <f>IF(ROW()-ROW(S$4)&lt;=AI$3,ROW()-ROW(S$4),"")</f>
        <v>26</v>
      </c>
      <c r="T30" s="303" t="str">
        <f>IF(ROW()-ROW(T$4)&lt;=AJ$3,ROW()-ROW(T$4),"")</f>
        <v/>
      </c>
      <c r="U30" s="303" t="str">
        <f>IF(ROW()-ROW(U$4)&lt;=AK$3,ROW()-ROW(U$4),"")</f>
        <v/>
      </c>
      <c r="V30" s="303" t="str">
        <f>IF(ROW()-ROW(V$4)&lt;=AL$3,ROW()-ROW(V$4),"")</f>
        <v/>
      </c>
      <c r="W30" s="303" t="str">
        <f>IF(ROW()-ROW(W$4)&lt;=AM$3,ROW()-ROW(W$4),"")</f>
        <v/>
      </c>
      <c r="X30" s="303" t="str">
        <f>IF(ROW()-ROW(X$4)&lt;=AN$3,ROW()-ROW(X$4),"")</f>
        <v/>
      </c>
      <c r="Y30" s="303"/>
      <c r="Z30" s="299" t="str">
        <f>IF(ISNUMBER(R30),INDEX($AW$5:$AW$2999,MATCH(R30,AH$5:AH$2999,0),1),"")</f>
        <v/>
      </c>
      <c r="AA30" s="299" t="str">
        <f>IF(ISNUMBER(S30),INDEX($AW$5:$AW$2999,MATCH(S30,AI$5:AI$2999,0),1),"")</f>
        <v>.uzf.obs</v>
      </c>
      <c r="AB30" s="299" t="str">
        <f>IF(ISNUMBER(T30),INDEX($AW$5:$AW$2999,MATCH(T30,AJ$5:AJ$2999,0),1),"")</f>
        <v/>
      </c>
      <c r="AC30" s="299" t="str">
        <f>IF(ISNUMBER(U30),INDEX($AW$5:$AW$2999,MATCH(U30,AK$5:AK$2999,0),1),"")</f>
        <v/>
      </c>
      <c r="AD30" s="299" t="str">
        <f>IF(ISNUMBER(V30),INDEX($AW$5:$AW$2999,MATCH(V30,AL$5:AL$2999,0),1),"")</f>
        <v/>
      </c>
      <c r="AE30" s="299" t="str">
        <f>IF(ISNUMBER(W30),INDEX($AW$5:$AW$2999,MATCH(W30,AM$5:AM$2999,0),1),"")</f>
        <v/>
      </c>
      <c r="AF30" s="299" t="str">
        <f>IF(ISNUMBER(X30),INDEX($AW$5:$AW$2999,MATCH(X30,AN$5:AN$2999,0),1),"")</f>
        <v/>
      </c>
      <c r="AG30" s="299"/>
      <c r="AH30" s="303">
        <f>IF($AW30="","",IF(ISNUMBER(MATCH($AW30,AP$5:AP$29999,0)),MAX(AH$4:AH29)+1,0))</f>
        <v>0</v>
      </c>
      <c r="AI30" s="303">
        <f>IF($AW30="","",IF(ISNUMBER(MATCH($AW30,AQ$5:AQ$29999,0)),MAX(AI$4:AI29)+1,0))</f>
        <v>0</v>
      </c>
      <c r="AJ30" s="303">
        <f>IF($AW30="","",IF(ISNUMBER(MATCH($AW30,AR$5:AR$29999,0)),MAX(AJ$4:AJ29)+1,0))</f>
        <v>0</v>
      </c>
      <c r="AK30" s="303">
        <f>IF($AW30="","",IF(ISNUMBER(MATCH($AW30,AS$5:AS$29999,0)),MAX(AK$4:AK29)+1,0))</f>
        <v>0</v>
      </c>
      <c r="AL30" s="303">
        <f>IF($AW30="","",IF(ISNUMBER(MATCH($AW30,AT$5:AT$29999,0)),MAX(AL$4:AL29)+1,0))</f>
        <v>18</v>
      </c>
      <c r="AM30" s="303">
        <f>IF($AW30="","",IF(ISNUMBER(MATCH($AW30,AU$5:AU$29999,0)),MAX(AM$4:AM29)+1,0))</f>
        <v>0</v>
      </c>
      <c r="AN30" s="303">
        <f>IF($AW30="","",IF(ISNUMBER(MATCH($AW30,AV$5:AV$29999,0)),MAX(AN$4:AN29)+1,0))</f>
        <v>0</v>
      </c>
      <c r="AO30" s="324"/>
      <c r="AP30" s="318"/>
      <c r="AQ30" s="318" t="s">
        <v>631</v>
      </c>
      <c r="AR30" s="318"/>
      <c r="AS30" s="318"/>
      <c r="AT30" s="318"/>
      <c r="AU30" s="301"/>
      <c r="AV30" s="301"/>
      <c r="AW30" s="319" t="s">
        <v>797</v>
      </c>
      <c r="AX30" s="291" t="str">
        <f>IF(ISNUMBER(MATCH($AW30,Z$5:Z$501,0)),INDEX(Z$5:Z$501,MATCH($AW30,Z$5:Z$501,0),1),"")</f>
        <v/>
      </c>
      <c r="AY30" s="291" t="str">
        <f>IF(ISNUMBER(MATCH($AW30,AA$5:AA$501,0)),INDEX(AA$5:AA$501,MATCH($AW30,AA$5:AA$501,0),1),"")</f>
        <v/>
      </c>
      <c r="AZ30" s="291" t="str">
        <f>IF(ISNUMBER(MATCH($AW30,AB$5:AB$501,0)),INDEX(AB$5:AB$501,MATCH($AW30,AB$5:AB$501,0),1),"")</f>
        <v/>
      </c>
      <c r="BA30" s="291" t="str">
        <f>IF(ISNUMBER(MATCH($AW30,AC$5:AC$501,0)),INDEX(AC$5:AC$501,MATCH($AW30,AC$5:AC$501,0),1),"")</f>
        <v/>
      </c>
      <c r="BB30" s="291" t="str">
        <f>IF(ISNUMBER(MATCH($AW30,AD$5:AD$501,0)),INDEX(AD$5:AD$501,MATCH($AW30,AD$5:AD$501,0),1),"")</f>
        <v>.lak.bin</v>
      </c>
      <c r="BC30" s="291" t="str">
        <f>IF(ISNUMBER(MATCH($AW30,AE$5:AE$501,0)),INDEX(AE$5:AE$501,MATCH($AW30,AE$5:AE$501,0),1),"")</f>
        <v/>
      </c>
      <c r="BD30" s="291" t="str">
        <f>IF(ISNUMBER(MATCH($AW30,AF$5:AF$501,0)),INDEX(AF$5:AF$501,MATCH($AW30,AF$5:AF$501,0),1),"")</f>
        <v/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 ht="12.75" customHeight="1" x14ac:dyDescent="0.25">
      <c r="A31" s="310">
        <f>IF(ROW()-ROW(A$4)&lt;=1000,ROW()-ROW(A$4),"")</f>
        <v>27</v>
      </c>
      <c r="B31" s="318" t="s">
        <v>629</v>
      </c>
      <c r="C31" s="318" t="s">
        <v>795</v>
      </c>
      <c r="D31" s="67"/>
      <c r="E31" s="245">
        <f>IF(ISNUMBER(MATCH(C31,$B$5:$B$1000,0)),MATCH(C31,$B$5:$B$1000,0),"")</f>
        <v>9</v>
      </c>
      <c r="F31" s="309">
        <f>IF(ISNUMBER(E31),MAX(F$4:F30)+1,"")</f>
        <v>19</v>
      </c>
      <c r="G31" s="309" t="str">
        <f>IF(IF(ISNUMBER(E31),"",MAX(G$4:G30)+1)&lt;=G$3,IF(ISNUMBER(E31),"",MAX(G$4:G30)+1),"")</f>
        <v/>
      </c>
      <c r="H31" s="310" t="str">
        <f>IF(A31&lt;=G$3,MATCH(A31,G$5:G$1000,0),"")</f>
        <v/>
      </c>
      <c r="I31" s="245" t="str">
        <f>IF(ISNUMBER(H31),INDEX($B$5:$B$1000,H31,1),"")</f>
        <v/>
      </c>
      <c r="J31" s="248" t="str">
        <f>IF(ISNUMBER(F31),B31,IF(ISTEXT(B31),INDEX($I$5:$I$1000,MATCH(A31,$H$5:$H$1000,0),1),""))</f>
        <v>mfsim.nam</v>
      </c>
      <c r="K31" s="309" t="str">
        <f>IF(C31="","",IF(ISNUMBER(MATCH(C31,$J$5:$J$1000,0)),"",IF(G31=1,F$3,0)+MAX(K$4:K30)+1))</f>
        <v/>
      </c>
      <c r="L31" s="309" t="str">
        <f>IF(C31="","",IF(ISNUMBER(MATCH(C31,$J$5:$J$1000,0)),"",IF(G31=1,E$4,0)+MAX(L$4:L30)+1))</f>
        <v/>
      </c>
      <c r="M31" s="248" t="str">
        <f>IF(ISNUMBER(MATCH(A31,$L$5:$L$1000,0)),INDEX($C$5:$C$1000,MATCH(A31,$L$5:$L$1000,0),1),"")</f>
        <v/>
      </c>
      <c r="N31" s="248">
        <f>IF(P31="",0,1)</f>
        <v>1</v>
      </c>
      <c r="O31" s="67"/>
      <c r="P31" s="319" t="str">
        <f>IF(A31&lt;=$E$4,IF(ISTEXT(J31),J31,""),IF(ISTEXT(M31),M31,""))</f>
        <v>mfsim.nam</v>
      </c>
      <c r="Q31" s="6"/>
      <c r="R31" s="303" t="str">
        <f>IF(ROW()-ROW(R$4)&lt;=AH$3,ROW()-ROW(R$4),"")</f>
        <v/>
      </c>
      <c r="S31" s="303">
        <f>IF(ROW()-ROW(S$4)&lt;=AI$3,ROW()-ROW(S$4),"")</f>
        <v>27</v>
      </c>
      <c r="T31" s="303" t="str">
        <f>IF(ROW()-ROW(T$4)&lt;=AJ$3,ROW()-ROW(T$4),"")</f>
        <v/>
      </c>
      <c r="U31" s="303" t="str">
        <f>IF(ROW()-ROW(U$4)&lt;=AK$3,ROW()-ROW(U$4),"")</f>
        <v/>
      </c>
      <c r="V31" s="303" t="str">
        <f>IF(ROW()-ROW(V$4)&lt;=AL$3,ROW()-ROW(V$4),"")</f>
        <v/>
      </c>
      <c r="W31" s="303" t="str">
        <f>IF(ROW()-ROW(W$4)&lt;=AM$3,ROW()-ROW(W$4),"")</f>
        <v/>
      </c>
      <c r="X31" s="303" t="str">
        <f>IF(ROW()-ROW(X$4)&lt;=AN$3,ROW()-ROW(X$4),"")</f>
        <v/>
      </c>
      <c r="Y31" s="303"/>
      <c r="Z31" s="299" t="str">
        <f>IF(ISNUMBER(R31),INDEX($AW$5:$AW$2999,MATCH(R31,AH$5:AH$2999,0),1),"")</f>
        <v/>
      </c>
      <c r="AA31" s="299" t="str">
        <f>IF(ISNUMBER(S31),INDEX($AW$5:$AW$2999,MATCH(S31,AI$5:AI$2999,0),1),"")</f>
        <v>.wel</v>
      </c>
      <c r="AB31" s="299" t="str">
        <f>IF(ISNUMBER(T31),INDEX($AW$5:$AW$2999,MATCH(T31,AJ$5:AJ$2999,0),1),"")</f>
        <v/>
      </c>
      <c r="AC31" s="299" t="str">
        <f>IF(ISNUMBER(U31),INDEX($AW$5:$AW$2999,MATCH(U31,AK$5:AK$2999,0),1),"")</f>
        <v/>
      </c>
      <c r="AD31" s="299" t="str">
        <f>IF(ISNUMBER(V31),INDEX($AW$5:$AW$2999,MATCH(V31,AL$5:AL$2999,0),1),"")</f>
        <v/>
      </c>
      <c r="AE31" s="299" t="str">
        <f>IF(ISNUMBER(W31),INDEX($AW$5:$AW$2999,MATCH(W31,AM$5:AM$2999,0),1),"")</f>
        <v/>
      </c>
      <c r="AF31" s="299" t="str">
        <f>IF(ISNUMBER(X31),INDEX($AW$5:$AW$2999,MATCH(X31,AN$5:AN$2999,0),1),"")</f>
        <v/>
      </c>
      <c r="AG31" s="299"/>
      <c r="AH31" s="303">
        <f>IF($AW31="","",IF(ISNUMBER(MATCH($AW31,AP$5:AP$29999,0)),MAX(AH$4:AH30)+1,0))</f>
        <v>0</v>
      </c>
      <c r="AI31" s="303">
        <f>IF($AW31="","",IF(ISNUMBER(MATCH($AW31,AQ$5:AQ$29999,0)),MAX(AI$4:AI30)+1,0))</f>
        <v>19</v>
      </c>
      <c r="AJ31" s="303">
        <f>IF($AW31="","",IF(ISNUMBER(MATCH($AW31,AR$5:AR$29999,0)),MAX(AJ$4:AJ30)+1,0))</f>
        <v>0</v>
      </c>
      <c r="AK31" s="303">
        <f>IF($AW31="","",IF(ISNUMBER(MATCH($AW31,AS$5:AS$29999,0)),MAX(AK$4:AK30)+1,0))</f>
        <v>0</v>
      </c>
      <c r="AL31" s="303">
        <f>IF($AW31="","",IF(ISNUMBER(MATCH($AW31,AT$5:AT$29999,0)),MAX(AL$4:AL30)+1,0))</f>
        <v>19</v>
      </c>
      <c r="AM31" s="303">
        <f>IF($AW31="","",IF(ISNUMBER(MATCH($AW31,AU$5:AU$29999,0)),MAX(AM$4:AM30)+1,0))</f>
        <v>0</v>
      </c>
      <c r="AN31" s="303">
        <f>IF($AW31="","",IF(ISNUMBER(MATCH($AW31,AV$5:AV$29999,0)),MAX(AN$4:AN30)+1,0))</f>
        <v>0</v>
      </c>
      <c r="AO31" s="324"/>
      <c r="AP31" s="318"/>
      <c r="AQ31" s="318" t="s">
        <v>629</v>
      </c>
      <c r="AR31" s="318"/>
      <c r="AS31" s="318"/>
      <c r="AT31" s="318"/>
      <c r="AU31" s="301"/>
      <c r="AV31" s="301"/>
      <c r="AW31" s="319" t="s">
        <v>795</v>
      </c>
      <c r="AX31" s="291" t="str">
        <f>IF(ISNUMBER(MATCH($AW31,Z$5:Z$501,0)),INDEX(Z$5:Z$501,MATCH($AW31,Z$5:Z$501,0),1),"")</f>
        <v/>
      </c>
      <c r="AY31" s="291" t="str">
        <f>IF(ISNUMBER(MATCH($AW31,AA$5:AA$501,0)),INDEX(AA$5:AA$501,MATCH($AW31,AA$5:AA$501,0),1),"")</f>
        <v>.lak.bud</v>
      </c>
      <c r="AZ31" s="291" t="str">
        <f>IF(ISNUMBER(MATCH($AW31,AB$5:AB$501,0)),INDEX(AB$5:AB$501,MATCH($AW31,AB$5:AB$501,0),1),"")</f>
        <v/>
      </c>
      <c r="BA31" s="291" t="str">
        <f>IF(ISNUMBER(MATCH($AW31,AC$5:AC$501,0)),INDEX(AC$5:AC$501,MATCH($AW31,AC$5:AC$501,0),1),"")</f>
        <v/>
      </c>
      <c r="BB31" s="291" t="str">
        <f>IF(ISNUMBER(MATCH($AW31,AD$5:AD$501,0)),INDEX(AD$5:AD$501,MATCH($AW31,AD$5:AD$501,0),1),"")</f>
        <v>.lak.bud</v>
      </c>
      <c r="BC31" s="291" t="str">
        <f>IF(ISNUMBER(MATCH($AW31,AE$5:AE$501,0)),INDEX(AE$5:AE$501,MATCH($AW31,AE$5:AE$501,0),1),"")</f>
        <v/>
      </c>
      <c r="BD31" s="291" t="str">
        <f>IF(ISNUMBER(MATCH($AW31,AF$5:AF$501,0)),INDEX(AF$5:AF$501,MATCH($AW31,AF$5:AF$501,0),1),"")</f>
        <v/>
      </c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 ht="12.75" customHeight="1" x14ac:dyDescent="0.25">
      <c r="A32" s="310">
        <f>IF(ROW()-ROW(A$4)&lt;=1000,ROW()-ROW(A$4),"")</f>
        <v>28</v>
      </c>
      <c r="B32" s="318" t="s">
        <v>814</v>
      </c>
      <c r="C32" s="318" t="s">
        <v>790</v>
      </c>
      <c r="D32" s="67"/>
      <c r="E32" s="245">
        <f>IF(ISNUMBER(MATCH(C32,$B$5:$B$1000,0)),MATCH(C32,$B$5:$B$1000,0),"")</f>
        <v>13</v>
      </c>
      <c r="F32" s="309">
        <f>IF(ISNUMBER(E32),MAX(F$4:F31)+1,"")</f>
        <v>20</v>
      </c>
      <c r="G32" s="309" t="str">
        <f>IF(IF(ISNUMBER(E32),"",MAX(G$4:G31)+1)&lt;=G$3,IF(ISNUMBER(E32),"",MAX(G$4:G31)+1),"")</f>
        <v/>
      </c>
      <c r="H32" s="310" t="str">
        <f>IF(A32&lt;=G$3,MATCH(A32,G$5:G$1000,0),"")</f>
        <v/>
      </c>
      <c r="I32" s="245" t="str">
        <f>IF(ISNUMBER(H32),INDEX($B$5:$B$1000,H32,1),"")</f>
        <v/>
      </c>
      <c r="J32" s="248" t="str">
        <f>IF(ISNUMBER(F32),B32,IF(ISTEXT(B32),INDEX($I$5:$I$1000,MATCH(A32,$H$5:$H$1000,0),1),""))</f>
        <v>obs_lak.csv</v>
      </c>
      <c r="K32" s="309" t="str">
        <f>IF(C32="","",IF(ISNUMBER(MATCH(C32,$J$5:$J$1000,0)),"",IF(G32=1,F$3,0)+MAX(K$4:K31)+1))</f>
        <v/>
      </c>
      <c r="L32" s="309" t="str">
        <f>IF(C32="","",IF(ISNUMBER(MATCH(C32,$J$5:$J$1000,0)),"",IF(G32=1,E$4,0)+MAX(L$4:L31)+1))</f>
        <v/>
      </c>
      <c r="M32" s="248" t="str">
        <f>IF(ISNUMBER(MATCH(A32,$L$5:$L$1000,0)),INDEX($C$5:$C$1000,MATCH(A32,$L$5:$L$1000,0),1),"")</f>
        <v/>
      </c>
      <c r="N32" s="248">
        <f>IF(P32="",0,1)</f>
        <v>1</v>
      </c>
      <c r="O32" s="67"/>
      <c r="P32" s="319" t="str">
        <f>IF(A32&lt;=$E$4,IF(ISTEXT(J32),J32,""),IF(ISTEXT(M32),M32,""))</f>
        <v>obs_lak.csv</v>
      </c>
      <c r="Q32" s="6"/>
      <c r="R32" s="303" t="str">
        <f>IF(ROW()-ROW(R$4)&lt;=AH$3,ROW()-ROW(R$4),"")</f>
        <v/>
      </c>
      <c r="S32" s="303">
        <f>IF(ROW()-ROW(S$4)&lt;=AI$3,ROW()-ROW(S$4),"")</f>
        <v>28</v>
      </c>
      <c r="T32" s="303" t="str">
        <f>IF(ROW()-ROW(T$4)&lt;=AJ$3,ROW()-ROW(T$4),"")</f>
        <v/>
      </c>
      <c r="U32" s="303" t="str">
        <f>IF(ROW()-ROW(U$4)&lt;=AK$3,ROW()-ROW(U$4),"")</f>
        <v/>
      </c>
      <c r="V32" s="303" t="str">
        <f>IF(ROW()-ROW(V$4)&lt;=AL$3,ROW()-ROW(V$4),"")</f>
        <v/>
      </c>
      <c r="W32" s="303" t="str">
        <f>IF(ROW()-ROW(W$4)&lt;=AM$3,ROW()-ROW(W$4),"")</f>
        <v/>
      </c>
      <c r="X32" s="303" t="str">
        <f>IF(ROW()-ROW(X$4)&lt;=AN$3,ROW()-ROW(X$4),"")</f>
        <v/>
      </c>
      <c r="Y32" s="303"/>
      <c r="Z32" s="299" t="str">
        <f>IF(ISNUMBER(R32),INDEX($AW$5:$AW$2999,MATCH(R32,AH$5:AH$2999,0),1),"")</f>
        <v/>
      </c>
      <c r="AA32" s="299" t="str">
        <f>IF(ISNUMBER(S32),INDEX($AW$5:$AW$2999,MATCH(S32,AI$5:AI$2999,0),1),"")</f>
        <v>obs_lak.csv</v>
      </c>
      <c r="AB32" s="299" t="str">
        <f>IF(ISNUMBER(T32),INDEX($AW$5:$AW$2999,MATCH(T32,AJ$5:AJ$2999,0),1),"")</f>
        <v/>
      </c>
      <c r="AC32" s="299" t="str">
        <f>IF(ISNUMBER(U32),INDEX($AW$5:$AW$2999,MATCH(U32,AK$5:AK$2999,0),1),"")</f>
        <v/>
      </c>
      <c r="AD32" s="299" t="str">
        <f>IF(ISNUMBER(V32),INDEX($AW$5:$AW$2999,MATCH(V32,AL$5:AL$2999,0),1),"")</f>
        <v/>
      </c>
      <c r="AE32" s="299" t="str">
        <f>IF(ISNUMBER(W32),INDEX($AW$5:$AW$2999,MATCH(W32,AM$5:AM$2999,0),1),"")</f>
        <v/>
      </c>
      <c r="AF32" s="299" t="str">
        <f>IF(ISNUMBER(X32),INDEX($AW$5:$AW$2999,MATCH(X32,AN$5:AN$2999,0),1),"")</f>
        <v/>
      </c>
      <c r="AG32" s="299"/>
      <c r="AH32" s="303">
        <f>IF($AW32="","",IF(ISNUMBER(MATCH($AW32,AP$5:AP$29999,0)),MAX(AH$4:AH31)+1,0))</f>
        <v>0</v>
      </c>
      <c r="AI32" s="303">
        <f>IF($AW32="","",IF(ISNUMBER(MATCH($AW32,AQ$5:AQ$29999,0)),MAX(AI$4:AI31)+1,0))</f>
        <v>20</v>
      </c>
      <c r="AJ32" s="303">
        <f>IF($AW32="","",IF(ISNUMBER(MATCH($AW32,AR$5:AR$29999,0)),MAX(AJ$4:AJ31)+1,0))</f>
        <v>0</v>
      </c>
      <c r="AK32" s="303">
        <f>IF($AW32="","",IF(ISNUMBER(MATCH($AW32,AS$5:AS$29999,0)),MAX(AK$4:AK31)+1,0))</f>
        <v>0</v>
      </c>
      <c r="AL32" s="303">
        <f>IF($AW32="","",IF(ISNUMBER(MATCH($AW32,AT$5:AT$29999,0)),MAX(AL$4:AL31)+1,0))</f>
        <v>20</v>
      </c>
      <c r="AM32" s="303">
        <f>IF($AW32="","",IF(ISNUMBER(MATCH($AW32,AU$5:AU$29999,0)),MAX(AM$4:AM31)+1,0))</f>
        <v>0</v>
      </c>
      <c r="AN32" s="303">
        <f>IF($AW32="","",IF(ISNUMBER(MATCH($AW32,AV$5:AV$29999,0)),MAX(AN$4:AN31)+1,0))</f>
        <v>0</v>
      </c>
      <c r="AO32" s="324"/>
      <c r="AP32" s="318"/>
      <c r="AQ32" s="318" t="s">
        <v>814</v>
      </c>
      <c r="AR32" s="318"/>
      <c r="AS32" s="318"/>
      <c r="AT32" s="318"/>
      <c r="AU32" s="301"/>
      <c r="AV32" s="301"/>
      <c r="AW32" s="319" t="s">
        <v>790</v>
      </c>
      <c r="AX32" s="291" t="str">
        <f>IF(ISNUMBER(MATCH($AW32,Z$5:Z$501,0)),INDEX(Z$5:Z$501,MATCH($AW32,Z$5:Z$501,0),1),"")</f>
        <v/>
      </c>
      <c r="AY32" s="291" t="str">
        <f>IF(ISNUMBER(MATCH($AW32,AA$5:AA$501,0)),INDEX(AA$5:AA$501,MATCH($AW32,AA$5:AA$501,0),1),"")</f>
        <v>.mvr.bud</v>
      </c>
      <c r="AZ32" s="291" t="str">
        <f>IF(ISNUMBER(MATCH($AW32,AB$5:AB$501,0)),INDEX(AB$5:AB$501,MATCH($AW32,AB$5:AB$501,0),1),"")</f>
        <v/>
      </c>
      <c r="BA32" s="291" t="str">
        <f>IF(ISNUMBER(MATCH($AW32,AC$5:AC$501,0)),INDEX(AC$5:AC$501,MATCH($AW32,AC$5:AC$501,0),1),"")</f>
        <v/>
      </c>
      <c r="BB32" s="291" t="str">
        <f>IF(ISNUMBER(MATCH($AW32,AD$5:AD$501,0)),INDEX(AD$5:AD$501,MATCH($AW32,AD$5:AD$501,0),1),"")</f>
        <v>.mvr.bud</v>
      </c>
      <c r="BC32" s="291" t="str">
        <f>IF(ISNUMBER(MATCH($AW32,AE$5:AE$501,0)),INDEX(AE$5:AE$501,MATCH($AW32,AE$5:AE$501,0),1),"")</f>
        <v/>
      </c>
      <c r="BD32" s="291" t="str">
        <f>IF(ISNUMBER(MATCH($AW32,AF$5:AF$501,0)),INDEX(AF$5:AF$501,MATCH($AW32,AF$5:AF$501,0),1),"")</f>
        <v/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 ht="12.75" customHeight="1" x14ac:dyDescent="0.25">
      <c r="A33" s="310">
        <f>IF(ROW()-ROW(A$4)&lt;=1000,ROW()-ROW(A$4),"")</f>
        <v>29</v>
      </c>
      <c r="B33" s="318" t="s">
        <v>815</v>
      </c>
      <c r="C33" s="318" t="s">
        <v>782</v>
      </c>
      <c r="D33" s="67"/>
      <c r="E33" s="245" t="str">
        <f>IF(ISNUMBER(MATCH(C33,$B$5:$B$1000,0)),MATCH(C33,$B$5:$B$1000,0),"")</f>
        <v/>
      </c>
      <c r="F33" s="309" t="str">
        <f>IF(ISNUMBER(E33),MAX(F$4:F32)+1,"")</f>
        <v/>
      </c>
      <c r="G33" s="309">
        <f>IF(IF(ISNUMBER(E33),"",MAX(G$4:G32)+1)&lt;=G$3,IF(ISNUMBER(E33),"",MAX(G$4:G32)+1),"")</f>
        <v>9</v>
      </c>
      <c r="H33" s="310" t="str">
        <f>IF(A33&lt;=G$3,MATCH(A33,G$5:G$1000,0),"")</f>
        <v/>
      </c>
      <c r="I33" s="245" t="str">
        <f>IF(ISNUMBER(H33),INDEX($B$5:$B$1000,H33,1),"")</f>
        <v/>
      </c>
      <c r="J33" s="248" t="str">
        <f>IF(ISNUMBER(F33),B33,IF(ISTEXT(B33),INDEX($I$5:$I$1000,MATCH(A33,$H$5:$H$1000,0),1),""))</f>
        <v>obs_uzf.csv</v>
      </c>
      <c r="K33" s="309">
        <f>IF(C33="","",IF(ISNUMBER(MATCH(C33,$J$5:$J$1000,0)),"",IF(G33=1,F$3,0)+MAX(K$4:K32)+1))</f>
        <v>31</v>
      </c>
      <c r="L33" s="309">
        <f>IF(C33="","",IF(ISNUMBER(MATCH(C33,$J$5:$J$1000,0)),"",IF(G33=1,E$4,0)+MAX(L$4:L32)+1))</f>
        <v>45</v>
      </c>
      <c r="M33" s="248" t="str">
        <f>IF(ISNUMBER(MATCH(A33,$L$5:$L$1000,0)),INDEX($C$5:$C$1000,MATCH(A33,$L$5:$L$1000,0),1),"")</f>
        <v/>
      </c>
      <c r="N33" s="248">
        <f>IF(P33="",0,1)</f>
        <v>1</v>
      </c>
      <c r="O33" s="67"/>
      <c r="P33" s="319" t="str">
        <f>IF(A33&lt;=$E$4,IF(ISTEXT(J33),J33,""),IF(ISTEXT(M33),M33,""))</f>
        <v>obs_uzf.csv</v>
      </c>
      <c r="Q33" s="6"/>
      <c r="R33" s="303" t="str">
        <f>IF(ROW()-ROW(R$4)&lt;=AH$3,ROW()-ROW(R$4),"")</f>
        <v/>
      </c>
      <c r="S33" s="303">
        <f>IF(ROW()-ROW(S$4)&lt;=AI$3,ROW()-ROW(S$4),"")</f>
        <v>29</v>
      </c>
      <c r="T33" s="303" t="str">
        <f>IF(ROW()-ROW(T$4)&lt;=AJ$3,ROW()-ROW(T$4),"")</f>
        <v/>
      </c>
      <c r="U33" s="303" t="str">
        <f>IF(ROW()-ROW(U$4)&lt;=AK$3,ROW()-ROW(U$4),"")</f>
        <v/>
      </c>
      <c r="V33" s="303" t="str">
        <f>IF(ROW()-ROW(V$4)&lt;=AL$3,ROW()-ROW(V$4),"")</f>
        <v/>
      </c>
      <c r="W33" s="303" t="str">
        <f>IF(ROW()-ROW(W$4)&lt;=AM$3,ROW()-ROW(W$4),"")</f>
        <v/>
      </c>
      <c r="X33" s="303" t="str">
        <f>IF(ROW()-ROW(X$4)&lt;=AN$3,ROW()-ROW(X$4),"")</f>
        <v/>
      </c>
      <c r="Y33" s="303"/>
      <c r="Z33" s="299" t="str">
        <f>IF(ISNUMBER(R33),INDEX($AW$5:$AW$2999,MATCH(R33,AH$5:AH$2999,0),1),"")</f>
        <v/>
      </c>
      <c r="AA33" s="299" t="str">
        <f>IF(ISNUMBER(S33),INDEX($AW$5:$AW$2999,MATCH(S33,AI$5:AI$2999,0),1),"")</f>
        <v>obs_uzf.csv</v>
      </c>
      <c r="AB33" s="299" t="str">
        <f>IF(ISNUMBER(T33),INDEX($AW$5:$AW$2999,MATCH(T33,AJ$5:AJ$2999,0),1),"")</f>
        <v/>
      </c>
      <c r="AC33" s="299" t="str">
        <f>IF(ISNUMBER(U33),INDEX($AW$5:$AW$2999,MATCH(U33,AK$5:AK$2999,0),1),"")</f>
        <v/>
      </c>
      <c r="AD33" s="299" t="str">
        <f>IF(ISNUMBER(V33),INDEX($AW$5:$AW$2999,MATCH(V33,AL$5:AL$2999,0),1),"")</f>
        <v/>
      </c>
      <c r="AE33" s="299" t="str">
        <f>IF(ISNUMBER(W33),INDEX($AW$5:$AW$2999,MATCH(W33,AM$5:AM$2999,0),1),"")</f>
        <v/>
      </c>
      <c r="AF33" s="299" t="str">
        <f>IF(ISNUMBER(X33),INDEX($AW$5:$AW$2999,MATCH(X33,AN$5:AN$2999,0),1),"")</f>
        <v/>
      </c>
      <c r="AG33" s="299"/>
      <c r="AH33" s="303">
        <f>IF($AW33="","",IF(ISNUMBER(MATCH($AW33,AP$5:AP$29999,0)),MAX(AH$4:AH32)+1,0))</f>
        <v>0</v>
      </c>
      <c r="AI33" s="303">
        <f>IF($AW33="","",IF(ISNUMBER(MATCH($AW33,AQ$5:AQ$29999,0)),MAX(AI$4:AI32)+1,0))</f>
        <v>0</v>
      </c>
      <c r="AJ33" s="303">
        <f>IF($AW33="","",IF(ISNUMBER(MATCH($AW33,AR$5:AR$29999,0)),MAX(AJ$4:AJ32)+1,0))</f>
        <v>0</v>
      </c>
      <c r="AK33" s="303">
        <f>IF($AW33="","",IF(ISNUMBER(MATCH($AW33,AS$5:AS$29999,0)),MAX(AK$4:AK32)+1,0))</f>
        <v>0</v>
      </c>
      <c r="AL33" s="303">
        <f>IF($AW33="","",IF(ISNUMBER(MATCH($AW33,AT$5:AT$29999,0)),MAX(AL$4:AL32)+1,0))</f>
        <v>21</v>
      </c>
      <c r="AM33" s="303">
        <f>IF($AW33="","",IF(ISNUMBER(MATCH($AW33,AU$5:AU$29999,0)),MAX(AM$4:AM32)+1,0))</f>
        <v>0</v>
      </c>
      <c r="AN33" s="303">
        <f>IF($AW33="","",IF(ISNUMBER(MATCH($AW33,AV$5:AV$29999,0)),MAX(AN$4:AN32)+1,0))</f>
        <v>0</v>
      </c>
      <c r="AO33" s="324"/>
      <c r="AP33" s="318"/>
      <c r="AQ33" s="318" t="s">
        <v>815</v>
      </c>
      <c r="AR33" s="318"/>
      <c r="AS33" s="318"/>
      <c r="AT33" s="318"/>
      <c r="AU33" s="301"/>
      <c r="AV33" s="301"/>
      <c r="AW33" s="319" t="s">
        <v>782</v>
      </c>
      <c r="AX33" s="291" t="str">
        <f>IF(ISNUMBER(MATCH($AW33,Z$5:Z$501,0)),INDEX(Z$5:Z$501,MATCH($AW33,Z$5:Z$501,0),1),"")</f>
        <v/>
      </c>
      <c r="AY33" s="291" t="str">
        <f>IF(ISNUMBER(MATCH($AW33,AA$5:AA$501,0)),INDEX(AA$5:AA$501,MATCH($AW33,AA$5:AA$501,0),1),"")</f>
        <v/>
      </c>
      <c r="AZ33" s="291" t="str">
        <f>IF(ISNUMBER(MATCH($AW33,AB$5:AB$501,0)),INDEX(AB$5:AB$501,MATCH($AW33,AB$5:AB$501,0),1),"")</f>
        <v/>
      </c>
      <c r="BA33" s="291" t="str">
        <f>IF(ISNUMBER(MATCH($AW33,AC$5:AC$501,0)),INDEX(AC$5:AC$501,MATCH($AW33,AC$5:AC$501,0),1),"")</f>
        <v/>
      </c>
      <c r="BB33" s="291" t="str">
        <f>IF(ISNUMBER(MATCH($AW33,AD$5:AD$501,0)),INDEX(AD$5:AD$501,MATCH($AW33,AD$5:AD$501,0),1),"")</f>
        <v>.sfr.bin</v>
      </c>
      <c r="BC33" s="291" t="str">
        <f>IF(ISNUMBER(MATCH($AW33,AE$5:AE$501,0)),INDEX(AE$5:AE$501,MATCH($AW33,AE$5:AE$501,0),1),"")</f>
        <v/>
      </c>
      <c r="BD33" s="291" t="str">
        <f>IF(ISNUMBER(MATCH($AW33,AF$5:AF$501,0)),INDEX(AF$5:AF$501,MATCH($AW33,AF$5:AF$501,0),1),"")</f>
        <v/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 ht="12.75" customHeight="1" x14ac:dyDescent="0.25">
      <c r="A34" s="310">
        <f>IF(ROW()-ROW(A$4)&lt;=1000,ROW()-ROW(A$4),"")</f>
        <v>30</v>
      </c>
      <c r="B34" s="318" t="s">
        <v>816</v>
      </c>
      <c r="C34" s="318" t="s">
        <v>780</v>
      </c>
      <c r="D34" s="67"/>
      <c r="E34" s="245">
        <f>IF(ISNUMBER(MATCH(C34,$B$5:$B$1000,0)),MATCH(C34,$B$5:$B$1000,0),"")</f>
        <v>18</v>
      </c>
      <c r="F34" s="309">
        <f>IF(ISNUMBER(E34),MAX(F$4:F33)+1,"")</f>
        <v>21</v>
      </c>
      <c r="G34" s="309" t="str">
        <f>IF(IF(ISNUMBER(E34),"",MAX(G$4:G33)+1)&lt;=G$3,IF(ISNUMBER(E34),"",MAX(G$4:G33)+1),"")</f>
        <v/>
      </c>
      <c r="H34" s="310" t="str">
        <f>IF(A34&lt;=G$3,MATCH(A34,G$5:G$1000,0),"")</f>
        <v/>
      </c>
      <c r="I34" s="245" t="str">
        <f>IF(ISNUMBER(H34),INDEX($B$5:$B$1000,H34,1),"")</f>
        <v/>
      </c>
      <c r="J34" s="248" t="str">
        <f>IF(ISNUMBER(F34),B34,IF(ISTEXT(B34),INDEX($I$5:$I$1000,MATCH(A34,$H$5:$H$1000,0),1),""))</f>
        <v>obs_uzf_column.csv</v>
      </c>
      <c r="K34" s="309" t="str">
        <f>IF(C34="","",IF(ISNUMBER(MATCH(C34,$J$5:$J$1000,0)),"",IF(G34=1,F$3,0)+MAX(K$4:K33)+1))</f>
        <v/>
      </c>
      <c r="L34" s="309" t="str">
        <f>IF(C34="","",IF(ISNUMBER(MATCH(C34,$J$5:$J$1000,0)),"",IF(G34=1,E$4,0)+MAX(L$4:L33)+1))</f>
        <v/>
      </c>
      <c r="M34" s="248" t="str">
        <f>IF(ISNUMBER(MATCH(A34,$L$5:$L$1000,0)),INDEX($C$5:$C$1000,MATCH(A34,$L$5:$L$1000,0),1),"")</f>
        <v/>
      </c>
      <c r="N34" s="248">
        <f>IF(P34="",0,1)</f>
        <v>1</v>
      </c>
      <c r="O34" s="67"/>
      <c r="P34" s="319" t="str">
        <f>IF(A34&lt;=$E$4,IF(ISTEXT(J34),J34,""),IF(ISTEXT(M34),M34,""))</f>
        <v>obs_uzf_column.csv</v>
      </c>
      <c r="Q34" s="6"/>
      <c r="R34" s="303" t="str">
        <f>IF(ROW()-ROW(R$4)&lt;=AH$3,ROW()-ROW(R$4),"")</f>
        <v/>
      </c>
      <c r="S34" s="303">
        <f>IF(ROW()-ROW(S$4)&lt;=AI$3,ROW()-ROW(S$4),"")</f>
        <v>30</v>
      </c>
      <c r="T34" s="303" t="str">
        <f>IF(ROW()-ROW(T$4)&lt;=AJ$3,ROW()-ROW(T$4),"")</f>
        <v/>
      </c>
      <c r="U34" s="303" t="str">
        <f>IF(ROW()-ROW(U$4)&lt;=AK$3,ROW()-ROW(U$4),"")</f>
        <v/>
      </c>
      <c r="V34" s="303" t="str">
        <f>IF(ROW()-ROW(V$4)&lt;=AL$3,ROW()-ROW(V$4),"")</f>
        <v/>
      </c>
      <c r="W34" s="303" t="str">
        <f>IF(ROW()-ROW(W$4)&lt;=AM$3,ROW()-ROW(W$4),"")</f>
        <v/>
      </c>
      <c r="X34" s="303" t="str">
        <f>IF(ROW()-ROW(X$4)&lt;=AN$3,ROW()-ROW(X$4),"")</f>
        <v/>
      </c>
      <c r="Y34" s="303"/>
      <c r="Z34" s="299" t="str">
        <f>IF(ISNUMBER(R34),INDEX($AW$5:$AW$2999,MATCH(R34,AH$5:AH$2999,0),1),"")</f>
        <v/>
      </c>
      <c r="AA34" s="299" t="str">
        <f>IF(ISNUMBER(S34),INDEX($AW$5:$AW$2999,MATCH(S34,AI$5:AI$2999,0),1),"")</f>
        <v>obs_uzf_column.csv</v>
      </c>
      <c r="AB34" s="299" t="str">
        <f>IF(ISNUMBER(T34),INDEX($AW$5:$AW$2999,MATCH(T34,AJ$5:AJ$2999,0),1),"")</f>
        <v/>
      </c>
      <c r="AC34" s="299" t="str">
        <f>IF(ISNUMBER(U34),INDEX($AW$5:$AW$2999,MATCH(U34,AK$5:AK$2999,0),1),"")</f>
        <v/>
      </c>
      <c r="AD34" s="299" t="str">
        <f>IF(ISNUMBER(V34),INDEX($AW$5:$AW$2999,MATCH(V34,AL$5:AL$2999,0),1),"")</f>
        <v/>
      </c>
      <c r="AE34" s="299" t="str">
        <f>IF(ISNUMBER(W34),INDEX($AW$5:$AW$2999,MATCH(W34,AM$5:AM$2999,0),1),"")</f>
        <v/>
      </c>
      <c r="AF34" s="299" t="str">
        <f>IF(ISNUMBER(X34),INDEX($AW$5:$AW$2999,MATCH(X34,AN$5:AN$2999,0),1),"")</f>
        <v/>
      </c>
      <c r="AG34" s="299"/>
      <c r="AH34" s="303">
        <f>IF($AW34="","",IF(ISNUMBER(MATCH($AW34,AP$5:AP$29999,0)),MAX(AH$4:AH33)+1,0))</f>
        <v>0</v>
      </c>
      <c r="AI34" s="303">
        <f>IF($AW34="","",IF(ISNUMBER(MATCH($AW34,AQ$5:AQ$29999,0)),MAX(AI$4:AI33)+1,0))</f>
        <v>21</v>
      </c>
      <c r="AJ34" s="303">
        <f>IF($AW34="","",IF(ISNUMBER(MATCH($AW34,AR$5:AR$29999,0)),MAX(AJ$4:AJ33)+1,0))</f>
        <v>0</v>
      </c>
      <c r="AK34" s="303">
        <f>IF($AW34="","",IF(ISNUMBER(MATCH($AW34,AS$5:AS$29999,0)),MAX(AK$4:AK33)+1,0))</f>
        <v>0</v>
      </c>
      <c r="AL34" s="303">
        <f>IF($AW34="","",IF(ISNUMBER(MATCH($AW34,AT$5:AT$29999,0)),MAX(AL$4:AL33)+1,0))</f>
        <v>22</v>
      </c>
      <c r="AM34" s="303">
        <f>IF($AW34="","",IF(ISNUMBER(MATCH($AW34,AU$5:AU$29999,0)),MAX(AM$4:AM33)+1,0))</f>
        <v>0</v>
      </c>
      <c r="AN34" s="303">
        <f>IF($AW34="","",IF(ISNUMBER(MATCH($AW34,AV$5:AV$29999,0)),MAX(AN$4:AN33)+1,0))</f>
        <v>0</v>
      </c>
      <c r="AO34" s="324"/>
      <c r="AP34" s="318"/>
      <c r="AQ34" s="318" t="s">
        <v>816</v>
      </c>
      <c r="AR34" s="318"/>
      <c r="AS34" s="318"/>
      <c r="AT34" s="318"/>
      <c r="AU34" s="301"/>
      <c r="AV34" s="301"/>
      <c r="AW34" s="319" t="s">
        <v>780</v>
      </c>
      <c r="AX34" s="291" t="str">
        <f>IF(ISNUMBER(MATCH($AW34,Z$5:Z$501,0)),INDEX(Z$5:Z$501,MATCH($AW34,Z$5:Z$501,0),1),"")</f>
        <v/>
      </c>
      <c r="AY34" s="291" t="str">
        <f>IF(ISNUMBER(MATCH($AW34,AA$5:AA$501,0)),INDEX(AA$5:AA$501,MATCH($AW34,AA$5:AA$501,0),1),"")</f>
        <v>.sfr.bud</v>
      </c>
      <c r="AZ34" s="291" t="str">
        <f>IF(ISNUMBER(MATCH($AW34,AB$5:AB$501,0)),INDEX(AB$5:AB$501,MATCH($AW34,AB$5:AB$501,0),1),"")</f>
        <v/>
      </c>
      <c r="BA34" s="291" t="str">
        <f>IF(ISNUMBER(MATCH($AW34,AC$5:AC$501,0)),INDEX(AC$5:AC$501,MATCH($AW34,AC$5:AC$501,0),1),"")</f>
        <v/>
      </c>
      <c r="BB34" s="291" t="str">
        <f>IF(ISNUMBER(MATCH($AW34,AD$5:AD$501,0)),INDEX(AD$5:AD$501,MATCH($AW34,AD$5:AD$501,0),1),"")</f>
        <v>.sfr.bud</v>
      </c>
      <c r="BC34" s="291" t="str">
        <f>IF(ISNUMBER(MATCH($AW34,AE$5:AE$501,0)),INDEX(AE$5:AE$501,MATCH($AW34,AE$5:AE$501,0),1),"")</f>
        <v/>
      </c>
      <c r="BD34" s="291" t="str">
        <f>IF(ISNUMBER(MATCH($AW34,AF$5:AF$501,0)),INDEX(AF$5:AF$501,MATCH($AW34,AF$5:AF$501,0),1),"")</f>
        <v/>
      </c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ht="12.75" customHeight="1" x14ac:dyDescent="0.25">
      <c r="A35" s="310">
        <f>IF(ROW()-ROW(A$4)&lt;=1000,ROW()-ROW(A$4),"")</f>
        <v>31</v>
      </c>
      <c r="B35" s="318" t="s">
        <v>817</v>
      </c>
      <c r="C35" s="318" t="s">
        <v>779</v>
      </c>
      <c r="D35" s="67"/>
      <c r="E35" s="245">
        <f>IF(ISNUMBER(MATCH(C35,$B$5:$B$1000,0)),MATCH(C35,$B$5:$B$1000,0),"")</f>
        <v>19</v>
      </c>
      <c r="F35" s="309">
        <f>IF(ISNUMBER(E35),MAX(F$4:F34)+1,"")</f>
        <v>22</v>
      </c>
      <c r="G35" s="309" t="str">
        <f>IF(IF(ISNUMBER(E35),"",MAX(G$4:G34)+1)&lt;=G$3,IF(ISNUMBER(E35),"",MAX(G$4:G34)+1),"")</f>
        <v/>
      </c>
      <c r="H35" s="310" t="str">
        <f>IF(A35&lt;=G$3,MATCH(A35,G$5:G$1000,0),"")</f>
        <v/>
      </c>
      <c r="I35" s="245" t="str">
        <f>IF(ISNUMBER(H35),INDEX($B$5:$B$1000,H35,1),"")</f>
        <v/>
      </c>
      <c r="J35" s="248" t="str">
        <f>IF(ISNUMBER(F35),B35,IF(ISTEXT(B35),INDEX($I$5:$I$1000,MATCH(A35,$H$5:$H$1000,0),1),""))</f>
        <v>sfr.allreaches.csv</v>
      </c>
      <c r="K35" s="309" t="str">
        <f>IF(C35="","",IF(ISNUMBER(MATCH(C35,$J$5:$J$1000,0)),"",IF(G35=1,F$3,0)+MAX(K$4:K34)+1))</f>
        <v/>
      </c>
      <c r="L35" s="309" t="str">
        <f>IF(C35="","",IF(ISNUMBER(MATCH(C35,$J$5:$J$1000,0)),"",IF(G35=1,E$4,0)+MAX(L$4:L34)+1))</f>
        <v/>
      </c>
      <c r="M35" s="248" t="str">
        <f>IF(ISNUMBER(MATCH(A35,$L$5:$L$1000,0)),INDEX($C$5:$C$1000,MATCH(A35,$L$5:$L$1000,0),1),"")</f>
        <v/>
      </c>
      <c r="N35" s="248">
        <f>IF(P35="",0,1)</f>
        <v>1</v>
      </c>
      <c r="O35" s="67"/>
      <c r="P35" s="319" t="str">
        <f>IF(A35&lt;=$E$4,IF(ISTEXT(J35),J35,""),IF(ISTEXT(M35),M35,""))</f>
        <v>sfr.allreaches.csv</v>
      </c>
      <c r="Q35" s="6"/>
      <c r="R35" s="303" t="str">
        <f>IF(ROW()-ROW(R$4)&lt;=AH$3,ROW()-ROW(R$4),"")</f>
        <v/>
      </c>
      <c r="S35" s="303">
        <f>IF(ROW()-ROW(S$4)&lt;=AI$3,ROW()-ROW(S$4),"")</f>
        <v>31</v>
      </c>
      <c r="T35" s="303" t="str">
        <f>IF(ROW()-ROW(T$4)&lt;=AJ$3,ROW()-ROW(T$4),"")</f>
        <v/>
      </c>
      <c r="U35" s="303" t="str">
        <f>IF(ROW()-ROW(U$4)&lt;=AK$3,ROW()-ROW(U$4),"")</f>
        <v/>
      </c>
      <c r="V35" s="303" t="str">
        <f>IF(ROW()-ROW(V$4)&lt;=AL$3,ROW()-ROW(V$4),"")</f>
        <v/>
      </c>
      <c r="W35" s="303" t="str">
        <f>IF(ROW()-ROW(W$4)&lt;=AM$3,ROW()-ROW(W$4),"")</f>
        <v/>
      </c>
      <c r="X35" s="303" t="str">
        <f>IF(ROW()-ROW(X$4)&lt;=AN$3,ROW()-ROW(X$4),"")</f>
        <v/>
      </c>
      <c r="Y35" s="303"/>
      <c r="Z35" s="299" t="str">
        <f>IF(ISNUMBER(R35),INDEX($AW$5:$AW$2999,MATCH(R35,AH$5:AH$2999,0),1),"")</f>
        <v/>
      </c>
      <c r="AA35" s="299" t="str">
        <f>IF(ISNUMBER(S35),INDEX($AW$5:$AW$2999,MATCH(S35,AI$5:AI$2999,0),1),"")</f>
        <v>sfr.allreaches.csv</v>
      </c>
      <c r="AB35" s="299" t="str">
        <f>IF(ISNUMBER(T35),INDEX($AW$5:$AW$2999,MATCH(T35,AJ$5:AJ$2999,0),1),"")</f>
        <v/>
      </c>
      <c r="AC35" s="299" t="str">
        <f>IF(ISNUMBER(U35),INDEX($AW$5:$AW$2999,MATCH(U35,AK$5:AK$2999,0),1),"")</f>
        <v/>
      </c>
      <c r="AD35" s="299" t="str">
        <f>IF(ISNUMBER(V35),INDEX($AW$5:$AW$2999,MATCH(V35,AL$5:AL$2999,0),1),"")</f>
        <v/>
      </c>
      <c r="AE35" s="299" t="str">
        <f>IF(ISNUMBER(W35),INDEX($AW$5:$AW$2999,MATCH(W35,AM$5:AM$2999,0),1),"")</f>
        <v/>
      </c>
      <c r="AF35" s="299" t="str">
        <f>IF(ISNUMBER(X35),INDEX($AW$5:$AW$2999,MATCH(X35,AN$5:AN$2999,0),1),"")</f>
        <v/>
      </c>
      <c r="AG35" s="299"/>
      <c r="AH35" s="303">
        <f>IF($AW35="","",IF(ISNUMBER(MATCH($AW35,AP$5:AP$29999,0)),MAX(AH$4:AH34)+1,0))</f>
        <v>18</v>
      </c>
      <c r="AI35" s="303">
        <f>IF($AW35="","",IF(ISNUMBER(MATCH($AW35,AQ$5:AQ$29999,0)),MAX(AI$4:AI34)+1,0))</f>
        <v>22</v>
      </c>
      <c r="AJ35" s="303">
        <f>IF($AW35="","",IF(ISNUMBER(MATCH($AW35,AR$5:AR$29999,0)),MAX(AJ$4:AJ34)+1,0))</f>
        <v>0</v>
      </c>
      <c r="AK35" s="303">
        <f>IF($AW35="","",IF(ISNUMBER(MATCH($AW35,AS$5:AS$29999,0)),MAX(AK$4:AK34)+1,0))</f>
        <v>0</v>
      </c>
      <c r="AL35" s="303">
        <f>IF($AW35="","",IF(ISNUMBER(MATCH($AW35,AT$5:AT$29999,0)),MAX(AL$4:AL34)+1,0))</f>
        <v>23</v>
      </c>
      <c r="AM35" s="303">
        <f>IF($AW35="","",IF(ISNUMBER(MATCH($AW35,AU$5:AU$29999,0)),MAX(AM$4:AM34)+1,0))</f>
        <v>0</v>
      </c>
      <c r="AN35" s="303">
        <f>IF($AW35="","",IF(ISNUMBER(MATCH($AW35,AV$5:AV$29999,0)),MAX(AN$4:AN34)+1,0))</f>
        <v>0</v>
      </c>
      <c r="AO35" s="324"/>
      <c r="AP35" s="318"/>
      <c r="AQ35" s="318" t="s">
        <v>817</v>
      </c>
      <c r="AR35" s="318"/>
      <c r="AS35" s="318"/>
      <c r="AT35" s="318"/>
      <c r="AU35" s="301"/>
      <c r="AV35" s="301"/>
      <c r="AW35" s="319" t="s">
        <v>779</v>
      </c>
      <c r="AX35" s="291" t="str">
        <f>IF(ISNUMBER(MATCH($AW35,Z$5:Z$501,0)),INDEX(Z$5:Z$501,MATCH($AW35,Z$5:Z$501,0),1),"")</f>
        <v>.sfr.obs</v>
      </c>
      <c r="AY35" s="291" t="str">
        <f>IF(ISNUMBER(MATCH($AW35,AA$5:AA$501,0)),INDEX(AA$5:AA$501,MATCH($AW35,AA$5:AA$501,0),1),"")</f>
        <v>.sfr.obs</v>
      </c>
      <c r="AZ35" s="291" t="str">
        <f>IF(ISNUMBER(MATCH($AW35,AB$5:AB$501,0)),INDEX(AB$5:AB$501,MATCH($AW35,AB$5:AB$501,0),1),"")</f>
        <v/>
      </c>
      <c r="BA35" s="291" t="str">
        <f>IF(ISNUMBER(MATCH($AW35,AC$5:AC$501,0)),INDEX(AC$5:AC$501,MATCH($AW35,AC$5:AC$501,0),1),"")</f>
        <v/>
      </c>
      <c r="BB35" s="291" t="str">
        <f>IF(ISNUMBER(MATCH($AW35,AD$5:AD$501,0)),INDEX(AD$5:AD$501,MATCH($AW35,AD$5:AD$501,0),1),"")</f>
        <v>.sfr.obs</v>
      </c>
      <c r="BC35" s="291" t="str">
        <f>IF(ISNUMBER(MATCH($AW35,AE$5:AE$501,0)),INDEX(AE$5:AE$501,MATCH($AW35,AE$5:AE$501,0),1),"")</f>
        <v/>
      </c>
      <c r="BD35" s="291" t="str">
        <f>IF(ISNUMBER(MATCH($AW35,AF$5:AF$501,0)),INDEX(AF$5:AF$501,MATCH($AW35,AF$5:AF$501,0),1),"")</f>
        <v/>
      </c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 ht="12.75" customHeight="1" x14ac:dyDescent="0.25">
      <c r="A36" s="310">
        <f>IF(ROW()-ROW(A$4)&lt;=1000,ROW()-ROW(A$4),"")</f>
        <v>32</v>
      </c>
      <c r="B36" s="318" t="s">
        <v>818</v>
      </c>
      <c r="C36" s="318" t="s">
        <v>778</v>
      </c>
      <c r="D36" s="67"/>
      <c r="E36" s="245" t="str">
        <f>IF(ISNUMBER(MATCH(C36,$B$5:$B$1000,0)),MATCH(C36,$B$5:$B$1000,0),"")</f>
        <v/>
      </c>
      <c r="F36" s="309" t="str">
        <f>IF(ISNUMBER(E36),MAX(F$4:F35)+1,"")</f>
        <v/>
      </c>
      <c r="G36" s="309">
        <f>IF(IF(ISNUMBER(E36),"",MAX(G$4:G35)+1)&lt;=G$3,IF(ISNUMBER(E36),"",MAX(G$4:G35)+1),"")</f>
        <v>10</v>
      </c>
      <c r="H36" s="310" t="str">
        <f>IF(A36&lt;=G$3,MATCH(A36,G$5:G$1000,0),"")</f>
        <v/>
      </c>
      <c r="I36" s="245" t="str">
        <f>IF(ISNUMBER(H36),INDEX($B$5:$B$1000,H36,1),"")</f>
        <v/>
      </c>
      <c r="J36" s="248" t="str">
        <f>IF(ISNUMBER(F36),B36,IF(ISTEXT(B36),INDEX($I$5:$I$1000,MATCH(A36,$H$5:$H$1000,0),1),""))</f>
        <v>sfr.reach01.csv</v>
      </c>
      <c r="K36" s="309">
        <f>IF(C36="","",IF(ISNUMBER(MATCH(C36,$J$5:$J$1000,0)),"",IF(G36=1,F$3,0)+MAX(K$4:K35)+1))</f>
        <v>32</v>
      </c>
      <c r="L36" s="309">
        <f>IF(C36="","",IF(ISNUMBER(MATCH(C36,$J$5:$J$1000,0)),"",IF(G36=1,E$4,0)+MAX(L$4:L35)+1))</f>
        <v>46</v>
      </c>
      <c r="M36" s="248" t="str">
        <f>IF(ISNUMBER(MATCH(A36,$L$5:$L$1000,0)),INDEX($C$5:$C$1000,MATCH(A36,$L$5:$L$1000,0),1),"")</f>
        <v/>
      </c>
      <c r="N36" s="248">
        <f>IF(P36="",0,1)</f>
        <v>1</v>
      </c>
      <c r="O36" s="67"/>
      <c r="P36" s="319" t="str">
        <f>IF(A36&lt;=$E$4,IF(ISTEXT(J36),J36,""),IF(ISTEXT(M36),M36,""))</f>
        <v>sfr.reach01.csv</v>
      </c>
      <c r="Q36" s="6"/>
      <c r="R36" s="303" t="str">
        <f>IF(ROW()-ROW(R$4)&lt;=AH$3,ROW()-ROW(R$4),"")</f>
        <v/>
      </c>
      <c r="S36" s="303">
        <f>IF(ROW()-ROW(S$4)&lt;=AI$3,ROW()-ROW(S$4),"")</f>
        <v>32</v>
      </c>
      <c r="T36" s="303" t="str">
        <f>IF(ROW()-ROW(T$4)&lt;=AJ$3,ROW()-ROW(T$4),"")</f>
        <v/>
      </c>
      <c r="U36" s="303" t="str">
        <f>IF(ROW()-ROW(U$4)&lt;=AK$3,ROW()-ROW(U$4),"")</f>
        <v/>
      </c>
      <c r="V36" s="303" t="str">
        <f>IF(ROW()-ROW(V$4)&lt;=AL$3,ROW()-ROW(V$4),"")</f>
        <v/>
      </c>
      <c r="W36" s="303" t="str">
        <f>IF(ROW()-ROW(W$4)&lt;=AM$3,ROW()-ROW(W$4),"")</f>
        <v/>
      </c>
      <c r="X36" s="303" t="str">
        <f>IF(ROW()-ROW(X$4)&lt;=AN$3,ROW()-ROW(X$4),"")</f>
        <v/>
      </c>
      <c r="Y36" s="303"/>
      <c r="Z36" s="299" t="str">
        <f>IF(ISNUMBER(R36),INDEX($AW$5:$AW$2999,MATCH(R36,AH$5:AH$2999,0),1),"")</f>
        <v/>
      </c>
      <c r="AA36" s="299" t="str">
        <f>IF(ISNUMBER(S36),INDEX($AW$5:$AW$2999,MATCH(S36,AI$5:AI$2999,0),1),"")</f>
        <v>sfr.reach01.csv</v>
      </c>
      <c r="AB36" s="299" t="str">
        <f>IF(ISNUMBER(T36),INDEX($AW$5:$AW$2999,MATCH(T36,AJ$5:AJ$2999,0),1),"")</f>
        <v/>
      </c>
      <c r="AC36" s="299" t="str">
        <f>IF(ISNUMBER(U36),INDEX($AW$5:$AW$2999,MATCH(U36,AK$5:AK$2999,0),1),"")</f>
        <v/>
      </c>
      <c r="AD36" s="299" t="str">
        <f>IF(ISNUMBER(V36),INDEX($AW$5:$AW$2999,MATCH(V36,AL$5:AL$2999,0),1),"")</f>
        <v/>
      </c>
      <c r="AE36" s="299" t="str">
        <f>IF(ISNUMBER(W36),INDEX($AW$5:$AW$2999,MATCH(W36,AM$5:AM$2999,0),1),"")</f>
        <v/>
      </c>
      <c r="AF36" s="299" t="str">
        <f>IF(ISNUMBER(X36),INDEX($AW$5:$AW$2999,MATCH(X36,AN$5:AN$2999,0),1),"")</f>
        <v/>
      </c>
      <c r="AG36" s="299"/>
      <c r="AH36" s="303">
        <f>IF($AW36="","",IF(ISNUMBER(MATCH($AW36,AP$5:AP$29999,0)),MAX(AH$4:AH35)+1,0))</f>
        <v>19</v>
      </c>
      <c r="AI36" s="303">
        <f>IF($AW36="","",IF(ISNUMBER(MATCH($AW36,AQ$5:AQ$29999,0)),MAX(AI$4:AI35)+1,0))</f>
        <v>0</v>
      </c>
      <c r="AJ36" s="303">
        <f>IF($AW36="","",IF(ISNUMBER(MATCH($AW36,AR$5:AR$29999,0)),MAX(AJ$4:AJ35)+1,0))</f>
        <v>0</v>
      </c>
      <c r="AK36" s="303">
        <f>IF($AW36="","",IF(ISNUMBER(MATCH($AW36,AS$5:AS$29999,0)),MAX(AK$4:AK35)+1,0))</f>
        <v>0</v>
      </c>
      <c r="AL36" s="303">
        <f>IF($AW36="","",IF(ISNUMBER(MATCH($AW36,AT$5:AT$29999,0)),MAX(AL$4:AL35)+1,0))</f>
        <v>24</v>
      </c>
      <c r="AM36" s="303">
        <f>IF($AW36="","",IF(ISNUMBER(MATCH($AW36,AU$5:AU$29999,0)),MAX(AM$4:AM35)+1,0))</f>
        <v>0</v>
      </c>
      <c r="AN36" s="303">
        <f>IF($AW36="","",IF(ISNUMBER(MATCH($AW36,AV$5:AV$29999,0)),MAX(AN$4:AN35)+1,0))</f>
        <v>0</v>
      </c>
      <c r="AO36" s="324"/>
      <c r="AP36" s="318"/>
      <c r="AQ36" s="318" t="s">
        <v>818</v>
      </c>
      <c r="AR36" s="318"/>
      <c r="AS36" s="318"/>
      <c r="AT36" s="318"/>
      <c r="AU36" s="301"/>
      <c r="AV36" s="301"/>
      <c r="AW36" s="319" t="s">
        <v>778</v>
      </c>
      <c r="AX36" s="291" t="str">
        <f>IF(ISNUMBER(MATCH($AW36,Z$5:Z$501,0)),INDEX(Z$5:Z$501,MATCH($AW36,Z$5:Z$501,0),1),"")</f>
        <v>.sfr.obs.csv</v>
      </c>
      <c r="AY36" s="291" t="str">
        <f>IF(ISNUMBER(MATCH($AW36,AA$5:AA$501,0)),INDEX(AA$5:AA$501,MATCH($AW36,AA$5:AA$501,0),1),"")</f>
        <v/>
      </c>
      <c r="AZ36" s="291" t="str">
        <f>IF(ISNUMBER(MATCH($AW36,AB$5:AB$501,0)),INDEX(AB$5:AB$501,MATCH($AW36,AB$5:AB$501,0),1),"")</f>
        <v/>
      </c>
      <c r="BA36" s="291" t="str">
        <f>IF(ISNUMBER(MATCH($AW36,AC$5:AC$501,0)),INDEX(AC$5:AC$501,MATCH($AW36,AC$5:AC$501,0),1),"")</f>
        <v/>
      </c>
      <c r="BB36" s="291" t="str">
        <f>IF(ISNUMBER(MATCH($AW36,AD$5:AD$501,0)),INDEX(AD$5:AD$501,MATCH($AW36,AD$5:AD$501,0),1),"")</f>
        <v>.sfr.obs.csv</v>
      </c>
      <c r="BC36" s="291" t="str">
        <f>IF(ISNUMBER(MATCH($AW36,AE$5:AE$501,0)),INDEX(AE$5:AE$501,MATCH($AW36,AE$5:AE$501,0),1),"")</f>
        <v/>
      </c>
      <c r="BD36" s="291" t="str">
        <f>IF(ISNUMBER(MATCH($AW36,AF$5:AF$501,0)),INDEX(AF$5:AF$501,MATCH($AW36,AF$5:AF$501,0),1),"")</f>
        <v/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ht="12.75" customHeight="1" x14ac:dyDescent="0.25">
      <c r="A37" s="310">
        <f>IF(ROW()-ROW(A$4)&lt;=1000,ROW()-ROW(A$4),"")</f>
        <v>33</v>
      </c>
      <c r="B37" s="318" t="s">
        <v>819</v>
      </c>
      <c r="C37" s="318"/>
      <c r="D37" s="67"/>
      <c r="E37" s="245" t="str">
        <f>IF(ISNUMBER(MATCH(C37,$B$5:$B$1000,0)),MATCH(C37,$B$5:$B$1000,0),"")</f>
        <v/>
      </c>
      <c r="F37" s="309" t="str">
        <f>IF(ISNUMBER(E37),MAX(F$4:F36)+1,"")</f>
        <v/>
      </c>
      <c r="G37" s="309">
        <f>IF(IF(ISNUMBER(E37),"",MAX(G$4:G36)+1)&lt;=G$3,IF(ISNUMBER(E37),"",MAX(G$4:G36)+1),"")</f>
        <v>11</v>
      </c>
      <c r="H37" s="310" t="str">
        <f>IF(A37&lt;=G$3,MATCH(A37,G$5:G$1000,0),"")</f>
        <v/>
      </c>
      <c r="I37" s="245" t="str">
        <f>IF(ISNUMBER(H37),INDEX($B$5:$B$1000,H37,1),"")</f>
        <v/>
      </c>
      <c r="J37" s="248" t="str">
        <f>IF(ISNUMBER(F37),B37,IF(ISTEXT(B37),INDEX($I$5:$I$1000,MATCH(A37,$H$5:$H$1000,0),1),""))</f>
        <v>sfr.reach24.csv</v>
      </c>
      <c r="K37" s="309" t="str">
        <f>IF(C37="","",IF(ISNUMBER(MATCH(C37,$J$5:$J$1000,0)),"",IF(G37=1,F$3,0)+MAX(K$4:K36)+1))</f>
        <v/>
      </c>
      <c r="L37" s="309" t="str">
        <f>IF(C37="","",IF(ISNUMBER(MATCH(C37,$J$5:$J$1000,0)),"",IF(G37=1,E$4,0)+MAX(L$4:L36)+1))</f>
        <v/>
      </c>
      <c r="M37" s="248" t="str">
        <f>IF(ISNUMBER(MATCH(A37,$L$5:$L$1000,0)),INDEX($C$5:$C$1000,MATCH(A37,$L$5:$L$1000,0),1),"")</f>
        <v/>
      </c>
      <c r="N37" s="248">
        <f>IF(P37="",0,1)</f>
        <v>1</v>
      </c>
      <c r="O37" s="67"/>
      <c r="P37" s="319" t="str">
        <f>IF(A37&lt;=$E$4,IF(ISTEXT(J37),J37,""),IF(ISTEXT(M37),M37,""))</f>
        <v>sfr.reach24.csv</v>
      </c>
      <c r="Q37" s="6"/>
      <c r="R37" s="303" t="str">
        <f>IF(ROW()-ROW(R$4)&lt;=AH$3,ROW()-ROW(R$4),"")</f>
        <v/>
      </c>
      <c r="S37" s="303">
        <f>IF(ROW()-ROW(S$4)&lt;=AI$3,ROW()-ROW(S$4),"")</f>
        <v>33</v>
      </c>
      <c r="T37" s="303" t="str">
        <f>IF(ROW()-ROW(T$4)&lt;=AJ$3,ROW()-ROW(T$4),"")</f>
        <v/>
      </c>
      <c r="U37" s="303" t="str">
        <f>IF(ROW()-ROW(U$4)&lt;=AK$3,ROW()-ROW(U$4),"")</f>
        <v/>
      </c>
      <c r="V37" s="303" t="str">
        <f>IF(ROW()-ROW(V$4)&lt;=AL$3,ROW()-ROW(V$4),"")</f>
        <v/>
      </c>
      <c r="W37" s="303" t="str">
        <f>IF(ROW()-ROW(W$4)&lt;=AM$3,ROW()-ROW(W$4),"")</f>
        <v/>
      </c>
      <c r="X37" s="303" t="str">
        <f>IF(ROW()-ROW(X$4)&lt;=AN$3,ROW()-ROW(X$4),"")</f>
        <v/>
      </c>
      <c r="Y37" s="303"/>
      <c r="Z37" s="299" t="str">
        <f>IF(ISNUMBER(R37),INDEX($AW$5:$AW$2999,MATCH(R37,AH$5:AH$2999,0),1),"")</f>
        <v/>
      </c>
      <c r="AA37" s="299" t="str">
        <f>IF(ISNUMBER(S37),INDEX($AW$5:$AW$2999,MATCH(S37,AI$5:AI$2999,0),1),"")</f>
        <v>sfr.reach24.csv</v>
      </c>
      <c r="AB37" s="299" t="str">
        <f>IF(ISNUMBER(T37),INDEX($AW$5:$AW$2999,MATCH(T37,AJ$5:AJ$2999,0),1),"")</f>
        <v/>
      </c>
      <c r="AC37" s="299" t="str">
        <f>IF(ISNUMBER(U37),INDEX($AW$5:$AW$2999,MATCH(U37,AK$5:AK$2999,0),1),"")</f>
        <v/>
      </c>
      <c r="AD37" s="299" t="str">
        <f>IF(ISNUMBER(V37),INDEX($AW$5:$AW$2999,MATCH(V37,AL$5:AL$2999,0),1),"")</f>
        <v/>
      </c>
      <c r="AE37" s="299" t="str">
        <f>IF(ISNUMBER(W37),INDEX($AW$5:$AW$2999,MATCH(W37,AM$5:AM$2999,0),1),"")</f>
        <v/>
      </c>
      <c r="AF37" s="299" t="str">
        <f>IF(ISNUMBER(X37),INDEX($AW$5:$AW$2999,MATCH(X37,AN$5:AN$2999,0),1),"")</f>
        <v/>
      </c>
      <c r="AG37" s="299"/>
      <c r="AH37" s="303">
        <f>IF($AW37="","",IF(ISNUMBER(MATCH($AW37,AP$5:AP$29999,0)),MAX(AH$4:AH36)+1,0))</f>
        <v>20</v>
      </c>
      <c r="AI37" s="303">
        <f>IF($AW37="","",IF(ISNUMBER(MATCH($AW37,AQ$5:AQ$29999,0)),MAX(AI$4:AI36)+1,0))</f>
        <v>23</v>
      </c>
      <c r="AJ37" s="303">
        <f>IF($AW37="","",IF(ISNUMBER(MATCH($AW37,AR$5:AR$29999,0)),MAX(AJ$4:AJ36)+1,0))</f>
        <v>0</v>
      </c>
      <c r="AK37" s="303">
        <f>IF($AW37="","",IF(ISNUMBER(MATCH($AW37,AS$5:AS$29999,0)),MAX(AK$4:AK36)+1,0))</f>
        <v>0</v>
      </c>
      <c r="AL37" s="303">
        <f>IF($AW37="","",IF(ISNUMBER(MATCH($AW37,AT$5:AT$29999,0)),MAX(AL$4:AL36)+1,0))</f>
        <v>0</v>
      </c>
      <c r="AM37" s="303">
        <f>IF($AW37="","",IF(ISNUMBER(MATCH($AW37,AU$5:AU$29999,0)),MAX(AM$4:AM36)+1,0))</f>
        <v>0</v>
      </c>
      <c r="AN37" s="303">
        <f>IF($AW37="","",IF(ISNUMBER(MATCH($AW37,AV$5:AV$29999,0)),MAX(AN$4:AN36)+1,0))</f>
        <v>0</v>
      </c>
      <c r="AO37" s="324"/>
      <c r="AP37" s="318"/>
      <c r="AQ37" s="318" t="s">
        <v>819</v>
      </c>
      <c r="AR37" s="318"/>
      <c r="AS37" s="318"/>
      <c r="AT37" s="318"/>
      <c r="AU37" s="301"/>
      <c r="AV37" s="301"/>
      <c r="AW37" s="319" t="s">
        <v>809</v>
      </c>
      <c r="AX37" s="291" t="str">
        <f>IF(ISNUMBER(MATCH($AW37,Z$5:Z$501,0)),INDEX(Z$5:Z$501,MATCH($AW37,Z$5:Z$501,0),1),"")</f>
        <v>.ghb</v>
      </c>
      <c r="AY37" s="291" t="str">
        <f>IF(ISNUMBER(MATCH($AW37,AA$5:AA$501,0)),INDEX(AA$5:AA$501,MATCH($AW37,AA$5:AA$501,0),1),"")</f>
        <v>.ghb</v>
      </c>
      <c r="AZ37" s="291" t="str">
        <f>IF(ISNUMBER(MATCH($AW37,AB$5:AB$501,0)),INDEX(AB$5:AB$501,MATCH($AW37,AB$5:AB$501,0),1),"")</f>
        <v/>
      </c>
      <c r="BA37" s="291" t="str">
        <f>IF(ISNUMBER(MATCH($AW37,AC$5:AC$501,0)),INDEX(AC$5:AC$501,MATCH($AW37,AC$5:AC$501,0),1),"")</f>
        <v/>
      </c>
      <c r="BB37" s="291" t="str">
        <f>IF(ISNUMBER(MATCH($AW37,AD$5:AD$501,0)),INDEX(AD$5:AD$501,MATCH($AW37,AD$5:AD$501,0),1),"")</f>
        <v/>
      </c>
      <c r="BC37" s="291" t="str">
        <f>IF(ISNUMBER(MATCH($AW37,AE$5:AE$501,0)),INDEX(AE$5:AE$501,MATCH($AW37,AE$5:AE$501,0),1),"")</f>
        <v/>
      </c>
      <c r="BD37" s="291" t="str">
        <f>IF(ISNUMBER(MATCH($AW37,AF$5:AF$501,0)),INDEX(AF$5:AF$501,MATCH($AW37,AF$5:AF$501,0),1),"")</f>
        <v/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ht="12.75" customHeight="1" x14ac:dyDescent="0.25">
      <c r="A38" s="310">
        <f>IF(ROW()-ROW(A$4)&lt;=1000,ROW()-ROW(A$4),"")</f>
        <v>34</v>
      </c>
      <c r="B38" s="318" t="s">
        <v>820</v>
      </c>
      <c r="C38" s="318"/>
      <c r="D38" s="67"/>
      <c r="E38" s="245" t="str">
        <f>IF(ISNUMBER(MATCH(C38,$B$5:$B$1000,0)),MATCH(C38,$B$5:$B$1000,0),"")</f>
        <v/>
      </c>
      <c r="F38" s="309" t="str">
        <f>IF(ISNUMBER(E38),MAX(F$4:F37)+1,"")</f>
        <v/>
      </c>
      <c r="G38" s="309">
        <f>IF(IF(ISNUMBER(E38),"",MAX(G$4:G37)+1)&lt;=G$3,IF(ISNUMBER(E38),"",MAX(G$4:G37)+1),"")</f>
        <v>12</v>
      </c>
      <c r="H38" s="310" t="str">
        <f>IF(A38&lt;=G$3,MATCH(A38,G$5:G$1000,0),"")</f>
        <v/>
      </c>
      <c r="I38" s="245" t="str">
        <f>IF(ISNUMBER(H38),INDEX($B$5:$B$1000,H38,1),"")</f>
        <v/>
      </c>
      <c r="J38" s="248" t="str">
        <f>IF(ISNUMBER(F38),B38,IF(ISTEXT(B38),INDEX($I$5:$I$1000,MATCH(A38,$H$5:$H$1000,0),1),""))</f>
        <v>sfr.reach29.csv</v>
      </c>
      <c r="K38" s="309" t="str">
        <f>IF(C38="","",IF(ISNUMBER(MATCH(C38,$J$5:$J$1000,0)),"",IF(G38=1,F$3,0)+MAX(K$4:K37)+1))</f>
        <v/>
      </c>
      <c r="L38" s="309" t="str">
        <f>IF(C38="","",IF(ISNUMBER(MATCH(C38,$J$5:$J$1000,0)),"",IF(G38=1,E$4,0)+MAX(L$4:L37)+1))</f>
        <v/>
      </c>
      <c r="M38" s="248" t="str">
        <f>IF(ISNUMBER(MATCH(A38,$L$5:$L$1000,0)),INDEX($C$5:$C$1000,MATCH(A38,$L$5:$L$1000,0),1),"")</f>
        <v/>
      </c>
      <c r="N38" s="248">
        <f>IF(P38="",0,1)</f>
        <v>1</v>
      </c>
      <c r="O38" s="67"/>
      <c r="P38" s="319" t="str">
        <f>IF(A38&lt;=$E$4,IF(ISTEXT(J38),J38,""),IF(ISTEXT(M38),M38,""))</f>
        <v>sfr.reach29.csv</v>
      </c>
      <c r="Q38" s="6"/>
      <c r="R38" s="303" t="str">
        <f>IF(ROW()-ROW(R$4)&lt;=AH$3,ROW()-ROW(R$4),"")</f>
        <v/>
      </c>
      <c r="S38" s="303">
        <f>IF(ROW()-ROW(S$4)&lt;=AI$3,ROW()-ROW(S$4),"")</f>
        <v>34</v>
      </c>
      <c r="T38" s="303" t="str">
        <f>IF(ROW()-ROW(T$4)&lt;=AJ$3,ROW()-ROW(T$4),"")</f>
        <v/>
      </c>
      <c r="U38" s="303" t="str">
        <f>IF(ROW()-ROW(U$4)&lt;=AK$3,ROW()-ROW(U$4),"")</f>
        <v/>
      </c>
      <c r="V38" s="303" t="str">
        <f>IF(ROW()-ROW(V$4)&lt;=AL$3,ROW()-ROW(V$4),"")</f>
        <v/>
      </c>
      <c r="W38" s="303" t="str">
        <f>IF(ROW()-ROW(W$4)&lt;=AM$3,ROW()-ROW(W$4),"")</f>
        <v/>
      </c>
      <c r="X38" s="303" t="str">
        <f>IF(ROW()-ROW(X$4)&lt;=AN$3,ROW()-ROW(X$4),"")</f>
        <v/>
      </c>
      <c r="Y38" s="303"/>
      <c r="Z38" s="299" t="str">
        <f>IF(ISNUMBER(R38),INDEX($AW$5:$AW$2999,MATCH(R38,AH$5:AH$2999,0),1),"")</f>
        <v/>
      </c>
      <c r="AA38" s="299" t="str">
        <f>IF(ISNUMBER(S38),INDEX($AW$5:$AW$2999,MATCH(S38,AI$5:AI$2999,0),1),"")</f>
        <v>sfr.reach29.csv</v>
      </c>
      <c r="AB38" s="299" t="str">
        <f>IF(ISNUMBER(T38),INDEX($AW$5:$AW$2999,MATCH(T38,AJ$5:AJ$2999,0),1),"")</f>
        <v/>
      </c>
      <c r="AC38" s="299" t="str">
        <f>IF(ISNUMBER(U38),INDEX($AW$5:$AW$2999,MATCH(U38,AK$5:AK$2999,0),1),"")</f>
        <v/>
      </c>
      <c r="AD38" s="299" t="str">
        <f>IF(ISNUMBER(V38),INDEX($AW$5:$AW$2999,MATCH(V38,AL$5:AL$2999,0),1),"")</f>
        <v/>
      </c>
      <c r="AE38" s="299" t="str">
        <f>IF(ISNUMBER(W38),INDEX($AW$5:$AW$2999,MATCH(W38,AM$5:AM$2999,0),1),"")</f>
        <v/>
      </c>
      <c r="AF38" s="299" t="str">
        <f>IF(ISNUMBER(X38),INDEX($AW$5:$AW$2999,MATCH(X38,AN$5:AN$2999,0),1),"")</f>
        <v/>
      </c>
      <c r="AG38" s="299"/>
      <c r="AH38" s="303">
        <f>IF($AW38="","",IF(ISNUMBER(MATCH($AW38,AP$5:AP$29999,0)),MAX(AH$4:AH37)+1,0))</f>
        <v>0</v>
      </c>
      <c r="AI38" s="303">
        <f>IF($AW38="","",IF(ISNUMBER(MATCH($AW38,AQ$5:AQ$29999,0)),MAX(AI$4:AI37)+1,0))</f>
        <v>24</v>
      </c>
      <c r="AJ38" s="303">
        <f>IF($AW38="","",IF(ISNUMBER(MATCH($AW38,AR$5:AR$29999,0)),MAX(AJ$4:AJ37)+1,0))</f>
        <v>0</v>
      </c>
      <c r="AK38" s="303">
        <f>IF($AW38="","",IF(ISNUMBER(MATCH($AW38,AS$5:AS$29999,0)),MAX(AK$4:AK37)+1,0))</f>
        <v>0</v>
      </c>
      <c r="AL38" s="303">
        <f>IF($AW38="","",IF(ISNUMBER(MATCH($AW38,AT$5:AT$29999,0)),MAX(AL$4:AL37)+1,0))</f>
        <v>0</v>
      </c>
      <c r="AM38" s="303">
        <f>IF($AW38="","",IF(ISNUMBER(MATCH($AW38,AU$5:AU$29999,0)),MAX(AM$4:AM37)+1,0))</f>
        <v>0</v>
      </c>
      <c r="AN38" s="303">
        <f>IF($AW38="","",IF(ISNUMBER(MATCH($AW38,AV$5:AV$29999,0)),MAX(AN$4:AN37)+1,0))</f>
        <v>0</v>
      </c>
      <c r="AO38" s="324"/>
      <c r="AP38" s="318"/>
      <c r="AQ38" s="318" t="s">
        <v>820</v>
      </c>
      <c r="AR38" s="318"/>
      <c r="AS38" s="318"/>
      <c r="AT38" s="318"/>
      <c r="AU38" s="301"/>
      <c r="AV38" s="301"/>
      <c r="AW38" s="319" t="s">
        <v>810</v>
      </c>
      <c r="AX38" s="291" t="str">
        <f>IF(ISNUMBER(MATCH($AW38,Z$5:Z$501,0)),INDEX(Z$5:Z$501,MATCH($AW38,Z$5:Z$501,0),1),"")</f>
        <v/>
      </c>
      <c r="AY38" s="291" t="str">
        <f>IF(ISNUMBER(MATCH($AW38,AA$5:AA$501,0)),INDEX(AA$5:AA$501,MATCH($AW38,AA$5:AA$501,0),1),"")</f>
        <v>.uzf</v>
      </c>
      <c r="AZ38" s="291" t="str">
        <f>IF(ISNUMBER(MATCH($AW38,AB$5:AB$501,0)),INDEX(AB$5:AB$501,MATCH($AW38,AB$5:AB$501,0),1),"")</f>
        <v/>
      </c>
      <c r="BA38" s="291" t="str">
        <f>IF(ISNUMBER(MATCH($AW38,AC$5:AC$501,0)),INDEX(AC$5:AC$501,MATCH($AW38,AC$5:AC$501,0),1),"")</f>
        <v/>
      </c>
      <c r="BB38" s="291" t="str">
        <f>IF(ISNUMBER(MATCH($AW38,AD$5:AD$501,0)),INDEX(AD$5:AD$501,MATCH($AW38,AD$5:AD$501,0),1),"")</f>
        <v/>
      </c>
      <c r="BC38" s="291" t="str">
        <f>IF(ISNUMBER(MATCH($AW38,AE$5:AE$501,0)),INDEX(AE$5:AE$501,MATCH($AW38,AE$5:AE$501,0),1),"")</f>
        <v/>
      </c>
      <c r="BD38" s="291" t="str">
        <f>IF(ISNUMBER(MATCH($AW38,AF$5:AF$501,0)),INDEX(AF$5:AF$501,MATCH($AW38,AF$5:AF$501,0),1),"")</f>
        <v/>
      </c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 ht="12.75" customHeight="1" x14ac:dyDescent="0.25">
      <c r="A39" s="310">
        <f>IF(ROW()-ROW(A$4)&lt;=1000,ROW()-ROW(A$4),"")</f>
        <v>35</v>
      </c>
      <c r="B39" s="318" t="s">
        <v>821</v>
      </c>
      <c r="C39" s="318"/>
      <c r="D39" s="67"/>
      <c r="E39" s="245" t="str">
        <f>IF(ISNUMBER(MATCH(C39,$B$5:$B$1000,0)),MATCH(C39,$B$5:$B$1000,0),"")</f>
        <v/>
      </c>
      <c r="F39" s="309" t="str">
        <f>IF(ISNUMBER(E39),MAX(F$4:F38)+1,"")</f>
        <v/>
      </c>
      <c r="G39" s="309">
        <f>IF(IF(ISNUMBER(E39),"",MAX(G$4:G38)+1)&lt;=G$3,IF(ISNUMBER(E39),"",MAX(G$4:G38)+1),"")</f>
        <v>13</v>
      </c>
      <c r="H39" s="310" t="str">
        <f>IF(A39&lt;=G$3,MATCH(A39,G$5:G$1000,0),"")</f>
        <v/>
      </c>
      <c r="I39" s="245" t="str">
        <f>IF(ISNUMBER(H39),INDEX($B$5:$B$1000,H39,1),"")</f>
        <v/>
      </c>
      <c r="J39" s="248" t="str">
        <f>IF(ISNUMBER(F39),B39,IF(ISTEXT(B39),INDEX($I$5:$I$1000,MATCH(A39,$H$5:$H$1000,0),1),""))</f>
        <v>sfr.reach31.csv</v>
      </c>
      <c r="K39" s="309" t="str">
        <f>IF(C39="","",IF(ISNUMBER(MATCH(C39,$J$5:$J$1000,0)),"",IF(G39=1,F$3,0)+MAX(K$4:K38)+1))</f>
        <v/>
      </c>
      <c r="L39" s="309" t="str">
        <f>IF(C39="","",IF(ISNUMBER(MATCH(C39,$J$5:$J$1000,0)),"",IF(G39=1,E$4,0)+MAX(L$4:L38)+1))</f>
        <v/>
      </c>
      <c r="M39" s="248" t="str">
        <f>IF(ISNUMBER(MATCH(A39,$L$5:$L$1000,0)),INDEX($C$5:$C$1000,MATCH(A39,$L$5:$L$1000,0),1),"")</f>
        <v/>
      </c>
      <c r="N39" s="248">
        <f>IF(P39="",0,1)</f>
        <v>1</v>
      </c>
      <c r="O39" s="67"/>
      <c r="P39" s="319" t="str">
        <f>IF(A39&lt;=$E$4,IF(ISTEXT(J39),J39,""),IF(ISTEXT(M39),M39,""))</f>
        <v>sfr.reach31.csv</v>
      </c>
      <c r="Q39" s="6"/>
      <c r="R39" s="303" t="str">
        <f>IF(ROW()-ROW(R$4)&lt;=AH$3,ROW()-ROW(R$4),"")</f>
        <v/>
      </c>
      <c r="S39" s="303">
        <f>IF(ROW()-ROW(S$4)&lt;=AI$3,ROW()-ROW(S$4),"")</f>
        <v>35</v>
      </c>
      <c r="T39" s="303" t="str">
        <f>IF(ROW()-ROW(T$4)&lt;=AJ$3,ROW()-ROW(T$4),"")</f>
        <v/>
      </c>
      <c r="U39" s="303" t="str">
        <f>IF(ROW()-ROW(U$4)&lt;=AK$3,ROW()-ROW(U$4),"")</f>
        <v/>
      </c>
      <c r="V39" s="303" t="str">
        <f>IF(ROW()-ROW(V$4)&lt;=AL$3,ROW()-ROW(V$4),"")</f>
        <v/>
      </c>
      <c r="W39" s="303" t="str">
        <f>IF(ROW()-ROW(W$4)&lt;=AM$3,ROW()-ROW(W$4),"")</f>
        <v/>
      </c>
      <c r="X39" s="303" t="str">
        <f>IF(ROW()-ROW(X$4)&lt;=AN$3,ROW()-ROW(X$4),"")</f>
        <v/>
      </c>
      <c r="Y39" s="303"/>
      <c r="Z39" s="299" t="str">
        <f>IF(ISNUMBER(R39),INDEX($AW$5:$AW$2999,MATCH(R39,AH$5:AH$2999,0),1),"")</f>
        <v/>
      </c>
      <c r="AA39" s="299" t="str">
        <f>IF(ISNUMBER(S39),INDEX($AW$5:$AW$2999,MATCH(S39,AI$5:AI$2999,0),1),"")</f>
        <v>sfr.reach31.csv</v>
      </c>
      <c r="AB39" s="299" t="str">
        <f>IF(ISNUMBER(T39),INDEX($AW$5:$AW$2999,MATCH(T39,AJ$5:AJ$2999,0),1),"")</f>
        <v/>
      </c>
      <c r="AC39" s="299" t="str">
        <f>IF(ISNUMBER(U39),INDEX($AW$5:$AW$2999,MATCH(U39,AK$5:AK$2999,0),1),"")</f>
        <v/>
      </c>
      <c r="AD39" s="299" t="str">
        <f>IF(ISNUMBER(V39),INDEX($AW$5:$AW$2999,MATCH(V39,AL$5:AL$2999,0),1),"")</f>
        <v/>
      </c>
      <c r="AE39" s="299" t="str">
        <f>IF(ISNUMBER(W39),INDEX($AW$5:$AW$2999,MATCH(W39,AM$5:AM$2999,0),1),"")</f>
        <v/>
      </c>
      <c r="AF39" s="299" t="str">
        <f>IF(ISNUMBER(X39),INDEX($AW$5:$AW$2999,MATCH(X39,AN$5:AN$2999,0),1),"")</f>
        <v/>
      </c>
      <c r="AG39" s="299"/>
      <c r="AH39" s="303">
        <f>IF($AW39="","",IF(ISNUMBER(MATCH($AW39,AP$5:AP$29999,0)),MAX(AH$4:AH38)+1,0))</f>
        <v>0</v>
      </c>
      <c r="AI39" s="303">
        <f>IF($AW39="","",IF(ISNUMBER(MATCH($AW39,AQ$5:AQ$29999,0)),MAX(AI$4:AI38)+1,0))</f>
        <v>25</v>
      </c>
      <c r="AJ39" s="303">
        <f>IF($AW39="","",IF(ISNUMBER(MATCH($AW39,AR$5:AR$29999,0)),MAX(AJ$4:AJ38)+1,0))</f>
        <v>0</v>
      </c>
      <c r="AK39" s="303">
        <f>IF($AW39="","",IF(ISNUMBER(MATCH($AW39,AS$5:AS$29999,0)),MAX(AK$4:AK38)+1,0))</f>
        <v>0</v>
      </c>
      <c r="AL39" s="303">
        <f>IF($AW39="","",IF(ISNUMBER(MATCH($AW39,AT$5:AT$29999,0)),MAX(AL$4:AL38)+1,0))</f>
        <v>0</v>
      </c>
      <c r="AM39" s="303">
        <f>IF($AW39="","",IF(ISNUMBER(MATCH($AW39,AU$5:AU$29999,0)),MAX(AM$4:AM38)+1,0))</f>
        <v>0</v>
      </c>
      <c r="AN39" s="303">
        <f>IF($AW39="","",IF(ISNUMBER(MATCH($AW39,AV$5:AV$29999,0)),MAX(AN$4:AN38)+1,0))</f>
        <v>0</v>
      </c>
      <c r="AO39" s="324"/>
      <c r="AP39" s="318"/>
      <c r="AQ39" s="318" t="s">
        <v>821</v>
      </c>
      <c r="AR39" s="318"/>
      <c r="AS39" s="318"/>
      <c r="AT39" s="318"/>
      <c r="AU39" s="301"/>
      <c r="AV39" s="301"/>
      <c r="AW39" s="319" t="s">
        <v>811</v>
      </c>
      <c r="AX39" s="291" t="str">
        <f>IF(ISNUMBER(MATCH($AW39,Z$5:Z$501,0)),INDEX(Z$5:Z$501,MATCH($AW39,Z$5:Z$501,0),1),"")</f>
        <v/>
      </c>
      <c r="AY39" s="291" t="str">
        <f>IF(ISNUMBER(MATCH($AW39,AA$5:AA$501,0)),INDEX(AA$5:AA$501,MATCH($AW39,AA$5:AA$501,0),1),"")</f>
        <v>.uzf.bud</v>
      </c>
      <c r="AZ39" s="291" t="str">
        <f>IF(ISNUMBER(MATCH($AW39,AB$5:AB$501,0)),INDEX(AB$5:AB$501,MATCH($AW39,AB$5:AB$501,0),1),"")</f>
        <v/>
      </c>
      <c r="BA39" s="291" t="str">
        <f>IF(ISNUMBER(MATCH($AW39,AC$5:AC$501,0)),INDEX(AC$5:AC$501,MATCH($AW39,AC$5:AC$501,0),1),"")</f>
        <v/>
      </c>
      <c r="BB39" s="291" t="str">
        <f>IF(ISNUMBER(MATCH($AW39,AD$5:AD$501,0)),INDEX(AD$5:AD$501,MATCH($AW39,AD$5:AD$501,0),1),"")</f>
        <v/>
      </c>
      <c r="BC39" s="291" t="str">
        <f>IF(ISNUMBER(MATCH($AW39,AE$5:AE$501,0)),INDEX(AE$5:AE$501,MATCH($AW39,AE$5:AE$501,0),1),"")</f>
        <v/>
      </c>
      <c r="BD39" s="291" t="str">
        <f>IF(ISNUMBER(MATCH($AW39,AF$5:AF$501,0)),INDEX(AF$5:AF$501,MATCH($AW39,AF$5:AF$501,0),1),"")</f>
        <v/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ht="12.75" customHeight="1" x14ac:dyDescent="0.25">
      <c r="A40" s="310">
        <f>IF(ROW()-ROW(A$4)&lt;=1000,ROW()-ROW(A$4),"")</f>
        <v>36</v>
      </c>
      <c r="B40" s="318" t="s">
        <v>822</v>
      </c>
      <c r="C40" s="318"/>
      <c r="D40" s="67"/>
      <c r="E40" s="245" t="str">
        <f>IF(ISNUMBER(MATCH(C40,$B$5:$B$1000,0)),MATCH(C40,$B$5:$B$1000,0),"")</f>
        <v/>
      </c>
      <c r="F40" s="309" t="str">
        <f>IF(ISNUMBER(E40),MAX(F$4:F39)+1,"")</f>
        <v/>
      </c>
      <c r="G40" s="309">
        <f>IF(IF(ISNUMBER(E40),"",MAX(G$4:G39)+1)&lt;=G$3,IF(ISNUMBER(E40),"",MAX(G$4:G39)+1),"")</f>
        <v>14</v>
      </c>
      <c r="H40" s="310" t="str">
        <f>IF(A40&lt;=G$3,MATCH(A40,G$5:G$1000,0),"")</f>
        <v/>
      </c>
      <c r="I40" s="245" t="str">
        <f>IF(ISNUMBER(H40),INDEX($B$5:$B$1000,H40,1),"")</f>
        <v/>
      </c>
      <c r="J40" s="248" t="str">
        <f>IF(ISNUMBER(F40),B40,IF(ISTEXT(B40),INDEX($I$5:$I$1000,MATCH(A40,$H$5:$H$1000,0),1),""))</f>
        <v>sfr.stage.csv</v>
      </c>
      <c r="K40" s="309" t="str">
        <f>IF(C40="","",IF(ISNUMBER(MATCH(C40,$J$5:$J$1000,0)),"",IF(G40=1,F$3,0)+MAX(K$4:K39)+1))</f>
        <v/>
      </c>
      <c r="L40" s="309" t="str">
        <f>IF(C40="","",IF(ISNUMBER(MATCH(C40,$J$5:$J$1000,0)),"",IF(G40=1,E$4,0)+MAX(L$4:L39)+1))</f>
        <v/>
      </c>
      <c r="M40" s="248" t="str">
        <f>IF(ISNUMBER(MATCH(A40,$L$5:$L$1000,0)),INDEX($C$5:$C$1000,MATCH(A40,$L$5:$L$1000,0),1),"")</f>
        <v/>
      </c>
      <c r="N40" s="248">
        <f>IF(P40="",0,1)</f>
        <v>1</v>
      </c>
      <c r="O40" s="67"/>
      <c r="P40" s="319" t="str">
        <f>IF(A40&lt;=$E$4,IF(ISTEXT(J40),J40,""),IF(ISTEXT(M40),M40,""))</f>
        <v>sfr.stage.csv</v>
      </c>
      <c r="Q40" s="6"/>
      <c r="R40" s="303" t="str">
        <f>IF(ROW()-ROW(R$4)&lt;=AH$3,ROW()-ROW(R$4),"")</f>
        <v/>
      </c>
      <c r="S40" s="303">
        <f>IF(ROW()-ROW(S$4)&lt;=AI$3,ROW()-ROW(S$4),"")</f>
        <v>36</v>
      </c>
      <c r="T40" s="303" t="str">
        <f>IF(ROW()-ROW(T$4)&lt;=AJ$3,ROW()-ROW(T$4),"")</f>
        <v/>
      </c>
      <c r="U40" s="303" t="str">
        <f>IF(ROW()-ROW(U$4)&lt;=AK$3,ROW()-ROW(U$4),"")</f>
        <v/>
      </c>
      <c r="V40" s="303" t="str">
        <f>IF(ROW()-ROW(V$4)&lt;=AL$3,ROW()-ROW(V$4),"")</f>
        <v/>
      </c>
      <c r="W40" s="303" t="str">
        <f>IF(ROW()-ROW(W$4)&lt;=AM$3,ROW()-ROW(W$4),"")</f>
        <v/>
      </c>
      <c r="X40" s="303" t="str">
        <f>IF(ROW()-ROW(X$4)&lt;=AN$3,ROW()-ROW(X$4),"")</f>
        <v/>
      </c>
      <c r="Y40" s="303"/>
      <c r="Z40" s="299" t="str">
        <f>IF(ISNUMBER(R40),INDEX($AW$5:$AW$2999,MATCH(R40,AH$5:AH$2999,0),1),"")</f>
        <v/>
      </c>
      <c r="AA40" s="299" t="str">
        <f>IF(ISNUMBER(S40),INDEX($AW$5:$AW$2999,MATCH(S40,AI$5:AI$2999,0),1),"")</f>
        <v>sfr.stage.csv</v>
      </c>
      <c r="AB40" s="299" t="str">
        <f>IF(ISNUMBER(T40),INDEX($AW$5:$AW$2999,MATCH(T40,AJ$5:AJ$2999,0),1),"")</f>
        <v/>
      </c>
      <c r="AC40" s="299" t="str">
        <f>IF(ISNUMBER(U40),INDEX($AW$5:$AW$2999,MATCH(U40,AK$5:AK$2999,0),1),"")</f>
        <v/>
      </c>
      <c r="AD40" s="299" t="str">
        <f>IF(ISNUMBER(V40),INDEX($AW$5:$AW$2999,MATCH(V40,AL$5:AL$2999,0),1),"")</f>
        <v/>
      </c>
      <c r="AE40" s="299" t="str">
        <f>IF(ISNUMBER(W40),INDEX($AW$5:$AW$2999,MATCH(W40,AM$5:AM$2999,0),1),"")</f>
        <v/>
      </c>
      <c r="AF40" s="299" t="str">
        <f>IF(ISNUMBER(X40),INDEX($AW$5:$AW$2999,MATCH(X40,AN$5:AN$2999,0),1),"")</f>
        <v/>
      </c>
      <c r="AG40" s="299"/>
      <c r="AH40" s="303">
        <f>IF($AW40="","",IF(ISNUMBER(MATCH($AW40,AP$5:AP$29999,0)),MAX(AH$4:AH39)+1,0))</f>
        <v>0</v>
      </c>
      <c r="AI40" s="303">
        <f>IF($AW40="","",IF(ISNUMBER(MATCH($AW40,AQ$5:AQ$29999,0)),MAX(AI$4:AI39)+1,0))</f>
        <v>26</v>
      </c>
      <c r="AJ40" s="303">
        <f>IF($AW40="","",IF(ISNUMBER(MATCH($AW40,AR$5:AR$29999,0)),MAX(AJ$4:AJ39)+1,0))</f>
        <v>0</v>
      </c>
      <c r="AK40" s="303">
        <f>IF($AW40="","",IF(ISNUMBER(MATCH($AW40,AS$5:AS$29999,0)),MAX(AK$4:AK39)+1,0))</f>
        <v>0</v>
      </c>
      <c r="AL40" s="303">
        <f>IF($AW40="","",IF(ISNUMBER(MATCH($AW40,AT$5:AT$29999,0)),MAX(AL$4:AL39)+1,0))</f>
        <v>0</v>
      </c>
      <c r="AM40" s="303">
        <f>IF($AW40="","",IF(ISNUMBER(MATCH($AW40,AU$5:AU$29999,0)),MAX(AM$4:AM39)+1,0))</f>
        <v>0</v>
      </c>
      <c r="AN40" s="303">
        <f>IF($AW40="","",IF(ISNUMBER(MATCH($AW40,AV$5:AV$29999,0)),MAX(AN$4:AN39)+1,0))</f>
        <v>0</v>
      </c>
      <c r="AO40" s="324"/>
      <c r="AP40" s="318"/>
      <c r="AQ40" s="318" t="s">
        <v>822</v>
      </c>
      <c r="AR40" s="318"/>
      <c r="AS40" s="318"/>
      <c r="AT40" s="318"/>
      <c r="AU40" s="301"/>
      <c r="AV40" s="301"/>
      <c r="AW40" s="319" t="s">
        <v>812</v>
      </c>
      <c r="AX40" s="291" t="str">
        <f>IF(ISNUMBER(MATCH($AW40,Z$5:Z$501,0)),INDEX(Z$5:Z$501,MATCH($AW40,Z$5:Z$501,0),1),"")</f>
        <v/>
      </c>
      <c r="AY40" s="291" t="str">
        <f>IF(ISNUMBER(MATCH($AW40,AA$5:AA$501,0)),INDEX(AA$5:AA$501,MATCH($AW40,AA$5:AA$501,0),1),"")</f>
        <v>.uzf.obs</v>
      </c>
      <c r="AZ40" s="291" t="str">
        <f>IF(ISNUMBER(MATCH($AW40,AB$5:AB$501,0)),INDEX(AB$5:AB$501,MATCH($AW40,AB$5:AB$501,0),1),"")</f>
        <v/>
      </c>
      <c r="BA40" s="291" t="str">
        <f>IF(ISNUMBER(MATCH($AW40,AC$5:AC$501,0)),INDEX(AC$5:AC$501,MATCH($AW40,AC$5:AC$501,0),1),"")</f>
        <v/>
      </c>
      <c r="BB40" s="291" t="str">
        <f>IF(ISNUMBER(MATCH($AW40,AD$5:AD$501,0)),INDEX(AD$5:AD$501,MATCH($AW40,AD$5:AD$501,0),1),"")</f>
        <v/>
      </c>
      <c r="BC40" s="291" t="str">
        <f>IF(ISNUMBER(MATCH($AW40,AE$5:AE$501,0)),INDEX(AE$5:AE$501,MATCH($AW40,AE$5:AE$501,0),1),"")</f>
        <v/>
      </c>
      <c r="BD40" s="291" t="str">
        <f>IF(ISNUMBER(MATCH($AW40,AF$5:AF$501,0)),INDEX(AF$5:AF$501,MATCH($AW40,AF$5:AF$501,0),1),"")</f>
        <v/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ht="12.75" customHeight="1" x14ac:dyDescent="0.25">
      <c r="A41" s="310">
        <f>IF(ROW()-ROW(A$4)&lt;=1000,ROW()-ROW(A$4),"")</f>
        <v>37</v>
      </c>
      <c r="B41" s="318"/>
      <c r="C41" s="318"/>
      <c r="D41" s="67"/>
      <c r="E41" s="245" t="str">
        <f>IF(ISNUMBER(MATCH(C41,$B$5:$B$1000,0)),MATCH(C41,$B$5:$B$1000,0),"")</f>
        <v/>
      </c>
      <c r="F41" s="309" t="str">
        <f>IF(ISNUMBER(E41),MAX(F$4:F40)+1,"")</f>
        <v/>
      </c>
      <c r="G41" s="309" t="str">
        <f>IF(IF(ISNUMBER(E41),"",MAX(G$4:G40)+1)&lt;=G$3,IF(ISNUMBER(E41),"",MAX(G$4:G40)+1),"")</f>
        <v/>
      </c>
      <c r="H41" s="310" t="str">
        <f>IF(A41&lt;=G$3,MATCH(A41,G$5:G$1000,0),"")</f>
        <v/>
      </c>
      <c r="I41" s="245" t="str">
        <f>IF(ISNUMBER(H41),INDEX($B$5:$B$1000,H41,1),"")</f>
        <v/>
      </c>
      <c r="J41" s="248" t="str">
        <f>IF(ISNUMBER(F41),B41,IF(ISTEXT(B41),INDEX($I$5:$I$1000,MATCH(A41,$H$5:$H$1000,0),1),""))</f>
        <v/>
      </c>
      <c r="K41" s="309" t="str">
        <f>IF(C41="","",IF(ISNUMBER(MATCH(C41,$J$5:$J$1000,0)),"",IF(G41=1,F$3,0)+MAX(K$4:K40)+1))</f>
        <v/>
      </c>
      <c r="L41" s="309" t="str">
        <f>IF(C41="","",IF(ISNUMBER(MATCH(C41,$J$5:$J$1000,0)),"",IF(G41=1,E$4,0)+MAX(L$4:L40)+1))</f>
        <v/>
      </c>
      <c r="M41" s="248" t="str">
        <f>IF(ISNUMBER(MATCH(A41,$L$5:$L$1000,0)),INDEX($C$5:$C$1000,MATCH(A41,$L$5:$L$1000,0),1),"")</f>
        <v>.chd</v>
      </c>
      <c r="N41" s="248">
        <f>IF(P41="",0,1)</f>
        <v>1</v>
      </c>
      <c r="O41" s="67"/>
      <c r="P41" s="319" t="str">
        <f>IF(A41&lt;=$E$4,IF(ISTEXT(J41),J41,""),IF(ISTEXT(M41),M41,""))</f>
        <v>.chd</v>
      </c>
      <c r="Q41" s="6"/>
      <c r="R41" s="303" t="str">
        <f>IF(ROW()-ROW(R$4)&lt;=AH$3,ROW()-ROW(R$4),"")</f>
        <v/>
      </c>
      <c r="S41" s="303" t="str">
        <f>IF(ROW()-ROW(S$4)&lt;=AI$3,ROW()-ROW(S$4),"")</f>
        <v/>
      </c>
      <c r="T41" s="303" t="str">
        <f>IF(ROW()-ROW(T$4)&lt;=AJ$3,ROW()-ROW(T$4),"")</f>
        <v/>
      </c>
      <c r="U41" s="303" t="str">
        <f>IF(ROW()-ROW(U$4)&lt;=AK$3,ROW()-ROW(U$4),"")</f>
        <v/>
      </c>
      <c r="V41" s="303" t="str">
        <f>IF(ROW()-ROW(V$4)&lt;=AL$3,ROW()-ROW(V$4),"")</f>
        <v/>
      </c>
      <c r="W41" s="303" t="str">
        <f>IF(ROW()-ROW(W$4)&lt;=AM$3,ROW()-ROW(W$4),"")</f>
        <v/>
      </c>
      <c r="X41" s="303" t="str">
        <f>IF(ROW()-ROW(X$4)&lt;=AN$3,ROW()-ROW(X$4),"")</f>
        <v/>
      </c>
      <c r="Y41" s="303"/>
      <c r="Z41" s="299" t="str">
        <f>IF(ISNUMBER(R41),INDEX($AW$5:$AW$2999,MATCH(R41,AH$5:AH$2999,0),1),"")</f>
        <v/>
      </c>
      <c r="AA41" s="299" t="str">
        <f>IF(ISNUMBER(S41),INDEX($AW$5:$AW$2999,MATCH(S41,AI$5:AI$2999,0),1),"")</f>
        <v/>
      </c>
      <c r="AB41" s="299" t="str">
        <f>IF(ISNUMBER(T41),INDEX($AW$5:$AW$2999,MATCH(T41,AJ$5:AJ$2999,0),1),"")</f>
        <v/>
      </c>
      <c r="AC41" s="299" t="str">
        <f>IF(ISNUMBER(U41),INDEX($AW$5:$AW$2999,MATCH(U41,AK$5:AK$2999,0),1),"")</f>
        <v/>
      </c>
      <c r="AD41" s="299" t="str">
        <f>IF(ISNUMBER(V41),INDEX($AW$5:$AW$2999,MATCH(V41,AL$5:AL$2999,0),1),"")</f>
        <v/>
      </c>
      <c r="AE41" s="299" t="str">
        <f>IF(ISNUMBER(W41),INDEX($AW$5:$AW$2999,MATCH(W41,AM$5:AM$2999,0),1),"")</f>
        <v/>
      </c>
      <c r="AF41" s="299" t="str">
        <f>IF(ISNUMBER(X41),INDEX($AW$5:$AW$2999,MATCH(X41,AN$5:AN$2999,0),1),"")</f>
        <v/>
      </c>
      <c r="AG41" s="299"/>
      <c r="AH41" s="303">
        <f>IF($AW41="","",IF(ISNUMBER(MATCH($AW41,AP$5:AP$29999,0)),MAX(AH$4:AH40)+1,0))</f>
        <v>21</v>
      </c>
      <c r="AI41" s="303">
        <f>IF($AW41="","",IF(ISNUMBER(MATCH($AW41,AQ$5:AQ$29999,0)),MAX(AI$4:AI40)+1,0))</f>
        <v>27</v>
      </c>
      <c r="AJ41" s="303">
        <f>IF($AW41="","",IF(ISNUMBER(MATCH($AW41,AR$5:AR$29999,0)),MAX(AJ$4:AJ40)+1,0))</f>
        <v>0</v>
      </c>
      <c r="AK41" s="303">
        <f>IF($AW41="","",IF(ISNUMBER(MATCH($AW41,AS$5:AS$29999,0)),MAX(AK$4:AK40)+1,0))</f>
        <v>0</v>
      </c>
      <c r="AL41" s="303">
        <f>IF($AW41="","",IF(ISNUMBER(MATCH($AW41,AT$5:AT$29999,0)),MAX(AL$4:AL40)+1,0))</f>
        <v>0</v>
      </c>
      <c r="AM41" s="303">
        <f>IF($AW41="","",IF(ISNUMBER(MATCH($AW41,AU$5:AU$29999,0)),MAX(AM$4:AM40)+1,0))</f>
        <v>0</v>
      </c>
      <c r="AN41" s="303">
        <f>IF($AW41="","",IF(ISNUMBER(MATCH($AW41,AV$5:AV$29999,0)),MAX(AN$4:AN40)+1,0))</f>
        <v>0</v>
      </c>
      <c r="AO41" s="324"/>
      <c r="AP41" s="318"/>
      <c r="AQ41" s="318"/>
      <c r="AR41" s="318"/>
      <c r="AS41" s="318"/>
      <c r="AT41" s="301"/>
      <c r="AU41" s="301"/>
      <c r="AV41" s="301"/>
      <c r="AW41" s="319" t="s">
        <v>813</v>
      </c>
      <c r="AX41" s="291" t="str">
        <f>IF(ISNUMBER(MATCH($AW41,Z$5:Z$501,0)),INDEX(Z$5:Z$501,MATCH($AW41,Z$5:Z$501,0),1),"")</f>
        <v>.wel</v>
      </c>
      <c r="AY41" s="291" t="str">
        <f>IF(ISNUMBER(MATCH($AW41,AA$5:AA$501,0)),INDEX(AA$5:AA$501,MATCH($AW41,AA$5:AA$501,0),1),"")</f>
        <v>.wel</v>
      </c>
      <c r="AZ41" s="291" t="str">
        <f>IF(ISNUMBER(MATCH($AW41,AB$5:AB$501,0)),INDEX(AB$5:AB$501,MATCH($AW41,AB$5:AB$501,0),1),"")</f>
        <v/>
      </c>
      <c r="BA41" s="291" t="str">
        <f>IF(ISNUMBER(MATCH($AW41,AC$5:AC$501,0)),INDEX(AC$5:AC$501,MATCH($AW41,AC$5:AC$501,0),1),"")</f>
        <v/>
      </c>
      <c r="BB41" s="291" t="str">
        <f>IF(ISNUMBER(MATCH($AW41,AD$5:AD$501,0)),INDEX(AD$5:AD$501,MATCH($AW41,AD$5:AD$501,0),1),"")</f>
        <v/>
      </c>
      <c r="BC41" s="291" t="str">
        <f>IF(ISNUMBER(MATCH($AW41,AE$5:AE$501,0)),INDEX(AE$5:AE$501,MATCH($AW41,AE$5:AE$501,0),1),"")</f>
        <v/>
      </c>
      <c r="BD41" s="291" t="str">
        <f>IF(ISNUMBER(MATCH($AW41,AF$5:AF$501,0)),INDEX(AF$5:AF$501,MATCH($AW41,AF$5:AF$501,0),1),"")</f>
        <v/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ht="12.75" customHeight="1" x14ac:dyDescent="0.25">
      <c r="A42" s="310">
        <f>IF(ROW()-ROW(A$4)&lt;=1000,ROW()-ROW(A$4),"")</f>
        <v>38</v>
      </c>
      <c r="B42" s="318"/>
      <c r="C42" s="318"/>
      <c r="D42" s="67"/>
      <c r="E42" s="245" t="str">
        <f>IF(ISNUMBER(MATCH(C42,$B$5:$B$1000,0)),MATCH(C42,$B$5:$B$1000,0),"")</f>
        <v/>
      </c>
      <c r="F42" s="309" t="str">
        <f>IF(ISNUMBER(E42),MAX(F$4:F41)+1,"")</f>
        <v/>
      </c>
      <c r="G42" s="309" t="str">
        <f>IF(IF(ISNUMBER(E42),"",MAX(G$4:G41)+1)&lt;=G$3,IF(ISNUMBER(E42),"",MAX(G$4:G41)+1),"")</f>
        <v/>
      </c>
      <c r="H42" s="310" t="str">
        <f>IF(A42&lt;=G$3,MATCH(A42,G$5:G$1000,0),"")</f>
        <v/>
      </c>
      <c r="I42" s="245" t="str">
        <f>IF(ISNUMBER(H42),INDEX($B$5:$B$1000,H42,1),"")</f>
        <v/>
      </c>
      <c r="J42" s="248" t="str">
        <f>IF(ISNUMBER(F42),B42,IF(ISTEXT(B42),INDEX($I$5:$I$1000,MATCH(A42,$H$5:$H$1000,0),1),""))</f>
        <v/>
      </c>
      <c r="K42" s="309" t="str">
        <f>IF(C42="","",IF(ISNUMBER(MATCH(C42,$J$5:$J$1000,0)),"",IF(G42=1,F$3,0)+MAX(K$4:K41)+1))</f>
        <v/>
      </c>
      <c r="L42" s="309" t="str">
        <f>IF(C42="","",IF(ISNUMBER(MATCH(C42,$J$5:$J$1000,0)),"",IF(G42=1,E$4,0)+MAX(L$4:L41)+1))</f>
        <v/>
      </c>
      <c r="M42" s="248" t="str">
        <f>IF(ISNUMBER(MATCH(A42,$L$5:$L$1000,0)),INDEX($C$5:$C$1000,MATCH(A42,$L$5:$L$1000,0),1),"")</f>
        <v>.evta</v>
      </c>
      <c r="N42" s="248">
        <f>IF(P42="",0,1)</f>
        <v>1</v>
      </c>
      <c r="O42" s="67"/>
      <c r="P42" s="319" t="str">
        <f>IF(A42&lt;=$E$4,IF(ISTEXT(J42),J42,""),IF(ISTEXT(M42),M42,""))</f>
        <v>.evta</v>
      </c>
      <c r="Q42" s="6"/>
      <c r="R42" s="303" t="str">
        <f>IF(ROW()-ROW(R$4)&lt;=AH$3,ROW()-ROW(R$4),"")</f>
        <v/>
      </c>
      <c r="S42" s="303" t="str">
        <f>IF(ROW()-ROW(S$4)&lt;=AI$3,ROW()-ROW(S$4),"")</f>
        <v/>
      </c>
      <c r="T42" s="303" t="str">
        <f>IF(ROW()-ROW(T$4)&lt;=AJ$3,ROW()-ROW(T$4),"")</f>
        <v/>
      </c>
      <c r="U42" s="303" t="str">
        <f>IF(ROW()-ROW(U$4)&lt;=AK$3,ROW()-ROW(U$4),"")</f>
        <v/>
      </c>
      <c r="V42" s="303" t="str">
        <f>IF(ROW()-ROW(V$4)&lt;=AL$3,ROW()-ROW(V$4),"")</f>
        <v/>
      </c>
      <c r="W42" s="303" t="str">
        <f>IF(ROW()-ROW(W$4)&lt;=AM$3,ROW()-ROW(W$4),"")</f>
        <v/>
      </c>
      <c r="X42" s="303" t="str">
        <f>IF(ROW()-ROW(X$4)&lt;=AN$3,ROW()-ROW(X$4),"")</f>
        <v/>
      </c>
      <c r="Y42" s="303"/>
      <c r="Z42" s="299" t="str">
        <f>IF(ISNUMBER(R42),INDEX($AW$5:$AW$2999,MATCH(R42,AH$5:AH$2999,0),1),"")</f>
        <v/>
      </c>
      <c r="AA42" s="299" t="str">
        <f>IF(ISNUMBER(S42),INDEX($AW$5:$AW$2999,MATCH(S42,AI$5:AI$2999,0),1),"")</f>
        <v/>
      </c>
      <c r="AB42" s="299" t="str">
        <f>IF(ISNUMBER(T42),INDEX($AW$5:$AW$2999,MATCH(T42,AJ$5:AJ$2999,0),1),"")</f>
        <v/>
      </c>
      <c r="AC42" s="299" t="str">
        <f>IF(ISNUMBER(U42),INDEX($AW$5:$AW$2999,MATCH(U42,AK$5:AK$2999,0),1),"")</f>
        <v/>
      </c>
      <c r="AD42" s="299" t="str">
        <f>IF(ISNUMBER(V42),INDEX($AW$5:$AW$2999,MATCH(V42,AL$5:AL$2999,0),1),"")</f>
        <v/>
      </c>
      <c r="AE42" s="299" t="str">
        <f>IF(ISNUMBER(W42),INDEX($AW$5:$AW$2999,MATCH(W42,AM$5:AM$2999,0),1),"")</f>
        <v/>
      </c>
      <c r="AF42" s="299" t="str">
        <f>IF(ISNUMBER(X42),INDEX($AW$5:$AW$2999,MATCH(X42,AN$5:AN$2999,0),1),"")</f>
        <v/>
      </c>
      <c r="AG42" s="299"/>
      <c r="AH42" s="303">
        <f>IF($AW42="","",IF(ISNUMBER(MATCH($AW42,AP$5:AP$29999,0)),MAX(AH$4:AH41)+1,0))</f>
        <v>0</v>
      </c>
      <c r="AI42" s="303">
        <f>IF($AW42="","",IF(ISNUMBER(MATCH($AW42,AQ$5:AQ$29999,0)),MAX(AI$4:AI41)+1,0))</f>
        <v>28</v>
      </c>
      <c r="AJ42" s="303">
        <f>IF($AW42="","",IF(ISNUMBER(MATCH($AW42,AR$5:AR$29999,0)),MAX(AJ$4:AJ41)+1,0))</f>
        <v>0</v>
      </c>
      <c r="AK42" s="303">
        <f>IF($AW42="","",IF(ISNUMBER(MATCH($AW42,AS$5:AS$29999,0)),MAX(AK$4:AK41)+1,0))</f>
        <v>0</v>
      </c>
      <c r="AL42" s="303">
        <f>IF($AW42="","",IF(ISNUMBER(MATCH($AW42,AT$5:AT$29999,0)),MAX(AL$4:AL41)+1,0))</f>
        <v>0</v>
      </c>
      <c r="AM42" s="303">
        <f>IF($AW42="","",IF(ISNUMBER(MATCH($AW42,AU$5:AU$29999,0)),MAX(AM$4:AM41)+1,0))</f>
        <v>0</v>
      </c>
      <c r="AN42" s="303">
        <f>IF($AW42="","",IF(ISNUMBER(MATCH($AW42,AV$5:AV$29999,0)),MAX(AN$4:AN41)+1,0))</f>
        <v>0</v>
      </c>
      <c r="AO42" s="324"/>
      <c r="AP42" s="318"/>
      <c r="AQ42" s="318"/>
      <c r="AR42" s="318"/>
      <c r="AS42" s="318"/>
      <c r="AT42" s="301"/>
      <c r="AU42" s="301"/>
      <c r="AV42" s="301"/>
      <c r="AW42" s="319" t="s">
        <v>814</v>
      </c>
      <c r="AX42" s="291" t="str">
        <f>IF(ISNUMBER(MATCH($AW42,Z$5:Z$501,0)),INDEX(Z$5:Z$501,MATCH($AW42,Z$5:Z$501,0),1),"")</f>
        <v/>
      </c>
      <c r="AY42" s="291" t="str">
        <f>IF(ISNUMBER(MATCH($AW42,AA$5:AA$501,0)),INDEX(AA$5:AA$501,MATCH($AW42,AA$5:AA$501,0),1),"")</f>
        <v>obs_lak.csv</v>
      </c>
      <c r="AZ42" s="291" t="str">
        <f>IF(ISNUMBER(MATCH($AW42,AB$5:AB$501,0)),INDEX(AB$5:AB$501,MATCH($AW42,AB$5:AB$501,0),1),"")</f>
        <v/>
      </c>
      <c r="BA42" s="291" t="str">
        <f>IF(ISNUMBER(MATCH($AW42,AC$5:AC$501,0)),INDEX(AC$5:AC$501,MATCH($AW42,AC$5:AC$501,0),1),"")</f>
        <v/>
      </c>
      <c r="BB42" s="291" t="str">
        <f>IF(ISNUMBER(MATCH($AW42,AD$5:AD$501,0)),INDEX(AD$5:AD$501,MATCH($AW42,AD$5:AD$501,0),1),"")</f>
        <v/>
      </c>
      <c r="BC42" s="291" t="str">
        <f>IF(ISNUMBER(MATCH($AW42,AE$5:AE$501,0)),INDEX(AE$5:AE$501,MATCH($AW42,AE$5:AE$501,0),1),"")</f>
        <v/>
      </c>
      <c r="BD42" s="291" t="str">
        <f>IF(ISNUMBER(MATCH($AW42,AF$5:AF$501,0)),INDEX(AF$5:AF$501,MATCH($AW42,AF$5:AF$501,0),1),"")</f>
        <v/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ht="12.75" customHeight="1" x14ac:dyDescent="0.25">
      <c r="A43" s="310">
        <f>IF(ROW()-ROW(A$4)&lt;=1000,ROW()-ROW(A$4),"")</f>
        <v>39</v>
      </c>
      <c r="B43" s="318"/>
      <c r="C43" s="318"/>
      <c r="D43" s="67"/>
      <c r="E43" s="245" t="str">
        <f>IF(ISNUMBER(MATCH(C43,$B$5:$B$1000,0)),MATCH(C43,$B$5:$B$1000,0),"")</f>
        <v/>
      </c>
      <c r="F43" s="309" t="str">
        <f>IF(ISNUMBER(E43),MAX(F$4:F42)+1,"")</f>
        <v/>
      </c>
      <c r="G43" s="309" t="str">
        <f>IF(IF(ISNUMBER(E43),"",MAX(G$4:G42)+1)&lt;=G$3,IF(ISNUMBER(E43),"",MAX(G$4:G42)+1),"")</f>
        <v/>
      </c>
      <c r="H43" s="310" t="str">
        <f>IF(A43&lt;=G$3,MATCH(A43,G$5:G$1000,0),"")</f>
        <v/>
      </c>
      <c r="I43" s="245" t="str">
        <f>IF(ISNUMBER(H43),INDEX($B$5:$B$1000,H43,1),"")</f>
        <v/>
      </c>
      <c r="J43" s="248" t="str">
        <f>IF(ISNUMBER(F43),B43,IF(ISTEXT(B43),INDEX($I$5:$I$1000,MATCH(A43,$H$5:$H$1000,0),1),""))</f>
        <v/>
      </c>
      <c r="K43" s="309" t="str">
        <f>IF(C43="","",IF(ISNUMBER(MATCH(C43,$J$5:$J$1000,0)),"",IF(G43=1,F$3,0)+MAX(K$4:K42)+1))</f>
        <v/>
      </c>
      <c r="L43" s="309" t="str">
        <f>IF(C43="","",IF(ISNUMBER(MATCH(C43,$J$5:$J$1000,0)),"",IF(G43=1,E$4,0)+MAX(L$4:L42)+1))</f>
        <v/>
      </c>
      <c r="M43" s="248" t="str">
        <f>IF(ISNUMBER(MATCH(A43,$L$5:$L$1000,0)),INDEX($C$5:$C$1000,MATCH(A43,$L$5:$L$1000,0),1),"")</f>
        <v>.gwf.obs</v>
      </c>
      <c r="N43" s="248">
        <f>IF(P43="",0,1)</f>
        <v>1</v>
      </c>
      <c r="O43" s="67"/>
      <c r="P43" s="319" t="str">
        <f>IF(A43&lt;=$E$4,IF(ISTEXT(J43),J43,""),IF(ISTEXT(M43),M43,""))</f>
        <v>.gwf.obs</v>
      </c>
      <c r="Q43" s="6"/>
      <c r="R43" s="303" t="str">
        <f>IF(ROW()-ROW(R$4)&lt;=AH$3,ROW()-ROW(R$4),"")</f>
        <v/>
      </c>
      <c r="S43" s="303" t="str">
        <f>IF(ROW()-ROW(S$4)&lt;=AI$3,ROW()-ROW(S$4),"")</f>
        <v/>
      </c>
      <c r="T43" s="303" t="str">
        <f>IF(ROW()-ROW(T$4)&lt;=AJ$3,ROW()-ROW(T$4),"")</f>
        <v/>
      </c>
      <c r="U43" s="303" t="str">
        <f>IF(ROW()-ROW(U$4)&lt;=AK$3,ROW()-ROW(U$4),"")</f>
        <v/>
      </c>
      <c r="V43" s="303" t="str">
        <f>IF(ROW()-ROW(V$4)&lt;=AL$3,ROW()-ROW(V$4),"")</f>
        <v/>
      </c>
      <c r="W43" s="303" t="str">
        <f>IF(ROW()-ROW(W$4)&lt;=AM$3,ROW()-ROW(W$4),"")</f>
        <v/>
      </c>
      <c r="X43" s="303" t="str">
        <f>IF(ROW()-ROW(X$4)&lt;=AN$3,ROW()-ROW(X$4),"")</f>
        <v/>
      </c>
      <c r="Y43" s="303"/>
      <c r="Z43" s="299" t="str">
        <f>IF(ISNUMBER(R43),INDEX($AW$5:$AW$2999,MATCH(R43,AH$5:AH$2999,0),1),"")</f>
        <v/>
      </c>
      <c r="AA43" s="299" t="str">
        <f>IF(ISNUMBER(S43),INDEX($AW$5:$AW$2999,MATCH(S43,AI$5:AI$2999,0),1),"")</f>
        <v/>
      </c>
      <c r="AB43" s="299" t="str">
        <f>IF(ISNUMBER(T43),INDEX($AW$5:$AW$2999,MATCH(T43,AJ$5:AJ$2999,0),1),"")</f>
        <v/>
      </c>
      <c r="AC43" s="299" t="str">
        <f>IF(ISNUMBER(U43),INDEX($AW$5:$AW$2999,MATCH(U43,AK$5:AK$2999,0),1),"")</f>
        <v/>
      </c>
      <c r="AD43" s="299" t="str">
        <f>IF(ISNUMBER(V43),INDEX($AW$5:$AW$2999,MATCH(V43,AL$5:AL$2999,0),1),"")</f>
        <v/>
      </c>
      <c r="AE43" s="299" t="str">
        <f>IF(ISNUMBER(W43),INDEX($AW$5:$AW$2999,MATCH(W43,AM$5:AM$2999,0),1),"")</f>
        <v/>
      </c>
      <c r="AF43" s="299" t="str">
        <f>IF(ISNUMBER(X43),INDEX($AW$5:$AW$2999,MATCH(X43,AN$5:AN$2999,0),1),"")</f>
        <v/>
      </c>
      <c r="AG43" s="299"/>
      <c r="AH43" s="303">
        <f>IF($AW43="","",IF(ISNUMBER(MATCH($AW43,AP$5:AP$29999,0)),MAX(AH$4:AH42)+1,0))</f>
        <v>0</v>
      </c>
      <c r="AI43" s="303">
        <f>IF($AW43="","",IF(ISNUMBER(MATCH($AW43,AQ$5:AQ$29999,0)),MAX(AI$4:AI42)+1,0))</f>
        <v>29</v>
      </c>
      <c r="AJ43" s="303">
        <f>IF($AW43="","",IF(ISNUMBER(MATCH($AW43,AR$5:AR$29999,0)),MAX(AJ$4:AJ42)+1,0))</f>
        <v>0</v>
      </c>
      <c r="AK43" s="303">
        <f>IF($AW43="","",IF(ISNUMBER(MATCH($AW43,AS$5:AS$29999,0)),MAX(AK$4:AK42)+1,0))</f>
        <v>0</v>
      </c>
      <c r="AL43" s="303">
        <f>IF($AW43="","",IF(ISNUMBER(MATCH($AW43,AT$5:AT$29999,0)),MAX(AL$4:AL42)+1,0))</f>
        <v>0</v>
      </c>
      <c r="AM43" s="303">
        <f>IF($AW43="","",IF(ISNUMBER(MATCH($AW43,AU$5:AU$29999,0)),MAX(AM$4:AM42)+1,0))</f>
        <v>0</v>
      </c>
      <c r="AN43" s="303">
        <f>IF($AW43="","",IF(ISNUMBER(MATCH($AW43,AV$5:AV$29999,0)),MAX(AN$4:AN42)+1,0))</f>
        <v>0</v>
      </c>
      <c r="AO43" s="324"/>
      <c r="AP43" s="318"/>
      <c r="AQ43" s="318"/>
      <c r="AR43" s="318"/>
      <c r="AS43" s="318"/>
      <c r="AT43" s="301"/>
      <c r="AU43" s="301"/>
      <c r="AV43" s="301"/>
      <c r="AW43" s="319" t="s">
        <v>815</v>
      </c>
      <c r="AX43" s="291" t="str">
        <f>IF(ISNUMBER(MATCH($AW43,Z$5:Z$501,0)),INDEX(Z$5:Z$501,MATCH($AW43,Z$5:Z$501,0),1),"")</f>
        <v/>
      </c>
      <c r="AY43" s="291" t="str">
        <f>IF(ISNUMBER(MATCH($AW43,AA$5:AA$501,0)),INDEX(AA$5:AA$501,MATCH($AW43,AA$5:AA$501,0),1),"")</f>
        <v>obs_uzf.csv</v>
      </c>
      <c r="AZ43" s="291" t="str">
        <f>IF(ISNUMBER(MATCH($AW43,AB$5:AB$501,0)),INDEX(AB$5:AB$501,MATCH($AW43,AB$5:AB$501,0),1),"")</f>
        <v/>
      </c>
      <c r="BA43" s="291" t="str">
        <f>IF(ISNUMBER(MATCH($AW43,AC$5:AC$501,0)),INDEX(AC$5:AC$501,MATCH($AW43,AC$5:AC$501,0),1),"")</f>
        <v/>
      </c>
      <c r="BB43" s="291" t="str">
        <f>IF(ISNUMBER(MATCH($AW43,AD$5:AD$501,0)),INDEX(AD$5:AD$501,MATCH($AW43,AD$5:AD$501,0),1),"")</f>
        <v/>
      </c>
      <c r="BC43" s="291" t="str">
        <f>IF(ISNUMBER(MATCH($AW43,AE$5:AE$501,0)),INDEX(AE$5:AE$501,MATCH($AW43,AE$5:AE$501,0),1),"")</f>
        <v/>
      </c>
      <c r="BD43" s="291" t="str">
        <f>IF(ISNUMBER(MATCH($AW43,AF$5:AF$501,0)),INDEX(AF$5:AF$501,MATCH($AW43,AF$5:AF$501,0),1),"")</f>
        <v/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 ht="12.75" customHeight="1" x14ac:dyDescent="0.25">
      <c r="A44" s="310">
        <f>IF(ROW()-ROW(A$4)&lt;=1000,ROW()-ROW(A$4),"")</f>
        <v>40</v>
      </c>
      <c r="B44" s="318"/>
      <c r="C44" s="318"/>
      <c r="D44" s="67"/>
      <c r="E44" s="245" t="str">
        <f>IF(ISNUMBER(MATCH(C44,$B$5:$B$1000,0)),MATCH(C44,$B$5:$B$1000,0),"")</f>
        <v/>
      </c>
      <c r="F44" s="309" t="str">
        <f>IF(ISNUMBER(E44),MAX(F$4:F43)+1,"")</f>
        <v/>
      </c>
      <c r="G44" s="309" t="str">
        <f>IF(IF(ISNUMBER(E44),"",MAX(G$4:G43)+1)&lt;=G$3,IF(ISNUMBER(E44),"",MAX(G$4:G43)+1),"")</f>
        <v/>
      </c>
      <c r="H44" s="310" t="str">
        <f>IF(A44&lt;=G$3,MATCH(A44,G$5:G$1000,0),"")</f>
        <v/>
      </c>
      <c r="I44" s="245" t="str">
        <f>IF(ISNUMBER(H44),INDEX($B$5:$B$1000,H44,1),"")</f>
        <v/>
      </c>
      <c r="J44" s="248" t="str">
        <f>IF(ISNUMBER(F44),B44,IF(ISTEXT(B44),INDEX($I$5:$I$1000,MATCH(A44,$H$5:$H$1000,0),1),""))</f>
        <v/>
      </c>
      <c r="K44" s="309" t="str">
        <f>IF(C44="","",IF(ISNUMBER(MATCH(C44,$J$5:$J$1000,0)),"",IF(G44=1,F$3,0)+MAX(K$4:K43)+1))</f>
        <v/>
      </c>
      <c r="L44" s="309" t="str">
        <f>IF(C44="","",IF(ISNUMBER(MATCH(C44,$J$5:$J$1000,0)),"",IF(G44=1,E$4,0)+MAX(L$4:L43)+1))</f>
        <v/>
      </c>
      <c r="M44" s="248" t="str">
        <f>IF(ISNUMBER(MATCH(A44,$L$5:$L$1000,0)),INDEX($C$5:$C$1000,MATCH(A44,$L$5:$L$1000,0),1),"")</f>
        <v>.gwf.obs.csv</v>
      </c>
      <c r="N44" s="248">
        <f>IF(P44="",0,1)</f>
        <v>1</v>
      </c>
      <c r="O44" s="67"/>
      <c r="P44" s="319" t="str">
        <f>IF(A44&lt;=$E$4,IF(ISTEXT(J44),J44,""),IF(ISTEXT(M44),M44,""))</f>
        <v>.gwf.obs.csv</v>
      </c>
      <c r="Q44" s="6"/>
      <c r="R44" s="303" t="str">
        <f>IF(ROW()-ROW(R$4)&lt;=AH$3,ROW()-ROW(R$4),"")</f>
        <v/>
      </c>
      <c r="S44" s="303" t="str">
        <f>IF(ROW()-ROW(S$4)&lt;=AI$3,ROW()-ROW(S$4),"")</f>
        <v/>
      </c>
      <c r="T44" s="303" t="str">
        <f>IF(ROW()-ROW(T$4)&lt;=AJ$3,ROW()-ROW(T$4),"")</f>
        <v/>
      </c>
      <c r="U44" s="303" t="str">
        <f>IF(ROW()-ROW(U$4)&lt;=AK$3,ROW()-ROW(U$4),"")</f>
        <v/>
      </c>
      <c r="V44" s="303" t="str">
        <f>IF(ROW()-ROW(V$4)&lt;=AL$3,ROW()-ROW(V$4),"")</f>
        <v/>
      </c>
      <c r="W44" s="303" t="str">
        <f>IF(ROW()-ROW(W$4)&lt;=AM$3,ROW()-ROW(W$4),"")</f>
        <v/>
      </c>
      <c r="X44" s="303" t="str">
        <f>IF(ROW()-ROW(X$4)&lt;=AN$3,ROW()-ROW(X$4),"")</f>
        <v/>
      </c>
      <c r="Y44" s="303"/>
      <c r="Z44" s="299" t="str">
        <f>IF(ISNUMBER(R44),INDEX($AW$5:$AW$2999,MATCH(R44,AH$5:AH$2999,0),1),"")</f>
        <v/>
      </c>
      <c r="AA44" s="299" t="str">
        <f>IF(ISNUMBER(S44),INDEX($AW$5:$AW$2999,MATCH(S44,AI$5:AI$2999,0),1),"")</f>
        <v/>
      </c>
      <c r="AB44" s="299" t="str">
        <f>IF(ISNUMBER(T44),INDEX($AW$5:$AW$2999,MATCH(T44,AJ$5:AJ$2999,0),1),"")</f>
        <v/>
      </c>
      <c r="AC44" s="299" t="str">
        <f>IF(ISNUMBER(U44),INDEX($AW$5:$AW$2999,MATCH(U44,AK$5:AK$2999,0),1),"")</f>
        <v/>
      </c>
      <c r="AD44" s="299" t="str">
        <f>IF(ISNUMBER(V44),INDEX($AW$5:$AW$2999,MATCH(V44,AL$5:AL$2999,0),1),"")</f>
        <v/>
      </c>
      <c r="AE44" s="299" t="str">
        <f>IF(ISNUMBER(W44),INDEX($AW$5:$AW$2999,MATCH(W44,AM$5:AM$2999,0),1),"")</f>
        <v/>
      </c>
      <c r="AF44" s="299" t="str">
        <f>IF(ISNUMBER(X44),INDEX($AW$5:$AW$2999,MATCH(X44,AN$5:AN$2999,0),1),"")</f>
        <v/>
      </c>
      <c r="AG44" s="299"/>
      <c r="AH44" s="303">
        <f>IF($AW44="","",IF(ISNUMBER(MATCH($AW44,AP$5:AP$29999,0)),MAX(AH$4:AH43)+1,0))</f>
        <v>0</v>
      </c>
      <c r="AI44" s="303">
        <f>IF($AW44="","",IF(ISNUMBER(MATCH($AW44,AQ$5:AQ$29999,0)),MAX(AI$4:AI43)+1,0))</f>
        <v>30</v>
      </c>
      <c r="AJ44" s="303">
        <f>IF($AW44="","",IF(ISNUMBER(MATCH($AW44,AR$5:AR$29999,0)),MAX(AJ$4:AJ43)+1,0))</f>
        <v>0</v>
      </c>
      <c r="AK44" s="303">
        <f>IF($AW44="","",IF(ISNUMBER(MATCH($AW44,AS$5:AS$29999,0)),MAX(AK$4:AK43)+1,0))</f>
        <v>0</v>
      </c>
      <c r="AL44" s="303">
        <f>IF($AW44="","",IF(ISNUMBER(MATCH($AW44,AT$5:AT$29999,0)),MAX(AL$4:AL43)+1,0))</f>
        <v>0</v>
      </c>
      <c r="AM44" s="303">
        <f>IF($AW44="","",IF(ISNUMBER(MATCH($AW44,AU$5:AU$29999,0)),MAX(AM$4:AM43)+1,0))</f>
        <v>0</v>
      </c>
      <c r="AN44" s="303">
        <f>IF($AW44="","",IF(ISNUMBER(MATCH($AW44,AV$5:AV$29999,0)),MAX(AN$4:AN43)+1,0))</f>
        <v>0</v>
      </c>
      <c r="AO44" s="324"/>
      <c r="AP44" s="318"/>
      <c r="AQ44" s="318"/>
      <c r="AR44" s="318"/>
      <c r="AS44" s="318"/>
      <c r="AT44" s="301"/>
      <c r="AU44" s="301"/>
      <c r="AV44" s="301"/>
      <c r="AW44" s="319" t="s">
        <v>816</v>
      </c>
      <c r="AX44" s="291" t="str">
        <f>IF(ISNUMBER(MATCH($AW44,Z$5:Z$501,0)),INDEX(Z$5:Z$501,MATCH($AW44,Z$5:Z$501,0),1),"")</f>
        <v/>
      </c>
      <c r="AY44" s="291" t="str">
        <f>IF(ISNUMBER(MATCH($AW44,AA$5:AA$501,0)),INDEX(AA$5:AA$501,MATCH($AW44,AA$5:AA$501,0),1),"")</f>
        <v>obs_uzf_column.csv</v>
      </c>
      <c r="AZ44" s="291" t="str">
        <f>IF(ISNUMBER(MATCH($AW44,AB$5:AB$501,0)),INDEX(AB$5:AB$501,MATCH($AW44,AB$5:AB$501,0),1),"")</f>
        <v/>
      </c>
      <c r="BA44" s="291" t="str">
        <f>IF(ISNUMBER(MATCH($AW44,AC$5:AC$501,0)),INDEX(AC$5:AC$501,MATCH($AW44,AC$5:AC$501,0),1),"")</f>
        <v/>
      </c>
      <c r="BB44" s="291" t="str">
        <f>IF(ISNUMBER(MATCH($AW44,AD$5:AD$501,0)),INDEX(AD$5:AD$501,MATCH($AW44,AD$5:AD$501,0),1),"")</f>
        <v/>
      </c>
      <c r="BC44" s="291" t="str">
        <f>IF(ISNUMBER(MATCH($AW44,AE$5:AE$501,0)),INDEX(AE$5:AE$501,MATCH($AW44,AE$5:AE$501,0),1),"")</f>
        <v/>
      </c>
      <c r="BD44" s="291" t="str">
        <f>IF(ISNUMBER(MATCH($AW44,AF$5:AF$501,0)),INDEX(AF$5:AF$501,MATCH($AW44,AF$5:AF$501,0),1),"")</f>
        <v/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 ht="12.75" customHeight="1" x14ac:dyDescent="0.25">
      <c r="A45" s="310">
        <f>IF(ROW()-ROW(A$4)&lt;=1000,ROW()-ROW(A$4),"")</f>
        <v>41</v>
      </c>
      <c r="B45" s="318"/>
      <c r="C45" s="318"/>
      <c r="D45" s="67"/>
      <c r="E45" s="245" t="str">
        <f>IF(ISNUMBER(MATCH(C45,$B$5:$B$1000,0)),MATCH(C45,$B$5:$B$1000,0),"")</f>
        <v/>
      </c>
      <c r="F45" s="309" t="str">
        <f>IF(ISNUMBER(E45),MAX(F$4:F44)+1,"")</f>
        <v/>
      </c>
      <c r="G45" s="309" t="str">
        <f>IF(IF(ISNUMBER(E45),"",MAX(G$4:G44)+1)&lt;=G$3,IF(ISNUMBER(E45),"",MAX(G$4:G44)+1),"")</f>
        <v/>
      </c>
      <c r="H45" s="310" t="str">
        <f>IF(A45&lt;=G$3,MATCH(A45,G$5:G$1000,0),"")</f>
        <v/>
      </c>
      <c r="I45" s="245" t="str">
        <f>IF(ISNUMBER(H45),INDEX($B$5:$B$1000,H45,1),"")</f>
        <v/>
      </c>
      <c r="J45" s="248" t="str">
        <f>IF(ISNUMBER(F45),B45,IF(ISTEXT(B45),INDEX($I$5:$I$1000,MATCH(A45,$H$5:$H$1000,0),1),""))</f>
        <v/>
      </c>
      <c r="K45" s="309" t="str">
        <f>IF(C45="","",IF(ISNUMBER(MATCH(C45,$J$5:$J$1000,0)),"",IF(G45=1,F$3,0)+MAX(K$4:K44)+1))</f>
        <v/>
      </c>
      <c r="L45" s="309" t="str">
        <f>IF(C45="","",IF(ISNUMBER(MATCH(C45,$J$5:$J$1000,0)),"",IF(G45=1,E$4,0)+MAX(L$4:L44)+1))</f>
        <v/>
      </c>
      <c r="M45" s="248" t="str">
        <f>IF(ISNUMBER(MATCH(A45,$L$5:$L$1000,0)),INDEX($C$5:$C$1000,MATCH(A45,$L$5:$L$1000,0),1),"")</f>
        <v>.lak.obs.csv</v>
      </c>
      <c r="N45" s="248">
        <f>IF(P45="",0,1)</f>
        <v>1</v>
      </c>
      <c r="O45" s="67"/>
      <c r="P45" s="319" t="str">
        <f>IF(A45&lt;=$E$4,IF(ISTEXT(J45),J45,""),IF(ISTEXT(M45),M45,""))</f>
        <v>.lak.obs.csv</v>
      </c>
      <c r="Q45" s="6"/>
      <c r="R45" s="303" t="str">
        <f>IF(ROW()-ROW(R$4)&lt;=AH$3,ROW()-ROW(R$4),"")</f>
        <v/>
      </c>
      <c r="S45" s="303" t="str">
        <f>IF(ROW()-ROW(S$4)&lt;=AI$3,ROW()-ROW(S$4),"")</f>
        <v/>
      </c>
      <c r="T45" s="303" t="str">
        <f>IF(ROW()-ROW(T$4)&lt;=AJ$3,ROW()-ROW(T$4),"")</f>
        <v/>
      </c>
      <c r="U45" s="303" t="str">
        <f>IF(ROW()-ROW(U$4)&lt;=AK$3,ROW()-ROW(U$4),"")</f>
        <v/>
      </c>
      <c r="V45" s="303" t="str">
        <f>IF(ROW()-ROW(V$4)&lt;=AL$3,ROW()-ROW(V$4),"")</f>
        <v/>
      </c>
      <c r="W45" s="303" t="str">
        <f>IF(ROW()-ROW(W$4)&lt;=AM$3,ROW()-ROW(W$4),"")</f>
        <v/>
      </c>
      <c r="X45" s="303" t="str">
        <f>IF(ROW()-ROW(X$4)&lt;=AN$3,ROW()-ROW(X$4),"")</f>
        <v/>
      </c>
      <c r="Y45" s="303"/>
      <c r="Z45" s="299" t="str">
        <f>IF(ISNUMBER(R45),INDEX($AW$5:$AW$2999,MATCH(R45,AH$5:AH$2999,0),1),"")</f>
        <v/>
      </c>
      <c r="AA45" s="299" t="str">
        <f>IF(ISNUMBER(S45),INDEX($AW$5:$AW$2999,MATCH(S45,AI$5:AI$2999,0),1),"")</f>
        <v/>
      </c>
      <c r="AB45" s="299" t="str">
        <f>IF(ISNUMBER(T45),INDEX($AW$5:$AW$2999,MATCH(T45,AJ$5:AJ$2999,0),1),"")</f>
        <v/>
      </c>
      <c r="AC45" s="299" t="str">
        <f>IF(ISNUMBER(U45),INDEX($AW$5:$AW$2999,MATCH(U45,AK$5:AK$2999,0),1),"")</f>
        <v/>
      </c>
      <c r="AD45" s="299" t="str">
        <f>IF(ISNUMBER(V45),INDEX($AW$5:$AW$2999,MATCH(V45,AL$5:AL$2999,0),1),"")</f>
        <v/>
      </c>
      <c r="AE45" s="299" t="str">
        <f>IF(ISNUMBER(W45),INDEX($AW$5:$AW$2999,MATCH(W45,AM$5:AM$2999,0),1),"")</f>
        <v/>
      </c>
      <c r="AF45" s="299" t="str">
        <f>IF(ISNUMBER(X45),INDEX($AW$5:$AW$2999,MATCH(X45,AN$5:AN$2999,0),1),"")</f>
        <v/>
      </c>
      <c r="AG45" s="299"/>
      <c r="AH45" s="303">
        <f>IF($AW45="","",IF(ISNUMBER(MATCH($AW45,AP$5:AP$29999,0)),MAX(AH$4:AH44)+1,0))</f>
        <v>0</v>
      </c>
      <c r="AI45" s="303">
        <f>IF($AW45="","",IF(ISNUMBER(MATCH($AW45,AQ$5:AQ$29999,0)),MAX(AI$4:AI44)+1,0))</f>
        <v>31</v>
      </c>
      <c r="AJ45" s="303">
        <f>IF($AW45="","",IF(ISNUMBER(MATCH($AW45,AR$5:AR$29999,0)),MAX(AJ$4:AJ44)+1,0))</f>
        <v>0</v>
      </c>
      <c r="AK45" s="303">
        <f>IF($AW45="","",IF(ISNUMBER(MATCH($AW45,AS$5:AS$29999,0)),MAX(AK$4:AK44)+1,0))</f>
        <v>0</v>
      </c>
      <c r="AL45" s="303">
        <f>IF($AW45="","",IF(ISNUMBER(MATCH($AW45,AT$5:AT$29999,0)),MAX(AL$4:AL44)+1,0))</f>
        <v>0</v>
      </c>
      <c r="AM45" s="303">
        <f>IF($AW45="","",IF(ISNUMBER(MATCH($AW45,AU$5:AU$29999,0)),MAX(AM$4:AM44)+1,0))</f>
        <v>0</v>
      </c>
      <c r="AN45" s="303">
        <f>IF($AW45="","",IF(ISNUMBER(MATCH($AW45,AV$5:AV$29999,0)),MAX(AN$4:AN44)+1,0))</f>
        <v>0</v>
      </c>
      <c r="AO45" s="324"/>
      <c r="AP45" s="318"/>
      <c r="AQ45" s="318"/>
      <c r="AR45" s="318"/>
      <c r="AS45" s="318"/>
      <c r="AT45" s="301"/>
      <c r="AU45" s="301"/>
      <c r="AV45" s="301"/>
      <c r="AW45" s="319" t="s">
        <v>817</v>
      </c>
      <c r="AX45" s="291" t="str">
        <f>IF(ISNUMBER(MATCH($AW45,Z$5:Z$501,0)),INDEX(Z$5:Z$501,MATCH($AW45,Z$5:Z$501,0),1),"")</f>
        <v/>
      </c>
      <c r="AY45" s="291" t="str">
        <f>IF(ISNUMBER(MATCH($AW45,AA$5:AA$501,0)),INDEX(AA$5:AA$501,MATCH($AW45,AA$5:AA$501,0),1),"")</f>
        <v>sfr.allreaches.csv</v>
      </c>
      <c r="AZ45" s="291" t="str">
        <f>IF(ISNUMBER(MATCH($AW45,AB$5:AB$501,0)),INDEX(AB$5:AB$501,MATCH($AW45,AB$5:AB$501,0),1),"")</f>
        <v/>
      </c>
      <c r="BA45" s="291" t="str">
        <f>IF(ISNUMBER(MATCH($AW45,AC$5:AC$501,0)),INDEX(AC$5:AC$501,MATCH($AW45,AC$5:AC$501,0),1),"")</f>
        <v/>
      </c>
      <c r="BB45" s="291" t="str">
        <f>IF(ISNUMBER(MATCH($AW45,AD$5:AD$501,0)),INDEX(AD$5:AD$501,MATCH($AW45,AD$5:AD$501,0),1),"")</f>
        <v/>
      </c>
      <c r="BC45" s="291" t="str">
        <f>IF(ISNUMBER(MATCH($AW45,AE$5:AE$501,0)),INDEX(AE$5:AE$501,MATCH($AW45,AE$5:AE$501,0),1),"")</f>
        <v/>
      </c>
      <c r="BD45" s="291" t="str">
        <f>IF(ISNUMBER(MATCH($AW45,AF$5:AF$501,0)),INDEX(AF$5:AF$501,MATCH($AW45,AF$5:AF$501,0),1),"")</f>
        <v/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 ht="12.75" customHeight="1" x14ac:dyDescent="0.25">
      <c r="A46" s="310">
        <f>IF(ROW()-ROW(A$4)&lt;=1000,ROW()-ROW(A$4),"")</f>
        <v>42</v>
      </c>
      <c r="B46" s="318"/>
      <c r="C46" s="318"/>
      <c r="D46" s="67"/>
      <c r="E46" s="245" t="str">
        <f>IF(ISNUMBER(MATCH(C46,$B$5:$B$1000,0)),MATCH(C46,$B$5:$B$1000,0),"")</f>
        <v/>
      </c>
      <c r="F46" s="309" t="str">
        <f>IF(ISNUMBER(E46),MAX(F$4:F45)+1,"")</f>
        <v/>
      </c>
      <c r="G46" s="309" t="str">
        <f>IF(IF(ISNUMBER(E46),"",MAX(G$4:G45)+1)&lt;=G$3,IF(ISNUMBER(E46),"",MAX(G$4:G45)+1),"")</f>
        <v/>
      </c>
      <c r="H46" s="310" t="str">
        <f>IF(A46&lt;=G$3,MATCH(A46,G$5:G$1000,0),"")</f>
        <v/>
      </c>
      <c r="I46" s="245" t="str">
        <f>IF(ISNUMBER(H46),INDEX($B$5:$B$1000,H46,1),"")</f>
        <v/>
      </c>
      <c r="J46" s="248" t="str">
        <f>IF(ISNUMBER(F46),B46,IF(ISTEXT(B46),INDEX($I$5:$I$1000,MATCH(A46,$H$5:$H$1000,0),1),""))</f>
        <v/>
      </c>
      <c r="K46" s="309" t="str">
        <f>IF(C46="","",IF(ISNUMBER(MATCH(C46,$J$5:$J$1000,0)),"",IF(G46=1,F$3,0)+MAX(K$4:K45)+1))</f>
        <v/>
      </c>
      <c r="L46" s="309" t="str">
        <f>IF(C46="","",IF(ISNUMBER(MATCH(C46,$J$5:$J$1000,0)),"",IF(G46=1,E$4,0)+MAX(L$4:L45)+1))</f>
        <v/>
      </c>
      <c r="M46" s="248" t="str">
        <f>IF(ISNUMBER(MATCH(A46,$L$5:$L$1000,0)),INDEX($C$5:$C$1000,MATCH(A46,$L$5:$L$1000,0),1),"")</f>
        <v>.rcha</v>
      </c>
      <c r="N46" s="248">
        <f>IF(P46="",0,1)</f>
        <v>1</v>
      </c>
      <c r="O46" s="67"/>
      <c r="P46" s="319" t="str">
        <f>IF(A46&lt;=$E$4,IF(ISTEXT(J46),J46,""),IF(ISTEXT(M46),M46,""))</f>
        <v>.rcha</v>
      </c>
      <c r="Q46" s="6"/>
      <c r="R46" s="303" t="str">
        <f>IF(ROW()-ROW(R$4)&lt;=AH$3,ROW()-ROW(R$4),"")</f>
        <v/>
      </c>
      <c r="S46" s="303" t="str">
        <f>IF(ROW()-ROW(S$4)&lt;=AI$3,ROW()-ROW(S$4),"")</f>
        <v/>
      </c>
      <c r="T46" s="303" t="str">
        <f>IF(ROW()-ROW(T$4)&lt;=AJ$3,ROW()-ROW(T$4),"")</f>
        <v/>
      </c>
      <c r="U46" s="303" t="str">
        <f>IF(ROW()-ROW(U$4)&lt;=AK$3,ROW()-ROW(U$4),"")</f>
        <v/>
      </c>
      <c r="V46" s="303" t="str">
        <f>IF(ROW()-ROW(V$4)&lt;=AL$3,ROW()-ROW(V$4),"")</f>
        <v/>
      </c>
      <c r="W46" s="303" t="str">
        <f>IF(ROW()-ROW(W$4)&lt;=AM$3,ROW()-ROW(W$4),"")</f>
        <v/>
      </c>
      <c r="X46" s="303" t="str">
        <f>IF(ROW()-ROW(X$4)&lt;=AN$3,ROW()-ROW(X$4),"")</f>
        <v/>
      </c>
      <c r="Y46" s="303"/>
      <c r="Z46" s="299" t="str">
        <f>IF(ISNUMBER(R46),INDEX($AW$5:$AW$2999,MATCH(R46,AH$5:AH$2999,0),1),"")</f>
        <v/>
      </c>
      <c r="AA46" s="299" t="str">
        <f>IF(ISNUMBER(S46),INDEX($AW$5:$AW$2999,MATCH(S46,AI$5:AI$2999,0),1),"")</f>
        <v/>
      </c>
      <c r="AB46" s="299" t="str">
        <f>IF(ISNUMBER(T46),INDEX($AW$5:$AW$2999,MATCH(T46,AJ$5:AJ$2999,0),1),"")</f>
        <v/>
      </c>
      <c r="AC46" s="299" t="str">
        <f>IF(ISNUMBER(U46),INDEX($AW$5:$AW$2999,MATCH(U46,AK$5:AK$2999,0),1),"")</f>
        <v/>
      </c>
      <c r="AD46" s="299" t="str">
        <f>IF(ISNUMBER(V46),INDEX($AW$5:$AW$2999,MATCH(V46,AL$5:AL$2999,0),1),"")</f>
        <v/>
      </c>
      <c r="AE46" s="299" t="str">
        <f>IF(ISNUMBER(W46),INDEX($AW$5:$AW$2999,MATCH(W46,AM$5:AM$2999,0),1),"")</f>
        <v/>
      </c>
      <c r="AF46" s="299" t="str">
        <f>IF(ISNUMBER(X46),INDEX($AW$5:$AW$2999,MATCH(X46,AN$5:AN$2999,0),1),"")</f>
        <v/>
      </c>
      <c r="AG46" s="299"/>
      <c r="AH46" s="303">
        <f>IF($AW46="","",IF(ISNUMBER(MATCH($AW46,AP$5:AP$29999,0)),MAX(AH$4:AH45)+1,0))</f>
        <v>0</v>
      </c>
      <c r="AI46" s="303">
        <f>IF($AW46="","",IF(ISNUMBER(MATCH($AW46,AQ$5:AQ$29999,0)),MAX(AI$4:AI45)+1,0))</f>
        <v>32</v>
      </c>
      <c r="AJ46" s="303">
        <f>IF($AW46="","",IF(ISNUMBER(MATCH($AW46,AR$5:AR$29999,0)),MAX(AJ$4:AJ45)+1,0))</f>
        <v>0</v>
      </c>
      <c r="AK46" s="303">
        <f>IF($AW46="","",IF(ISNUMBER(MATCH($AW46,AS$5:AS$29999,0)),MAX(AK$4:AK45)+1,0))</f>
        <v>0</v>
      </c>
      <c r="AL46" s="303">
        <f>IF($AW46="","",IF(ISNUMBER(MATCH($AW46,AT$5:AT$29999,0)),MAX(AL$4:AL45)+1,0))</f>
        <v>0</v>
      </c>
      <c r="AM46" s="303">
        <f>IF($AW46="","",IF(ISNUMBER(MATCH($AW46,AU$5:AU$29999,0)),MAX(AM$4:AM45)+1,0))</f>
        <v>0</v>
      </c>
      <c r="AN46" s="303">
        <f>IF($AW46="","",IF(ISNUMBER(MATCH($AW46,AV$5:AV$29999,0)),MAX(AN$4:AN45)+1,0))</f>
        <v>0</v>
      </c>
      <c r="AO46" s="324"/>
      <c r="AP46" s="318"/>
      <c r="AQ46" s="318"/>
      <c r="AR46" s="318"/>
      <c r="AS46" s="318"/>
      <c r="AT46" s="301"/>
      <c r="AU46" s="301"/>
      <c r="AV46" s="301"/>
      <c r="AW46" s="319" t="s">
        <v>818</v>
      </c>
      <c r="AX46" s="291" t="str">
        <f>IF(ISNUMBER(MATCH($AW46,Z$5:Z$501,0)),INDEX(Z$5:Z$501,MATCH($AW46,Z$5:Z$501,0),1),"")</f>
        <v/>
      </c>
      <c r="AY46" s="291" t="str">
        <f>IF(ISNUMBER(MATCH($AW46,AA$5:AA$501,0)),INDEX(AA$5:AA$501,MATCH($AW46,AA$5:AA$501,0),1),"")</f>
        <v>sfr.reach01.csv</v>
      </c>
      <c r="AZ46" s="291" t="str">
        <f>IF(ISNUMBER(MATCH($AW46,AB$5:AB$501,0)),INDEX(AB$5:AB$501,MATCH($AW46,AB$5:AB$501,0),1),"")</f>
        <v/>
      </c>
      <c r="BA46" s="291" t="str">
        <f>IF(ISNUMBER(MATCH($AW46,AC$5:AC$501,0)),INDEX(AC$5:AC$501,MATCH($AW46,AC$5:AC$501,0),1),"")</f>
        <v/>
      </c>
      <c r="BB46" s="291" t="str">
        <f>IF(ISNUMBER(MATCH($AW46,AD$5:AD$501,0)),INDEX(AD$5:AD$501,MATCH($AW46,AD$5:AD$501,0),1),"")</f>
        <v/>
      </c>
      <c r="BC46" s="291" t="str">
        <f>IF(ISNUMBER(MATCH($AW46,AE$5:AE$501,0)),INDEX(AE$5:AE$501,MATCH($AW46,AE$5:AE$501,0),1),"")</f>
        <v/>
      </c>
      <c r="BD46" s="291" t="str">
        <f>IF(ISNUMBER(MATCH($AW46,AF$5:AF$501,0)),INDEX(AF$5:AF$501,MATCH($AW46,AF$5:AF$501,0),1),"")</f>
        <v/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 ht="12.75" customHeight="1" x14ac:dyDescent="0.25">
      <c r="A47" s="310">
        <f>IF(ROW()-ROW(A$4)&lt;=1000,ROW()-ROW(A$4),"")</f>
        <v>43</v>
      </c>
      <c r="B47" s="318"/>
      <c r="C47" s="318"/>
      <c r="D47" s="67"/>
      <c r="E47" s="245" t="str">
        <f>IF(ISNUMBER(MATCH(C47,$B$5:$B$1000,0)),MATCH(C47,$B$5:$B$1000,0),"")</f>
        <v/>
      </c>
      <c r="F47" s="309" t="str">
        <f>IF(ISNUMBER(E47),MAX(F$4:F46)+1,"")</f>
        <v/>
      </c>
      <c r="G47" s="309" t="str">
        <f>IF(IF(ISNUMBER(E47),"",MAX(G$4:G46)+1)&lt;=G$3,IF(ISNUMBER(E47),"",MAX(G$4:G46)+1),"")</f>
        <v/>
      </c>
      <c r="H47" s="310" t="str">
        <f>IF(A47&lt;=G$3,MATCH(A47,G$5:G$1000,0),"")</f>
        <v/>
      </c>
      <c r="I47" s="245" t="str">
        <f>IF(ISNUMBER(H47),INDEX($B$5:$B$1000,H47,1),"")</f>
        <v/>
      </c>
      <c r="J47" s="248" t="str">
        <f>IF(ISNUMBER(F47),B47,IF(ISTEXT(B47),INDEX($I$5:$I$1000,MATCH(A47,$H$5:$H$1000,0),1),""))</f>
        <v/>
      </c>
      <c r="K47" s="309" t="str">
        <f>IF(C47="","",IF(ISNUMBER(MATCH(C47,$J$5:$J$1000,0)),"",IF(G47=1,F$3,0)+MAX(K$4:K46)+1))</f>
        <v/>
      </c>
      <c r="L47" s="309" t="str">
        <f>IF(C47="","",IF(ISNUMBER(MATCH(C47,$J$5:$J$1000,0)),"",IF(G47=1,E$4,0)+MAX(L$4:L46)+1))</f>
        <v/>
      </c>
      <c r="M47" s="248" t="str">
        <f>IF(ISNUMBER(MATCH(A47,$L$5:$L$1000,0)),INDEX($C$5:$C$1000,MATCH(A47,$L$5:$L$1000,0),1),"")</f>
        <v>.bud</v>
      </c>
      <c r="N47" s="248">
        <f>IF(P47="",0,1)</f>
        <v>1</v>
      </c>
      <c r="O47" s="67"/>
      <c r="P47" s="319" t="str">
        <f>IF(A47&lt;=$E$4,IF(ISTEXT(J47),J47,""),IF(ISTEXT(M47),M47,""))</f>
        <v>.bud</v>
      </c>
      <c r="Q47" s="6"/>
      <c r="R47" s="303" t="str">
        <f>IF(ROW()-ROW(R$4)&lt;=AH$3,ROW()-ROW(R$4),"")</f>
        <v/>
      </c>
      <c r="S47" s="303" t="str">
        <f>IF(ROW()-ROW(S$4)&lt;=AI$3,ROW()-ROW(S$4),"")</f>
        <v/>
      </c>
      <c r="T47" s="303" t="str">
        <f>IF(ROW()-ROW(T$4)&lt;=AJ$3,ROW()-ROW(T$4),"")</f>
        <v/>
      </c>
      <c r="U47" s="303" t="str">
        <f>IF(ROW()-ROW(U$4)&lt;=AK$3,ROW()-ROW(U$4),"")</f>
        <v/>
      </c>
      <c r="V47" s="303" t="str">
        <f>IF(ROW()-ROW(V$4)&lt;=AL$3,ROW()-ROW(V$4),"")</f>
        <v/>
      </c>
      <c r="W47" s="303" t="str">
        <f>IF(ROW()-ROW(W$4)&lt;=AM$3,ROW()-ROW(W$4),"")</f>
        <v/>
      </c>
      <c r="X47" s="303" t="str">
        <f>IF(ROW()-ROW(X$4)&lt;=AN$3,ROW()-ROW(X$4),"")</f>
        <v/>
      </c>
      <c r="Y47" s="303"/>
      <c r="Z47" s="299" t="str">
        <f>IF(ISNUMBER(R47),INDEX($AW$5:$AW$2999,MATCH(R47,AH$5:AH$2999,0),1),"")</f>
        <v/>
      </c>
      <c r="AA47" s="299" t="str">
        <f>IF(ISNUMBER(S47),INDEX($AW$5:$AW$2999,MATCH(S47,AI$5:AI$2999,0),1),"")</f>
        <v/>
      </c>
      <c r="AB47" s="299" t="str">
        <f>IF(ISNUMBER(T47),INDEX($AW$5:$AW$2999,MATCH(T47,AJ$5:AJ$2999,0),1),"")</f>
        <v/>
      </c>
      <c r="AC47" s="299" t="str">
        <f>IF(ISNUMBER(U47),INDEX($AW$5:$AW$2999,MATCH(U47,AK$5:AK$2999,0),1),"")</f>
        <v/>
      </c>
      <c r="AD47" s="299" t="str">
        <f>IF(ISNUMBER(V47),INDEX($AW$5:$AW$2999,MATCH(V47,AL$5:AL$2999,0),1),"")</f>
        <v/>
      </c>
      <c r="AE47" s="299" t="str">
        <f>IF(ISNUMBER(W47),INDEX($AW$5:$AW$2999,MATCH(W47,AM$5:AM$2999,0),1),"")</f>
        <v/>
      </c>
      <c r="AF47" s="299" t="str">
        <f>IF(ISNUMBER(X47),INDEX($AW$5:$AW$2999,MATCH(X47,AN$5:AN$2999,0),1),"")</f>
        <v/>
      </c>
      <c r="AG47" s="299"/>
      <c r="AH47" s="303">
        <f>IF($AW47="","",IF(ISNUMBER(MATCH($AW47,AP$5:AP$29999,0)),MAX(AH$4:AH46)+1,0))</f>
        <v>0</v>
      </c>
      <c r="AI47" s="303">
        <f>IF($AW47="","",IF(ISNUMBER(MATCH($AW47,AQ$5:AQ$29999,0)),MAX(AI$4:AI46)+1,0))</f>
        <v>33</v>
      </c>
      <c r="AJ47" s="303">
        <f>IF($AW47="","",IF(ISNUMBER(MATCH($AW47,AR$5:AR$29999,0)),MAX(AJ$4:AJ46)+1,0))</f>
        <v>0</v>
      </c>
      <c r="AK47" s="303">
        <f>IF($AW47="","",IF(ISNUMBER(MATCH($AW47,AS$5:AS$29999,0)),MAX(AK$4:AK46)+1,0))</f>
        <v>0</v>
      </c>
      <c r="AL47" s="303">
        <f>IF($AW47="","",IF(ISNUMBER(MATCH($AW47,AT$5:AT$29999,0)),MAX(AL$4:AL46)+1,0))</f>
        <v>0</v>
      </c>
      <c r="AM47" s="303">
        <f>IF($AW47="","",IF(ISNUMBER(MATCH($AW47,AU$5:AU$29999,0)),MAX(AM$4:AM46)+1,0))</f>
        <v>0</v>
      </c>
      <c r="AN47" s="303">
        <f>IF($AW47="","",IF(ISNUMBER(MATCH($AW47,AV$5:AV$29999,0)),MAX(AN$4:AN46)+1,0))</f>
        <v>0</v>
      </c>
      <c r="AO47" s="324"/>
      <c r="AP47" s="318"/>
      <c r="AQ47" s="318"/>
      <c r="AR47" s="318"/>
      <c r="AS47" s="318"/>
      <c r="AT47" s="301"/>
      <c r="AU47" s="301"/>
      <c r="AV47" s="301"/>
      <c r="AW47" s="319" t="s">
        <v>819</v>
      </c>
      <c r="AX47" s="291" t="str">
        <f>IF(ISNUMBER(MATCH($AW47,Z$5:Z$501,0)),INDEX(Z$5:Z$501,MATCH($AW47,Z$5:Z$501,0),1),"")</f>
        <v/>
      </c>
      <c r="AY47" s="291" t="str">
        <f>IF(ISNUMBER(MATCH($AW47,AA$5:AA$501,0)),INDEX(AA$5:AA$501,MATCH($AW47,AA$5:AA$501,0),1),"")</f>
        <v>sfr.reach24.csv</v>
      </c>
      <c r="AZ47" s="291" t="str">
        <f>IF(ISNUMBER(MATCH($AW47,AB$5:AB$501,0)),INDEX(AB$5:AB$501,MATCH($AW47,AB$5:AB$501,0),1),"")</f>
        <v/>
      </c>
      <c r="BA47" s="291" t="str">
        <f>IF(ISNUMBER(MATCH($AW47,AC$5:AC$501,0)),INDEX(AC$5:AC$501,MATCH($AW47,AC$5:AC$501,0),1),"")</f>
        <v/>
      </c>
      <c r="BB47" s="291" t="str">
        <f>IF(ISNUMBER(MATCH($AW47,AD$5:AD$501,0)),INDEX(AD$5:AD$501,MATCH($AW47,AD$5:AD$501,0),1),"")</f>
        <v/>
      </c>
      <c r="BC47" s="291" t="str">
        <f>IF(ISNUMBER(MATCH($AW47,AE$5:AE$501,0)),INDEX(AE$5:AE$501,MATCH($AW47,AE$5:AE$501,0),1),"")</f>
        <v/>
      </c>
      <c r="BD47" s="291" t="str">
        <f>IF(ISNUMBER(MATCH($AW47,AF$5:AF$501,0)),INDEX(AF$5:AF$501,MATCH($AW47,AF$5:AF$501,0),1),"")</f>
        <v/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 ht="12.75" customHeight="1" x14ac:dyDescent="0.25">
      <c r="A48" s="310">
        <f>IF(ROW()-ROW(A$4)&lt;=1000,ROW()-ROW(A$4),"")</f>
        <v>44</v>
      </c>
      <c r="B48" s="318"/>
      <c r="C48" s="318"/>
      <c r="D48" s="67"/>
      <c r="E48" s="245" t="str">
        <f>IF(ISNUMBER(MATCH(C48,$B$5:$B$1000,0)),MATCH(C48,$B$5:$B$1000,0),"")</f>
        <v/>
      </c>
      <c r="F48" s="309" t="str">
        <f>IF(ISNUMBER(E48),MAX(F$4:F47)+1,"")</f>
        <v/>
      </c>
      <c r="G48" s="309" t="str">
        <f>IF(IF(ISNUMBER(E48),"",MAX(G$4:G47)+1)&lt;=G$3,IF(ISNUMBER(E48),"",MAX(G$4:G47)+1),"")</f>
        <v/>
      </c>
      <c r="H48" s="310" t="str">
        <f>IF(A48&lt;=G$3,MATCH(A48,G$5:G$1000,0),"")</f>
        <v/>
      </c>
      <c r="I48" s="245" t="str">
        <f>IF(ISNUMBER(H48),INDEX($B$5:$B$1000,H48,1),"")</f>
        <v/>
      </c>
      <c r="J48" s="248" t="str">
        <f>IF(ISNUMBER(F48),B48,IF(ISTEXT(B48),INDEX($I$5:$I$1000,MATCH(A48,$H$5:$H$1000,0),1),""))</f>
        <v/>
      </c>
      <c r="K48" s="309" t="str">
        <f>IF(C48="","",IF(ISNUMBER(MATCH(C48,$J$5:$J$1000,0)),"",IF(G48=1,F$3,0)+MAX(K$4:K47)+1))</f>
        <v/>
      </c>
      <c r="L48" s="309" t="str">
        <f>IF(C48="","",IF(ISNUMBER(MATCH(C48,$J$5:$J$1000,0)),"",IF(G48=1,E$4,0)+MAX(L$4:L47)+1))</f>
        <v/>
      </c>
      <c r="M48" s="248" t="str">
        <f>IF(ISNUMBER(MATCH(A48,$L$5:$L$1000,0)),INDEX($C$5:$C$1000,MATCH(A48,$L$5:$L$1000,0),1),"")</f>
        <v>.lak.bin</v>
      </c>
      <c r="N48" s="248">
        <f>IF(P48="",0,1)</f>
        <v>1</v>
      </c>
      <c r="O48" s="67"/>
      <c r="P48" s="319" t="str">
        <f>IF(A48&lt;=$E$4,IF(ISTEXT(J48),J48,""),IF(ISTEXT(M48),M48,""))</f>
        <v>.lak.bin</v>
      </c>
      <c r="Q48" s="6"/>
      <c r="R48" s="303" t="str">
        <f>IF(ROW()-ROW(R$4)&lt;=AH$3,ROW()-ROW(R$4),"")</f>
        <v/>
      </c>
      <c r="S48" s="303" t="str">
        <f>IF(ROW()-ROW(S$4)&lt;=AI$3,ROW()-ROW(S$4),"")</f>
        <v/>
      </c>
      <c r="T48" s="303" t="str">
        <f>IF(ROW()-ROW(T$4)&lt;=AJ$3,ROW()-ROW(T$4),"")</f>
        <v/>
      </c>
      <c r="U48" s="303" t="str">
        <f>IF(ROW()-ROW(U$4)&lt;=AK$3,ROW()-ROW(U$4),"")</f>
        <v/>
      </c>
      <c r="V48" s="303" t="str">
        <f>IF(ROW()-ROW(V$4)&lt;=AL$3,ROW()-ROW(V$4),"")</f>
        <v/>
      </c>
      <c r="W48" s="303" t="str">
        <f>IF(ROW()-ROW(W$4)&lt;=AM$3,ROW()-ROW(W$4),"")</f>
        <v/>
      </c>
      <c r="X48" s="303" t="str">
        <f>IF(ROW()-ROW(X$4)&lt;=AN$3,ROW()-ROW(X$4),"")</f>
        <v/>
      </c>
      <c r="Y48" s="303"/>
      <c r="Z48" s="299" t="str">
        <f>IF(ISNUMBER(R48),INDEX($AW$5:$AW$2999,MATCH(R48,AH$5:AH$2999,0),1),"")</f>
        <v/>
      </c>
      <c r="AA48" s="299" t="str">
        <f>IF(ISNUMBER(S48),INDEX($AW$5:$AW$2999,MATCH(S48,AI$5:AI$2999,0),1),"")</f>
        <v/>
      </c>
      <c r="AB48" s="299" t="str">
        <f>IF(ISNUMBER(T48),INDEX($AW$5:$AW$2999,MATCH(T48,AJ$5:AJ$2999,0),1),"")</f>
        <v/>
      </c>
      <c r="AC48" s="299" t="str">
        <f>IF(ISNUMBER(U48),INDEX($AW$5:$AW$2999,MATCH(U48,AK$5:AK$2999,0),1),"")</f>
        <v/>
      </c>
      <c r="AD48" s="299" t="str">
        <f>IF(ISNUMBER(V48),INDEX($AW$5:$AW$2999,MATCH(V48,AL$5:AL$2999,0),1),"")</f>
        <v/>
      </c>
      <c r="AE48" s="299" t="str">
        <f>IF(ISNUMBER(W48),INDEX($AW$5:$AW$2999,MATCH(W48,AM$5:AM$2999,0),1),"")</f>
        <v/>
      </c>
      <c r="AF48" s="299" t="str">
        <f>IF(ISNUMBER(X48),INDEX($AW$5:$AW$2999,MATCH(X48,AN$5:AN$2999,0),1),"")</f>
        <v/>
      </c>
      <c r="AG48" s="299"/>
      <c r="AH48" s="303">
        <f>IF($AW48="","",IF(ISNUMBER(MATCH($AW48,AP$5:AP$29999,0)),MAX(AH$4:AH47)+1,0))</f>
        <v>0</v>
      </c>
      <c r="AI48" s="303">
        <f>IF($AW48="","",IF(ISNUMBER(MATCH($AW48,AQ$5:AQ$29999,0)),MAX(AI$4:AI47)+1,0))</f>
        <v>34</v>
      </c>
      <c r="AJ48" s="303">
        <f>IF($AW48="","",IF(ISNUMBER(MATCH($AW48,AR$5:AR$29999,0)),MAX(AJ$4:AJ47)+1,0))</f>
        <v>0</v>
      </c>
      <c r="AK48" s="303">
        <f>IF($AW48="","",IF(ISNUMBER(MATCH($AW48,AS$5:AS$29999,0)),MAX(AK$4:AK47)+1,0))</f>
        <v>0</v>
      </c>
      <c r="AL48" s="303">
        <f>IF($AW48="","",IF(ISNUMBER(MATCH($AW48,AT$5:AT$29999,0)),MAX(AL$4:AL47)+1,0))</f>
        <v>0</v>
      </c>
      <c r="AM48" s="303">
        <f>IF($AW48="","",IF(ISNUMBER(MATCH($AW48,AU$5:AU$29999,0)),MAX(AM$4:AM47)+1,0))</f>
        <v>0</v>
      </c>
      <c r="AN48" s="303">
        <f>IF($AW48="","",IF(ISNUMBER(MATCH($AW48,AV$5:AV$29999,0)),MAX(AN$4:AN47)+1,0))</f>
        <v>0</v>
      </c>
      <c r="AO48" s="324"/>
      <c r="AP48" s="318"/>
      <c r="AQ48" s="318"/>
      <c r="AR48" s="318"/>
      <c r="AS48" s="318"/>
      <c r="AT48" s="301"/>
      <c r="AU48" s="301"/>
      <c r="AV48" s="301"/>
      <c r="AW48" s="319" t="s">
        <v>820</v>
      </c>
      <c r="AX48" s="291" t="str">
        <f>IF(ISNUMBER(MATCH($AW48,Z$5:Z$501,0)),INDEX(Z$5:Z$501,MATCH($AW48,Z$5:Z$501,0),1),"")</f>
        <v/>
      </c>
      <c r="AY48" s="291" t="str">
        <f>IF(ISNUMBER(MATCH($AW48,AA$5:AA$501,0)),INDEX(AA$5:AA$501,MATCH($AW48,AA$5:AA$501,0),1),"")</f>
        <v>sfr.reach29.csv</v>
      </c>
      <c r="AZ48" s="291" t="str">
        <f>IF(ISNUMBER(MATCH($AW48,AB$5:AB$501,0)),INDEX(AB$5:AB$501,MATCH($AW48,AB$5:AB$501,0),1),"")</f>
        <v/>
      </c>
      <c r="BA48" s="291" t="str">
        <f>IF(ISNUMBER(MATCH($AW48,AC$5:AC$501,0)),INDEX(AC$5:AC$501,MATCH($AW48,AC$5:AC$501,0),1),"")</f>
        <v/>
      </c>
      <c r="BB48" s="291" t="str">
        <f>IF(ISNUMBER(MATCH($AW48,AD$5:AD$501,0)),INDEX(AD$5:AD$501,MATCH($AW48,AD$5:AD$501,0),1),"")</f>
        <v/>
      </c>
      <c r="BC48" s="291" t="str">
        <f>IF(ISNUMBER(MATCH($AW48,AE$5:AE$501,0)),INDEX(AE$5:AE$501,MATCH($AW48,AE$5:AE$501,0),1),"")</f>
        <v/>
      </c>
      <c r="BD48" s="291" t="str">
        <f>IF(ISNUMBER(MATCH($AW48,AF$5:AF$501,0)),INDEX(AF$5:AF$501,MATCH($AW48,AF$5:AF$501,0),1),"")</f>
        <v/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 ht="12.75" customHeight="1" x14ac:dyDescent="0.25">
      <c r="A49" s="310">
        <f>IF(ROW()-ROW(A$4)&lt;=1000,ROW()-ROW(A$4),"")</f>
        <v>45</v>
      </c>
      <c r="B49" s="318"/>
      <c r="C49" s="318"/>
      <c r="D49" s="67"/>
      <c r="E49" s="245" t="str">
        <f>IF(ISNUMBER(MATCH(C49,$B$5:$B$1000,0)),MATCH(C49,$B$5:$B$1000,0),"")</f>
        <v/>
      </c>
      <c r="F49" s="309" t="str">
        <f>IF(ISNUMBER(E49),MAX(F$4:F48)+1,"")</f>
        <v/>
      </c>
      <c r="G49" s="309" t="str">
        <f>IF(IF(ISNUMBER(E49),"",MAX(G$4:G48)+1)&lt;=G$3,IF(ISNUMBER(E49),"",MAX(G$4:G48)+1),"")</f>
        <v/>
      </c>
      <c r="H49" s="310" t="str">
        <f>IF(A49&lt;=G$3,MATCH(A49,G$5:G$1000,0),"")</f>
        <v/>
      </c>
      <c r="I49" s="245" t="str">
        <f>IF(ISNUMBER(H49),INDEX($B$5:$B$1000,H49,1),"")</f>
        <v/>
      </c>
      <c r="J49" s="248" t="str">
        <f>IF(ISNUMBER(F49),B49,IF(ISTEXT(B49),INDEX($I$5:$I$1000,MATCH(A49,$H$5:$H$1000,0),1),""))</f>
        <v/>
      </c>
      <c r="K49" s="309" t="str">
        <f>IF(C49="","",IF(ISNUMBER(MATCH(C49,$J$5:$J$1000,0)),"",IF(G49=1,F$3,0)+MAX(K$4:K48)+1))</f>
        <v/>
      </c>
      <c r="L49" s="309" t="str">
        <f>IF(C49="","",IF(ISNUMBER(MATCH(C49,$J$5:$J$1000,0)),"",IF(G49=1,E$4,0)+MAX(L$4:L48)+1))</f>
        <v/>
      </c>
      <c r="M49" s="248" t="str">
        <f>IF(ISNUMBER(MATCH(A49,$L$5:$L$1000,0)),INDEX($C$5:$C$1000,MATCH(A49,$L$5:$L$1000,0),1),"")</f>
        <v>.sfr.bin</v>
      </c>
      <c r="N49" s="248">
        <f>IF(P49="",0,1)</f>
        <v>1</v>
      </c>
      <c r="O49" s="67"/>
      <c r="P49" s="319" t="str">
        <f>IF(A49&lt;=$E$4,IF(ISTEXT(J49),J49,""),IF(ISTEXT(M49),M49,""))</f>
        <v>.sfr.bin</v>
      </c>
      <c r="Q49" s="6"/>
      <c r="R49" s="303" t="str">
        <f>IF(ROW()-ROW(R$4)&lt;=AH$3,ROW()-ROW(R$4),"")</f>
        <v/>
      </c>
      <c r="S49" s="303" t="str">
        <f>IF(ROW()-ROW(S$4)&lt;=AI$3,ROW()-ROW(S$4),"")</f>
        <v/>
      </c>
      <c r="T49" s="303" t="str">
        <f>IF(ROW()-ROW(T$4)&lt;=AJ$3,ROW()-ROW(T$4),"")</f>
        <v/>
      </c>
      <c r="U49" s="303" t="str">
        <f>IF(ROW()-ROW(U$4)&lt;=AK$3,ROW()-ROW(U$4),"")</f>
        <v/>
      </c>
      <c r="V49" s="303" t="str">
        <f>IF(ROW()-ROW(V$4)&lt;=AL$3,ROW()-ROW(V$4),"")</f>
        <v/>
      </c>
      <c r="W49" s="303" t="str">
        <f>IF(ROW()-ROW(W$4)&lt;=AM$3,ROW()-ROW(W$4),"")</f>
        <v/>
      </c>
      <c r="X49" s="303" t="str">
        <f>IF(ROW()-ROW(X$4)&lt;=AN$3,ROW()-ROW(X$4),"")</f>
        <v/>
      </c>
      <c r="Y49" s="303"/>
      <c r="Z49" s="299" t="str">
        <f>IF(ISNUMBER(R49),INDEX($AW$5:$AW$2999,MATCH(R49,AH$5:AH$2999,0),1),"")</f>
        <v/>
      </c>
      <c r="AA49" s="299" t="str">
        <f>IF(ISNUMBER(S49),INDEX($AW$5:$AW$2999,MATCH(S49,AI$5:AI$2999,0),1),"")</f>
        <v/>
      </c>
      <c r="AB49" s="299" t="str">
        <f>IF(ISNUMBER(T49),INDEX($AW$5:$AW$2999,MATCH(T49,AJ$5:AJ$2999,0),1),"")</f>
        <v/>
      </c>
      <c r="AC49" s="299" t="str">
        <f>IF(ISNUMBER(U49),INDEX($AW$5:$AW$2999,MATCH(U49,AK$5:AK$2999,0),1),"")</f>
        <v/>
      </c>
      <c r="AD49" s="299" t="str">
        <f>IF(ISNUMBER(V49),INDEX($AW$5:$AW$2999,MATCH(V49,AL$5:AL$2999,0),1),"")</f>
        <v/>
      </c>
      <c r="AE49" s="299" t="str">
        <f>IF(ISNUMBER(W49),INDEX($AW$5:$AW$2999,MATCH(W49,AM$5:AM$2999,0),1),"")</f>
        <v/>
      </c>
      <c r="AF49" s="299" t="str">
        <f>IF(ISNUMBER(X49),INDEX($AW$5:$AW$2999,MATCH(X49,AN$5:AN$2999,0),1),"")</f>
        <v/>
      </c>
      <c r="AG49" s="299"/>
      <c r="AH49" s="303">
        <f>IF($AW49="","",IF(ISNUMBER(MATCH($AW49,AP$5:AP$29999,0)),MAX(AH$4:AH48)+1,0))</f>
        <v>0</v>
      </c>
      <c r="AI49" s="303">
        <f>IF($AW49="","",IF(ISNUMBER(MATCH($AW49,AQ$5:AQ$29999,0)),MAX(AI$4:AI48)+1,0))</f>
        <v>35</v>
      </c>
      <c r="AJ49" s="303">
        <f>IF($AW49="","",IF(ISNUMBER(MATCH($AW49,AR$5:AR$29999,0)),MAX(AJ$4:AJ48)+1,0))</f>
        <v>0</v>
      </c>
      <c r="AK49" s="303">
        <f>IF($AW49="","",IF(ISNUMBER(MATCH($AW49,AS$5:AS$29999,0)),MAX(AK$4:AK48)+1,0))</f>
        <v>0</v>
      </c>
      <c r="AL49" s="303">
        <f>IF($AW49="","",IF(ISNUMBER(MATCH($AW49,AT$5:AT$29999,0)),MAX(AL$4:AL48)+1,0))</f>
        <v>0</v>
      </c>
      <c r="AM49" s="303">
        <f>IF($AW49="","",IF(ISNUMBER(MATCH($AW49,AU$5:AU$29999,0)),MAX(AM$4:AM48)+1,0))</f>
        <v>0</v>
      </c>
      <c r="AN49" s="303">
        <f>IF($AW49="","",IF(ISNUMBER(MATCH($AW49,AV$5:AV$29999,0)),MAX(AN$4:AN48)+1,0))</f>
        <v>0</v>
      </c>
      <c r="AO49" s="324"/>
      <c r="AP49" s="318"/>
      <c r="AQ49" s="318"/>
      <c r="AR49" s="318"/>
      <c r="AS49" s="318"/>
      <c r="AT49" s="301"/>
      <c r="AU49" s="301"/>
      <c r="AV49" s="301"/>
      <c r="AW49" s="319" t="s">
        <v>821</v>
      </c>
      <c r="AX49" s="291" t="str">
        <f>IF(ISNUMBER(MATCH($AW49,Z$5:Z$501,0)),INDEX(Z$5:Z$501,MATCH($AW49,Z$5:Z$501,0),1),"")</f>
        <v/>
      </c>
      <c r="AY49" s="291" t="str">
        <f>IF(ISNUMBER(MATCH($AW49,AA$5:AA$501,0)),INDEX(AA$5:AA$501,MATCH($AW49,AA$5:AA$501,0),1),"")</f>
        <v>sfr.reach31.csv</v>
      </c>
      <c r="AZ49" s="291" t="str">
        <f>IF(ISNUMBER(MATCH($AW49,AB$5:AB$501,0)),INDEX(AB$5:AB$501,MATCH($AW49,AB$5:AB$501,0),1),"")</f>
        <v/>
      </c>
      <c r="BA49" s="291" t="str">
        <f>IF(ISNUMBER(MATCH($AW49,AC$5:AC$501,0)),INDEX(AC$5:AC$501,MATCH($AW49,AC$5:AC$501,0),1),"")</f>
        <v/>
      </c>
      <c r="BB49" s="291" t="str">
        <f>IF(ISNUMBER(MATCH($AW49,AD$5:AD$501,0)),INDEX(AD$5:AD$501,MATCH($AW49,AD$5:AD$501,0),1),"")</f>
        <v/>
      </c>
      <c r="BC49" s="291" t="str">
        <f>IF(ISNUMBER(MATCH($AW49,AE$5:AE$501,0)),INDEX(AE$5:AE$501,MATCH($AW49,AE$5:AE$501,0),1),"")</f>
        <v/>
      </c>
      <c r="BD49" s="291" t="str">
        <f>IF(ISNUMBER(MATCH($AW49,AF$5:AF$501,0)),INDEX(AF$5:AF$501,MATCH($AW49,AF$5:AF$501,0),1),"")</f>
        <v/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ht="12.75" customHeight="1" x14ac:dyDescent="0.25">
      <c r="A50" s="310">
        <f>IF(ROW()-ROW(A$4)&lt;=1000,ROW()-ROW(A$4),"")</f>
        <v>46</v>
      </c>
      <c r="B50" s="318"/>
      <c r="C50" s="318"/>
      <c r="D50" s="67"/>
      <c r="E50" s="245" t="str">
        <f>IF(ISNUMBER(MATCH(C50,$B$5:$B$1000,0)),MATCH(C50,$B$5:$B$1000,0),"")</f>
        <v/>
      </c>
      <c r="F50" s="309" t="str">
        <f>IF(ISNUMBER(E50),MAX(F$4:F49)+1,"")</f>
        <v/>
      </c>
      <c r="G50" s="309" t="str">
        <f>IF(IF(ISNUMBER(E50),"",MAX(G$4:G49)+1)&lt;=G$3,IF(ISNUMBER(E50),"",MAX(G$4:G49)+1),"")</f>
        <v/>
      </c>
      <c r="H50" s="310" t="str">
        <f>IF(A50&lt;=G$3,MATCH(A50,G$5:G$1000,0),"")</f>
        <v/>
      </c>
      <c r="I50" s="245" t="str">
        <f>IF(ISNUMBER(H50),INDEX($B$5:$B$1000,H50,1),"")</f>
        <v/>
      </c>
      <c r="J50" s="248" t="str">
        <f>IF(ISNUMBER(F50),B50,IF(ISTEXT(B50),INDEX($I$5:$I$1000,MATCH(A50,$H$5:$H$1000,0),1),""))</f>
        <v/>
      </c>
      <c r="K50" s="309" t="str">
        <f>IF(C50="","",IF(ISNUMBER(MATCH(C50,$J$5:$J$1000,0)),"",IF(G50=1,F$3,0)+MAX(K$4:K49)+1))</f>
        <v/>
      </c>
      <c r="L50" s="309" t="str">
        <f>IF(C50="","",IF(ISNUMBER(MATCH(C50,$J$5:$J$1000,0)),"",IF(G50=1,E$4,0)+MAX(L$4:L49)+1))</f>
        <v/>
      </c>
      <c r="M50" s="248" t="str">
        <f>IF(ISNUMBER(MATCH(A50,$L$5:$L$1000,0)),INDEX($C$5:$C$1000,MATCH(A50,$L$5:$L$1000,0),1),"")</f>
        <v>.sfr.obs.csv</v>
      </c>
      <c r="N50" s="248">
        <f>IF(P50="",0,1)</f>
        <v>1</v>
      </c>
      <c r="O50" s="67"/>
      <c r="P50" s="319" t="str">
        <f>IF(A50&lt;=$E$4,IF(ISTEXT(J50),J50,""),IF(ISTEXT(M50),M50,""))</f>
        <v>.sfr.obs.csv</v>
      </c>
      <c r="Q50" s="6"/>
      <c r="R50" s="303" t="str">
        <f>IF(ROW()-ROW(R$4)&lt;=AH$3,ROW()-ROW(R$4),"")</f>
        <v/>
      </c>
      <c r="S50" s="303" t="str">
        <f>IF(ROW()-ROW(S$4)&lt;=AI$3,ROW()-ROW(S$4),"")</f>
        <v/>
      </c>
      <c r="T50" s="303" t="str">
        <f>IF(ROW()-ROW(T$4)&lt;=AJ$3,ROW()-ROW(T$4),"")</f>
        <v/>
      </c>
      <c r="U50" s="303" t="str">
        <f>IF(ROW()-ROW(U$4)&lt;=AK$3,ROW()-ROW(U$4),"")</f>
        <v/>
      </c>
      <c r="V50" s="303" t="str">
        <f>IF(ROW()-ROW(V$4)&lt;=AL$3,ROW()-ROW(V$4),"")</f>
        <v/>
      </c>
      <c r="W50" s="303" t="str">
        <f>IF(ROW()-ROW(W$4)&lt;=AM$3,ROW()-ROW(W$4),"")</f>
        <v/>
      </c>
      <c r="X50" s="303" t="str">
        <f>IF(ROW()-ROW(X$4)&lt;=AN$3,ROW()-ROW(X$4),"")</f>
        <v/>
      </c>
      <c r="Y50" s="303"/>
      <c r="Z50" s="299" t="str">
        <f>IF(ISNUMBER(R50),INDEX($AW$5:$AW$2999,MATCH(R50,AH$5:AH$2999,0),1),"")</f>
        <v/>
      </c>
      <c r="AA50" s="299" t="str">
        <f>IF(ISNUMBER(S50),INDEX($AW$5:$AW$2999,MATCH(S50,AI$5:AI$2999,0),1),"")</f>
        <v/>
      </c>
      <c r="AB50" s="299" t="str">
        <f>IF(ISNUMBER(T50),INDEX($AW$5:$AW$2999,MATCH(T50,AJ$5:AJ$2999,0),1),"")</f>
        <v/>
      </c>
      <c r="AC50" s="299" t="str">
        <f>IF(ISNUMBER(U50),INDEX($AW$5:$AW$2999,MATCH(U50,AK$5:AK$2999,0),1),"")</f>
        <v/>
      </c>
      <c r="AD50" s="299" t="str">
        <f>IF(ISNUMBER(V50),INDEX($AW$5:$AW$2999,MATCH(V50,AL$5:AL$2999,0),1),"")</f>
        <v/>
      </c>
      <c r="AE50" s="299" t="str">
        <f>IF(ISNUMBER(W50),INDEX($AW$5:$AW$2999,MATCH(W50,AM$5:AM$2999,0),1),"")</f>
        <v/>
      </c>
      <c r="AF50" s="299" t="str">
        <f>IF(ISNUMBER(X50),INDEX($AW$5:$AW$2999,MATCH(X50,AN$5:AN$2999,0),1),"")</f>
        <v/>
      </c>
      <c r="AG50" s="299"/>
      <c r="AH50" s="303">
        <f>IF($AW50="","",IF(ISNUMBER(MATCH($AW50,AP$5:AP$29999,0)),MAX(AH$4:AH49)+1,0))</f>
        <v>0</v>
      </c>
      <c r="AI50" s="303">
        <f>IF($AW50="","",IF(ISNUMBER(MATCH($AW50,AQ$5:AQ$29999,0)),MAX(AI$4:AI49)+1,0))</f>
        <v>36</v>
      </c>
      <c r="AJ50" s="303">
        <f>IF($AW50="","",IF(ISNUMBER(MATCH($AW50,AR$5:AR$29999,0)),MAX(AJ$4:AJ49)+1,0))</f>
        <v>0</v>
      </c>
      <c r="AK50" s="303">
        <f>IF($AW50="","",IF(ISNUMBER(MATCH($AW50,AS$5:AS$29999,0)),MAX(AK$4:AK49)+1,0))</f>
        <v>0</v>
      </c>
      <c r="AL50" s="303">
        <f>IF($AW50="","",IF(ISNUMBER(MATCH($AW50,AT$5:AT$29999,0)),MAX(AL$4:AL49)+1,0))</f>
        <v>0</v>
      </c>
      <c r="AM50" s="303">
        <f>IF($AW50="","",IF(ISNUMBER(MATCH($AW50,AU$5:AU$29999,0)),MAX(AM$4:AM49)+1,0))</f>
        <v>0</v>
      </c>
      <c r="AN50" s="303">
        <f>IF($AW50="","",IF(ISNUMBER(MATCH($AW50,AV$5:AV$29999,0)),MAX(AN$4:AN49)+1,0))</f>
        <v>0</v>
      </c>
      <c r="AO50" s="324"/>
      <c r="AP50" s="318"/>
      <c r="AQ50" s="318"/>
      <c r="AR50" s="318"/>
      <c r="AS50" s="318"/>
      <c r="AT50" s="301"/>
      <c r="AU50" s="301"/>
      <c r="AV50" s="301"/>
      <c r="AW50" s="319" t="s">
        <v>822</v>
      </c>
      <c r="AX50" s="291" t="str">
        <f>IF(ISNUMBER(MATCH($AW50,Z$5:Z$501,0)),INDEX(Z$5:Z$501,MATCH($AW50,Z$5:Z$501,0),1),"")</f>
        <v/>
      </c>
      <c r="AY50" s="291" t="str">
        <f>IF(ISNUMBER(MATCH($AW50,AA$5:AA$501,0)),INDEX(AA$5:AA$501,MATCH($AW50,AA$5:AA$501,0),1),"")</f>
        <v>sfr.stage.csv</v>
      </c>
      <c r="AZ50" s="291" t="str">
        <f>IF(ISNUMBER(MATCH($AW50,AB$5:AB$501,0)),INDEX(AB$5:AB$501,MATCH($AW50,AB$5:AB$501,0),1),"")</f>
        <v/>
      </c>
      <c r="BA50" s="291" t="str">
        <f>IF(ISNUMBER(MATCH($AW50,AC$5:AC$501,0)),INDEX(AC$5:AC$501,MATCH($AW50,AC$5:AC$501,0),1),"")</f>
        <v/>
      </c>
      <c r="BB50" s="291" t="str">
        <f>IF(ISNUMBER(MATCH($AW50,AD$5:AD$501,0)),INDEX(AD$5:AD$501,MATCH($AW50,AD$5:AD$501,0),1),"")</f>
        <v/>
      </c>
      <c r="BC50" s="291" t="str">
        <f>IF(ISNUMBER(MATCH($AW50,AE$5:AE$501,0)),INDEX(AE$5:AE$501,MATCH($AW50,AE$5:AE$501,0),1),"")</f>
        <v/>
      </c>
      <c r="BD50" s="291" t="str">
        <f>IF(ISNUMBER(MATCH($AW50,AF$5:AF$501,0)),INDEX(AF$5:AF$501,MATCH($AW50,AF$5:AF$501,0),1),"")</f>
        <v/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 ht="12.75" customHeight="1" x14ac:dyDescent="0.25">
      <c r="A51" s="310">
        <f>IF(ROW()-ROW(A$4)&lt;=1000,ROW()-ROW(A$4),"")</f>
        <v>47</v>
      </c>
      <c r="B51" s="318"/>
      <c r="C51" s="318"/>
      <c r="D51" s="67"/>
      <c r="E51" s="245" t="str">
        <f>IF(ISNUMBER(MATCH(C51,$B$5:$B$1000,0)),MATCH(C51,$B$5:$B$1000,0),"")</f>
        <v/>
      </c>
      <c r="F51" s="309" t="str">
        <f>IF(ISNUMBER(E51),MAX(F$4:F50)+1,"")</f>
        <v/>
      </c>
      <c r="G51" s="309" t="str">
        <f>IF(IF(ISNUMBER(E51),"",MAX(G$4:G50)+1)&lt;=G$3,IF(ISNUMBER(E51),"",MAX(G$4:G50)+1),"")</f>
        <v/>
      </c>
      <c r="H51" s="310" t="str">
        <f>IF(A51&lt;=G$3,MATCH(A51,G$5:G$1000,0),"")</f>
        <v/>
      </c>
      <c r="I51" s="245" t="str">
        <f>IF(ISNUMBER(H51),INDEX($B$5:$B$1000,H51,1),"")</f>
        <v/>
      </c>
      <c r="J51" s="248" t="str">
        <f>IF(ISNUMBER(F51),B51,IF(ISTEXT(B51),INDEX($I$5:$I$1000,MATCH(A51,$H$5:$H$1000,0),1),""))</f>
        <v/>
      </c>
      <c r="K51" s="309" t="str">
        <f>IF(C51="","",IF(ISNUMBER(MATCH(C51,$J$5:$J$1000,0)),"",IF(G51=1,F$3,0)+MAX(K$4:K50)+1))</f>
        <v/>
      </c>
      <c r="L51" s="309" t="str">
        <f>IF(C51="","",IF(ISNUMBER(MATCH(C51,$J$5:$J$1000,0)),"",IF(G51=1,E$4,0)+MAX(L$4:L50)+1))</f>
        <v/>
      </c>
      <c r="M51" s="248" t="str">
        <f>IF(ISNUMBER(MATCH(A51,$L$5:$L$1000,0)),INDEX($C$5:$C$1000,MATCH(A51,$L$5:$L$1000,0),1),"")</f>
        <v/>
      </c>
      <c r="N51" s="248">
        <f>IF(P51="",0,1)</f>
        <v>0</v>
      </c>
      <c r="O51" s="67"/>
      <c r="P51" s="319" t="str">
        <f>IF(A51&lt;=$E$4,IF(ISTEXT(J51),J51,""),IF(ISTEXT(M51),M51,""))</f>
        <v/>
      </c>
      <c r="Q51" s="6"/>
      <c r="R51" s="303" t="str">
        <f>IF(ROW()-ROW(R$4)&lt;=AH$3,ROW()-ROW(R$4),"")</f>
        <v/>
      </c>
      <c r="S51" s="303" t="str">
        <f>IF(ROW()-ROW(S$4)&lt;=AI$3,ROW()-ROW(S$4),"")</f>
        <v/>
      </c>
      <c r="T51" s="303" t="str">
        <f>IF(ROW()-ROW(T$4)&lt;=AJ$3,ROW()-ROW(T$4),"")</f>
        <v/>
      </c>
      <c r="U51" s="303" t="str">
        <f>IF(ROW()-ROW(U$4)&lt;=AK$3,ROW()-ROW(U$4),"")</f>
        <v/>
      </c>
      <c r="V51" s="303" t="str">
        <f>IF(ROW()-ROW(V$4)&lt;=AL$3,ROW()-ROW(V$4),"")</f>
        <v/>
      </c>
      <c r="W51" s="303" t="str">
        <f>IF(ROW()-ROW(W$4)&lt;=AM$3,ROW()-ROW(W$4),"")</f>
        <v/>
      </c>
      <c r="X51" s="303" t="str">
        <f>IF(ROW()-ROW(X$4)&lt;=AN$3,ROW()-ROW(X$4),"")</f>
        <v/>
      </c>
      <c r="Y51" s="303"/>
      <c r="Z51" s="299" t="str">
        <f>IF(ISNUMBER(R51),INDEX($AW$5:$AW$2999,MATCH(R51,AH$5:AH$2999,0),1),"")</f>
        <v/>
      </c>
      <c r="AA51" s="299" t="str">
        <f>IF(ISNUMBER(S51),INDEX($AW$5:$AW$2999,MATCH(S51,AI$5:AI$2999,0),1),"")</f>
        <v/>
      </c>
      <c r="AB51" s="299" t="str">
        <f>IF(ISNUMBER(T51),INDEX($AW$5:$AW$2999,MATCH(T51,AJ$5:AJ$2999,0),1),"")</f>
        <v/>
      </c>
      <c r="AC51" s="299" t="str">
        <f>IF(ISNUMBER(U51),INDEX($AW$5:$AW$2999,MATCH(U51,AK$5:AK$2999,0),1),"")</f>
        <v/>
      </c>
      <c r="AD51" s="299" t="str">
        <f>IF(ISNUMBER(V51),INDEX($AW$5:$AW$2999,MATCH(V51,AL$5:AL$2999,0),1),"")</f>
        <v/>
      </c>
      <c r="AE51" s="299" t="str">
        <f>IF(ISNUMBER(W51),INDEX($AW$5:$AW$2999,MATCH(W51,AM$5:AM$2999,0),1),"")</f>
        <v/>
      </c>
      <c r="AF51" s="299" t="str">
        <f>IF(ISNUMBER(X51),INDEX($AW$5:$AW$2999,MATCH(X51,AN$5:AN$2999,0),1),"")</f>
        <v/>
      </c>
      <c r="AG51" s="299"/>
      <c r="AH51" s="303" t="str">
        <f>IF($AW51="","",IF(ISNUMBER(MATCH($AW51,AP$5:AP$29999,0)),MAX(AH$4:AH50)+1,0))</f>
        <v/>
      </c>
      <c r="AI51" s="303" t="str">
        <f>IF($AW51="","",IF(ISNUMBER(MATCH($AW51,AQ$5:AQ$29999,0)),MAX(AI$4:AI50)+1,0))</f>
        <v/>
      </c>
      <c r="AJ51" s="303" t="str">
        <f>IF($AW51="","",IF(ISNUMBER(MATCH($AW51,AR$5:AR$29999,0)),MAX(AJ$4:AJ50)+1,0))</f>
        <v/>
      </c>
      <c r="AK51" s="303" t="str">
        <f>IF($AW51="","",IF(ISNUMBER(MATCH($AW51,AS$5:AS$29999,0)),MAX(AK$4:AK50)+1,0))</f>
        <v/>
      </c>
      <c r="AL51" s="303" t="str">
        <f>IF($AW51="","",IF(ISNUMBER(MATCH($AW51,AT$5:AT$29999,0)),MAX(AL$4:AL50)+1,0))</f>
        <v/>
      </c>
      <c r="AM51" s="303" t="str">
        <f>IF($AW51="","",IF(ISNUMBER(MATCH($AW51,AU$5:AU$29999,0)),MAX(AM$4:AM50)+1,0))</f>
        <v/>
      </c>
      <c r="AN51" s="303" t="str">
        <f>IF($AW51="","",IF(ISNUMBER(MATCH($AW51,AV$5:AV$29999,0)),MAX(AN$4:AN50)+1,0))</f>
        <v/>
      </c>
      <c r="AO51" s="324"/>
      <c r="AP51" s="318"/>
      <c r="AQ51" s="318"/>
      <c r="AR51" s="318"/>
      <c r="AS51" s="318"/>
      <c r="AT51" s="301"/>
      <c r="AU51" s="301"/>
      <c r="AV51" s="301"/>
      <c r="AW51" s="319" t="str">
        <f>P51</f>
        <v/>
      </c>
      <c r="AX51" s="291" t="str">
        <f>IF(ISNUMBER(MATCH($AW51,Z$5:Z$501,0)),INDEX(Z$5:Z$501,MATCH($AW51,Z$5:Z$501,0),1),"")</f>
        <v/>
      </c>
      <c r="AY51" s="291" t="str">
        <f>IF(ISNUMBER(MATCH($AW51,AA$5:AA$501,0)),INDEX(AA$5:AA$501,MATCH($AW51,AA$5:AA$501,0),1),"")</f>
        <v/>
      </c>
      <c r="AZ51" s="291" t="str">
        <f>IF(ISNUMBER(MATCH($AW51,AB$5:AB$501,0)),INDEX(AB$5:AB$501,MATCH($AW51,AB$5:AB$501,0),1),"")</f>
        <v/>
      </c>
      <c r="BA51" s="291" t="str">
        <f>IF(ISNUMBER(MATCH($AW51,AC$5:AC$501,0)),INDEX(AC$5:AC$501,MATCH($AW51,AC$5:AC$501,0),1),"")</f>
        <v/>
      </c>
      <c r="BB51" s="291" t="str">
        <f>IF(ISNUMBER(MATCH($AW51,AD$5:AD$501,0)),INDEX(AD$5:AD$501,MATCH($AW51,AD$5:AD$501,0),1),"")</f>
        <v/>
      </c>
      <c r="BC51" s="291" t="str">
        <f>IF(ISNUMBER(MATCH($AW51,AE$5:AE$501,0)),INDEX(AE$5:AE$501,MATCH($AW51,AE$5:AE$501,0),1),"")</f>
        <v/>
      </c>
      <c r="BD51" s="291" t="str">
        <f>IF(ISNUMBER(MATCH($AW51,AF$5:AF$501,0)),INDEX(AF$5:AF$501,MATCH($AW51,AF$5:AF$501,0),1),"")</f>
        <v/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spans="1:76" ht="12.75" customHeight="1" x14ac:dyDescent="0.25">
      <c r="A52" s="310">
        <f>IF(ROW()-ROW(A$4)&lt;=1000,ROW()-ROW(A$4),"")</f>
        <v>48</v>
      </c>
      <c r="B52" s="318"/>
      <c r="C52" s="318"/>
      <c r="D52" s="67"/>
      <c r="E52" s="245" t="str">
        <f>IF(ISNUMBER(MATCH(C52,$B$5:$B$1000,0)),MATCH(C52,$B$5:$B$1000,0),"")</f>
        <v/>
      </c>
      <c r="F52" s="309" t="str">
        <f>IF(ISNUMBER(E52),MAX(F$4:F51)+1,"")</f>
        <v/>
      </c>
      <c r="G52" s="309" t="str">
        <f>IF(IF(ISNUMBER(E52),"",MAX(G$4:G51)+1)&lt;=G$3,IF(ISNUMBER(E52),"",MAX(G$4:G51)+1),"")</f>
        <v/>
      </c>
      <c r="H52" s="310" t="str">
        <f>IF(A52&lt;=G$3,MATCH(A52,G$5:G$1000,0),"")</f>
        <v/>
      </c>
      <c r="I52" s="245" t="str">
        <f>IF(ISNUMBER(H52),INDEX($B$5:$B$1000,H52,1),"")</f>
        <v/>
      </c>
      <c r="J52" s="248" t="str">
        <f>IF(ISNUMBER(F52),B52,IF(ISTEXT(B52),INDEX($I$5:$I$1000,MATCH(A52,$H$5:$H$1000,0),1),""))</f>
        <v/>
      </c>
      <c r="K52" s="309" t="str">
        <f>IF(C52="","",IF(ISNUMBER(MATCH(C52,$J$5:$J$1000,0)),"",IF(G52=1,F$3,0)+MAX(K$4:K51)+1))</f>
        <v/>
      </c>
      <c r="L52" s="309" t="str">
        <f>IF(C52="","",IF(ISNUMBER(MATCH(C52,$J$5:$J$1000,0)),"",IF(G52=1,E$4,0)+MAX(L$4:L51)+1))</f>
        <v/>
      </c>
      <c r="M52" s="248" t="str">
        <f>IF(ISNUMBER(MATCH(A52,$L$5:$L$1000,0)),INDEX($C$5:$C$1000,MATCH(A52,$L$5:$L$1000,0),1),"")</f>
        <v/>
      </c>
      <c r="N52" s="248">
        <f>IF(P52="",0,1)</f>
        <v>0</v>
      </c>
      <c r="O52" s="67"/>
      <c r="P52" s="319" t="str">
        <f>IF(A52&lt;=$E$4,IF(ISTEXT(J52),J52,""),IF(ISTEXT(M52),M52,""))</f>
        <v/>
      </c>
      <c r="Q52" s="6"/>
      <c r="R52" s="303" t="str">
        <f>IF(ROW()-ROW(R$4)&lt;=AH$3,ROW()-ROW(R$4),"")</f>
        <v/>
      </c>
      <c r="S52" s="303" t="str">
        <f>IF(ROW()-ROW(S$4)&lt;=AI$3,ROW()-ROW(S$4),"")</f>
        <v/>
      </c>
      <c r="T52" s="303" t="str">
        <f>IF(ROW()-ROW(T$4)&lt;=AJ$3,ROW()-ROW(T$4),"")</f>
        <v/>
      </c>
      <c r="U52" s="303" t="str">
        <f>IF(ROW()-ROW(U$4)&lt;=AK$3,ROW()-ROW(U$4),"")</f>
        <v/>
      </c>
      <c r="V52" s="303" t="str">
        <f>IF(ROW()-ROW(V$4)&lt;=AL$3,ROW()-ROW(V$4),"")</f>
        <v/>
      </c>
      <c r="W52" s="303" t="str">
        <f>IF(ROW()-ROW(W$4)&lt;=AM$3,ROW()-ROW(W$4),"")</f>
        <v/>
      </c>
      <c r="X52" s="303" t="str">
        <f>IF(ROW()-ROW(X$4)&lt;=AN$3,ROW()-ROW(X$4),"")</f>
        <v/>
      </c>
      <c r="Y52" s="303"/>
      <c r="Z52" s="299" t="str">
        <f>IF(ISNUMBER(R52),INDEX($AW$5:$AW$2999,MATCH(R52,AH$5:AH$2999,0),1),"")</f>
        <v/>
      </c>
      <c r="AA52" s="299" t="str">
        <f>IF(ISNUMBER(S52),INDEX($AW$5:$AW$2999,MATCH(S52,AI$5:AI$2999,0),1),"")</f>
        <v/>
      </c>
      <c r="AB52" s="299" t="str">
        <f>IF(ISNUMBER(T52),INDEX($AW$5:$AW$2999,MATCH(T52,AJ$5:AJ$2999,0),1),"")</f>
        <v/>
      </c>
      <c r="AC52" s="299" t="str">
        <f>IF(ISNUMBER(U52),INDEX($AW$5:$AW$2999,MATCH(U52,AK$5:AK$2999,0),1),"")</f>
        <v/>
      </c>
      <c r="AD52" s="299" t="str">
        <f>IF(ISNUMBER(V52),INDEX($AW$5:$AW$2999,MATCH(V52,AL$5:AL$2999,0),1),"")</f>
        <v/>
      </c>
      <c r="AE52" s="299" t="str">
        <f>IF(ISNUMBER(W52),INDEX($AW$5:$AW$2999,MATCH(W52,AM$5:AM$2999,0),1),"")</f>
        <v/>
      </c>
      <c r="AF52" s="299" t="str">
        <f>IF(ISNUMBER(X52),INDEX($AW$5:$AW$2999,MATCH(X52,AN$5:AN$2999,0),1),"")</f>
        <v/>
      </c>
      <c r="AG52" s="299"/>
      <c r="AH52" s="303" t="str">
        <f>IF($AW52="","",IF(ISNUMBER(MATCH($AW52,AP$5:AP$29999,0)),MAX(AH$4:AH51)+1,0))</f>
        <v/>
      </c>
      <c r="AI52" s="303" t="str">
        <f>IF($AW52="","",IF(ISNUMBER(MATCH($AW52,AQ$5:AQ$29999,0)),MAX(AI$4:AI51)+1,0))</f>
        <v/>
      </c>
      <c r="AJ52" s="303" t="str">
        <f>IF($AW52="","",IF(ISNUMBER(MATCH($AW52,AR$5:AR$29999,0)),MAX(AJ$4:AJ51)+1,0))</f>
        <v/>
      </c>
      <c r="AK52" s="303" t="str">
        <f>IF($AW52="","",IF(ISNUMBER(MATCH($AW52,AS$5:AS$29999,0)),MAX(AK$4:AK51)+1,0))</f>
        <v/>
      </c>
      <c r="AL52" s="303" t="str">
        <f>IF($AW52="","",IF(ISNUMBER(MATCH($AW52,AT$5:AT$29999,0)),MAX(AL$4:AL51)+1,0))</f>
        <v/>
      </c>
      <c r="AM52" s="303" t="str">
        <f>IF($AW52="","",IF(ISNUMBER(MATCH($AW52,AU$5:AU$29999,0)),MAX(AM$4:AM51)+1,0))</f>
        <v/>
      </c>
      <c r="AN52" s="303" t="str">
        <f>IF($AW52="","",IF(ISNUMBER(MATCH($AW52,AV$5:AV$29999,0)),MAX(AN$4:AN51)+1,0))</f>
        <v/>
      </c>
      <c r="AO52" s="324"/>
      <c r="AP52" s="318"/>
      <c r="AQ52" s="318"/>
      <c r="AR52" s="318"/>
      <c r="AS52" s="318"/>
      <c r="AT52" s="301"/>
      <c r="AU52" s="301"/>
      <c r="AV52" s="301"/>
      <c r="AW52" s="319" t="str">
        <f t="shared" ref="AW52:AW115" si="3">P52</f>
        <v/>
      </c>
      <c r="AX52" s="291" t="str">
        <f>IF(ISNUMBER(MATCH($AW52,Z$5:Z$501,0)),INDEX(Z$5:Z$501,MATCH($AW52,Z$5:Z$501,0),1),"")</f>
        <v/>
      </c>
      <c r="AY52" s="291" t="str">
        <f>IF(ISNUMBER(MATCH($AW52,AA$5:AA$501,0)),INDEX(AA$5:AA$501,MATCH($AW52,AA$5:AA$501,0),1),"")</f>
        <v/>
      </c>
      <c r="AZ52" s="291" t="str">
        <f>IF(ISNUMBER(MATCH($AW52,AB$5:AB$501,0)),INDEX(AB$5:AB$501,MATCH($AW52,AB$5:AB$501,0),1),"")</f>
        <v/>
      </c>
      <c r="BA52" s="291" t="str">
        <f>IF(ISNUMBER(MATCH($AW52,AC$5:AC$501,0)),INDEX(AC$5:AC$501,MATCH($AW52,AC$5:AC$501,0),1),"")</f>
        <v/>
      </c>
      <c r="BB52" s="291" t="str">
        <f>IF(ISNUMBER(MATCH($AW52,AD$5:AD$501,0)),INDEX(AD$5:AD$501,MATCH($AW52,AD$5:AD$501,0),1),"")</f>
        <v/>
      </c>
      <c r="BC52" s="291" t="str">
        <f>IF(ISNUMBER(MATCH($AW52,AE$5:AE$501,0)),INDEX(AE$5:AE$501,MATCH($AW52,AE$5:AE$501,0),1),"")</f>
        <v/>
      </c>
      <c r="BD52" s="291" t="str">
        <f>IF(ISNUMBER(MATCH($AW52,AF$5:AF$501,0)),INDEX(AF$5:AF$501,MATCH($AW52,AF$5:AF$501,0),1),"")</f>
        <v/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 ht="12.75" customHeight="1" x14ac:dyDescent="0.25">
      <c r="A53" s="310">
        <f>IF(ROW()-ROW(A$4)&lt;=1000,ROW()-ROW(A$4),"")</f>
        <v>49</v>
      </c>
      <c r="B53" s="318"/>
      <c r="C53" s="318"/>
      <c r="D53" s="67"/>
      <c r="E53" s="245" t="str">
        <f>IF(ISNUMBER(MATCH(C53,$B$5:$B$1000,0)),MATCH(C53,$B$5:$B$1000,0),"")</f>
        <v/>
      </c>
      <c r="F53" s="309" t="str">
        <f>IF(ISNUMBER(E53),MAX(F$4:F52)+1,"")</f>
        <v/>
      </c>
      <c r="G53" s="309" t="str">
        <f>IF(IF(ISNUMBER(E53),"",MAX(G$4:G52)+1)&lt;=G$3,IF(ISNUMBER(E53),"",MAX(G$4:G52)+1),"")</f>
        <v/>
      </c>
      <c r="H53" s="310" t="str">
        <f>IF(A53&lt;=G$3,MATCH(A53,G$5:G$1000,0),"")</f>
        <v/>
      </c>
      <c r="I53" s="245" t="str">
        <f>IF(ISNUMBER(H53),INDEX($B$5:$B$1000,H53,1),"")</f>
        <v/>
      </c>
      <c r="J53" s="248" t="str">
        <f>IF(ISNUMBER(F53),B53,IF(ISTEXT(B53),INDEX($I$5:$I$1000,MATCH(A53,$H$5:$H$1000,0),1),""))</f>
        <v/>
      </c>
      <c r="K53" s="309" t="str">
        <f>IF(C53="","",IF(ISNUMBER(MATCH(C53,$J$5:$J$1000,0)),"",IF(G53=1,F$3,0)+MAX(K$4:K52)+1))</f>
        <v/>
      </c>
      <c r="L53" s="309" t="str">
        <f>IF(C53="","",IF(ISNUMBER(MATCH(C53,$J$5:$J$1000,0)),"",IF(G53=1,E$4,0)+MAX(L$4:L52)+1))</f>
        <v/>
      </c>
      <c r="M53" s="248" t="str">
        <f>IF(ISNUMBER(MATCH(A53,$L$5:$L$1000,0)),INDEX($C$5:$C$1000,MATCH(A53,$L$5:$L$1000,0),1),"")</f>
        <v/>
      </c>
      <c r="N53" s="248"/>
      <c r="O53" s="67"/>
      <c r="P53" s="319" t="str">
        <f>IF(A53&lt;=$E$4,IF(ISTEXT(J53),J53,""),IF(ISTEXT(M53),M53,""))</f>
        <v/>
      </c>
      <c r="Q53" s="6"/>
      <c r="R53" s="303" t="str">
        <f>IF(ROW()-ROW(R$4)&lt;=AH$3,ROW()-ROW(R$4),"")</f>
        <v/>
      </c>
      <c r="S53" s="303" t="str">
        <f>IF(ROW()-ROW(S$4)&lt;=AI$3,ROW()-ROW(S$4),"")</f>
        <v/>
      </c>
      <c r="T53" s="303" t="str">
        <f>IF(ROW()-ROW(T$4)&lt;=AJ$3,ROW()-ROW(T$4),"")</f>
        <v/>
      </c>
      <c r="U53" s="303" t="str">
        <f>IF(ROW()-ROW(U$4)&lt;=AK$3,ROW()-ROW(U$4),"")</f>
        <v/>
      </c>
      <c r="V53" s="303" t="str">
        <f>IF(ROW()-ROW(V$4)&lt;=AL$3,ROW()-ROW(V$4),"")</f>
        <v/>
      </c>
      <c r="W53" s="303" t="str">
        <f>IF(ROW()-ROW(W$4)&lt;=AM$3,ROW()-ROW(W$4),"")</f>
        <v/>
      </c>
      <c r="X53" s="303" t="str">
        <f>IF(ROW()-ROW(X$4)&lt;=AN$3,ROW()-ROW(X$4),"")</f>
        <v/>
      </c>
      <c r="Y53" s="303"/>
      <c r="Z53" s="299" t="str">
        <f>IF(ISNUMBER(R53),INDEX($AW$5:$AW$2999,MATCH(R53,AH$5:AH$2999,0),1),"")</f>
        <v/>
      </c>
      <c r="AA53" s="299" t="str">
        <f>IF(ISNUMBER(S53),INDEX($AW$5:$AW$2999,MATCH(S53,AI$5:AI$2999,0),1),"")</f>
        <v/>
      </c>
      <c r="AB53" s="299" t="str">
        <f>IF(ISNUMBER(T53),INDEX($AW$5:$AW$2999,MATCH(T53,AJ$5:AJ$2999,0),1),"")</f>
        <v/>
      </c>
      <c r="AC53" s="299" t="str">
        <f>IF(ISNUMBER(U53),INDEX($AW$5:$AW$2999,MATCH(U53,AK$5:AK$2999,0),1),"")</f>
        <v/>
      </c>
      <c r="AD53" s="299" t="str">
        <f>IF(ISNUMBER(V53),INDEX($AW$5:$AW$2999,MATCH(V53,AL$5:AL$2999,0),1),"")</f>
        <v/>
      </c>
      <c r="AE53" s="299" t="str">
        <f>IF(ISNUMBER(W53),INDEX($AW$5:$AW$2999,MATCH(W53,AM$5:AM$2999,0),1),"")</f>
        <v/>
      </c>
      <c r="AF53" s="299" t="str">
        <f>IF(ISNUMBER(X53),INDEX($AW$5:$AW$2999,MATCH(X53,AN$5:AN$2999,0),1),"")</f>
        <v/>
      </c>
      <c r="AG53" s="299"/>
      <c r="AH53" s="303" t="str">
        <f>IF($AW53="","",IF(ISNUMBER(MATCH($AW53,AP$5:AP$29999,0)),MAX(AH$4:AH52)+1,0))</f>
        <v/>
      </c>
      <c r="AI53" s="303" t="str">
        <f>IF($AW53="","",IF(ISNUMBER(MATCH($AW53,AQ$5:AQ$29999,0)),MAX(AI$4:AI52)+1,0))</f>
        <v/>
      </c>
      <c r="AJ53" s="303" t="str">
        <f>IF($AW53="","",IF(ISNUMBER(MATCH($AW53,AR$5:AR$29999,0)),MAX(AJ$4:AJ52)+1,0))</f>
        <v/>
      </c>
      <c r="AK53" s="303" t="str">
        <f>IF($AW53="","",IF(ISNUMBER(MATCH($AW53,AS$5:AS$29999,0)),MAX(AK$4:AK52)+1,0))</f>
        <v/>
      </c>
      <c r="AL53" s="303" t="str">
        <f>IF($AW53="","",IF(ISNUMBER(MATCH($AW53,AT$5:AT$29999,0)),MAX(AL$4:AL52)+1,0))</f>
        <v/>
      </c>
      <c r="AM53" s="303" t="str">
        <f>IF($AW53="","",IF(ISNUMBER(MATCH($AW53,AU$5:AU$29999,0)),MAX(AM$4:AM52)+1,0))</f>
        <v/>
      </c>
      <c r="AN53" s="303" t="str">
        <f>IF($AW53="","",IF(ISNUMBER(MATCH($AW53,AV$5:AV$29999,0)),MAX(AN$4:AN52)+1,0))</f>
        <v/>
      </c>
      <c r="AO53" s="324"/>
      <c r="AP53" s="318"/>
      <c r="AQ53" s="318"/>
      <c r="AR53" s="318"/>
      <c r="AS53" s="318"/>
      <c r="AT53" s="301"/>
      <c r="AU53" s="301"/>
      <c r="AV53" s="301"/>
      <c r="AW53" s="319" t="str">
        <f t="shared" si="3"/>
        <v/>
      </c>
      <c r="AX53" s="291" t="str">
        <f>IF(ISNUMBER(MATCH($AW53,Z$5:Z$501,0)),INDEX(Z$5:Z$501,MATCH($AW53,Z$5:Z$501,0),1),"")</f>
        <v/>
      </c>
      <c r="AY53" s="291" t="str">
        <f>IF(ISNUMBER(MATCH($AW53,AA$5:AA$501,0)),INDEX(AA$5:AA$501,MATCH($AW53,AA$5:AA$501,0),1),"")</f>
        <v/>
      </c>
      <c r="AZ53" s="291" t="str">
        <f>IF(ISNUMBER(MATCH($AW53,AB$5:AB$501,0)),INDEX(AB$5:AB$501,MATCH($AW53,AB$5:AB$501,0),1),"")</f>
        <v/>
      </c>
      <c r="BA53" s="291" t="str">
        <f>IF(ISNUMBER(MATCH($AW53,AC$5:AC$501,0)),INDEX(AC$5:AC$501,MATCH($AW53,AC$5:AC$501,0),1),"")</f>
        <v/>
      </c>
      <c r="BB53" s="291" t="str">
        <f>IF(ISNUMBER(MATCH($AW53,AD$5:AD$501,0)),INDEX(AD$5:AD$501,MATCH($AW53,AD$5:AD$501,0),1),"")</f>
        <v/>
      </c>
      <c r="BC53" s="291" t="str">
        <f>IF(ISNUMBER(MATCH($AW53,AE$5:AE$501,0)),INDEX(AE$5:AE$501,MATCH($AW53,AE$5:AE$501,0),1),"")</f>
        <v/>
      </c>
      <c r="BD53" s="291" t="str">
        <f>IF(ISNUMBER(MATCH($AW53,AF$5:AF$501,0)),INDEX(AF$5:AF$501,MATCH($AW53,AF$5:AF$501,0),1),"")</f>
        <v/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 ht="12.75" customHeight="1" x14ac:dyDescent="0.25">
      <c r="A54" s="310">
        <f>IF(ROW()-ROW(A$4)&lt;=1000,ROW()-ROW(A$4),"")</f>
        <v>50</v>
      </c>
      <c r="B54" s="318"/>
      <c r="C54" s="318"/>
      <c r="D54" s="67"/>
      <c r="E54" s="245" t="str">
        <f>IF(ISNUMBER(MATCH(C54,$B$5:$B$1000,0)),MATCH(C54,$B$5:$B$1000,0),"")</f>
        <v/>
      </c>
      <c r="F54" s="309" t="str">
        <f>IF(ISNUMBER(E54),MAX(F$4:F53)+1,"")</f>
        <v/>
      </c>
      <c r="G54" s="309" t="str">
        <f>IF(IF(ISNUMBER(E54),"",MAX(G$4:G53)+1)&lt;=G$3,IF(ISNUMBER(E54),"",MAX(G$4:G53)+1),"")</f>
        <v/>
      </c>
      <c r="H54" s="310" t="str">
        <f>IF(A54&lt;=G$3,MATCH(A54,G$5:G$1000,0),"")</f>
        <v/>
      </c>
      <c r="I54" s="245" t="str">
        <f>IF(ISNUMBER(H54),INDEX($B$5:$B$1000,H54,1),"")</f>
        <v/>
      </c>
      <c r="J54" s="248" t="str">
        <f>IF(ISNUMBER(F54),B54,IF(ISTEXT(B54),INDEX($I$5:$I$1000,MATCH(A54,$H$5:$H$1000,0),1),""))</f>
        <v/>
      </c>
      <c r="K54" s="309" t="str">
        <f>IF(C54="","",IF(ISNUMBER(MATCH(C54,$J$5:$J$1000,0)),"",IF(G54=1,F$3,0)+MAX(K$4:K53)+1))</f>
        <v/>
      </c>
      <c r="L54" s="309" t="str">
        <f>IF(C54="","",IF(ISNUMBER(MATCH(C54,$J$5:$J$1000,0)),"",IF(G54=1,E$4,0)+MAX(L$4:L53)+1))</f>
        <v/>
      </c>
      <c r="M54" s="248" t="str">
        <f>IF(ISNUMBER(MATCH(A54,$L$5:$L$1000,0)),INDEX($C$5:$C$1000,MATCH(A54,$L$5:$L$1000,0),1),"")</f>
        <v/>
      </c>
      <c r="N54" s="248"/>
      <c r="O54" s="67"/>
      <c r="P54" s="319" t="str">
        <f>IF(A54&lt;=$E$4,IF(ISTEXT(J54),J54,""),IF(ISTEXT(M54),M54,""))</f>
        <v/>
      </c>
      <c r="Q54" s="6"/>
      <c r="R54" s="303" t="str">
        <f>IF(ROW()-ROW(R$4)&lt;=AH$3,ROW()-ROW(R$4),"")</f>
        <v/>
      </c>
      <c r="S54" s="303" t="str">
        <f>IF(ROW()-ROW(S$4)&lt;=AI$3,ROW()-ROW(S$4),"")</f>
        <v/>
      </c>
      <c r="T54" s="303" t="str">
        <f>IF(ROW()-ROW(T$4)&lt;=AJ$3,ROW()-ROW(T$4),"")</f>
        <v/>
      </c>
      <c r="U54" s="303" t="str">
        <f>IF(ROW()-ROW(U$4)&lt;=AK$3,ROW()-ROW(U$4),"")</f>
        <v/>
      </c>
      <c r="V54" s="303" t="str">
        <f>IF(ROW()-ROW(V$4)&lt;=AL$3,ROW()-ROW(V$4),"")</f>
        <v/>
      </c>
      <c r="W54" s="303" t="str">
        <f>IF(ROW()-ROW(W$4)&lt;=AM$3,ROW()-ROW(W$4),"")</f>
        <v/>
      </c>
      <c r="X54" s="303" t="str">
        <f>IF(ROW()-ROW(X$4)&lt;=AN$3,ROW()-ROW(X$4),"")</f>
        <v/>
      </c>
      <c r="Y54" s="303"/>
      <c r="Z54" s="299" t="str">
        <f>IF(ISNUMBER(R54),INDEX($AW$5:$AW$2999,MATCH(R54,AH$5:AH$2999,0),1),"")</f>
        <v/>
      </c>
      <c r="AA54" s="299" t="str">
        <f>IF(ISNUMBER(S54),INDEX($AW$5:$AW$2999,MATCH(S54,AI$5:AI$2999,0),1),"")</f>
        <v/>
      </c>
      <c r="AB54" s="299" t="str">
        <f>IF(ISNUMBER(T54),INDEX($AW$5:$AW$2999,MATCH(T54,AJ$5:AJ$2999,0),1),"")</f>
        <v/>
      </c>
      <c r="AC54" s="299" t="str">
        <f>IF(ISNUMBER(U54),INDEX($AW$5:$AW$2999,MATCH(U54,AK$5:AK$2999,0),1),"")</f>
        <v/>
      </c>
      <c r="AD54" s="299" t="str">
        <f>IF(ISNUMBER(V54),INDEX($AW$5:$AW$2999,MATCH(V54,AL$5:AL$2999,0),1),"")</f>
        <v/>
      </c>
      <c r="AE54" s="299" t="str">
        <f>IF(ISNUMBER(W54),INDEX($AW$5:$AW$2999,MATCH(W54,AM$5:AM$2999,0),1),"")</f>
        <v/>
      </c>
      <c r="AF54" s="299" t="str">
        <f>IF(ISNUMBER(X54),INDEX($AW$5:$AW$2999,MATCH(X54,AN$5:AN$2999,0),1),"")</f>
        <v/>
      </c>
      <c r="AG54" s="299"/>
      <c r="AH54" s="303" t="str">
        <f>IF($AW54="","",IF(ISNUMBER(MATCH($AW54,AP$5:AP$29999,0)),MAX(AH$4:AH53)+1,0))</f>
        <v/>
      </c>
      <c r="AI54" s="303" t="str">
        <f>IF($AW54="","",IF(ISNUMBER(MATCH($AW54,AQ$5:AQ$29999,0)),MAX(AI$4:AI53)+1,0))</f>
        <v/>
      </c>
      <c r="AJ54" s="303" t="str">
        <f>IF($AW54="","",IF(ISNUMBER(MATCH($AW54,AR$5:AR$29999,0)),MAX(AJ$4:AJ53)+1,0))</f>
        <v/>
      </c>
      <c r="AK54" s="303" t="str">
        <f>IF($AW54="","",IF(ISNUMBER(MATCH($AW54,AS$5:AS$29999,0)),MAX(AK$4:AK53)+1,0))</f>
        <v/>
      </c>
      <c r="AL54" s="303" t="str">
        <f>IF($AW54="","",IF(ISNUMBER(MATCH($AW54,AT$5:AT$29999,0)),MAX(AL$4:AL53)+1,0))</f>
        <v/>
      </c>
      <c r="AM54" s="303" t="str">
        <f>IF($AW54="","",IF(ISNUMBER(MATCH($AW54,AU$5:AU$29999,0)),MAX(AM$4:AM53)+1,0))</f>
        <v/>
      </c>
      <c r="AN54" s="303" t="str">
        <f>IF($AW54="","",IF(ISNUMBER(MATCH($AW54,AV$5:AV$29999,0)),MAX(AN$4:AN53)+1,0))</f>
        <v/>
      </c>
      <c r="AO54" s="324"/>
      <c r="AP54" s="318"/>
      <c r="AQ54" s="318"/>
      <c r="AR54" s="318"/>
      <c r="AS54" s="318"/>
      <c r="AT54" s="301"/>
      <c r="AU54" s="301"/>
      <c r="AV54" s="301"/>
      <c r="AW54" s="319" t="str">
        <f t="shared" si="3"/>
        <v/>
      </c>
      <c r="AX54" s="291" t="str">
        <f>IF(ISNUMBER(MATCH($AW54,Z$5:Z$501,0)),INDEX(Z$5:Z$501,MATCH($AW54,Z$5:Z$501,0),1),"")</f>
        <v/>
      </c>
      <c r="AY54" s="291" t="str">
        <f>IF(ISNUMBER(MATCH($AW54,AA$5:AA$501,0)),INDEX(AA$5:AA$501,MATCH($AW54,AA$5:AA$501,0),1),"")</f>
        <v/>
      </c>
      <c r="AZ54" s="291" t="str">
        <f>IF(ISNUMBER(MATCH($AW54,AB$5:AB$501,0)),INDEX(AB$5:AB$501,MATCH($AW54,AB$5:AB$501,0),1),"")</f>
        <v/>
      </c>
      <c r="BA54" s="291" t="str">
        <f>IF(ISNUMBER(MATCH($AW54,AC$5:AC$501,0)),INDEX(AC$5:AC$501,MATCH($AW54,AC$5:AC$501,0),1),"")</f>
        <v/>
      </c>
      <c r="BB54" s="291" t="str">
        <f>IF(ISNUMBER(MATCH($AW54,AD$5:AD$501,0)),INDEX(AD$5:AD$501,MATCH($AW54,AD$5:AD$501,0),1),"")</f>
        <v/>
      </c>
      <c r="BC54" s="291" t="str">
        <f>IF(ISNUMBER(MATCH($AW54,AE$5:AE$501,0)),INDEX(AE$5:AE$501,MATCH($AW54,AE$5:AE$501,0),1),"")</f>
        <v/>
      </c>
      <c r="BD54" s="291" t="str">
        <f>IF(ISNUMBER(MATCH($AW54,AF$5:AF$501,0)),INDEX(AF$5:AF$501,MATCH($AW54,AF$5:AF$501,0),1),"")</f>
        <v/>
      </c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 ht="12.75" customHeight="1" x14ac:dyDescent="0.25">
      <c r="A55" s="310">
        <f>IF(ROW()-ROW(A$4)&lt;=1000,ROW()-ROW(A$4),"")</f>
        <v>51</v>
      </c>
      <c r="B55" s="318"/>
      <c r="C55" s="318"/>
      <c r="D55" s="67"/>
      <c r="E55" s="245" t="str">
        <f>IF(ISNUMBER(MATCH(C55,$B$5:$B$1000,0)),MATCH(C55,$B$5:$B$1000,0),"")</f>
        <v/>
      </c>
      <c r="F55" s="309" t="str">
        <f>IF(ISNUMBER(E55),MAX(F$4:F54)+1,"")</f>
        <v/>
      </c>
      <c r="G55" s="309" t="str">
        <f>IF(IF(ISNUMBER(E55),"",MAX(G$4:G54)+1)&lt;=G$3,IF(ISNUMBER(E55),"",MAX(G$4:G54)+1),"")</f>
        <v/>
      </c>
      <c r="H55" s="310" t="str">
        <f>IF(A55&lt;=G$3,MATCH(A55,G$5:G$1000,0),"")</f>
        <v/>
      </c>
      <c r="I55" s="245" t="str">
        <f>IF(ISNUMBER(H55),INDEX($B$5:$B$1000,H55,1),"")</f>
        <v/>
      </c>
      <c r="J55" s="248" t="str">
        <f>IF(ISNUMBER(F55),B55,IF(ISTEXT(B55),INDEX($I$5:$I$1000,MATCH(A55,$H$5:$H$1000,0),1),""))</f>
        <v/>
      </c>
      <c r="K55" s="309" t="str">
        <f>IF(C55="","",IF(ISNUMBER(MATCH(C55,$J$5:$J$1000,0)),"",IF(G55=1,F$3,0)+MAX(K$4:K54)+1))</f>
        <v/>
      </c>
      <c r="L55" s="309" t="str">
        <f>IF(C55="","",IF(ISNUMBER(MATCH(C55,$J$5:$J$1000,0)),"",IF(G55=1,E$4,0)+MAX(L$4:L54)+1))</f>
        <v/>
      </c>
      <c r="M55" s="248" t="str">
        <f>IF(ISNUMBER(MATCH(A55,$L$5:$L$1000,0)),INDEX($C$5:$C$1000,MATCH(A55,$L$5:$L$1000,0),1),"")</f>
        <v/>
      </c>
      <c r="N55" s="248"/>
      <c r="O55" s="67"/>
      <c r="P55" s="319" t="str">
        <f>IF(A55&lt;=$E$4,IF(ISTEXT(J55),J55,""),IF(ISTEXT(M55),M55,""))</f>
        <v/>
      </c>
      <c r="Q55" s="6"/>
      <c r="R55" s="303" t="str">
        <f>IF(ROW()-ROW(R$4)&lt;=AH$3,ROW()-ROW(R$4),"")</f>
        <v/>
      </c>
      <c r="S55" s="303" t="str">
        <f>IF(ROW()-ROW(S$4)&lt;=AI$3,ROW()-ROW(S$4),"")</f>
        <v/>
      </c>
      <c r="T55" s="303" t="str">
        <f>IF(ROW()-ROW(T$4)&lt;=AJ$3,ROW()-ROW(T$4),"")</f>
        <v/>
      </c>
      <c r="U55" s="303" t="str">
        <f>IF(ROW()-ROW(U$4)&lt;=AK$3,ROW()-ROW(U$4),"")</f>
        <v/>
      </c>
      <c r="V55" s="303" t="str">
        <f>IF(ROW()-ROW(V$4)&lt;=AL$3,ROW()-ROW(V$4),"")</f>
        <v/>
      </c>
      <c r="W55" s="303" t="str">
        <f>IF(ROW()-ROW(W$4)&lt;=AM$3,ROW()-ROW(W$4),"")</f>
        <v/>
      </c>
      <c r="X55" s="303" t="str">
        <f>IF(ROW()-ROW(X$4)&lt;=AN$3,ROW()-ROW(X$4),"")</f>
        <v/>
      </c>
      <c r="Y55" s="303"/>
      <c r="Z55" s="299" t="str">
        <f>IF(ISNUMBER(R55),INDEX($AW$5:$AW$2999,MATCH(R55,AH$5:AH$2999,0),1),"")</f>
        <v/>
      </c>
      <c r="AA55" s="299" t="str">
        <f>IF(ISNUMBER(S55),INDEX($AW$5:$AW$2999,MATCH(S55,AI$5:AI$2999,0),1),"")</f>
        <v/>
      </c>
      <c r="AB55" s="299" t="str">
        <f>IF(ISNUMBER(T55),INDEX($AW$5:$AW$2999,MATCH(T55,AJ$5:AJ$2999,0),1),"")</f>
        <v/>
      </c>
      <c r="AC55" s="299" t="str">
        <f>IF(ISNUMBER(U55),INDEX($AW$5:$AW$2999,MATCH(U55,AK$5:AK$2999,0),1),"")</f>
        <v/>
      </c>
      <c r="AD55" s="299" t="str">
        <f>IF(ISNUMBER(V55),INDEX($AW$5:$AW$2999,MATCH(V55,AL$5:AL$2999,0),1),"")</f>
        <v/>
      </c>
      <c r="AE55" s="299" t="str">
        <f>IF(ISNUMBER(W55),INDEX($AW$5:$AW$2999,MATCH(W55,AM$5:AM$2999,0),1),"")</f>
        <v/>
      </c>
      <c r="AF55" s="299" t="str">
        <f>IF(ISNUMBER(X55),INDEX($AW$5:$AW$2999,MATCH(X55,AN$5:AN$2999,0),1),"")</f>
        <v/>
      </c>
      <c r="AG55" s="299"/>
      <c r="AH55" s="303" t="str">
        <f>IF($AW55="","",IF(ISNUMBER(MATCH($AW55,AP$5:AP$29999,0)),MAX(AH$4:AH54)+1,0))</f>
        <v/>
      </c>
      <c r="AI55" s="303" t="str">
        <f>IF($AW55="","",IF(ISNUMBER(MATCH($AW55,AQ$5:AQ$29999,0)),MAX(AI$4:AI54)+1,0))</f>
        <v/>
      </c>
      <c r="AJ55" s="303" t="str">
        <f>IF($AW55="","",IF(ISNUMBER(MATCH($AW55,AR$5:AR$29999,0)),MAX(AJ$4:AJ54)+1,0))</f>
        <v/>
      </c>
      <c r="AK55" s="303" t="str">
        <f>IF($AW55="","",IF(ISNUMBER(MATCH($AW55,AS$5:AS$29999,0)),MAX(AK$4:AK54)+1,0))</f>
        <v/>
      </c>
      <c r="AL55" s="303" t="str">
        <f>IF($AW55="","",IF(ISNUMBER(MATCH($AW55,AT$5:AT$29999,0)),MAX(AL$4:AL54)+1,0))</f>
        <v/>
      </c>
      <c r="AM55" s="303" t="str">
        <f>IF($AW55="","",IF(ISNUMBER(MATCH($AW55,AU$5:AU$29999,0)),MAX(AM$4:AM54)+1,0))</f>
        <v/>
      </c>
      <c r="AN55" s="303" t="str">
        <f>IF($AW55="","",IF(ISNUMBER(MATCH($AW55,AV$5:AV$29999,0)),MAX(AN$4:AN54)+1,0))</f>
        <v/>
      </c>
      <c r="AO55" s="324"/>
      <c r="AP55" s="318"/>
      <c r="AQ55" s="318"/>
      <c r="AR55" s="318"/>
      <c r="AS55" s="318"/>
      <c r="AT55" s="301"/>
      <c r="AU55" s="301"/>
      <c r="AV55" s="301"/>
      <c r="AW55" s="319" t="str">
        <f t="shared" si="3"/>
        <v/>
      </c>
      <c r="AX55" s="291" t="str">
        <f>IF(ISNUMBER(MATCH($AW55,Z$5:Z$501,0)),INDEX(Z$5:Z$501,MATCH($AW55,Z$5:Z$501,0),1),"")</f>
        <v/>
      </c>
      <c r="AY55" s="291" t="str">
        <f>IF(ISNUMBER(MATCH($AW55,AA$5:AA$501,0)),INDEX(AA$5:AA$501,MATCH($AW55,AA$5:AA$501,0),1),"")</f>
        <v/>
      </c>
      <c r="AZ55" s="291" t="str">
        <f>IF(ISNUMBER(MATCH($AW55,AB$5:AB$501,0)),INDEX(AB$5:AB$501,MATCH($AW55,AB$5:AB$501,0),1),"")</f>
        <v/>
      </c>
      <c r="BA55" s="291" t="str">
        <f>IF(ISNUMBER(MATCH($AW55,AC$5:AC$501,0)),INDEX(AC$5:AC$501,MATCH($AW55,AC$5:AC$501,0),1),"")</f>
        <v/>
      </c>
      <c r="BB55" s="291" t="str">
        <f>IF(ISNUMBER(MATCH($AW55,AD$5:AD$501,0)),INDEX(AD$5:AD$501,MATCH($AW55,AD$5:AD$501,0),1),"")</f>
        <v/>
      </c>
      <c r="BC55" s="291" t="str">
        <f>IF(ISNUMBER(MATCH($AW55,AE$5:AE$501,0)),INDEX(AE$5:AE$501,MATCH($AW55,AE$5:AE$501,0),1),"")</f>
        <v/>
      </c>
      <c r="BD55" s="291" t="str">
        <f>IF(ISNUMBER(MATCH($AW55,AF$5:AF$501,0)),INDEX(AF$5:AF$501,MATCH($AW55,AF$5:AF$501,0),1),"")</f>
        <v/>
      </c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 ht="12.75" customHeight="1" x14ac:dyDescent="0.25">
      <c r="A56" s="310">
        <f>IF(ROW()-ROW(A$4)&lt;=1000,ROW()-ROW(A$4),"")</f>
        <v>52</v>
      </c>
      <c r="B56" s="318"/>
      <c r="C56" s="318"/>
      <c r="D56" s="67"/>
      <c r="E56" s="245" t="str">
        <f>IF(ISNUMBER(MATCH(C56,$B$5:$B$1000,0)),MATCH(C56,$B$5:$B$1000,0),"")</f>
        <v/>
      </c>
      <c r="F56" s="309" t="str">
        <f>IF(ISNUMBER(E56),MAX(F$4:F55)+1,"")</f>
        <v/>
      </c>
      <c r="G56" s="309" t="str">
        <f>IF(IF(ISNUMBER(E56),"",MAX(G$4:G55)+1)&lt;=G$3,IF(ISNUMBER(E56),"",MAX(G$4:G55)+1),"")</f>
        <v/>
      </c>
      <c r="H56" s="310" t="str">
        <f>IF(A56&lt;=G$3,MATCH(A56,G$5:G$1000,0),"")</f>
        <v/>
      </c>
      <c r="I56" s="245" t="str">
        <f>IF(ISNUMBER(H56),INDEX($B$5:$B$1000,H56,1),"")</f>
        <v/>
      </c>
      <c r="J56" s="248" t="str">
        <f>IF(ISNUMBER(F56),B56,IF(ISTEXT(B56),INDEX($I$5:$I$1000,MATCH(A56,$H$5:$H$1000,0),1),""))</f>
        <v/>
      </c>
      <c r="K56" s="309" t="str">
        <f>IF(C56="","",IF(ISNUMBER(MATCH(C56,$J$5:$J$1000,0)),"",IF(G56=1,F$3,0)+MAX(K$4:K55)+1))</f>
        <v/>
      </c>
      <c r="L56" s="309" t="str">
        <f>IF(C56="","",IF(ISNUMBER(MATCH(C56,$J$5:$J$1000,0)),"",IF(G56=1,E$4,0)+MAX(L$4:L55)+1))</f>
        <v/>
      </c>
      <c r="M56" s="248" t="str">
        <f>IF(ISNUMBER(MATCH(A56,$L$5:$L$1000,0)),INDEX($C$5:$C$1000,MATCH(A56,$L$5:$L$1000,0),1),"")</f>
        <v/>
      </c>
      <c r="N56" s="248"/>
      <c r="O56" s="67"/>
      <c r="P56" s="319" t="str">
        <f>IF(A56&lt;=$E$4,IF(ISTEXT(J56),J56,""),IF(ISTEXT(M56),M56,""))</f>
        <v/>
      </c>
      <c r="Q56" s="6"/>
      <c r="R56" s="303" t="str">
        <f>IF(ROW()-ROW(R$4)&lt;=AH$3,ROW()-ROW(R$4),"")</f>
        <v/>
      </c>
      <c r="S56" s="303" t="str">
        <f>IF(ROW()-ROW(S$4)&lt;=AI$3,ROW()-ROW(S$4),"")</f>
        <v/>
      </c>
      <c r="T56" s="303" t="str">
        <f>IF(ROW()-ROW(T$4)&lt;=AJ$3,ROW()-ROW(T$4),"")</f>
        <v/>
      </c>
      <c r="U56" s="303" t="str">
        <f>IF(ROW()-ROW(U$4)&lt;=AK$3,ROW()-ROW(U$4),"")</f>
        <v/>
      </c>
      <c r="V56" s="303" t="str">
        <f>IF(ROW()-ROW(V$4)&lt;=AL$3,ROW()-ROW(V$4),"")</f>
        <v/>
      </c>
      <c r="W56" s="303" t="str">
        <f>IF(ROW()-ROW(W$4)&lt;=AM$3,ROW()-ROW(W$4),"")</f>
        <v/>
      </c>
      <c r="X56" s="303" t="str">
        <f>IF(ROW()-ROW(X$4)&lt;=AN$3,ROW()-ROW(X$4),"")</f>
        <v/>
      </c>
      <c r="Y56" s="303"/>
      <c r="Z56" s="299" t="str">
        <f>IF(ISNUMBER(R56),INDEX($AW$5:$AW$2999,MATCH(R56,AH$5:AH$2999,0),1),"")</f>
        <v/>
      </c>
      <c r="AA56" s="299" t="str">
        <f>IF(ISNUMBER(S56),INDEX($AW$5:$AW$2999,MATCH(S56,AI$5:AI$2999,0),1),"")</f>
        <v/>
      </c>
      <c r="AB56" s="299" t="str">
        <f>IF(ISNUMBER(T56),INDEX($AW$5:$AW$2999,MATCH(T56,AJ$5:AJ$2999,0),1),"")</f>
        <v/>
      </c>
      <c r="AC56" s="299" t="str">
        <f>IF(ISNUMBER(U56),INDEX($AW$5:$AW$2999,MATCH(U56,AK$5:AK$2999,0),1),"")</f>
        <v/>
      </c>
      <c r="AD56" s="299" t="str">
        <f>IF(ISNUMBER(V56),INDEX($AW$5:$AW$2999,MATCH(V56,AL$5:AL$2999,0),1),"")</f>
        <v/>
      </c>
      <c r="AE56" s="299" t="str">
        <f>IF(ISNUMBER(W56),INDEX($AW$5:$AW$2999,MATCH(W56,AM$5:AM$2999,0),1),"")</f>
        <v/>
      </c>
      <c r="AF56" s="299" t="str">
        <f>IF(ISNUMBER(X56),INDEX($AW$5:$AW$2999,MATCH(X56,AN$5:AN$2999,0),1),"")</f>
        <v/>
      </c>
      <c r="AG56" s="299"/>
      <c r="AH56" s="303" t="str">
        <f>IF($AW56="","",IF(ISNUMBER(MATCH($AW56,AP$5:AP$29999,0)),MAX(AH$4:AH55)+1,0))</f>
        <v/>
      </c>
      <c r="AI56" s="303" t="str">
        <f>IF($AW56="","",IF(ISNUMBER(MATCH($AW56,AQ$5:AQ$29999,0)),MAX(AI$4:AI55)+1,0))</f>
        <v/>
      </c>
      <c r="AJ56" s="303" t="str">
        <f>IF($AW56="","",IF(ISNUMBER(MATCH($AW56,AR$5:AR$29999,0)),MAX(AJ$4:AJ55)+1,0))</f>
        <v/>
      </c>
      <c r="AK56" s="303" t="str">
        <f>IF($AW56="","",IF(ISNUMBER(MATCH($AW56,AS$5:AS$29999,0)),MAX(AK$4:AK55)+1,0))</f>
        <v/>
      </c>
      <c r="AL56" s="303" t="str">
        <f>IF($AW56="","",IF(ISNUMBER(MATCH($AW56,AT$5:AT$29999,0)),MAX(AL$4:AL55)+1,0))</f>
        <v/>
      </c>
      <c r="AM56" s="303" t="str">
        <f>IF($AW56="","",IF(ISNUMBER(MATCH($AW56,AU$5:AU$29999,0)),MAX(AM$4:AM55)+1,0))</f>
        <v/>
      </c>
      <c r="AN56" s="303" t="str">
        <f>IF($AW56="","",IF(ISNUMBER(MATCH($AW56,AV$5:AV$29999,0)),MAX(AN$4:AN55)+1,0))</f>
        <v/>
      </c>
      <c r="AO56" s="324"/>
      <c r="AP56" s="318"/>
      <c r="AQ56" s="318"/>
      <c r="AR56" s="318"/>
      <c r="AS56" s="318"/>
      <c r="AT56" s="301"/>
      <c r="AU56" s="301"/>
      <c r="AV56" s="301"/>
      <c r="AW56" s="319" t="str">
        <f t="shared" si="3"/>
        <v/>
      </c>
      <c r="AX56" s="291" t="str">
        <f>IF(ISNUMBER(MATCH($AW56,Z$5:Z$501,0)),INDEX(Z$5:Z$501,MATCH($AW56,Z$5:Z$501,0),1),"")</f>
        <v/>
      </c>
      <c r="AY56" s="291" t="str">
        <f>IF(ISNUMBER(MATCH($AW56,AA$5:AA$501,0)),INDEX(AA$5:AA$501,MATCH($AW56,AA$5:AA$501,0),1),"")</f>
        <v/>
      </c>
      <c r="AZ56" s="291" t="str">
        <f>IF(ISNUMBER(MATCH($AW56,AB$5:AB$501,0)),INDEX(AB$5:AB$501,MATCH($AW56,AB$5:AB$501,0),1),"")</f>
        <v/>
      </c>
      <c r="BA56" s="291" t="str">
        <f>IF(ISNUMBER(MATCH($AW56,AC$5:AC$501,0)),INDEX(AC$5:AC$501,MATCH($AW56,AC$5:AC$501,0),1),"")</f>
        <v/>
      </c>
      <c r="BB56" s="291" t="str">
        <f>IF(ISNUMBER(MATCH($AW56,AD$5:AD$501,0)),INDEX(AD$5:AD$501,MATCH($AW56,AD$5:AD$501,0),1),"")</f>
        <v/>
      </c>
      <c r="BC56" s="291" t="str">
        <f>IF(ISNUMBER(MATCH($AW56,AE$5:AE$501,0)),INDEX(AE$5:AE$501,MATCH($AW56,AE$5:AE$501,0),1),"")</f>
        <v/>
      </c>
      <c r="BD56" s="291" t="str">
        <f>IF(ISNUMBER(MATCH($AW56,AF$5:AF$501,0)),INDEX(AF$5:AF$501,MATCH($AW56,AF$5:AF$501,0),1),"")</f>
        <v/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 ht="12.75" customHeight="1" x14ac:dyDescent="0.25">
      <c r="A57" s="310">
        <f>IF(ROW()-ROW(A$4)&lt;=1000,ROW()-ROW(A$4),"")</f>
        <v>53</v>
      </c>
      <c r="B57" s="318"/>
      <c r="C57" s="318"/>
      <c r="D57" s="67"/>
      <c r="E57" s="245" t="str">
        <f>IF(ISNUMBER(MATCH(C57,$B$5:$B$1000,0)),MATCH(C57,$B$5:$B$1000,0),"")</f>
        <v/>
      </c>
      <c r="F57" s="309" t="str">
        <f>IF(ISNUMBER(E57),MAX(F$4:F56)+1,"")</f>
        <v/>
      </c>
      <c r="G57" s="309" t="str">
        <f>IF(IF(ISNUMBER(E57),"",MAX(G$4:G56)+1)&lt;=G$3,IF(ISNUMBER(E57),"",MAX(G$4:G56)+1),"")</f>
        <v/>
      </c>
      <c r="H57" s="310" t="str">
        <f>IF(A57&lt;=G$3,MATCH(A57,G$5:G$1000,0),"")</f>
        <v/>
      </c>
      <c r="I57" s="245" t="str">
        <f>IF(ISNUMBER(H57),INDEX($B$5:$B$1000,H57,1),"")</f>
        <v/>
      </c>
      <c r="J57" s="248" t="str">
        <f>IF(ISNUMBER(F57),B57,IF(ISTEXT(B57),INDEX($I$5:$I$1000,MATCH(A57,$H$5:$H$1000,0),1),""))</f>
        <v/>
      </c>
      <c r="K57" s="309" t="str">
        <f>IF(C57="","",IF(ISNUMBER(MATCH(C57,$J$5:$J$1000,0)),"",IF(G57=1,F$3,0)+MAX(K$4:K56)+1))</f>
        <v/>
      </c>
      <c r="L57" s="309" t="str">
        <f>IF(C57="","",IF(ISNUMBER(MATCH(C57,$J$5:$J$1000,0)),"",IF(G57=1,E$4,0)+MAX(L$4:L56)+1))</f>
        <v/>
      </c>
      <c r="M57" s="248" t="str">
        <f>IF(ISNUMBER(MATCH(A57,$L$5:$L$1000,0)),INDEX($C$5:$C$1000,MATCH(A57,$L$5:$L$1000,0),1),"")</f>
        <v/>
      </c>
      <c r="N57" s="248"/>
      <c r="O57" s="67"/>
      <c r="P57" s="319" t="str">
        <f>IF(A57&lt;=$E$4,IF(ISTEXT(J57),J57,""),IF(ISTEXT(M57),M57,""))</f>
        <v/>
      </c>
      <c r="Q57" s="6"/>
      <c r="R57" s="303" t="str">
        <f>IF(ROW()-ROW(R$4)&lt;=AH$3,ROW()-ROW(R$4),"")</f>
        <v/>
      </c>
      <c r="S57" s="303" t="str">
        <f>IF(ROW()-ROW(S$4)&lt;=AI$3,ROW()-ROW(S$4),"")</f>
        <v/>
      </c>
      <c r="T57" s="303" t="str">
        <f>IF(ROW()-ROW(T$4)&lt;=AJ$3,ROW()-ROW(T$4),"")</f>
        <v/>
      </c>
      <c r="U57" s="303" t="str">
        <f>IF(ROW()-ROW(U$4)&lt;=AK$3,ROW()-ROW(U$4),"")</f>
        <v/>
      </c>
      <c r="V57" s="303" t="str">
        <f>IF(ROW()-ROW(V$4)&lt;=AL$3,ROW()-ROW(V$4),"")</f>
        <v/>
      </c>
      <c r="W57" s="303" t="str">
        <f>IF(ROW()-ROW(W$4)&lt;=AM$3,ROW()-ROW(W$4),"")</f>
        <v/>
      </c>
      <c r="X57" s="303" t="str">
        <f>IF(ROW()-ROW(X$4)&lt;=AN$3,ROW()-ROW(X$4),"")</f>
        <v/>
      </c>
      <c r="Y57" s="303"/>
      <c r="Z57" s="299" t="str">
        <f>IF(ISNUMBER(R57),INDEX($AW$5:$AW$2999,MATCH(R57,AH$5:AH$2999,0),1),"")</f>
        <v/>
      </c>
      <c r="AA57" s="299" t="str">
        <f>IF(ISNUMBER(S57),INDEX($AW$5:$AW$2999,MATCH(S57,AI$5:AI$2999,0),1),"")</f>
        <v/>
      </c>
      <c r="AB57" s="299" t="str">
        <f>IF(ISNUMBER(T57),INDEX($AW$5:$AW$2999,MATCH(T57,AJ$5:AJ$2999,0),1),"")</f>
        <v/>
      </c>
      <c r="AC57" s="299" t="str">
        <f>IF(ISNUMBER(U57),INDEX($AW$5:$AW$2999,MATCH(U57,AK$5:AK$2999,0),1),"")</f>
        <v/>
      </c>
      <c r="AD57" s="299" t="str">
        <f>IF(ISNUMBER(V57),INDEX($AW$5:$AW$2999,MATCH(V57,AL$5:AL$2999,0),1),"")</f>
        <v/>
      </c>
      <c r="AE57" s="299" t="str">
        <f>IF(ISNUMBER(W57),INDEX($AW$5:$AW$2999,MATCH(W57,AM$5:AM$2999,0),1),"")</f>
        <v/>
      </c>
      <c r="AF57" s="299" t="str">
        <f>IF(ISNUMBER(X57),INDEX($AW$5:$AW$2999,MATCH(X57,AN$5:AN$2999,0),1),"")</f>
        <v/>
      </c>
      <c r="AG57" s="299"/>
      <c r="AH57" s="303" t="str">
        <f>IF($AW57="","",IF(ISNUMBER(MATCH($AW57,AP$5:AP$29999,0)),MAX(AH$4:AH56)+1,0))</f>
        <v/>
      </c>
      <c r="AI57" s="303" t="str">
        <f>IF($AW57="","",IF(ISNUMBER(MATCH($AW57,AQ$5:AQ$29999,0)),MAX(AI$4:AI56)+1,0))</f>
        <v/>
      </c>
      <c r="AJ57" s="303" t="str">
        <f>IF($AW57="","",IF(ISNUMBER(MATCH($AW57,AR$5:AR$29999,0)),MAX(AJ$4:AJ56)+1,0))</f>
        <v/>
      </c>
      <c r="AK57" s="303" t="str">
        <f>IF($AW57="","",IF(ISNUMBER(MATCH($AW57,AS$5:AS$29999,0)),MAX(AK$4:AK56)+1,0))</f>
        <v/>
      </c>
      <c r="AL57" s="303" t="str">
        <f>IF($AW57="","",IF(ISNUMBER(MATCH($AW57,AT$5:AT$29999,0)),MAX(AL$4:AL56)+1,0))</f>
        <v/>
      </c>
      <c r="AM57" s="303" t="str">
        <f>IF($AW57="","",IF(ISNUMBER(MATCH($AW57,AU$5:AU$29999,0)),MAX(AM$4:AM56)+1,0))</f>
        <v/>
      </c>
      <c r="AN57" s="303" t="str">
        <f>IF($AW57="","",IF(ISNUMBER(MATCH($AW57,AV$5:AV$29999,0)),MAX(AN$4:AN56)+1,0))</f>
        <v/>
      </c>
      <c r="AO57" s="324"/>
      <c r="AP57" s="318"/>
      <c r="AQ57" s="318"/>
      <c r="AR57" s="318"/>
      <c r="AS57" s="318"/>
      <c r="AT57" s="301"/>
      <c r="AU57" s="301"/>
      <c r="AV57" s="301"/>
      <c r="AW57" s="319" t="str">
        <f t="shared" si="3"/>
        <v/>
      </c>
      <c r="AX57" s="291" t="str">
        <f>IF(ISNUMBER(MATCH($AW57,Z$5:Z$501,0)),INDEX(Z$5:Z$501,MATCH($AW57,Z$5:Z$501,0),1),"")</f>
        <v/>
      </c>
      <c r="AY57" s="291" t="str">
        <f>IF(ISNUMBER(MATCH($AW57,AA$5:AA$501,0)),INDEX(AA$5:AA$501,MATCH($AW57,AA$5:AA$501,0),1),"")</f>
        <v/>
      </c>
      <c r="AZ57" s="291" t="str">
        <f>IF(ISNUMBER(MATCH($AW57,AB$5:AB$501,0)),INDEX(AB$5:AB$501,MATCH($AW57,AB$5:AB$501,0),1),"")</f>
        <v/>
      </c>
      <c r="BA57" s="291" t="str">
        <f>IF(ISNUMBER(MATCH($AW57,AC$5:AC$501,0)),INDEX(AC$5:AC$501,MATCH($AW57,AC$5:AC$501,0),1),"")</f>
        <v/>
      </c>
      <c r="BB57" s="291" t="str">
        <f>IF(ISNUMBER(MATCH($AW57,AD$5:AD$501,0)),INDEX(AD$5:AD$501,MATCH($AW57,AD$5:AD$501,0),1),"")</f>
        <v/>
      </c>
      <c r="BC57" s="291" t="str">
        <f>IF(ISNUMBER(MATCH($AW57,AE$5:AE$501,0)),INDEX(AE$5:AE$501,MATCH($AW57,AE$5:AE$501,0),1),"")</f>
        <v/>
      </c>
      <c r="BD57" s="291" t="str">
        <f>IF(ISNUMBER(MATCH($AW57,AF$5:AF$501,0)),INDEX(AF$5:AF$501,MATCH($AW57,AF$5:AF$501,0),1),"")</f>
        <v/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 ht="12.75" customHeight="1" x14ac:dyDescent="0.25">
      <c r="A58" s="310">
        <f>IF(ROW()-ROW(A$4)&lt;=1000,ROW()-ROW(A$4),"")</f>
        <v>54</v>
      </c>
      <c r="B58" s="318"/>
      <c r="C58" s="318"/>
      <c r="D58" s="67"/>
      <c r="E58" s="245" t="str">
        <f>IF(ISNUMBER(MATCH(C58,$B$5:$B$1000,0)),MATCH(C58,$B$5:$B$1000,0),"")</f>
        <v/>
      </c>
      <c r="F58" s="309" t="str">
        <f>IF(ISNUMBER(E58),MAX(F$4:F57)+1,"")</f>
        <v/>
      </c>
      <c r="G58" s="309" t="str">
        <f>IF(IF(ISNUMBER(E58),"",MAX(G$4:G57)+1)&lt;=G$3,IF(ISNUMBER(E58),"",MAX(G$4:G57)+1),"")</f>
        <v/>
      </c>
      <c r="H58" s="310" t="str">
        <f>IF(A58&lt;=G$3,MATCH(A58,G$5:G$1000,0),"")</f>
        <v/>
      </c>
      <c r="I58" s="245" t="str">
        <f>IF(ISNUMBER(H58),INDEX($B$5:$B$1000,H58,1),"")</f>
        <v/>
      </c>
      <c r="J58" s="248" t="str">
        <f>IF(ISNUMBER(F58),B58,IF(ISTEXT(B58),INDEX($I$5:$I$1000,MATCH(A58,$H$5:$H$1000,0),1),""))</f>
        <v/>
      </c>
      <c r="K58" s="309" t="str">
        <f>IF(C58="","",IF(ISNUMBER(MATCH(C58,$J$5:$J$1000,0)),"",IF(G58=1,F$3,0)+MAX(K$4:K57)+1))</f>
        <v/>
      </c>
      <c r="L58" s="309" t="str">
        <f>IF(C58="","",IF(ISNUMBER(MATCH(C58,$J$5:$J$1000,0)),"",IF(G58=1,E$4,0)+MAX(L$4:L57)+1))</f>
        <v/>
      </c>
      <c r="M58" s="248" t="str">
        <f>IF(ISNUMBER(MATCH(A58,$L$5:$L$1000,0)),INDEX($C$5:$C$1000,MATCH(A58,$L$5:$L$1000,0),1),"")</f>
        <v/>
      </c>
      <c r="N58" s="248"/>
      <c r="O58" s="67"/>
      <c r="P58" s="319" t="str">
        <f>IF(A58&lt;=$E$4,IF(ISTEXT(J58),J58,""),IF(ISTEXT(M58),M58,""))</f>
        <v/>
      </c>
      <c r="Q58" s="6"/>
      <c r="R58" s="303" t="str">
        <f>IF(ROW()-ROW(R$4)&lt;=AH$3,ROW()-ROW(R$4),"")</f>
        <v/>
      </c>
      <c r="S58" s="303" t="str">
        <f>IF(ROW()-ROW(S$4)&lt;=AI$3,ROW()-ROW(S$4),"")</f>
        <v/>
      </c>
      <c r="T58" s="303" t="str">
        <f>IF(ROW()-ROW(T$4)&lt;=AJ$3,ROW()-ROW(T$4),"")</f>
        <v/>
      </c>
      <c r="U58" s="303" t="str">
        <f>IF(ROW()-ROW(U$4)&lt;=AK$3,ROW()-ROW(U$4),"")</f>
        <v/>
      </c>
      <c r="V58" s="303" t="str">
        <f>IF(ROW()-ROW(V$4)&lt;=AL$3,ROW()-ROW(V$4),"")</f>
        <v/>
      </c>
      <c r="W58" s="303" t="str">
        <f>IF(ROW()-ROW(W$4)&lt;=AM$3,ROW()-ROW(W$4),"")</f>
        <v/>
      </c>
      <c r="X58" s="303" t="str">
        <f>IF(ROW()-ROW(X$4)&lt;=AN$3,ROW()-ROW(X$4),"")</f>
        <v/>
      </c>
      <c r="Y58" s="303"/>
      <c r="Z58" s="299" t="str">
        <f>IF(ISNUMBER(R58),INDEX($AW$5:$AW$2999,MATCH(R58,AH$5:AH$2999,0),1),"")</f>
        <v/>
      </c>
      <c r="AA58" s="299" t="str">
        <f>IF(ISNUMBER(S58),INDEX($AW$5:$AW$2999,MATCH(S58,AI$5:AI$2999,0),1),"")</f>
        <v/>
      </c>
      <c r="AB58" s="299" t="str">
        <f>IF(ISNUMBER(T58),INDEX($AW$5:$AW$2999,MATCH(T58,AJ$5:AJ$2999,0),1),"")</f>
        <v/>
      </c>
      <c r="AC58" s="299" t="str">
        <f>IF(ISNUMBER(U58),INDEX($AW$5:$AW$2999,MATCH(U58,AK$5:AK$2999,0),1),"")</f>
        <v/>
      </c>
      <c r="AD58" s="299" t="str">
        <f>IF(ISNUMBER(V58),INDEX($AW$5:$AW$2999,MATCH(V58,AL$5:AL$2999,0),1),"")</f>
        <v/>
      </c>
      <c r="AE58" s="299" t="str">
        <f>IF(ISNUMBER(W58),INDEX($AW$5:$AW$2999,MATCH(W58,AM$5:AM$2999,0),1),"")</f>
        <v/>
      </c>
      <c r="AF58" s="299" t="str">
        <f>IF(ISNUMBER(X58),INDEX($AW$5:$AW$2999,MATCH(X58,AN$5:AN$2999,0),1),"")</f>
        <v/>
      </c>
      <c r="AG58" s="299"/>
      <c r="AH58" s="303" t="str">
        <f>IF($AW58="","",IF(ISNUMBER(MATCH($AW58,AP$5:AP$29999,0)),MAX(AH$4:AH57)+1,0))</f>
        <v/>
      </c>
      <c r="AI58" s="303" t="str">
        <f>IF($AW58="","",IF(ISNUMBER(MATCH($AW58,AQ$5:AQ$29999,0)),MAX(AI$4:AI57)+1,0))</f>
        <v/>
      </c>
      <c r="AJ58" s="303" t="str">
        <f>IF($AW58="","",IF(ISNUMBER(MATCH($AW58,AR$5:AR$29999,0)),MAX(AJ$4:AJ57)+1,0))</f>
        <v/>
      </c>
      <c r="AK58" s="303" t="str">
        <f>IF($AW58="","",IF(ISNUMBER(MATCH($AW58,AS$5:AS$29999,0)),MAX(AK$4:AK57)+1,0))</f>
        <v/>
      </c>
      <c r="AL58" s="303" t="str">
        <f>IF($AW58="","",IF(ISNUMBER(MATCH($AW58,AT$5:AT$29999,0)),MAX(AL$4:AL57)+1,0))</f>
        <v/>
      </c>
      <c r="AM58" s="303" t="str">
        <f>IF($AW58="","",IF(ISNUMBER(MATCH($AW58,AU$5:AU$29999,0)),MAX(AM$4:AM57)+1,0))</f>
        <v/>
      </c>
      <c r="AN58" s="303" t="str">
        <f>IF($AW58="","",IF(ISNUMBER(MATCH($AW58,AV$5:AV$29999,0)),MAX(AN$4:AN57)+1,0))</f>
        <v/>
      </c>
      <c r="AO58" s="324"/>
      <c r="AP58" s="318"/>
      <c r="AQ58" s="318"/>
      <c r="AR58" s="318"/>
      <c r="AS58" s="318"/>
      <c r="AT58" s="301"/>
      <c r="AU58" s="301"/>
      <c r="AV58" s="301"/>
      <c r="AW58" s="319" t="str">
        <f t="shared" si="3"/>
        <v/>
      </c>
      <c r="AX58" s="291" t="str">
        <f>IF(ISNUMBER(MATCH($AW58,Z$5:Z$501,0)),INDEX(Z$5:Z$501,MATCH($AW58,Z$5:Z$501,0),1),"")</f>
        <v/>
      </c>
      <c r="AY58" s="291" t="str">
        <f>IF(ISNUMBER(MATCH($AW58,AA$5:AA$501,0)),INDEX(AA$5:AA$501,MATCH($AW58,AA$5:AA$501,0),1),"")</f>
        <v/>
      </c>
      <c r="AZ58" s="291" t="str">
        <f>IF(ISNUMBER(MATCH($AW58,AB$5:AB$501,0)),INDEX(AB$5:AB$501,MATCH($AW58,AB$5:AB$501,0),1),"")</f>
        <v/>
      </c>
      <c r="BA58" s="291" t="str">
        <f>IF(ISNUMBER(MATCH($AW58,AC$5:AC$501,0)),INDEX(AC$5:AC$501,MATCH($AW58,AC$5:AC$501,0),1),"")</f>
        <v/>
      </c>
      <c r="BB58" s="291" t="str">
        <f>IF(ISNUMBER(MATCH($AW58,AD$5:AD$501,0)),INDEX(AD$5:AD$501,MATCH($AW58,AD$5:AD$501,0),1),"")</f>
        <v/>
      </c>
      <c r="BC58" s="291" t="str">
        <f>IF(ISNUMBER(MATCH($AW58,AE$5:AE$501,0)),INDEX(AE$5:AE$501,MATCH($AW58,AE$5:AE$501,0),1),"")</f>
        <v/>
      </c>
      <c r="BD58" s="291" t="str">
        <f>IF(ISNUMBER(MATCH($AW58,AF$5:AF$501,0)),INDEX(AF$5:AF$501,MATCH($AW58,AF$5:AF$501,0),1),"")</f>
        <v/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 ht="12.75" customHeight="1" x14ac:dyDescent="0.25">
      <c r="A59" s="310">
        <f>IF(ROW()-ROW(A$4)&lt;=1000,ROW()-ROW(A$4),"")</f>
        <v>55</v>
      </c>
      <c r="B59" s="318"/>
      <c r="C59" s="318"/>
      <c r="D59" s="67"/>
      <c r="E59" s="245" t="str">
        <f>IF(ISNUMBER(MATCH(C59,$B$5:$B$1000,0)),MATCH(C59,$B$5:$B$1000,0),"")</f>
        <v/>
      </c>
      <c r="F59" s="309" t="str">
        <f>IF(ISNUMBER(E59),MAX(F$4:F58)+1,"")</f>
        <v/>
      </c>
      <c r="G59" s="309" t="str">
        <f>IF(IF(ISNUMBER(E59),"",MAX(G$4:G58)+1)&lt;=G$3,IF(ISNUMBER(E59),"",MAX(G$4:G58)+1),"")</f>
        <v/>
      </c>
      <c r="H59" s="310" t="str">
        <f>IF(A59&lt;=G$3,MATCH(A59,G$5:G$1000,0),"")</f>
        <v/>
      </c>
      <c r="I59" s="245" t="str">
        <f>IF(ISNUMBER(H59),INDEX($B$5:$B$1000,H59,1),"")</f>
        <v/>
      </c>
      <c r="J59" s="248" t="str">
        <f>IF(ISNUMBER(F59),B59,IF(ISTEXT(B59),INDEX($I$5:$I$1000,MATCH(A59,$H$5:$H$1000,0),1),""))</f>
        <v/>
      </c>
      <c r="K59" s="309" t="str">
        <f>IF(C59="","",IF(ISNUMBER(MATCH(C59,$J$5:$J$1000,0)),"",IF(G59=1,F$3,0)+MAX(K$4:K58)+1))</f>
        <v/>
      </c>
      <c r="L59" s="309" t="str">
        <f>IF(C59="","",IF(ISNUMBER(MATCH(C59,$J$5:$J$1000,0)),"",IF(G59=1,E$4,0)+MAX(L$4:L58)+1))</f>
        <v/>
      </c>
      <c r="M59" s="248" t="str">
        <f>IF(ISNUMBER(MATCH(A59,$L$5:$L$1000,0)),INDEX($C$5:$C$1000,MATCH(A59,$L$5:$L$1000,0),1),"")</f>
        <v/>
      </c>
      <c r="N59" s="248"/>
      <c r="O59" s="67"/>
      <c r="P59" s="319" t="str">
        <f>IF(A59&lt;=$E$4,IF(ISTEXT(J59),J59,""),IF(ISTEXT(M59),M59,""))</f>
        <v/>
      </c>
      <c r="Q59" s="6"/>
      <c r="R59" s="303" t="str">
        <f>IF(ROW()-ROW(R$4)&lt;=AH$3,ROW()-ROW(R$4),"")</f>
        <v/>
      </c>
      <c r="S59" s="303" t="str">
        <f>IF(ROW()-ROW(S$4)&lt;=AI$3,ROW()-ROW(S$4),"")</f>
        <v/>
      </c>
      <c r="T59" s="303" t="str">
        <f>IF(ROW()-ROW(T$4)&lt;=AJ$3,ROW()-ROW(T$4),"")</f>
        <v/>
      </c>
      <c r="U59" s="303" t="str">
        <f>IF(ROW()-ROW(U$4)&lt;=AK$3,ROW()-ROW(U$4),"")</f>
        <v/>
      </c>
      <c r="V59" s="303" t="str">
        <f>IF(ROW()-ROW(V$4)&lt;=AL$3,ROW()-ROW(V$4),"")</f>
        <v/>
      </c>
      <c r="W59" s="303" t="str">
        <f>IF(ROW()-ROW(W$4)&lt;=AM$3,ROW()-ROW(W$4),"")</f>
        <v/>
      </c>
      <c r="X59" s="303" t="str">
        <f>IF(ROW()-ROW(X$4)&lt;=AN$3,ROW()-ROW(X$4),"")</f>
        <v/>
      </c>
      <c r="Y59" s="303"/>
      <c r="Z59" s="299" t="str">
        <f>IF(ISNUMBER(R59),INDEX($AW$5:$AW$2999,MATCH(R59,AH$5:AH$2999,0),1),"")</f>
        <v/>
      </c>
      <c r="AA59" s="299" t="str">
        <f>IF(ISNUMBER(S59),INDEX($AW$5:$AW$2999,MATCH(S59,AI$5:AI$2999,0),1),"")</f>
        <v/>
      </c>
      <c r="AB59" s="299" t="str">
        <f>IF(ISNUMBER(T59),INDEX($AW$5:$AW$2999,MATCH(T59,AJ$5:AJ$2999,0),1),"")</f>
        <v/>
      </c>
      <c r="AC59" s="299" t="str">
        <f>IF(ISNUMBER(U59),INDEX($AW$5:$AW$2999,MATCH(U59,AK$5:AK$2999,0),1),"")</f>
        <v/>
      </c>
      <c r="AD59" s="299" t="str">
        <f>IF(ISNUMBER(V59),INDEX($AW$5:$AW$2999,MATCH(V59,AL$5:AL$2999,0),1),"")</f>
        <v/>
      </c>
      <c r="AE59" s="299" t="str">
        <f>IF(ISNUMBER(W59),INDEX($AW$5:$AW$2999,MATCH(W59,AM$5:AM$2999,0),1),"")</f>
        <v/>
      </c>
      <c r="AF59" s="299" t="str">
        <f>IF(ISNUMBER(X59),INDEX($AW$5:$AW$2999,MATCH(X59,AN$5:AN$2999,0),1),"")</f>
        <v/>
      </c>
      <c r="AG59" s="299"/>
      <c r="AH59" s="303" t="str">
        <f>IF($AW59="","",IF(ISNUMBER(MATCH($AW59,AP$5:AP$29999,0)),MAX(AH$4:AH58)+1,0))</f>
        <v/>
      </c>
      <c r="AI59" s="303" t="str">
        <f>IF($AW59="","",IF(ISNUMBER(MATCH($AW59,AQ$5:AQ$29999,0)),MAX(AI$4:AI58)+1,0))</f>
        <v/>
      </c>
      <c r="AJ59" s="303" t="str">
        <f>IF($AW59="","",IF(ISNUMBER(MATCH($AW59,AR$5:AR$29999,0)),MAX(AJ$4:AJ58)+1,0))</f>
        <v/>
      </c>
      <c r="AK59" s="303" t="str">
        <f>IF($AW59="","",IF(ISNUMBER(MATCH($AW59,AS$5:AS$29999,0)),MAX(AK$4:AK58)+1,0))</f>
        <v/>
      </c>
      <c r="AL59" s="303" t="str">
        <f>IF($AW59="","",IF(ISNUMBER(MATCH($AW59,AT$5:AT$29999,0)),MAX(AL$4:AL58)+1,0))</f>
        <v/>
      </c>
      <c r="AM59" s="303" t="str">
        <f>IF($AW59="","",IF(ISNUMBER(MATCH($AW59,AU$5:AU$29999,0)),MAX(AM$4:AM58)+1,0))</f>
        <v/>
      </c>
      <c r="AN59" s="303" t="str">
        <f>IF($AW59="","",IF(ISNUMBER(MATCH($AW59,AV$5:AV$29999,0)),MAX(AN$4:AN58)+1,0))</f>
        <v/>
      </c>
      <c r="AO59" s="324"/>
      <c r="AP59" s="318"/>
      <c r="AQ59" s="318"/>
      <c r="AR59" s="318"/>
      <c r="AS59" s="318"/>
      <c r="AT59" s="301"/>
      <c r="AU59" s="301"/>
      <c r="AV59" s="301"/>
      <c r="AW59" s="319" t="str">
        <f t="shared" si="3"/>
        <v/>
      </c>
      <c r="AX59" s="291" t="str">
        <f>IF(ISNUMBER(MATCH($AW59,Z$5:Z$501,0)),INDEX(Z$5:Z$501,MATCH($AW59,Z$5:Z$501,0),1),"")</f>
        <v/>
      </c>
      <c r="AY59" s="291" t="str">
        <f>IF(ISNUMBER(MATCH($AW59,AA$5:AA$501,0)),INDEX(AA$5:AA$501,MATCH($AW59,AA$5:AA$501,0),1),"")</f>
        <v/>
      </c>
      <c r="AZ59" s="291" t="str">
        <f>IF(ISNUMBER(MATCH($AW59,AB$5:AB$501,0)),INDEX(AB$5:AB$501,MATCH($AW59,AB$5:AB$501,0),1),"")</f>
        <v/>
      </c>
      <c r="BA59" s="291" t="str">
        <f>IF(ISNUMBER(MATCH($AW59,AC$5:AC$501,0)),INDEX(AC$5:AC$501,MATCH($AW59,AC$5:AC$501,0),1),"")</f>
        <v/>
      </c>
      <c r="BB59" s="291" t="str">
        <f>IF(ISNUMBER(MATCH($AW59,AD$5:AD$501,0)),INDEX(AD$5:AD$501,MATCH($AW59,AD$5:AD$501,0),1),"")</f>
        <v/>
      </c>
      <c r="BC59" s="291" t="str">
        <f>IF(ISNUMBER(MATCH($AW59,AE$5:AE$501,0)),INDEX(AE$5:AE$501,MATCH($AW59,AE$5:AE$501,0),1),"")</f>
        <v/>
      </c>
      <c r="BD59" s="291" t="str">
        <f>IF(ISNUMBER(MATCH($AW59,AF$5:AF$501,0)),INDEX(AF$5:AF$501,MATCH($AW59,AF$5:AF$501,0),1),"")</f>
        <v/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 ht="12.75" customHeight="1" x14ac:dyDescent="0.25">
      <c r="A60" s="310">
        <f>IF(ROW()-ROW(A$4)&lt;=1000,ROW()-ROW(A$4),"")</f>
        <v>56</v>
      </c>
      <c r="B60" s="318"/>
      <c r="C60" s="318"/>
      <c r="D60" s="67"/>
      <c r="E60" s="245" t="str">
        <f>IF(ISNUMBER(MATCH(C60,$B$5:$B$1000,0)),MATCH(C60,$B$5:$B$1000,0),"")</f>
        <v/>
      </c>
      <c r="F60" s="309" t="str">
        <f>IF(ISNUMBER(E60),MAX(F$4:F59)+1,"")</f>
        <v/>
      </c>
      <c r="G60" s="309" t="str">
        <f>IF(IF(ISNUMBER(E60),"",MAX(G$4:G59)+1)&lt;=G$3,IF(ISNUMBER(E60),"",MAX(G$4:G59)+1),"")</f>
        <v/>
      </c>
      <c r="H60" s="310" t="str">
        <f>IF(A60&lt;=G$3,MATCH(A60,G$5:G$1000,0),"")</f>
        <v/>
      </c>
      <c r="I60" s="245" t="str">
        <f>IF(ISNUMBER(H60),INDEX($B$5:$B$1000,H60,1),"")</f>
        <v/>
      </c>
      <c r="J60" s="248" t="str">
        <f>IF(ISNUMBER(F60),B60,IF(ISTEXT(B60),INDEX($I$5:$I$1000,MATCH(A60,$H$5:$H$1000,0),1),""))</f>
        <v/>
      </c>
      <c r="K60" s="309" t="str">
        <f>IF(C60="","",IF(ISNUMBER(MATCH(C60,$J$5:$J$1000,0)),"",IF(G60=1,F$3,0)+MAX(K$4:K59)+1))</f>
        <v/>
      </c>
      <c r="L60" s="309" t="str">
        <f>IF(C60="","",IF(ISNUMBER(MATCH(C60,$J$5:$J$1000,0)),"",IF(G60=1,E$4,0)+MAX(L$4:L59)+1))</f>
        <v/>
      </c>
      <c r="M60" s="248" t="str">
        <f>IF(ISNUMBER(MATCH(A60,$L$5:$L$1000,0)),INDEX($C$5:$C$1000,MATCH(A60,$L$5:$L$1000,0),1),"")</f>
        <v/>
      </c>
      <c r="N60" s="248"/>
      <c r="O60" s="67"/>
      <c r="P60" s="319" t="str">
        <f>IF(A60&lt;=$E$4,IF(ISTEXT(J60),J60,""),IF(ISTEXT(M60),M60,""))</f>
        <v/>
      </c>
      <c r="Q60" s="6"/>
      <c r="R60" s="303" t="str">
        <f>IF(ROW()-ROW(R$4)&lt;=AH$3,ROW()-ROW(R$4),"")</f>
        <v/>
      </c>
      <c r="S60" s="303" t="str">
        <f>IF(ROW()-ROW(S$4)&lt;=AI$3,ROW()-ROW(S$4),"")</f>
        <v/>
      </c>
      <c r="T60" s="303" t="str">
        <f>IF(ROW()-ROW(T$4)&lt;=AJ$3,ROW()-ROW(T$4),"")</f>
        <v/>
      </c>
      <c r="U60" s="303" t="str">
        <f>IF(ROW()-ROW(U$4)&lt;=AK$3,ROW()-ROW(U$4),"")</f>
        <v/>
      </c>
      <c r="V60" s="303" t="str">
        <f>IF(ROW()-ROW(V$4)&lt;=AL$3,ROW()-ROW(V$4),"")</f>
        <v/>
      </c>
      <c r="W60" s="303" t="str">
        <f>IF(ROW()-ROW(W$4)&lt;=AM$3,ROW()-ROW(W$4),"")</f>
        <v/>
      </c>
      <c r="X60" s="303" t="str">
        <f>IF(ROW()-ROW(X$4)&lt;=AN$3,ROW()-ROW(X$4),"")</f>
        <v/>
      </c>
      <c r="Y60" s="303"/>
      <c r="Z60" s="299" t="str">
        <f>IF(ISNUMBER(R60),INDEX($AW$5:$AW$2999,MATCH(R60,AH$5:AH$2999,0),1),"")</f>
        <v/>
      </c>
      <c r="AA60" s="299" t="str">
        <f>IF(ISNUMBER(S60),INDEX($AW$5:$AW$2999,MATCH(S60,AI$5:AI$2999,0),1),"")</f>
        <v/>
      </c>
      <c r="AB60" s="299" t="str">
        <f>IF(ISNUMBER(T60),INDEX($AW$5:$AW$2999,MATCH(T60,AJ$5:AJ$2999,0),1),"")</f>
        <v/>
      </c>
      <c r="AC60" s="299" t="str">
        <f>IF(ISNUMBER(U60),INDEX($AW$5:$AW$2999,MATCH(U60,AK$5:AK$2999,0),1),"")</f>
        <v/>
      </c>
      <c r="AD60" s="299" t="str">
        <f>IF(ISNUMBER(V60),INDEX($AW$5:$AW$2999,MATCH(V60,AL$5:AL$2999,0),1),"")</f>
        <v/>
      </c>
      <c r="AE60" s="299" t="str">
        <f>IF(ISNUMBER(W60),INDEX($AW$5:$AW$2999,MATCH(W60,AM$5:AM$2999,0),1),"")</f>
        <v/>
      </c>
      <c r="AF60" s="299" t="str">
        <f>IF(ISNUMBER(X60),INDEX($AW$5:$AW$2999,MATCH(X60,AN$5:AN$2999,0),1),"")</f>
        <v/>
      </c>
      <c r="AG60" s="299"/>
      <c r="AH60" s="303" t="str">
        <f>IF($AW60="","",IF(ISNUMBER(MATCH($AW60,AP$5:AP$29999,0)),MAX(AH$4:AH59)+1,0))</f>
        <v/>
      </c>
      <c r="AI60" s="303" t="str">
        <f>IF($AW60="","",IF(ISNUMBER(MATCH($AW60,AQ$5:AQ$29999,0)),MAX(AI$4:AI59)+1,0))</f>
        <v/>
      </c>
      <c r="AJ60" s="303" t="str">
        <f>IF($AW60="","",IF(ISNUMBER(MATCH($AW60,AR$5:AR$29999,0)),MAX(AJ$4:AJ59)+1,0))</f>
        <v/>
      </c>
      <c r="AK60" s="303" t="str">
        <f>IF($AW60="","",IF(ISNUMBER(MATCH($AW60,AS$5:AS$29999,0)),MAX(AK$4:AK59)+1,0))</f>
        <v/>
      </c>
      <c r="AL60" s="303" t="str">
        <f>IF($AW60="","",IF(ISNUMBER(MATCH($AW60,AT$5:AT$29999,0)),MAX(AL$4:AL59)+1,0))</f>
        <v/>
      </c>
      <c r="AM60" s="303" t="str">
        <f>IF($AW60="","",IF(ISNUMBER(MATCH($AW60,AU$5:AU$29999,0)),MAX(AM$4:AM59)+1,0))</f>
        <v/>
      </c>
      <c r="AN60" s="303" t="str">
        <f>IF($AW60="","",IF(ISNUMBER(MATCH($AW60,AV$5:AV$29999,0)),MAX(AN$4:AN59)+1,0))</f>
        <v/>
      </c>
      <c r="AO60" s="324"/>
      <c r="AP60" s="318"/>
      <c r="AQ60" s="318"/>
      <c r="AR60" s="318"/>
      <c r="AS60" s="318"/>
      <c r="AT60" s="301"/>
      <c r="AU60" s="301"/>
      <c r="AV60" s="301"/>
      <c r="AW60" s="319" t="str">
        <f t="shared" si="3"/>
        <v/>
      </c>
      <c r="AX60" s="291" t="str">
        <f>IF(ISNUMBER(MATCH($AW60,Z$5:Z$501,0)),INDEX(Z$5:Z$501,MATCH($AW60,Z$5:Z$501,0),1),"")</f>
        <v/>
      </c>
      <c r="AY60" s="291" t="str">
        <f>IF(ISNUMBER(MATCH($AW60,AA$5:AA$501,0)),INDEX(AA$5:AA$501,MATCH($AW60,AA$5:AA$501,0),1),"")</f>
        <v/>
      </c>
      <c r="AZ60" s="291" t="str">
        <f>IF(ISNUMBER(MATCH($AW60,AB$5:AB$501,0)),INDEX(AB$5:AB$501,MATCH($AW60,AB$5:AB$501,0),1),"")</f>
        <v/>
      </c>
      <c r="BA60" s="291" t="str">
        <f>IF(ISNUMBER(MATCH($AW60,AC$5:AC$501,0)),INDEX(AC$5:AC$501,MATCH($AW60,AC$5:AC$501,0),1),"")</f>
        <v/>
      </c>
      <c r="BB60" s="291" t="str">
        <f>IF(ISNUMBER(MATCH($AW60,AD$5:AD$501,0)),INDEX(AD$5:AD$501,MATCH($AW60,AD$5:AD$501,0),1),"")</f>
        <v/>
      </c>
      <c r="BC60" s="291" t="str">
        <f>IF(ISNUMBER(MATCH($AW60,AE$5:AE$501,0)),INDEX(AE$5:AE$501,MATCH($AW60,AE$5:AE$501,0),1),"")</f>
        <v/>
      </c>
      <c r="BD60" s="291" t="str">
        <f>IF(ISNUMBER(MATCH($AW60,AF$5:AF$501,0)),INDEX(AF$5:AF$501,MATCH($AW60,AF$5:AF$501,0),1),"")</f>
        <v/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 ht="12.75" customHeight="1" x14ac:dyDescent="0.25">
      <c r="A61" s="310">
        <f>IF(ROW()-ROW(A$4)&lt;=1000,ROW()-ROW(A$4),"")</f>
        <v>57</v>
      </c>
      <c r="B61" s="318"/>
      <c r="C61" s="318"/>
      <c r="D61" s="67"/>
      <c r="E61" s="245" t="str">
        <f>IF(ISNUMBER(MATCH(C61,$B$5:$B$1000,0)),MATCH(C61,$B$5:$B$1000,0),"")</f>
        <v/>
      </c>
      <c r="F61" s="309" t="str">
        <f>IF(ISNUMBER(E61),MAX(F$4:F60)+1,"")</f>
        <v/>
      </c>
      <c r="G61" s="309" t="str">
        <f>IF(IF(ISNUMBER(E61),"",MAX(G$4:G60)+1)&lt;=G$3,IF(ISNUMBER(E61),"",MAX(G$4:G60)+1),"")</f>
        <v/>
      </c>
      <c r="H61" s="310" t="str">
        <f>IF(A61&lt;=G$3,MATCH(A61,G$5:G$1000,0),"")</f>
        <v/>
      </c>
      <c r="I61" s="245" t="str">
        <f>IF(ISNUMBER(H61),INDEX($B$5:$B$1000,H61,1),"")</f>
        <v/>
      </c>
      <c r="J61" s="248" t="str">
        <f>IF(ISNUMBER(F61),B61,IF(ISTEXT(B61),INDEX($I$5:$I$1000,MATCH(A61,$H$5:$H$1000,0),1),""))</f>
        <v/>
      </c>
      <c r="K61" s="309" t="str">
        <f>IF(C61="","",IF(ISNUMBER(MATCH(C61,$J$5:$J$1000,0)),"",IF(G61=1,F$3,0)+MAX(K$4:K60)+1))</f>
        <v/>
      </c>
      <c r="L61" s="309" t="str">
        <f>IF(C61="","",IF(ISNUMBER(MATCH(C61,$J$5:$J$1000,0)),"",IF(G61=1,E$4,0)+MAX(L$4:L60)+1))</f>
        <v/>
      </c>
      <c r="M61" s="248" t="str">
        <f>IF(ISNUMBER(MATCH(A61,$L$5:$L$1000,0)),INDEX($C$5:$C$1000,MATCH(A61,$L$5:$L$1000,0),1),"")</f>
        <v/>
      </c>
      <c r="N61" s="248"/>
      <c r="O61" s="67"/>
      <c r="P61" s="319" t="str">
        <f>IF(A61&lt;=$E$4,IF(ISTEXT(J61),J61,""),IF(ISTEXT(M61),M61,""))</f>
        <v/>
      </c>
      <c r="Q61" s="6"/>
      <c r="R61" s="303" t="str">
        <f>IF(ROW()-ROW(R$4)&lt;=AH$3,ROW()-ROW(R$4),"")</f>
        <v/>
      </c>
      <c r="S61" s="303" t="str">
        <f>IF(ROW()-ROW(S$4)&lt;=AI$3,ROW()-ROW(S$4),"")</f>
        <v/>
      </c>
      <c r="T61" s="303" t="str">
        <f>IF(ROW()-ROW(T$4)&lt;=AJ$3,ROW()-ROW(T$4),"")</f>
        <v/>
      </c>
      <c r="U61" s="303" t="str">
        <f>IF(ROW()-ROW(U$4)&lt;=AK$3,ROW()-ROW(U$4),"")</f>
        <v/>
      </c>
      <c r="V61" s="303" t="str">
        <f>IF(ROW()-ROW(V$4)&lt;=AL$3,ROW()-ROW(V$4),"")</f>
        <v/>
      </c>
      <c r="W61" s="303" t="str">
        <f>IF(ROW()-ROW(W$4)&lt;=AM$3,ROW()-ROW(W$4),"")</f>
        <v/>
      </c>
      <c r="X61" s="303" t="str">
        <f>IF(ROW()-ROW(X$4)&lt;=AN$3,ROW()-ROW(X$4),"")</f>
        <v/>
      </c>
      <c r="Y61" s="303"/>
      <c r="Z61" s="299" t="str">
        <f>IF(ISNUMBER(R61),INDEX($AW$5:$AW$2999,MATCH(R61,AH$5:AH$2999,0),1),"")</f>
        <v/>
      </c>
      <c r="AA61" s="299" t="str">
        <f>IF(ISNUMBER(S61),INDEX($AW$5:$AW$2999,MATCH(S61,AI$5:AI$2999,0),1),"")</f>
        <v/>
      </c>
      <c r="AB61" s="299" t="str">
        <f>IF(ISNUMBER(T61),INDEX($AW$5:$AW$2999,MATCH(T61,AJ$5:AJ$2999,0),1),"")</f>
        <v/>
      </c>
      <c r="AC61" s="299" t="str">
        <f>IF(ISNUMBER(U61),INDEX($AW$5:$AW$2999,MATCH(U61,AK$5:AK$2999,0),1),"")</f>
        <v/>
      </c>
      <c r="AD61" s="299" t="str">
        <f>IF(ISNUMBER(V61),INDEX($AW$5:$AW$2999,MATCH(V61,AL$5:AL$2999,0),1),"")</f>
        <v/>
      </c>
      <c r="AE61" s="299" t="str">
        <f>IF(ISNUMBER(W61),INDEX($AW$5:$AW$2999,MATCH(W61,AM$5:AM$2999,0),1),"")</f>
        <v/>
      </c>
      <c r="AF61" s="299" t="str">
        <f>IF(ISNUMBER(X61),INDEX($AW$5:$AW$2999,MATCH(X61,AN$5:AN$2999,0),1),"")</f>
        <v/>
      </c>
      <c r="AG61" s="299"/>
      <c r="AH61" s="303" t="str">
        <f>IF($AW61="","",IF(ISNUMBER(MATCH($AW61,AP$5:AP$29999,0)),MAX(AH$4:AH60)+1,0))</f>
        <v/>
      </c>
      <c r="AI61" s="303" t="str">
        <f>IF($AW61="","",IF(ISNUMBER(MATCH($AW61,AQ$5:AQ$29999,0)),MAX(AI$4:AI60)+1,0))</f>
        <v/>
      </c>
      <c r="AJ61" s="303" t="str">
        <f>IF($AW61="","",IF(ISNUMBER(MATCH($AW61,AR$5:AR$29999,0)),MAX(AJ$4:AJ60)+1,0))</f>
        <v/>
      </c>
      <c r="AK61" s="303" t="str">
        <f>IF($AW61="","",IF(ISNUMBER(MATCH($AW61,AS$5:AS$29999,0)),MAX(AK$4:AK60)+1,0))</f>
        <v/>
      </c>
      <c r="AL61" s="303" t="str">
        <f>IF($AW61="","",IF(ISNUMBER(MATCH($AW61,AT$5:AT$29999,0)),MAX(AL$4:AL60)+1,0))</f>
        <v/>
      </c>
      <c r="AM61" s="303" t="str">
        <f>IF($AW61="","",IF(ISNUMBER(MATCH($AW61,AU$5:AU$29999,0)),MAX(AM$4:AM60)+1,0))</f>
        <v/>
      </c>
      <c r="AN61" s="303" t="str">
        <f>IF($AW61="","",IF(ISNUMBER(MATCH($AW61,AV$5:AV$29999,0)),MAX(AN$4:AN60)+1,0))</f>
        <v/>
      </c>
      <c r="AO61" s="324"/>
      <c r="AP61" s="318"/>
      <c r="AQ61" s="318"/>
      <c r="AR61" s="318"/>
      <c r="AS61" s="318"/>
      <c r="AT61" s="301"/>
      <c r="AU61" s="301"/>
      <c r="AV61" s="301"/>
      <c r="AW61" s="319" t="str">
        <f t="shared" si="3"/>
        <v/>
      </c>
      <c r="AX61" s="291" t="str">
        <f>IF(ISNUMBER(MATCH($AW61,Z$5:Z$501,0)),INDEX(Z$5:Z$501,MATCH($AW61,Z$5:Z$501,0),1),"")</f>
        <v/>
      </c>
      <c r="AY61" s="291" t="str">
        <f>IF(ISNUMBER(MATCH($AW61,AA$5:AA$501,0)),INDEX(AA$5:AA$501,MATCH($AW61,AA$5:AA$501,0),1),"")</f>
        <v/>
      </c>
      <c r="AZ61" s="291" t="str">
        <f>IF(ISNUMBER(MATCH($AW61,AB$5:AB$501,0)),INDEX(AB$5:AB$501,MATCH($AW61,AB$5:AB$501,0),1),"")</f>
        <v/>
      </c>
      <c r="BA61" s="291" t="str">
        <f>IF(ISNUMBER(MATCH($AW61,AC$5:AC$501,0)),INDEX(AC$5:AC$501,MATCH($AW61,AC$5:AC$501,0),1),"")</f>
        <v/>
      </c>
      <c r="BB61" s="291" t="str">
        <f>IF(ISNUMBER(MATCH($AW61,AD$5:AD$501,0)),INDEX(AD$5:AD$501,MATCH($AW61,AD$5:AD$501,0),1),"")</f>
        <v/>
      </c>
      <c r="BC61" s="291" t="str">
        <f>IF(ISNUMBER(MATCH($AW61,AE$5:AE$501,0)),INDEX(AE$5:AE$501,MATCH($AW61,AE$5:AE$501,0),1),"")</f>
        <v/>
      </c>
      <c r="BD61" s="291" t="str">
        <f>IF(ISNUMBER(MATCH($AW61,AF$5:AF$501,0)),INDEX(AF$5:AF$501,MATCH($AW61,AF$5:AF$501,0),1),"")</f>
        <v/>
      </c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 ht="12.75" customHeight="1" x14ac:dyDescent="0.25">
      <c r="A62" s="310">
        <f>IF(ROW()-ROW(A$4)&lt;=1000,ROW()-ROW(A$4),"")</f>
        <v>58</v>
      </c>
      <c r="B62" s="318"/>
      <c r="C62" s="318"/>
      <c r="D62" s="67"/>
      <c r="E62" s="245" t="str">
        <f>IF(ISNUMBER(MATCH(C62,$B$5:$B$1000,0)),MATCH(C62,$B$5:$B$1000,0),"")</f>
        <v/>
      </c>
      <c r="F62" s="309" t="str">
        <f>IF(ISNUMBER(E62),MAX(F$4:F61)+1,"")</f>
        <v/>
      </c>
      <c r="G62" s="309" t="str">
        <f>IF(IF(ISNUMBER(E62),"",MAX(G$4:G61)+1)&lt;=G$3,IF(ISNUMBER(E62),"",MAX(G$4:G61)+1),"")</f>
        <v/>
      </c>
      <c r="H62" s="310" t="str">
        <f>IF(A62&lt;=G$3,MATCH(A62,G$5:G$1000,0),"")</f>
        <v/>
      </c>
      <c r="I62" s="245" t="str">
        <f>IF(ISNUMBER(H62),INDEX($B$5:$B$1000,H62,1),"")</f>
        <v/>
      </c>
      <c r="J62" s="248" t="str">
        <f>IF(ISNUMBER(F62),B62,IF(ISTEXT(B62),INDEX($I$5:$I$1000,MATCH(A62,$H$5:$H$1000,0),1),""))</f>
        <v/>
      </c>
      <c r="K62" s="309" t="str">
        <f>IF(C62="","",IF(ISNUMBER(MATCH(C62,$J$5:$J$1000,0)),"",IF(G62=1,F$3,0)+MAX(K$4:K61)+1))</f>
        <v/>
      </c>
      <c r="L62" s="309" t="str">
        <f>IF(C62="","",IF(ISNUMBER(MATCH(C62,$J$5:$J$1000,0)),"",IF(G62=1,E$4,0)+MAX(L$4:L61)+1))</f>
        <v/>
      </c>
      <c r="M62" s="248" t="str">
        <f>IF(ISNUMBER(MATCH(A62,$L$5:$L$1000,0)),INDEX($C$5:$C$1000,MATCH(A62,$L$5:$L$1000,0),1),"")</f>
        <v/>
      </c>
      <c r="N62" s="248"/>
      <c r="O62" s="67"/>
      <c r="P62" s="319" t="str">
        <f>IF(A62&lt;=$E$4,IF(ISTEXT(J62),J62,""),IF(ISTEXT(M62),M62,""))</f>
        <v/>
      </c>
      <c r="Q62" s="6"/>
      <c r="R62" s="303" t="str">
        <f>IF(ROW()-ROW(R$4)&lt;=AH$3,ROW()-ROW(R$4),"")</f>
        <v/>
      </c>
      <c r="S62" s="303" t="str">
        <f>IF(ROW()-ROW(S$4)&lt;=AI$3,ROW()-ROW(S$4),"")</f>
        <v/>
      </c>
      <c r="T62" s="303" t="str">
        <f>IF(ROW()-ROW(T$4)&lt;=AJ$3,ROW()-ROW(T$4),"")</f>
        <v/>
      </c>
      <c r="U62" s="303" t="str">
        <f>IF(ROW()-ROW(U$4)&lt;=AK$3,ROW()-ROW(U$4),"")</f>
        <v/>
      </c>
      <c r="V62" s="303" t="str">
        <f>IF(ROW()-ROW(V$4)&lt;=AL$3,ROW()-ROW(V$4),"")</f>
        <v/>
      </c>
      <c r="W62" s="303" t="str">
        <f>IF(ROW()-ROW(W$4)&lt;=AM$3,ROW()-ROW(W$4),"")</f>
        <v/>
      </c>
      <c r="X62" s="303" t="str">
        <f>IF(ROW()-ROW(X$4)&lt;=AN$3,ROW()-ROW(X$4),"")</f>
        <v/>
      </c>
      <c r="Y62" s="303"/>
      <c r="Z62" s="299" t="str">
        <f>IF(ISNUMBER(R62),INDEX($AW$5:$AW$2999,MATCH(R62,AH$5:AH$2999,0),1),"")</f>
        <v/>
      </c>
      <c r="AA62" s="299" t="str">
        <f>IF(ISNUMBER(S62),INDEX($AW$5:$AW$2999,MATCH(S62,AI$5:AI$2999,0),1),"")</f>
        <v/>
      </c>
      <c r="AB62" s="299" t="str">
        <f>IF(ISNUMBER(T62),INDEX($AW$5:$AW$2999,MATCH(T62,AJ$5:AJ$2999,0),1),"")</f>
        <v/>
      </c>
      <c r="AC62" s="299" t="str">
        <f>IF(ISNUMBER(U62),INDEX($AW$5:$AW$2999,MATCH(U62,AK$5:AK$2999,0),1),"")</f>
        <v/>
      </c>
      <c r="AD62" s="299" t="str">
        <f>IF(ISNUMBER(V62),INDEX($AW$5:$AW$2999,MATCH(V62,AL$5:AL$2999,0),1),"")</f>
        <v/>
      </c>
      <c r="AE62" s="299" t="str">
        <f>IF(ISNUMBER(W62),INDEX($AW$5:$AW$2999,MATCH(W62,AM$5:AM$2999,0),1),"")</f>
        <v/>
      </c>
      <c r="AF62" s="299" t="str">
        <f>IF(ISNUMBER(X62),INDEX($AW$5:$AW$2999,MATCH(X62,AN$5:AN$2999,0),1),"")</f>
        <v/>
      </c>
      <c r="AG62" s="299"/>
      <c r="AH62" s="303" t="str">
        <f>IF($AW62="","",IF(ISNUMBER(MATCH($AW62,AP$5:AP$29999,0)),MAX(AH$4:AH61)+1,0))</f>
        <v/>
      </c>
      <c r="AI62" s="303" t="str">
        <f>IF($AW62="","",IF(ISNUMBER(MATCH($AW62,AQ$5:AQ$29999,0)),MAX(AI$4:AI61)+1,0))</f>
        <v/>
      </c>
      <c r="AJ62" s="303" t="str">
        <f>IF($AW62="","",IF(ISNUMBER(MATCH($AW62,AR$5:AR$29999,0)),MAX(AJ$4:AJ61)+1,0))</f>
        <v/>
      </c>
      <c r="AK62" s="303" t="str">
        <f>IF($AW62="","",IF(ISNUMBER(MATCH($AW62,AS$5:AS$29999,0)),MAX(AK$4:AK61)+1,0))</f>
        <v/>
      </c>
      <c r="AL62" s="303" t="str">
        <f>IF($AW62="","",IF(ISNUMBER(MATCH($AW62,AT$5:AT$29999,0)),MAX(AL$4:AL61)+1,0))</f>
        <v/>
      </c>
      <c r="AM62" s="303" t="str">
        <f>IF($AW62="","",IF(ISNUMBER(MATCH($AW62,AU$5:AU$29999,0)),MAX(AM$4:AM61)+1,0))</f>
        <v/>
      </c>
      <c r="AN62" s="303" t="str">
        <f>IF($AW62="","",IF(ISNUMBER(MATCH($AW62,AV$5:AV$29999,0)),MAX(AN$4:AN61)+1,0))</f>
        <v/>
      </c>
      <c r="AO62" s="324"/>
      <c r="AP62" s="318"/>
      <c r="AQ62" s="318"/>
      <c r="AR62" s="318"/>
      <c r="AS62" s="318"/>
      <c r="AT62" s="301"/>
      <c r="AU62" s="301"/>
      <c r="AV62" s="301"/>
      <c r="AW62" s="319" t="str">
        <f t="shared" si="3"/>
        <v/>
      </c>
      <c r="AX62" s="291" t="str">
        <f>IF(ISNUMBER(MATCH($AW62,Z$5:Z$501,0)),INDEX(Z$5:Z$501,MATCH($AW62,Z$5:Z$501,0),1),"")</f>
        <v/>
      </c>
      <c r="AY62" s="291" t="str">
        <f>IF(ISNUMBER(MATCH($AW62,AA$5:AA$501,0)),INDEX(AA$5:AA$501,MATCH($AW62,AA$5:AA$501,0),1),"")</f>
        <v/>
      </c>
      <c r="AZ62" s="291" t="str">
        <f>IF(ISNUMBER(MATCH($AW62,AB$5:AB$501,0)),INDEX(AB$5:AB$501,MATCH($AW62,AB$5:AB$501,0),1),"")</f>
        <v/>
      </c>
      <c r="BA62" s="291" t="str">
        <f>IF(ISNUMBER(MATCH($AW62,AC$5:AC$501,0)),INDEX(AC$5:AC$501,MATCH($AW62,AC$5:AC$501,0),1),"")</f>
        <v/>
      </c>
      <c r="BB62" s="291" t="str">
        <f>IF(ISNUMBER(MATCH($AW62,AD$5:AD$501,0)),INDEX(AD$5:AD$501,MATCH($AW62,AD$5:AD$501,0),1),"")</f>
        <v/>
      </c>
      <c r="BC62" s="291" t="str">
        <f>IF(ISNUMBER(MATCH($AW62,AE$5:AE$501,0)),INDEX(AE$5:AE$501,MATCH($AW62,AE$5:AE$501,0),1),"")</f>
        <v/>
      </c>
      <c r="BD62" s="291" t="str">
        <f>IF(ISNUMBER(MATCH($AW62,AF$5:AF$501,0)),INDEX(AF$5:AF$501,MATCH($AW62,AF$5:AF$501,0),1),"")</f>
        <v/>
      </c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 ht="12.75" customHeight="1" x14ac:dyDescent="0.25">
      <c r="A63" s="310">
        <f>IF(ROW()-ROW(A$4)&lt;=1000,ROW()-ROW(A$4),"")</f>
        <v>59</v>
      </c>
      <c r="B63" s="318"/>
      <c r="C63" s="318"/>
      <c r="D63" s="67"/>
      <c r="E63" s="245" t="str">
        <f>IF(ISNUMBER(MATCH(C63,$B$5:$B$1000,0)),MATCH(C63,$B$5:$B$1000,0),"")</f>
        <v/>
      </c>
      <c r="F63" s="309" t="str">
        <f>IF(ISNUMBER(E63),MAX(F$4:F62)+1,"")</f>
        <v/>
      </c>
      <c r="G63" s="309" t="str">
        <f>IF(IF(ISNUMBER(E63),"",MAX(G$4:G62)+1)&lt;=G$3,IF(ISNUMBER(E63),"",MAX(G$4:G62)+1),"")</f>
        <v/>
      </c>
      <c r="H63" s="310" t="str">
        <f>IF(A63&lt;=G$3,MATCH(A63,G$5:G$1000,0),"")</f>
        <v/>
      </c>
      <c r="I63" s="245" t="str">
        <f>IF(ISNUMBER(H63),INDEX($B$5:$B$1000,H63,1),"")</f>
        <v/>
      </c>
      <c r="J63" s="248" t="str">
        <f>IF(ISNUMBER(F63),B63,IF(ISTEXT(B63),INDEX($I$5:$I$1000,MATCH(A63,$H$5:$H$1000,0),1),""))</f>
        <v/>
      </c>
      <c r="K63" s="309" t="str">
        <f>IF(C63="","",IF(ISNUMBER(MATCH(C63,$J$5:$J$1000,0)),"",IF(G63=1,F$3,0)+MAX(K$4:K62)+1))</f>
        <v/>
      </c>
      <c r="L63" s="309" t="str">
        <f>IF(C63="","",IF(ISNUMBER(MATCH(C63,$J$5:$J$1000,0)),"",IF(G63=1,E$4,0)+MAX(L$4:L62)+1))</f>
        <v/>
      </c>
      <c r="M63" s="248" t="str">
        <f>IF(ISNUMBER(MATCH(A63,$L$5:$L$1000,0)),INDEX($C$5:$C$1000,MATCH(A63,$L$5:$L$1000,0),1),"")</f>
        <v/>
      </c>
      <c r="N63" s="248"/>
      <c r="O63" s="67"/>
      <c r="P63" s="319" t="str">
        <f>IF(A63&lt;=$E$4,IF(ISTEXT(J63),J63,""),IF(ISTEXT(M63),M63,""))</f>
        <v/>
      </c>
      <c r="Q63" s="6"/>
      <c r="R63" s="303" t="str">
        <f>IF(ROW()-ROW(R$4)&lt;=AH$3,ROW()-ROW(R$4),"")</f>
        <v/>
      </c>
      <c r="S63" s="303" t="str">
        <f>IF(ROW()-ROW(S$4)&lt;=AI$3,ROW()-ROW(S$4),"")</f>
        <v/>
      </c>
      <c r="T63" s="303" t="str">
        <f>IF(ROW()-ROW(T$4)&lt;=AJ$3,ROW()-ROW(T$4),"")</f>
        <v/>
      </c>
      <c r="U63" s="303" t="str">
        <f>IF(ROW()-ROW(U$4)&lt;=AK$3,ROW()-ROW(U$4),"")</f>
        <v/>
      </c>
      <c r="V63" s="303" t="str">
        <f>IF(ROW()-ROW(V$4)&lt;=AL$3,ROW()-ROW(V$4),"")</f>
        <v/>
      </c>
      <c r="W63" s="303" t="str">
        <f>IF(ROW()-ROW(W$4)&lt;=AM$3,ROW()-ROW(W$4),"")</f>
        <v/>
      </c>
      <c r="X63" s="303" t="str">
        <f>IF(ROW()-ROW(X$4)&lt;=AN$3,ROW()-ROW(X$4),"")</f>
        <v/>
      </c>
      <c r="Y63" s="303"/>
      <c r="Z63" s="299" t="str">
        <f>IF(ISNUMBER(R63),INDEX($AW$5:$AW$2999,MATCH(R63,AH$5:AH$2999,0),1),"")</f>
        <v/>
      </c>
      <c r="AA63" s="299" t="str">
        <f>IF(ISNUMBER(S63),INDEX($AW$5:$AW$2999,MATCH(S63,AI$5:AI$2999,0),1),"")</f>
        <v/>
      </c>
      <c r="AB63" s="299" t="str">
        <f>IF(ISNUMBER(T63),INDEX($AW$5:$AW$2999,MATCH(T63,AJ$5:AJ$2999,0),1),"")</f>
        <v/>
      </c>
      <c r="AC63" s="299" t="str">
        <f>IF(ISNUMBER(U63),INDEX($AW$5:$AW$2999,MATCH(U63,AK$5:AK$2999,0),1),"")</f>
        <v/>
      </c>
      <c r="AD63" s="299" t="str">
        <f>IF(ISNUMBER(V63),INDEX($AW$5:$AW$2999,MATCH(V63,AL$5:AL$2999,0),1),"")</f>
        <v/>
      </c>
      <c r="AE63" s="299" t="str">
        <f>IF(ISNUMBER(W63),INDEX($AW$5:$AW$2999,MATCH(W63,AM$5:AM$2999,0),1),"")</f>
        <v/>
      </c>
      <c r="AF63" s="299" t="str">
        <f>IF(ISNUMBER(X63),INDEX($AW$5:$AW$2999,MATCH(X63,AN$5:AN$2999,0),1),"")</f>
        <v/>
      </c>
      <c r="AG63" s="299"/>
      <c r="AH63" s="303" t="str">
        <f>IF($AW63="","",IF(ISNUMBER(MATCH($AW63,AP$5:AP$29999,0)),MAX(AH$4:AH62)+1,0))</f>
        <v/>
      </c>
      <c r="AI63" s="303" t="str">
        <f>IF($AW63="","",IF(ISNUMBER(MATCH($AW63,AQ$5:AQ$29999,0)),MAX(AI$4:AI62)+1,0))</f>
        <v/>
      </c>
      <c r="AJ63" s="303" t="str">
        <f>IF($AW63="","",IF(ISNUMBER(MATCH($AW63,AR$5:AR$29999,0)),MAX(AJ$4:AJ62)+1,0))</f>
        <v/>
      </c>
      <c r="AK63" s="303" t="str">
        <f>IF($AW63="","",IF(ISNUMBER(MATCH($AW63,AS$5:AS$29999,0)),MAX(AK$4:AK62)+1,0))</f>
        <v/>
      </c>
      <c r="AL63" s="303" t="str">
        <f>IF($AW63="","",IF(ISNUMBER(MATCH($AW63,AT$5:AT$29999,0)),MAX(AL$4:AL62)+1,0))</f>
        <v/>
      </c>
      <c r="AM63" s="303" t="str">
        <f>IF($AW63="","",IF(ISNUMBER(MATCH($AW63,AU$5:AU$29999,0)),MAX(AM$4:AM62)+1,0))</f>
        <v/>
      </c>
      <c r="AN63" s="303" t="str">
        <f>IF($AW63="","",IF(ISNUMBER(MATCH($AW63,AV$5:AV$29999,0)),MAX(AN$4:AN62)+1,0))</f>
        <v/>
      </c>
      <c r="AO63" s="324"/>
      <c r="AP63" s="318"/>
      <c r="AQ63" s="318"/>
      <c r="AR63" s="318"/>
      <c r="AS63" s="318"/>
      <c r="AT63" s="301"/>
      <c r="AU63" s="301"/>
      <c r="AV63" s="301"/>
      <c r="AW63" s="319" t="str">
        <f t="shared" si="3"/>
        <v/>
      </c>
      <c r="AX63" s="291" t="str">
        <f>IF(ISNUMBER(MATCH($AW63,Z$5:Z$501,0)),INDEX(Z$5:Z$501,MATCH($AW63,Z$5:Z$501,0),1),"")</f>
        <v/>
      </c>
      <c r="AY63" s="291" t="str">
        <f>IF(ISNUMBER(MATCH($AW63,AA$5:AA$501,0)),INDEX(AA$5:AA$501,MATCH($AW63,AA$5:AA$501,0),1),"")</f>
        <v/>
      </c>
      <c r="AZ63" s="291" t="str">
        <f>IF(ISNUMBER(MATCH($AW63,AB$5:AB$501,0)),INDEX(AB$5:AB$501,MATCH($AW63,AB$5:AB$501,0),1),"")</f>
        <v/>
      </c>
      <c r="BA63" s="291" t="str">
        <f>IF(ISNUMBER(MATCH($AW63,AC$5:AC$501,0)),INDEX(AC$5:AC$501,MATCH($AW63,AC$5:AC$501,0),1),"")</f>
        <v/>
      </c>
      <c r="BB63" s="291" t="str">
        <f>IF(ISNUMBER(MATCH($AW63,AD$5:AD$501,0)),INDEX(AD$5:AD$501,MATCH($AW63,AD$5:AD$501,0),1),"")</f>
        <v/>
      </c>
      <c r="BC63" s="291" t="str">
        <f>IF(ISNUMBER(MATCH($AW63,AE$5:AE$501,0)),INDEX(AE$5:AE$501,MATCH($AW63,AE$5:AE$501,0),1),"")</f>
        <v/>
      </c>
      <c r="BD63" s="291" t="str">
        <f>IF(ISNUMBER(MATCH($AW63,AF$5:AF$501,0)),INDEX(AF$5:AF$501,MATCH($AW63,AF$5:AF$501,0),1),"")</f>
        <v/>
      </c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 ht="12.75" customHeight="1" x14ac:dyDescent="0.25">
      <c r="A64" s="310">
        <f>IF(ROW()-ROW(A$4)&lt;=1000,ROW()-ROW(A$4),"")</f>
        <v>60</v>
      </c>
      <c r="B64" s="318"/>
      <c r="C64" s="318"/>
      <c r="D64" s="67"/>
      <c r="E64" s="245" t="str">
        <f>IF(ISNUMBER(MATCH(C64,$B$5:$B$1000,0)),MATCH(C64,$B$5:$B$1000,0),"")</f>
        <v/>
      </c>
      <c r="F64" s="309" t="str">
        <f>IF(ISNUMBER(E64),MAX(F$4:F63)+1,"")</f>
        <v/>
      </c>
      <c r="G64" s="309" t="str">
        <f>IF(IF(ISNUMBER(E64),"",MAX(G$4:G63)+1)&lt;=G$3,IF(ISNUMBER(E64),"",MAX(G$4:G63)+1),"")</f>
        <v/>
      </c>
      <c r="H64" s="310" t="str">
        <f>IF(A64&lt;=G$3,MATCH(A64,G$5:G$1000,0),"")</f>
        <v/>
      </c>
      <c r="I64" s="245" t="str">
        <f>IF(ISNUMBER(H64),INDEX($B$5:$B$1000,H64,1),"")</f>
        <v/>
      </c>
      <c r="J64" s="248" t="str">
        <f>IF(ISNUMBER(F64),B64,IF(ISTEXT(B64),INDEX($I$5:$I$1000,MATCH(A64,$H$5:$H$1000,0),1),""))</f>
        <v/>
      </c>
      <c r="K64" s="309" t="str">
        <f>IF(C64="","",IF(ISNUMBER(MATCH(C64,$J$5:$J$1000,0)),"",IF(G64=1,F$3,0)+MAX(K$4:K63)+1))</f>
        <v/>
      </c>
      <c r="L64" s="309" t="str">
        <f>IF(C64="","",IF(ISNUMBER(MATCH(C64,$J$5:$J$1000,0)),"",IF(G64=1,E$4,0)+MAX(L$4:L63)+1))</f>
        <v/>
      </c>
      <c r="M64" s="248" t="str">
        <f>IF(ISNUMBER(MATCH(A64,$L$5:$L$1000,0)),INDEX($C$5:$C$1000,MATCH(A64,$L$5:$L$1000,0),1),"")</f>
        <v/>
      </c>
      <c r="N64" s="248"/>
      <c r="O64" s="67"/>
      <c r="P64" s="319" t="str">
        <f>IF(A64&lt;=$E$4,IF(ISTEXT(J64),J64,""),IF(ISTEXT(M64),M64,""))</f>
        <v/>
      </c>
      <c r="Q64" s="6"/>
      <c r="R64" s="303" t="str">
        <f>IF(ROW()-ROW(R$4)&lt;=AH$3,ROW()-ROW(R$4),"")</f>
        <v/>
      </c>
      <c r="S64" s="303" t="str">
        <f>IF(ROW()-ROW(S$4)&lt;=AI$3,ROW()-ROW(S$4),"")</f>
        <v/>
      </c>
      <c r="T64" s="303" t="str">
        <f>IF(ROW()-ROW(T$4)&lt;=AJ$3,ROW()-ROW(T$4),"")</f>
        <v/>
      </c>
      <c r="U64" s="303" t="str">
        <f>IF(ROW()-ROW(U$4)&lt;=AK$3,ROW()-ROW(U$4),"")</f>
        <v/>
      </c>
      <c r="V64" s="303" t="str">
        <f>IF(ROW()-ROW(V$4)&lt;=AL$3,ROW()-ROW(V$4),"")</f>
        <v/>
      </c>
      <c r="W64" s="303" t="str">
        <f>IF(ROW()-ROW(W$4)&lt;=AM$3,ROW()-ROW(W$4),"")</f>
        <v/>
      </c>
      <c r="X64" s="303" t="str">
        <f>IF(ROW()-ROW(X$4)&lt;=AN$3,ROW()-ROW(X$4),"")</f>
        <v/>
      </c>
      <c r="Y64" s="303"/>
      <c r="Z64" s="299" t="str">
        <f>IF(ISNUMBER(R64),INDEX($AW$5:$AW$2999,MATCH(R64,AH$5:AH$2999,0),1),"")</f>
        <v/>
      </c>
      <c r="AA64" s="299" t="str">
        <f>IF(ISNUMBER(S64),INDEX($AW$5:$AW$2999,MATCH(S64,AI$5:AI$2999,0),1),"")</f>
        <v/>
      </c>
      <c r="AB64" s="299" t="str">
        <f>IF(ISNUMBER(T64),INDEX($AW$5:$AW$2999,MATCH(T64,AJ$5:AJ$2999,0),1),"")</f>
        <v/>
      </c>
      <c r="AC64" s="299" t="str">
        <f>IF(ISNUMBER(U64),INDEX($AW$5:$AW$2999,MATCH(U64,AK$5:AK$2999,0),1),"")</f>
        <v/>
      </c>
      <c r="AD64" s="299" t="str">
        <f>IF(ISNUMBER(V64),INDEX($AW$5:$AW$2999,MATCH(V64,AL$5:AL$2999,0),1),"")</f>
        <v/>
      </c>
      <c r="AE64" s="299" t="str">
        <f>IF(ISNUMBER(W64),INDEX($AW$5:$AW$2999,MATCH(W64,AM$5:AM$2999,0),1),"")</f>
        <v/>
      </c>
      <c r="AF64" s="299" t="str">
        <f>IF(ISNUMBER(X64),INDEX($AW$5:$AW$2999,MATCH(X64,AN$5:AN$2999,0),1),"")</f>
        <v/>
      </c>
      <c r="AG64" s="299"/>
      <c r="AH64" s="303" t="str">
        <f>IF($AW64="","",IF(ISNUMBER(MATCH($AW64,AP$5:AP$29999,0)),MAX(AH$4:AH63)+1,0))</f>
        <v/>
      </c>
      <c r="AI64" s="303" t="str">
        <f>IF($AW64="","",IF(ISNUMBER(MATCH($AW64,AQ$5:AQ$29999,0)),MAX(AI$4:AI63)+1,0))</f>
        <v/>
      </c>
      <c r="AJ64" s="303" t="str">
        <f>IF($AW64="","",IF(ISNUMBER(MATCH($AW64,AR$5:AR$29999,0)),MAX(AJ$4:AJ63)+1,0))</f>
        <v/>
      </c>
      <c r="AK64" s="303" t="str">
        <f>IF($AW64="","",IF(ISNUMBER(MATCH($AW64,AS$5:AS$29999,0)),MAX(AK$4:AK63)+1,0))</f>
        <v/>
      </c>
      <c r="AL64" s="303" t="str">
        <f>IF($AW64="","",IF(ISNUMBER(MATCH($AW64,AT$5:AT$29999,0)),MAX(AL$4:AL63)+1,0))</f>
        <v/>
      </c>
      <c r="AM64" s="303" t="str">
        <f>IF($AW64="","",IF(ISNUMBER(MATCH($AW64,AU$5:AU$29999,0)),MAX(AM$4:AM63)+1,0))</f>
        <v/>
      </c>
      <c r="AN64" s="303" t="str">
        <f>IF($AW64="","",IF(ISNUMBER(MATCH($AW64,AV$5:AV$29999,0)),MAX(AN$4:AN63)+1,0))</f>
        <v/>
      </c>
      <c r="AO64" s="324"/>
      <c r="AP64" s="318"/>
      <c r="AQ64" s="318"/>
      <c r="AR64" s="318"/>
      <c r="AS64" s="318"/>
      <c r="AT64" s="301"/>
      <c r="AU64" s="301"/>
      <c r="AV64" s="301"/>
      <c r="AW64" s="319" t="str">
        <f t="shared" si="3"/>
        <v/>
      </c>
      <c r="AX64" s="291" t="str">
        <f>IF(ISNUMBER(MATCH($AW64,Z$5:Z$501,0)),INDEX(Z$5:Z$501,MATCH($AW64,Z$5:Z$501,0),1),"")</f>
        <v/>
      </c>
      <c r="AY64" s="291" t="str">
        <f>IF(ISNUMBER(MATCH($AW64,AA$5:AA$501,0)),INDEX(AA$5:AA$501,MATCH($AW64,AA$5:AA$501,0),1),"")</f>
        <v/>
      </c>
      <c r="AZ64" s="291" t="str">
        <f>IF(ISNUMBER(MATCH($AW64,AB$5:AB$501,0)),INDEX(AB$5:AB$501,MATCH($AW64,AB$5:AB$501,0),1),"")</f>
        <v/>
      </c>
      <c r="BA64" s="291" t="str">
        <f>IF(ISNUMBER(MATCH($AW64,AC$5:AC$501,0)),INDEX(AC$5:AC$501,MATCH($AW64,AC$5:AC$501,0),1),"")</f>
        <v/>
      </c>
      <c r="BB64" s="291" t="str">
        <f>IF(ISNUMBER(MATCH($AW64,AD$5:AD$501,0)),INDEX(AD$5:AD$501,MATCH($AW64,AD$5:AD$501,0),1),"")</f>
        <v/>
      </c>
      <c r="BC64" s="291" t="str">
        <f>IF(ISNUMBER(MATCH($AW64,AE$5:AE$501,0)),INDEX(AE$5:AE$501,MATCH($AW64,AE$5:AE$501,0),1),"")</f>
        <v/>
      </c>
      <c r="BD64" s="291" t="str">
        <f>IF(ISNUMBER(MATCH($AW64,AF$5:AF$501,0)),INDEX(AF$5:AF$501,MATCH($AW64,AF$5:AF$501,0),1),"")</f>
        <v/>
      </c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ht="12.75" customHeight="1" x14ac:dyDescent="0.25">
      <c r="A65" s="310">
        <f>IF(ROW()-ROW(A$4)&lt;=1000,ROW()-ROW(A$4),"")</f>
        <v>61</v>
      </c>
      <c r="B65" s="318"/>
      <c r="C65" s="318"/>
      <c r="D65" s="67"/>
      <c r="E65" s="245" t="str">
        <f>IF(ISNUMBER(MATCH(C65,$B$5:$B$1000,0)),MATCH(C65,$B$5:$B$1000,0),"")</f>
        <v/>
      </c>
      <c r="F65" s="309" t="str">
        <f>IF(ISNUMBER(E65),MAX(F$4:F64)+1,"")</f>
        <v/>
      </c>
      <c r="G65" s="309" t="str">
        <f>IF(IF(ISNUMBER(E65),"",MAX(G$4:G64)+1)&lt;=G$3,IF(ISNUMBER(E65),"",MAX(G$4:G64)+1),"")</f>
        <v/>
      </c>
      <c r="H65" s="310" t="str">
        <f>IF(A65&lt;=G$3,MATCH(A65,G$5:G$1000,0),"")</f>
        <v/>
      </c>
      <c r="I65" s="245" t="str">
        <f>IF(ISNUMBER(H65),INDEX($B$5:$B$1000,H65,1),"")</f>
        <v/>
      </c>
      <c r="J65" s="248" t="str">
        <f>IF(ISNUMBER(F65),B65,IF(ISTEXT(B65),INDEX($I$5:$I$1000,MATCH(A65,$H$5:$H$1000,0),1),""))</f>
        <v/>
      </c>
      <c r="K65" s="309" t="str">
        <f>IF(C65="","",IF(ISNUMBER(MATCH(C65,$J$5:$J$1000,0)),"",IF(G65=1,F$3,0)+MAX(K$4:K64)+1))</f>
        <v/>
      </c>
      <c r="L65" s="309" t="str">
        <f>IF(C65="","",IF(ISNUMBER(MATCH(C65,$J$5:$J$1000,0)),"",IF(G65=1,E$4,0)+MAX(L$4:L64)+1))</f>
        <v/>
      </c>
      <c r="M65" s="248" t="str">
        <f>IF(ISNUMBER(MATCH(A65,$L$5:$L$1000,0)),INDEX($C$5:$C$1000,MATCH(A65,$L$5:$L$1000,0),1),"")</f>
        <v/>
      </c>
      <c r="N65" s="248"/>
      <c r="O65" s="67"/>
      <c r="P65" s="319" t="str">
        <f>IF(A65&lt;=$E$4,IF(ISTEXT(J65),J65,""),IF(ISTEXT(M65),M65,""))</f>
        <v/>
      </c>
      <c r="Q65" s="6"/>
      <c r="R65" s="303" t="str">
        <f>IF(ROW()-ROW(R$4)&lt;=AH$3,ROW()-ROW(R$4),"")</f>
        <v/>
      </c>
      <c r="S65" s="303" t="str">
        <f>IF(ROW()-ROW(S$4)&lt;=AI$3,ROW()-ROW(S$4),"")</f>
        <v/>
      </c>
      <c r="T65" s="303" t="str">
        <f>IF(ROW()-ROW(T$4)&lt;=AJ$3,ROW()-ROW(T$4),"")</f>
        <v/>
      </c>
      <c r="U65" s="303" t="str">
        <f>IF(ROW()-ROW(U$4)&lt;=AK$3,ROW()-ROW(U$4),"")</f>
        <v/>
      </c>
      <c r="V65" s="303" t="str">
        <f>IF(ROW()-ROW(V$4)&lt;=AL$3,ROW()-ROW(V$4),"")</f>
        <v/>
      </c>
      <c r="W65" s="303" t="str">
        <f>IF(ROW()-ROW(W$4)&lt;=AM$3,ROW()-ROW(W$4),"")</f>
        <v/>
      </c>
      <c r="X65" s="303" t="str">
        <f>IF(ROW()-ROW(X$4)&lt;=AN$3,ROW()-ROW(X$4),"")</f>
        <v/>
      </c>
      <c r="Y65" s="303"/>
      <c r="Z65" s="299" t="str">
        <f>IF(ISNUMBER(R65),INDEX($AW$5:$AW$2999,MATCH(R65,AH$5:AH$2999,0),1),"")</f>
        <v/>
      </c>
      <c r="AA65" s="299" t="str">
        <f>IF(ISNUMBER(S65),INDEX($AW$5:$AW$2999,MATCH(S65,AI$5:AI$2999,0),1),"")</f>
        <v/>
      </c>
      <c r="AB65" s="299" t="str">
        <f>IF(ISNUMBER(T65),INDEX($AW$5:$AW$2999,MATCH(T65,AJ$5:AJ$2999,0),1),"")</f>
        <v/>
      </c>
      <c r="AC65" s="299" t="str">
        <f>IF(ISNUMBER(U65),INDEX($AW$5:$AW$2999,MATCH(U65,AK$5:AK$2999,0),1),"")</f>
        <v/>
      </c>
      <c r="AD65" s="299" t="str">
        <f>IF(ISNUMBER(V65),INDEX($AW$5:$AW$2999,MATCH(V65,AL$5:AL$2999,0),1),"")</f>
        <v/>
      </c>
      <c r="AE65" s="299" t="str">
        <f>IF(ISNUMBER(W65),INDEX($AW$5:$AW$2999,MATCH(W65,AM$5:AM$2999,0),1),"")</f>
        <v/>
      </c>
      <c r="AF65" s="299" t="str">
        <f>IF(ISNUMBER(X65),INDEX($AW$5:$AW$2999,MATCH(X65,AN$5:AN$2999,0),1),"")</f>
        <v/>
      </c>
      <c r="AG65" s="299"/>
      <c r="AH65" s="303" t="str">
        <f>IF($AW65="","",IF(ISNUMBER(MATCH($AW65,AP$5:AP$29999,0)),MAX(AH$4:AH64)+1,0))</f>
        <v/>
      </c>
      <c r="AI65" s="303" t="str">
        <f>IF($AW65="","",IF(ISNUMBER(MATCH($AW65,AQ$5:AQ$29999,0)),MAX(AI$4:AI64)+1,0))</f>
        <v/>
      </c>
      <c r="AJ65" s="303" t="str">
        <f>IF($AW65="","",IF(ISNUMBER(MATCH($AW65,AR$5:AR$29999,0)),MAX(AJ$4:AJ64)+1,0))</f>
        <v/>
      </c>
      <c r="AK65" s="303" t="str">
        <f>IF($AW65="","",IF(ISNUMBER(MATCH($AW65,AS$5:AS$29999,0)),MAX(AK$4:AK64)+1,0))</f>
        <v/>
      </c>
      <c r="AL65" s="303" t="str">
        <f>IF($AW65="","",IF(ISNUMBER(MATCH($AW65,AT$5:AT$29999,0)),MAX(AL$4:AL64)+1,0))</f>
        <v/>
      </c>
      <c r="AM65" s="303" t="str">
        <f>IF($AW65="","",IF(ISNUMBER(MATCH($AW65,AU$5:AU$29999,0)),MAX(AM$4:AM64)+1,0))</f>
        <v/>
      </c>
      <c r="AN65" s="303" t="str">
        <f>IF($AW65="","",IF(ISNUMBER(MATCH($AW65,AV$5:AV$29999,0)),MAX(AN$4:AN64)+1,0))</f>
        <v/>
      </c>
      <c r="AO65" s="324"/>
      <c r="AP65" s="318"/>
      <c r="AQ65" s="318"/>
      <c r="AR65" s="318"/>
      <c r="AS65" s="318"/>
      <c r="AT65" s="301"/>
      <c r="AU65" s="301"/>
      <c r="AV65" s="301"/>
      <c r="AW65" s="319" t="str">
        <f t="shared" si="3"/>
        <v/>
      </c>
      <c r="AX65" s="291" t="str">
        <f>IF(ISNUMBER(MATCH($AW65,Z$5:Z$501,0)),INDEX(Z$5:Z$501,MATCH($AW65,Z$5:Z$501,0),1),"")</f>
        <v/>
      </c>
      <c r="AY65" s="291" t="str">
        <f>IF(ISNUMBER(MATCH($AW65,AA$5:AA$501,0)),INDEX(AA$5:AA$501,MATCH($AW65,AA$5:AA$501,0),1),"")</f>
        <v/>
      </c>
      <c r="AZ65" s="291" t="str">
        <f>IF(ISNUMBER(MATCH($AW65,AB$5:AB$501,0)),INDEX(AB$5:AB$501,MATCH($AW65,AB$5:AB$501,0),1),"")</f>
        <v/>
      </c>
      <c r="BA65" s="291" t="str">
        <f>IF(ISNUMBER(MATCH($AW65,AC$5:AC$501,0)),INDEX(AC$5:AC$501,MATCH($AW65,AC$5:AC$501,0),1),"")</f>
        <v/>
      </c>
      <c r="BB65" s="291" t="str">
        <f>IF(ISNUMBER(MATCH($AW65,AD$5:AD$501,0)),INDEX(AD$5:AD$501,MATCH($AW65,AD$5:AD$501,0),1),"")</f>
        <v/>
      </c>
      <c r="BC65" s="291" t="str">
        <f>IF(ISNUMBER(MATCH($AW65,AE$5:AE$501,0)),INDEX(AE$5:AE$501,MATCH($AW65,AE$5:AE$501,0),1),"")</f>
        <v/>
      </c>
      <c r="BD65" s="291" t="str">
        <f>IF(ISNUMBER(MATCH($AW65,AF$5:AF$501,0)),INDEX(AF$5:AF$501,MATCH($AW65,AF$5:AF$501,0),1),"")</f>
        <v/>
      </c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 ht="12.75" customHeight="1" x14ac:dyDescent="0.25">
      <c r="A66" s="310">
        <f>IF(ROW()-ROW(A$4)&lt;=1000,ROW()-ROW(A$4),"")</f>
        <v>62</v>
      </c>
      <c r="B66" s="318"/>
      <c r="C66" s="318"/>
      <c r="D66" s="67"/>
      <c r="E66" s="245" t="str">
        <f>IF(ISNUMBER(MATCH(C66,$B$5:$B$1000,0)),MATCH(C66,$B$5:$B$1000,0),"")</f>
        <v/>
      </c>
      <c r="F66" s="309" t="str">
        <f>IF(ISNUMBER(E66),MAX(F$4:F65)+1,"")</f>
        <v/>
      </c>
      <c r="G66" s="309" t="str">
        <f>IF(IF(ISNUMBER(E66),"",MAX(G$4:G65)+1)&lt;=G$3,IF(ISNUMBER(E66),"",MAX(G$4:G65)+1),"")</f>
        <v/>
      </c>
      <c r="H66" s="310" t="str">
        <f>IF(A66&lt;=G$3,MATCH(A66,G$5:G$1000,0),"")</f>
        <v/>
      </c>
      <c r="I66" s="245" t="str">
        <f>IF(ISNUMBER(H66),INDEX($B$5:$B$1000,H66,1),"")</f>
        <v/>
      </c>
      <c r="J66" s="248" t="str">
        <f>IF(ISNUMBER(F66),B66,IF(ISTEXT(B66),INDEX($I$5:$I$1000,MATCH(A66,$H$5:$H$1000,0),1),""))</f>
        <v/>
      </c>
      <c r="K66" s="309" t="str">
        <f>IF(C66="","",IF(ISNUMBER(MATCH(C66,$J$5:$J$1000,0)),"",IF(G66=1,F$3,0)+MAX(K$4:K65)+1))</f>
        <v/>
      </c>
      <c r="L66" s="309" t="str">
        <f>IF(C66="","",IF(ISNUMBER(MATCH(C66,$J$5:$J$1000,0)),"",IF(G66=1,E$4,0)+MAX(L$4:L65)+1))</f>
        <v/>
      </c>
      <c r="M66" s="248" t="str">
        <f>IF(ISNUMBER(MATCH(A66,$L$5:$L$1000,0)),INDEX($C$5:$C$1000,MATCH(A66,$L$5:$L$1000,0),1),"")</f>
        <v/>
      </c>
      <c r="N66" s="248"/>
      <c r="O66" s="67"/>
      <c r="P66" s="319" t="str">
        <f>IF(A66&lt;=$E$4,IF(ISTEXT(J66),J66,""),IF(ISTEXT(M66),M66,""))</f>
        <v/>
      </c>
      <c r="Q66" s="6"/>
      <c r="R66" s="303" t="str">
        <f>IF(ROW()-ROW(R$4)&lt;=AH$3,ROW()-ROW(R$4),"")</f>
        <v/>
      </c>
      <c r="S66" s="303" t="str">
        <f>IF(ROW()-ROW(S$4)&lt;=AI$3,ROW()-ROW(S$4),"")</f>
        <v/>
      </c>
      <c r="T66" s="303" t="str">
        <f>IF(ROW()-ROW(T$4)&lt;=AJ$3,ROW()-ROW(T$4),"")</f>
        <v/>
      </c>
      <c r="U66" s="303" t="str">
        <f>IF(ROW()-ROW(U$4)&lt;=AK$3,ROW()-ROW(U$4),"")</f>
        <v/>
      </c>
      <c r="V66" s="303" t="str">
        <f>IF(ROW()-ROW(V$4)&lt;=AL$3,ROW()-ROW(V$4),"")</f>
        <v/>
      </c>
      <c r="W66" s="303" t="str">
        <f>IF(ROW()-ROW(W$4)&lt;=AM$3,ROW()-ROW(W$4),"")</f>
        <v/>
      </c>
      <c r="X66" s="303" t="str">
        <f>IF(ROW()-ROW(X$4)&lt;=AN$3,ROW()-ROW(X$4),"")</f>
        <v/>
      </c>
      <c r="Y66" s="303"/>
      <c r="Z66" s="299" t="str">
        <f>IF(ISNUMBER(R66),INDEX($AW$5:$AW$2999,MATCH(R66,AH$5:AH$2999,0),1),"")</f>
        <v/>
      </c>
      <c r="AA66" s="299" t="str">
        <f>IF(ISNUMBER(S66),INDEX($AW$5:$AW$2999,MATCH(S66,AI$5:AI$2999,0),1),"")</f>
        <v/>
      </c>
      <c r="AB66" s="299" t="str">
        <f>IF(ISNUMBER(T66),INDEX($AW$5:$AW$2999,MATCH(T66,AJ$5:AJ$2999,0),1),"")</f>
        <v/>
      </c>
      <c r="AC66" s="299" t="str">
        <f>IF(ISNUMBER(U66),INDEX($AW$5:$AW$2999,MATCH(U66,AK$5:AK$2999,0),1),"")</f>
        <v/>
      </c>
      <c r="AD66" s="299" t="str">
        <f>IF(ISNUMBER(V66),INDEX($AW$5:$AW$2999,MATCH(V66,AL$5:AL$2999,0),1),"")</f>
        <v/>
      </c>
      <c r="AE66" s="299" t="str">
        <f>IF(ISNUMBER(W66),INDEX($AW$5:$AW$2999,MATCH(W66,AM$5:AM$2999,0),1),"")</f>
        <v/>
      </c>
      <c r="AF66" s="299" t="str">
        <f>IF(ISNUMBER(X66),INDEX($AW$5:$AW$2999,MATCH(X66,AN$5:AN$2999,0),1),"")</f>
        <v/>
      </c>
      <c r="AG66" s="299"/>
      <c r="AH66" s="303" t="str">
        <f>IF($AW66="","",IF(ISNUMBER(MATCH($AW66,AP$5:AP$29999,0)),MAX(AH$4:AH65)+1,0))</f>
        <v/>
      </c>
      <c r="AI66" s="303" t="str">
        <f>IF($AW66="","",IF(ISNUMBER(MATCH($AW66,AQ$5:AQ$29999,0)),MAX(AI$4:AI65)+1,0))</f>
        <v/>
      </c>
      <c r="AJ66" s="303" t="str">
        <f>IF($AW66="","",IF(ISNUMBER(MATCH($AW66,AR$5:AR$29999,0)),MAX(AJ$4:AJ65)+1,0))</f>
        <v/>
      </c>
      <c r="AK66" s="303" t="str">
        <f>IF($AW66="","",IF(ISNUMBER(MATCH($AW66,AS$5:AS$29999,0)),MAX(AK$4:AK65)+1,0))</f>
        <v/>
      </c>
      <c r="AL66" s="303" t="str">
        <f>IF($AW66="","",IF(ISNUMBER(MATCH($AW66,AT$5:AT$29999,0)),MAX(AL$4:AL65)+1,0))</f>
        <v/>
      </c>
      <c r="AM66" s="303" t="str">
        <f>IF($AW66="","",IF(ISNUMBER(MATCH($AW66,AU$5:AU$29999,0)),MAX(AM$4:AM65)+1,0))</f>
        <v/>
      </c>
      <c r="AN66" s="303" t="str">
        <f>IF($AW66="","",IF(ISNUMBER(MATCH($AW66,AV$5:AV$29999,0)),MAX(AN$4:AN65)+1,0))</f>
        <v/>
      </c>
      <c r="AO66" s="324"/>
      <c r="AP66" s="318"/>
      <c r="AQ66" s="318"/>
      <c r="AR66" s="318"/>
      <c r="AS66" s="318"/>
      <c r="AT66" s="301"/>
      <c r="AU66" s="301"/>
      <c r="AV66" s="301"/>
      <c r="AW66" s="319" t="str">
        <f t="shared" si="3"/>
        <v/>
      </c>
      <c r="AX66" s="291" t="str">
        <f>IF(ISNUMBER(MATCH($AW66,Z$5:Z$501,0)),INDEX(Z$5:Z$501,MATCH($AW66,Z$5:Z$501,0),1),"")</f>
        <v/>
      </c>
      <c r="AY66" s="291" t="str">
        <f>IF(ISNUMBER(MATCH($AW66,AA$5:AA$501,0)),INDEX(AA$5:AA$501,MATCH($AW66,AA$5:AA$501,0),1),"")</f>
        <v/>
      </c>
      <c r="AZ66" s="291" t="str">
        <f>IF(ISNUMBER(MATCH($AW66,AB$5:AB$501,0)),INDEX(AB$5:AB$501,MATCH($AW66,AB$5:AB$501,0),1),"")</f>
        <v/>
      </c>
      <c r="BA66" s="291" t="str">
        <f>IF(ISNUMBER(MATCH($AW66,AC$5:AC$501,0)),INDEX(AC$5:AC$501,MATCH($AW66,AC$5:AC$501,0),1),"")</f>
        <v/>
      </c>
      <c r="BB66" s="291" t="str">
        <f>IF(ISNUMBER(MATCH($AW66,AD$5:AD$501,0)),INDEX(AD$5:AD$501,MATCH($AW66,AD$5:AD$501,0),1),"")</f>
        <v/>
      </c>
      <c r="BC66" s="291" t="str">
        <f>IF(ISNUMBER(MATCH($AW66,AE$5:AE$501,0)),INDEX(AE$5:AE$501,MATCH($AW66,AE$5:AE$501,0),1),"")</f>
        <v/>
      </c>
      <c r="BD66" s="291" t="str">
        <f>IF(ISNUMBER(MATCH($AW66,AF$5:AF$501,0)),INDEX(AF$5:AF$501,MATCH($AW66,AF$5:AF$501,0),1),"")</f>
        <v/>
      </c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 ht="12.75" customHeight="1" x14ac:dyDescent="0.25">
      <c r="A67" s="310">
        <f>IF(ROW()-ROW(A$4)&lt;=1000,ROW()-ROW(A$4),"")</f>
        <v>63</v>
      </c>
      <c r="B67" s="318"/>
      <c r="C67" s="318"/>
      <c r="D67" s="67"/>
      <c r="E67" s="245" t="str">
        <f>IF(ISNUMBER(MATCH(C67,$B$5:$B$1000,0)),MATCH(C67,$B$5:$B$1000,0),"")</f>
        <v/>
      </c>
      <c r="F67" s="309" t="str">
        <f>IF(ISNUMBER(E67),MAX(F$4:F66)+1,"")</f>
        <v/>
      </c>
      <c r="G67" s="309" t="str">
        <f>IF(IF(ISNUMBER(E67),"",MAX(G$4:G66)+1)&lt;=G$3,IF(ISNUMBER(E67),"",MAX(G$4:G66)+1),"")</f>
        <v/>
      </c>
      <c r="H67" s="310" t="str">
        <f>IF(A67&lt;=G$3,MATCH(A67,G$5:G$1000,0),"")</f>
        <v/>
      </c>
      <c r="I67" s="245" t="str">
        <f>IF(ISNUMBER(H67),INDEX($B$5:$B$1000,H67,1),"")</f>
        <v/>
      </c>
      <c r="J67" s="248" t="str">
        <f>IF(ISNUMBER(F67),B67,IF(ISTEXT(B67),INDEX($I$5:$I$1000,MATCH(A67,$H$5:$H$1000,0),1),""))</f>
        <v/>
      </c>
      <c r="K67" s="309" t="str">
        <f>IF(C67="","",IF(ISNUMBER(MATCH(C67,$J$5:$J$1000,0)),"",IF(G67=1,F$3,0)+MAX(K$4:K66)+1))</f>
        <v/>
      </c>
      <c r="L67" s="309" t="str">
        <f>IF(C67="","",IF(ISNUMBER(MATCH(C67,$J$5:$J$1000,0)),"",IF(G67=1,E$4,0)+MAX(L$4:L66)+1))</f>
        <v/>
      </c>
      <c r="M67" s="248" t="str">
        <f>IF(ISNUMBER(MATCH(A67,$L$5:$L$1000,0)),INDEX($C$5:$C$1000,MATCH(A67,$L$5:$L$1000,0),1),"")</f>
        <v/>
      </c>
      <c r="N67" s="248"/>
      <c r="O67" s="67"/>
      <c r="P67" s="319" t="str">
        <f>IF(A67&lt;=$E$4,IF(ISTEXT(J67),J67,""),IF(ISTEXT(M67),M67,""))</f>
        <v/>
      </c>
      <c r="Q67" s="6"/>
      <c r="R67" s="303" t="str">
        <f>IF(ROW()-ROW(R$4)&lt;=AH$3,ROW()-ROW(R$4),"")</f>
        <v/>
      </c>
      <c r="S67" s="303" t="str">
        <f>IF(ROW()-ROW(S$4)&lt;=AI$3,ROW()-ROW(S$4),"")</f>
        <v/>
      </c>
      <c r="T67" s="303" t="str">
        <f>IF(ROW()-ROW(T$4)&lt;=AJ$3,ROW()-ROW(T$4),"")</f>
        <v/>
      </c>
      <c r="U67" s="303" t="str">
        <f>IF(ROW()-ROW(U$4)&lt;=AK$3,ROW()-ROW(U$4),"")</f>
        <v/>
      </c>
      <c r="V67" s="303" t="str">
        <f>IF(ROW()-ROW(V$4)&lt;=AL$3,ROW()-ROW(V$4),"")</f>
        <v/>
      </c>
      <c r="W67" s="303" t="str">
        <f>IF(ROW()-ROW(W$4)&lt;=AM$3,ROW()-ROW(W$4),"")</f>
        <v/>
      </c>
      <c r="X67" s="303" t="str">
        <f>IF(ROW()-ROW(X$4)&lt;=AN$3,ROW()-ROW(X$4),"")</f>
        <v/>
      </c>
      <c r="Y67" s="303"/>
      <c r="Z67" s="299" t="str">
        <f>IF(ISNUMBER(R67),INDEX($AW$5:$AW$2999,MATCH(R67,AH$5:AH$2999,0),1),"")</f>
        <v/>
      </c>
      <c r="AA67" s="299" t="str">
        <f>IF(ISNUMBER(S67),INDEX($AW$5:$AW$2999,MATCH(S67,AI$5:AI$2999,0),1),"")</f>
        <v/>
      </c>
      <c r="AB67" s="299" t="str">
        <f>IF(ISNUMBER(T67),INDEX($AW$5:$AW$2999,MATCH(T67,AJ$5:AJ$2999,0),1),"")</f>
        <v/>
      </c>
      <c r="AC67" s="299" t="str">
        <f>IF(ISNUMBER(U67),INDEX($AW$5:$AW$2999,MATCH(U67,AK$5:AK$2999,0),1),"")</f>
        <v/>
      </c>
      <c r="AD67" s="299" t="str">
        <f>IF(ISNUMBER(V67),INDEX($AW$5:$AW$2999,MATCH(V67,AL$5:AL$2999,0),1),"")</f>
        <v/>
      </c>
      <c r="AE67" s="299" t="str">
        <f>IF(ISNUMBER(W67),INDEX($AW$5:$AW$2999,MATCH(W67,AM$5:AM$2999,0),1),"")</f>
        <v/>
      </c>
      <c r="AF67" s="299" t="str">
        <f>IF(ISNUMBER(X67),INDEX($AW$5:$AW$2999,MATCH(X67,AN$5:AN$2999,0),1),"")</f>
        <v/>
      </c>
      <c r="AG67" s="299"/>
      <c r="AH67" s="303" t="str">
        <f>IF($AW67="","",IF(ISNUMBER(MATCH($AW67,AP$5:AP$29999,0)),MAX(AH$4:AH66)+1,0))</f>
        <v/>
      </c>
      <c r="AI67" s="303" t="str">
        <f>IF($AW67="","",IF(ISNUMBER(MATCH($AW67,AQ$5:AQ$29999,0)),MAX(AI$4:AI66)+1,0))</f>
        <v/>
      </c>
      <c r="AJ67" s="303" t="str">
        <f>IF($AW67="","",IF(ISNUMBER(MATCH($AW67,AR$5:AR$29999,0)),MAX(AJ$4:AJ66)+1,0))</f>
        <v/>
      </c>
      <c r="AK67" s="303" t="str">
        <f>IF($AW67="","",IF(ISNUMBER(MATCH($AW67,AS$5:AS$29999,0)),MAX(AK$4:AK66)+1,0))</f>
        <v/>
      </c>
      <c r="AL67" s="303" t="str">
        <f>IF($AW67="","",IF(ISNUMBER(MATCH($AW67,AT$5:AT$29999,0)),MAX(AL$4:AL66)+1,0))</f>
        <v/>
      </c>
      <c r="AM67" s="303" t="str">
        <f>IF($AW67="","",IF(ISNUMBER(MATCH($AW67,AU$5:AU$29999,0)),MAX(AM$4:AM66)+1,0))</f>
        <v/>
      </c>
      <c r="AN67" s="303" t="str">
        <f>IF($AW67="","",IF(ISNUMBER(MATCH($AW67,AV$5:AV$29999,0)),MAX(AN$4:AN66)+1,0))</f>
        <v/>
      </c>
      <c r="AO67" s="324"/>
      <c r="AP67" s="318"/>
      <c r="AQ67" s="318"/>
      <c r="AR67" s="318"/>
      <c r="AS67" s="318"/>
      <c r="AT67" s="301"/>
      <c r="AU67" s="301"/>
      <c r="AV67" s="301"/>
      <c r="AW67" s="319" t="str">
        <f t="shared" si="3"/>
        <v/>
      </c>
      <c r="AX67" s="291" t="str">
        <f>IF(ISNUMBER(MATCH($AW67,Z$5:Z$501,0)),INDEX(Z$5:Z$501,MATCH($AW67,Z$5:Z$501,0),1),"")</f>
        <v/>
      </c>
      <c r="AY67" s="291" t="str">
        <f>IF(ISNUMBER(MATCH($AW67,AA$5:AA$501,0)),INDEX(AA$5:AA$501,MATCH($AW67,AA$5:AA$501,0),1),"")</f>
        <v/>
      </c>
      <c r="AZ67" s="291" t="str">
        <f>IF(ISNUMBER(MATCH($AW67,AB$5:AB$501,0)),INDEX(AB$5:AB$501,MATCH($AW67,AB$5:AB$501,0),1),"")</f>
        <v/>
      </c>
      <c r="BA67" s="291" t="str">
        <f>IF(ISNUMBER(MATCH($AW67,AC$5:AC$501,0)),INDEX(AC$5:AC$501,MATCH($AW67,AC$5:AC$501,0),1),"")</f>
        <v/>
      </c>
      <c r="BB67" s="291" t="str">
        <f>IF(ISNUMBER(MATCH($AW67,AD$5:AD$501,0)),INDEX(AD$5:AD$501,MATCH($AW67,AD$5:AD$501,0),1),"")</f>
        <v/>
      </c>
      <c r="BC67" s="291" t="str">
        <f>IF(ISNUMBER(MATCH($AW67,AE$5:AE$501,0)),INDEX(AE$5:AE$501,MATCH($AW67,AE$5:AE$501,0),1),"")</f>
        <v/>
      </c>
      <c r="BD67" s="291" t="str">
        <f>IF(ISNUMBER(MATCH($AW67,AF$5:AF$501,0)),INDEX(AF$5:AF$501,MATCH($AW67,AF$5:AF$501,0),1),"")</f>
        <v/>
      </c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 ht="12.75" customHeight="1" x14ac:dyDescent="0.25">
      <c r="A68" s="310">
        <f>IF(ROW()-ROW(A$4)&lt;=1000,ROW()-ROW(A$4),"")</f>
        <v>64</v>
      </c>
      <c r="B68" s="318"/>
      <c r="C68" s="318"/>
      <c r="D68" s="67"/>
      <c r="E68" s="245" t="str">
        <f>IF(ISNUMBER(MATCH(C68,$B$5:$B$1000,0)),MATCH(C68,$B$5:$B$1000,0),"")</f>
        <v/>
      </c>
      <c r="F68" s="309" t="str">
        <f>IF(ISNUMBER(E68),MAX(F$4:F67)+1,"")</f>
        <v/>
      </c>
      <c r="G68" s="309" t="str">
        <f>IF(IF(ISNUMBER(E68),"",MAX(G$4:G67)+1)&lt;=G$3,IF(ISNUMBER(E68),"",MAX(G$4:G67)+1),"")</f>
        <v/>
      </c>
      <c r="H68" s="310" t="str">
        <f>IF(A68&lt;=G$3,MATCH(A68,G$5:G$1000,0),"")</f>
        <v/>
      </c>
      <c r="I68" s="245" t="str">
        <f>IF(ISNUMBER(H68),INDEX($B$5:$B$1000,H68,1),"")</f>
        <v/>
      </c>
      <c r="J68" s="248" t="str">
        <f>IF(ISNUMBER(F68),B68,IF(ISTEXT(B68),INDEX($I$5:$I$1000,MATCH(A68,$H$5:$H$1000,0),1),""))</f>
        <v/>
      </c>
      <c r="K68" s="309" t="str">
        <f>IF(C68="","",IF(ISNUMBER(MATCH(C68,$J$5:$J$1000,0)),"",IF(G68=1,F$3,0)+MAX(K$4:K67)+1))</f>
        <v/>
      </c>
      <c r="L68" s="309" t="str">
        <f>IF(C68="","",IF(ISNUMBER(MATCH(C68,$J$5:$J$1000,0)),"",IF(G68=1,E$4,0)+MAX(L$4:L67)+1))</f>
        <v/>
      </c>
      <c r="M68" s="248" t="str">
        <f>IF(ISNUMBER(MATCH(A68,$L$5:$L$1000,0)),INDEX($C$5:$C$1000,MATCH(A68,$L$5:$L$1000,0),1),"")</f>
        <v/>
      </c>
      <c r="N68" s="248"/>
      <c r="O68" s="67"/>
      <c r="P68" s="319" t="str">
        <f>IF(A68&lt;=$E$4,IF(ISTEXT(J68),J68,""),IF(ISTEXT(M68),M68,""))</f>
        <v/>
      </c>
      <c r="Q68" s="6"/>
      <c r="R68" s="303" t="str">
        <f>IF(ROW()-ROW(R$4)&lt;=AH$3,ROW()-ROW(R$4),"")</f>
        <v/>
      </c>
      <c r="S68" s="303" t="str">
        <f>IF(ROW()-ROW(S$4)&lt;=AI$3,ROW()-ROW(S$4),"")</f>
        <v/>
      </c>
      <c r="T68" s="303" t="str">
        <f>IF(ROW()-ROW(T$4)&lt;=AJ$3,ROW()-ROW(T$4),"")</f>
        <v/>
      </c>
      <c r="U68" s="303" t="str">
        <f>IF(ROW()-ROW(U$4)&lt;=AK$3,ROW()-ROW(U$4),"")</f>
        <v/>
      </c>
      <c r="V68" s="303" t="str">
        <f>IF(ROW()-ROW(V$4)&lt;=AL$3,ROW()-ROW(V$4),"")</f>
        <v/>
      </c>
      <c r="W68" s="303" t="str">
        <f>IF(ROW()-ROW(W$4)&lt;=AM$3,ROW()-ROW(W$4),"")</f>
        <v/>
      </c>
      <c r="X68" s="303" t="str">
        <f>IF(ROW()-ROW(X$4)&lt;=AN$3,ROW()-ROW(X$4),"")</f>
        <v/>
      </c>
      <c r="Y68" s="303"/>
      <c r="Z68" s="299" t="str">
        <f>IF(ISNUMBER(R68),INDEX($AW$5:$AW$2999,MATCH(R68,AH$5:AH$2999,0),1),"")</f>
        <v/>
      </c>
      <c r="AA68" s="299" t="str">
        <f>IF(ISNUMBER(S68),INDEX($AW$5:$AW$2999,MATCH(S68,AI$5:AI$2999,0),1),"")</f>
        <v/>
      </c>
      <c r="AB68" s="299" t="str">
        <f>IF(ISNUMBER(T68),INDEX($AW$5:$AW$2999,MATCH(T68,AJ$5:AJ$2999,0),1),"")</f>
        <v/>
      </c>
      <c r="AC68" s="299" t="str">
        <f>IF(ISNUMBER(U68),INDEX($AW$5:$AW$2999,MATCH(U68,AK$5:AK$2999,0),1),"")</f>
        <v/>
      </c>
      <c r="AD68" s="299" t="str">
        <f>IF(ISNUMBER(V68),INDEX($AW$5:$AW$2999,MATCH(V68,AL$5:AL$2999,0),1),"")</f>
        <v/>
      </c>
      <c r="AE68" s="299" t="str">
        <f>IF(ISNUMBER(W68),INDEX($AW$5:$AW$2999,MATCH(W68,AM$5:AM$2999,0),1),"")</f>
        <v/>
      </c>
      <c r="AF68" s="299" t="str">
        <f>IF(ISNUMBER(X68),INDEX($AW$5:$AW$2999,MATCH(X68,AN$5:AN$2999,0),1),"")</f>
        <v/>
      </c>
      <c r="AG68" s="299"/>
      <c r="AH68" s="303" t="str">
        <f>IF($AW68="","",IF(ISNUMBER(MATCH($AW68,AP$5:AP$29999,0)),MAX(AH$4:AH67)+1,0))</f>
        <v/>
      </c>
      <c r="AI68" s="303" t="str">
        <f>IF($AW68="","",IF(ISNUMBER(MATCH($AW68,AQ$5:AQ$29999,0)),MAX(AI$4:AI67)+1,0))</f>
        <v/>
      </c>
      <c r="AJ68" s="303" t="str">
        <f>IF($AW68="","",IF(ISNUMBER(MATCH($AW68,AR$5:AR$29999,0)),MAX(AJ$4:AJ67)+1,0))</f>
        <v/>
      </c>
      <c r="AK68" s="303" t="str">
        <f>IF($AW68="","",IF(ISNUMBER(MATCH($AW68,AS$5:AS$29999,0)),MAX(AK$4:AK67)+1,0))</f>
        <v/>
      </c>
      <c r="AL68" s="303" t="str">
        <f>IF($AW68="","",IF(ISNUMBER(MATCH($AW68,AT$5:AT$29999,0)),MAX(AL$4:AL67)+1,0))</f>
        <v/>
      </c>
      <c r="AM68" s="303" t="str">
        <f>IF($AW68="","",IF(ISNUMBER(MATCH($AW68,AU$5:AU$29999,0)),MAX(AM$4:AM67)+1,0))</f>
        <v/>
      </c>
      <c r="AN68" s="303" t="str">
        <f>IF($AW68="","",IF(ISNUMBER(MATCH($AW68,AV$5:AV$29999,0)),MAX(AN$4:AN67)+1,0))</f>
        <v/>
      </c>
      <c r="AO68" s="324"/>
      <c r="AP68" s="318"/>
      <c r="AQ68" s="318"/>
      <c r="AR68" s="318"/>
      <c r="AS68" s="318"/>
      <c r="AT68" s="301"/>
      <c r="AU68" s="301"/>
      <c r="AV68" s="301"/>
      <c r="AW68" s="319" t="str">
        <f t="shared" si="3"/>
        <v/>
      </c>
      <c r="AX68" s="291" t="str">
        <f>IF(ISNUMBER(MATCH($AW68,Z$5:Z$501,0)),INDEX(Z$5:Z$501,MATCH($AW68,Z$5:Z$501,0),1),"")</f>
        <v/>
      </c>
      <c r="AY68" s="291" t="str">
        <f>IF(ISNUMBER(MATCH($AW68,AA$5:AA$501,0)),INDEX(AA$5:AA$501,MATCH($AW68,AA$5:AA$501,0),1),"")</f>
        <v/>
      </c>
      <c r="AZ68" s="291" t="str">
        <f>IF(ISNUMBER(MATCH($AW68,AB$5:AB$501,0)),INDEX(AB$5:AB$501,MATCH($AW68,AB$5:AB$501,0),1),"")</f>
        <v/>
      </c>
      <c r="BA68" s="291" t="str">
        <f>IF(ISNUMBER(MATCH($AW68,AC$5:AC$501,0)),INDEX(AC$5:AC$501,MATCH($AW68,AC$5:AC$501,0),1),"")</f>
        <v/>
      </c>
      <c r="BB68" s="291" t="str">
        <f>IF(ISNUMBER(MATCH($AW68,AD$5:AD$501,0)),INDEX(AD$5:AD$501,MATCH($AW68,AD$5:AD$501,0),1),"")</f>
        <v/>
      </c>
      <c r="BC68" s="291" t="str">
        <f>IF(ISNUMBER(MATCH($AW68,AE$5:AE$501,0)),INDEX(AE$5:AE$501,MATCH($AW68,AE$5:AE$501,0),1),"")</f>
        <v/>
      </c>
      <c r="BD68" s="291" t="str">
        <f>IF(ISNUMBER(MATCH($AW68,AF$5:AF$501,0)),INDEX(AF$5:AF$501,MATCH($AW68,AF$5:AF$501,0),1),"")</f>
        <v/>
      </c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 ht="12.75" customHeight="1" x14ac:dyDescent="0.25">
      <c r="A69" s="310">
        <f>IF(ROW()-ROW(A$4)&lt;=1000,ROW()-ROW(A$4),"")</f>
        <v>65</v>
      </c>
      <c r="B69" s="318"/>
      <c r="C69" s="318"/>
      <c r="D69" s="67"/>
      <c r="E69" s="245" t="str">
        <f>IF(ISNUMBER(MATCH(C69,$B$5:$B$1000,0)),MATCH(C69,$B$5:$B$1000,0),"")</f>
        <v/>
      </c>
      <c r="F69" s="309" t="str">
        <f>IF(ISNUMBER(E69),MAX(F$4:F68)+1,"")</f>
        <v/>
      </c>
      <c r="G69" s="309" t="str">
        <f>IF(IF(ISNUMBER(E69),"",MAX(G$4:G68)+1)&lt;=G$3,IF(ISNUMBER(E69),"",MAX(G$4:G68)+1),"")</f>
        <v/>
      </c>
      <c r="H69" s="310" t="str">
        <f>IF(A69&lt;=G$3,MATCH(A69,G$5:G$1000,0),"")</f>
        <v/>
      </c>
      <c r="I69" s="245" t="str">
        <f>IF(ISNUMBER(H69),INDEX($B$5:$B$1000,H69,1),"")</f>
        <v/>
      </c>
      <c r="J69" s="248" t="str">
        <f>IF(ISNUMBER(F69),B69,IF(ISTEXT(B69),INDEX($I$5:$I$1000,MATCH(A69,$H$5:$H$1000,0),1),""))</f>
        <v/>
      </c>
      <c r="K69" s="309" t="str">
        <f>IF(C69="","",IF(ISNUMBER(MATCH(C69,$J$5:$J$1000,0)),"",IF(G69=1,F$3,0)+MAX(K$4:K68)+1))</f>
        <v/>
      </c>
      <c r="L69" s="309" t="str">
        <f>IF(C69="","",IF(ISNUMBER(MATCH(C69,$J$5:$J$1000,0)),"",IF(G69=1,E$4,0)+MAX(L$4:L68)+1))</f>
        <v/>
      </c>
      <c r="M69" s="248" t="str">
        <f>IF(ISNUMBER(MATCH(A69,$L$5:$L$1000,0)),INDEX($C$5:$C$1000,MATCH(A69,$L$5:$L$1000,0),1),"")</f>
        <v/>
      </c>
      <c r="N69" s="248"/>
      <c r="O69" s="67"/>
      <c r="P69" s="319" t="str">
        <f>IF(A69&lt;=$E$4,IF(ISTEXT(J69),J69,""),IF(ISTEXT(M69),M69,""))</f>
        <v/>
      </c>
      <c r="Q69" s="6"/>
      <c r="R69" s="303" t="str">
        <f>IF(ROW()-ROW(R$4)&lt;=AH$3,ROW()-ROW(R$4),"")</f>
        <v/>
      </c>
      <c r="S69" s="303" t="str">
        <f>IF(ROW()-ROW(S$4)&lt;=AI$3,ROW()-ROW(S$4),"")</f>
        <v/>
      </c>
      <c r="T69" s="303" t="str">
        <f>IF(ROW()-ROW(T$4)&lt;=AJ$3,ROW()-ROW(T$4),"")</f>
        <v/>
      </c>
      <c r="U69" s="303" t="str">
        <f>IF(ROW()-ROW(U$4)&lt;=AK$3,ROW()-ROW(U$4),"")</f>
        <v/>
      </c>
      <c r="V69" s="303" t="str">
        <f>IF(ROW()-ROW(V$4)&lt;=AL$3,ROW()-ROW(V$4),"")</f>
        <v/>
      </c>
      <c r="W69" s="303" t="str">
        <f>IF(ROW()-ROW(W$4)&lt;=AM$3,ROW()-ROW(W$4),"")</f>
        <v/>
      </c>
      <c r="X69" s="303" t="str">
        <f>IF(ROW()-ROW(X$4)&lt;=AN$3,ROW()-ROW(X$4),"")</f>
        <v/>
      </c>
      <c r="Y69" s="303"/>
      <c r="Z69" s="299" t="str">
        <f>IF(ISNUMBER(R69),INDEX($AW$5:$AW$2999,MATCH(R69,AH$5:AH$2999,0),1),"")</f>
        <v/>
      </c>
      <c r="AA69" s="299" t="str">
        <f>IF(ISNUMBER(S69),INDEX($AW$5:$AW$2999,MATCH(S69,AI$5:AI$2999,0),1),"")</f>
        <v/>
      </c>
      <c r="AB69" s="299" t="str">
        <f>IF(ISNUMBER(T69),INDEX($AW$5:$AW$2999,MATCH(T69,AJ$5:AJ$2999,0),1),"")</f>
        <v/>
      </c>
      <c r="AC69" s="299" t="str">
        <f>IF(ISNUMBER(U69),INDEX($AW$5:$AW$2999,MATCH(U69,AK$5:AK$2999,0),1),"")</f>
        <v/>
      </c>
      <c r="AD69" s="299" t="str">
        <f>IF(ISNUMBER(V69),INDEX($AW$5:$AW$2999,MATCH(V69,AL$5:AL$2999,0),1),"")</f>
        <v/>
      </c>
      <c r="AE69" s="299" t="str">
        <f>IF(ISNUMBER(W69),INDEX($AW$5:$AW$2999,MATCH(W69,AM$5:AM$2999,0),1),"")</f>
        <v/>
      </c>
      <c r="AF69" s="299" t="str">
        <f>IF(ISNUMBER(X69),INDEX($AW$5:$AW$2999,MATCH(X69,AN$5:AN$2999,0),1),"")</f>
        <v/>
      </c>
      <c r="AG69" s="299"/>
      <c r="AH69" s="303" t="str">
        <f>IF($AW69="","",IF(ISNUMBER(MATCH($AW69,AP$5:AP$29999,0)),MAX(AH$4:AH68)+1,0))</f>
        <v/>
      </c>
      <c r="AI69" s="303" t="str">
        <f>IF($AW69="","",IF(ISNUMBER(MATCH($AW69,AQ$5:AQ$29999,0)),MAX(AI$4:AI68)+1,0))</f>
        <v/>
      </c>
      <c r="AJ69" s="303" t="str">
        <f>IF($AW69="","",IF(ISNUMBER(MATCH($AW69,AR$5:AR$29999,0)),MAX(AJ$4:AJ68)+1,0))</f>
        <v/>
      </c>
      <c r="AK69" s="303" t="str">
        <f>IF($AW69="","",IF(ISNUMBER(MATCH($AW69,AS$5:AS$29999,0)),MAX(AK$4:AK68)+1,0))</f>
        <v/>
      </c>
      <c r="AL69" s="303" t="str">
        <f>IF($AW69="","",IF(ISNUMBER(MATCH($AW69,AT$5:AT$29999,0)),MAX(AL$4:AL68)+1,0))</f>
        <v/>
      </c>
      <c r="AM69" s="303" t="str">
        <f>IF($AW69="","",IF(ISNUMBER(MATCH($AW69,AU$5:AU$29999,0)),MAX(AM$4:AM68)+1,0))</f>
        <v/>
      </c>
      <c r="AN69" s="303" t="str">
        <f>IF($AW69="","",IF(ISNUMBER(MATCH($AW69,AV$5:AV$29999,0)),MAX(AN$4:AN68)+1,0))</f>
        <v/>
      </c>
      <c r="AO69" s="324"/>
      <c r="AP69" s="318"/>
      <c r="AQ69" s="318"/>
      <c r="AR69" s="318"/>
      <c r="AS69" s="318"/>
      <c r="AT69" s="301"/>
      <c r="AU69" s="301"/>
      <c r="AV69" s="301"/>
      <c r="AW69" s="319" t="str">
        <f t="shared" si="3"/>
        <v/>
      </c>
      <c r="AX69" s="291" t="str">
        <f>IF(ISNUMBER(MATCH($AW69,Z$5:Z$501,0)),INDEX(Z$5:Z$501,MATCH($AW69,Z$5:Z$501,0),1),"")</f>
        <v/>
      </c>
      <c r="AY69" s="291" t="str">
        <f>IF(ISNUMBER(MATCH($AW69,AA$5:AA$501,0)),INDEX(AA$5:AA$501,MATCH($AW69,AA$5:AA$501,0),1),"")</f>
        <v/>
      </c>
      <c r="AZ69" s="291" t="str">
        <f>IF(ISNUMBER(MATCH($AW69,AB$5:AB$501,0)),INDEX(AB$5:AB$501,MATCH($AW69,AB$5:AB$501,0),1),"")</f>
        <v/>
      </c>
      <c r="BA69" s="291" t="str">
        <f>IF(ISNUMBER(MATCH($AW69,AC$5:AC$501,0)),INDEX(AC$5:AC$501,MATCH($AW69,AC$5:AC$501,0),1),"")</f>
        <v/>
      </c>
      <c r="BB69" s="291" t="str">
        <f>IF(ISNUMBER(MATCH($AW69,AD$5:AD$501,0)),INDEX(AD$5:AD$501,MATCH($AW69,AD$5:AD$501,0),1),"")</f>
        <v/>
      </c>
      <c r="BC69" s="291" t="str">
        <f>IF(ISNUMBER(MATCH($AW69,AE$5:AE$501,0)),INDEX(AE$5:AE$501,MATCH($AW69,AE$5:AE$501,0),1),"")</f>
        <v/>
      </c>
      <c r="BD69" s="291" t="str">
        <f>IF(ISNUMBER(MATCH($AW69,AF$5:AF$501,0)),INDEX(AF$5:AF$501,MATCH($AW69,AF$5:AF$501,0),1),"")</f>
        <v/>
      </c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1:76" ht="12.75" customHeight="1" x14ac:dyDescent="0.25">
      <c r="A70" s="310">
        <f>IF(ROW()-ROW(A$4)&lt;=1000,ROW()-ROW(A$4),"")</f>
        <v>66</v>
      </c>
      <c r="B70" s="318"/>
      <c r="C70" s="318"/>
      <c r="D70" s="67"/>
      <c r="E70" s="245" t="str">
        <f>IF(ISNUMBER(MATCH(C70,$B$5:$B$1000,0)),MATCH(C70,$B$5:$B$1000,0),"")</f>
        <v/>
      </c>
      <c r="F70" s="309" t="str">
        <f>IF(ISNUMBER(E70),MAX(F$4:F69)+1,"")</f>
        <v/>
      </c>
      <c r="G70" s="309" t="str">
        <f>IF(IF(ISNUMBER(E70),"",MAX(G$4:G69)+1)&lt;=G$3,IF(ISNUMBER(E70),"",MAX(G$4:G69)+1),"")</f>
        <v/>
      </c>
      <c r="H70" s="310" t="str">
        <f>IF(A70&lt;=G$3,MATCH(A70,G$5:G$1000,0),"")</f>
        <v/>
      </c>
      <c r="I70" s="245" t="str">
        <f>IF(ISNUMBER(H70),INDEX($B$5:$B$1000,H70,1),"")</f>
        <v/>
      </c>
      <c r="J70" s="248" t="str">
        <f>IF(ISNUMBER(F70),B70,IF(ISTEXT(B70),INDEX($I$5:$I$1000,MATCH(A70,$H$5:$H$1000,0),1),""))</f>
        <v/>
      </c>
      <c r="K70" s="309" t="str">
        <f>IF(C70="","",IF(ISNUMBER(MATCH(C70,$J$5:$J$1000,0)),"",IF(G70=1,F$3,0)+MAX(K$4:K69)+1))</f>
        <v/>
      </c>
      <c r="L70" s="309" t="str">
        <f>IF(C70="","",IF(ISNUMBER(MATCH(C70,$J$5:$J$1000,0)),"",IF(G70=1,E$4,0)+MAX(L$4:L69)+1))</f>
        <v/>
      </c>
      <c r="M70" s="248" t="str">
        <f>IF(ISNUMBER(MATCH(A70,$L$5:$L$1000,0)),INDEX($C$5:$C$1000,MATCH(A70,$L$5:$L$1000,0),1),"")</f>
        <v/>
      </c>
      <c r="N70" s="248"/>
      <c r="O70" s="67"/>
      <c r="P70" s="319" t="str">
        <f>IF(A70&lt;=$E$4,IF(ISTEXT(J70),J70,""),IF(ISTEXT(M70),M70,""))</f>
        <v/>
      </c>
      <c r="Q70" s="6"/>
      <c r="R70" s="303" t="str">
        <f>IF(ROW()-ROW(R$4)&lt;=AH$3,ROW()-ROW(R$4),"")</f>
        <v/>
      </c>
      <c r="S70" s="303" t="str">
        <f>IF(ROW()-ROW(S$4)&lt;=AI$3,ROW()-ROW(S$4),"")</f>
        <v/>
      </c>
      <c r="T70" s="303" t="str">
        <f>IF(ROW()-ROW(T$4)&lt;=AJ$3,ROW()-ROW(T$4),"")</f>
        <v/>
      </c>
      <c r="U70" s="303" t="str">
        <f>IF(ROW()-ROW(U$4)&lt;=AK$3,ROW()-ROW(U$4),"")</f>
        <v/>
      </c>
      <c r="V70" s="303" t="str">
        <f>IF(ROW()-ROW(V$4)&lt;=AL$3,ROW()-ROW(V$4),"")</f>
        <v/>
      </c>
      <c r="W70" s="303" t="str">
        <f>IF(ROW()-ROW(W$4)&lt;=AM$3,ROW()-ROW(W$4),"")</f>
        <v/>
      </c>
      <c r="X70" s="303" t="str">
        <f>IF(ROW()-ROW(X$4)&lt;=AN$3,ROW()-ROW(X$4),"")</f>
        <v/>
      </c>
      <c r="Y70" s="303"/>
      <c r="Z70" s="299" t="str">
        <f>IF(ISNUMBER(R70),INDEX($AW$5:$AW$2999,MATCH(R70,AH$5:AH$2999,0),1),"")</f>
        <v/>
      </c>
      <c r="AA70" s="299" t="str">
        <f>IF(ISNUMBER(S70),INDEX($AW$5:$AW$2999,MATCH(S70,AI$5:AI$2999,0),1),"")</f>
        <v/>
      </c>
      <c r="AB70" s="299" t="str">
        <f>IF(ISNUMBER(T70),INDEX($AW$5:$AW$2999,MATCH(T70,AJ$5:AJ$2999,0),1),"")</f>
        <v/>
      </c>
      <c r="AC70" s="299" t="str">
        <f>IF(ISNUMBER(U70),INDEX($AW$5:$AW$2999,MATCH(U70,AK$5:AK$2999,0),1),"")</f>
        <v/>
      </c>
      <c r="AD70" s="299" t="str">
        <f>IF(ISNUMBER(V70),INDEX($AW$5:$AW$2999,MATCH(V70,AL$5:AL$2999,0),1),"")</f>
        <v/>
      </c>
      <c r="AE70" s="299" t="str">
        <f>IF(ISNUMBER(W70),INDEX($AW$5:$AW$2999,MATCH(W70,AM$5:AM$2999,0),1),"")</f>
        <v/>
      </c>
      <c r="AF70" s="299" t="str">
        <f>IF(ISNUMBER(X70),INDEX($AW$5:$AW$2999,MATCH(X70,AN$5:AN$2999,0),1),"")</f>
        <v/>
      </c>
      <c r="AG70" s="299"/>
      <c r="AH70" s="303" t="str">
        <f>IF($AW70="","",IF(ISNUMBER(MATCH($AW70,AP$5:AP$29999,0)),MAX(AH$4:AH69)+1,0))</f>
        <v/>
      </c>
      <c r="AI70" s="303" t="str">
        <f>IF($AW70="","",IF(ISNUMBER(MATCH($AW70,AQ$5:AQ$29999,0)),MAX(AI$4:AI69)+1,0))</f>
        <v/>
      </c>
      <c r="AJ70" s="303" t="str">
        <f>IF($AW70="","",IF(ISNUMBER(MATCH($AW70,AR$5:AR$29999,0)),MAX(AJ$4:AJ69)+1,0))</f>
        <v/>
      </c>
      <c r="AK70" s="303" t="str">
        <f>IF($AW70="","",IF(ISNUMBER(MATCH($AW70,AS$5:AS$29999,0)),MAX(AK$4:AK69)+1,0))</f>
        <v/>
      </c>
      <c r="AL70" s="303" t="str">
        <f>IF($AW70="","",IF(ISNUMBER(MATCH($AW70,AT$5:AT$29999,0)),MAX(AL$4:AL69)+1,0))</f>
        <v/>
      </c>
      <c r="AM70" s="303" t="str">
        <f>IF($AW70="","",IF(ISNUMBER(MATCH($AW70,AU$5:AU$29999,0)),MAX(AM$4:AM69)+1,0))</f>
        <v/>
      </c>
      <c r="AN70" s="303" t="str">
        <f>IF($AW70="","",IF(ISNUMBER(MATCH($AW70,AV$5:AV$29999,0)),MAX(AN$4:AN69)+1,0))</f>
        <v/>
      </c>
      <c r="AO70" s="324"/>
      <c r="AP70" s="318"/>
      <c r="AQ70" s="318"/>
      <c r="AR70" s="318"/>
      <c r="AS70" s="318"/>
      <c r="AT70" s="301"/>
      <c r="AU70" s="301"/>
      <c r="AV70" s="301"/>
      <c r="AW70" s="319" t="str">
        <f t="shared" si="3"/>
        <v/>
      </c>
      <c r="AX70" s="291" t="str">
        <f>IF(ISNUMBER(MATCH($AW70,Z$5:Z$501,0)),INDEX(Z$5:Z$501,MATCH($AW70,Z$5:Z$501,0),1),"")</f>
        <v/>
      </c>
      <c r="AY70" s="291" t="str">
        <f>IF(ISNUMBER(MATCH($AW70,AA$5:AA$501,0)),INDEX(AA$5:AA$501,MATCH($AW70,AA$5:AA$501,0),1),"")</f>
        <v/>
      </c>
      <c r="AZ70" s="291" t="str">
        <f>IF(ISNUMBER(MATCH($AW70,AB$5:AB$501,0)),INDEX(AB$5:AB$501,MATCH($AW70,AB$5:AB$501,0),1),"")</f>
        <v/>
      </c>
      <c r="BA70" s="291" t="str">
        <f>IF(ISNUMBER(MATCH($AW70,AC$5:AC$501,0)),INDEX(AC$5:AC$501,MATCH($AW70,AC$5:AC$501,0),1),"")</f>
        <v/>
      </c>
      <c r="BB70" s="291" t="str">
        <f>IF(ISNUMBER(MATCH($AW70,AD$5:AD$501,0)),INDEX(AD$5:AD$501,MATCH($AW70,AD$5:AD$501,0),1),"")</f>
        <v/>
      </c>
      <c r="BC70" s="291" t="str">
        <f>IF(ISNUMBER(MATCH($AW70,AE$5:AE$501,0)),INDEX(AE$5:AE$501,MATCH($AW70,AE$5:AE$501,0),1),"")</f>
        <v/>
      </c>
      <c r="BD70" s="291" t="str">
        <f>IF(ISNUMBER(MATCH($AW70,AF$5:AF$501,0)),INDEX(AF$5:AF$501,MATCH($AW70,AF$5:AF$501,0),1),"")</f>
        <v/>
      </c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1:76" ht="12.75" customHeight="1" x14ac:dyDescent="0.25">
      <c r="A71" s="310">
        <f>IF(ROW()-ROW(A$4)&lt;=1000,ROW()-ROW(A$4),"")</f>
        <v>67</v>
      </c>
      <c r="B71" s="318"/>
      <c r="C71" s="318"/>
      <c r="D71" s="67"/>
      <c r="E71" s="245" t="str">
        <f>IF(ISNUMBER(MATCH(C71,$B$5:$B$1000,0)),MATCH(C71,$B$5:$B$1000,0),"")</f>
        <v/>
      </c>
      <c r="F71" s="309" t="str">
        <f>IF(ISNUMBER(E71),MAX(F$4:F70)+1,"")</f>
        <v/>
      </c>
      <c r="G71" s="309" t="str">
        <f>IF(IF(ISNUMBER(E71),"",MAX(G$4:G70)+1)&lt;=G$3,IF(ISNUMBER(E71),"",MAX(G$4:G70)+1),"")</f>
        <v/>
      </c>
      <c r="H71" s="310" t="str">
        <f>IF(A71&lt;=G$3,MATCH(A71,G$5:G$1000,0),"")</f>
        <v/>
      </c>
      <c r="I71" s="245" t="str">
        <f>IF(ISNUMBER(H71),INDEX($B$5:$B$1000,H71,1),"")</f>
        <v/>
      </c>
      <c r="J71" s="248" t="str">
        <f>IF(ISNUMBER(F71),B71,IF(ISTEXT(B71),INDEX($I$5:$I$1000,MATCH(A71,$H$5:$H$1000,0),1),""))</f>
        <v/>
      </c>
      <c r="K71" s="309" t="str">
        <f>IF(C71="","",IF(ISNUMBER(MATCH(C71,$J$5:$J$1000,0)),"",IF(G71=1,F$3,0)+MAX(K$4:K70)+1))</f>
        <v/>
      </c>
      <c r="L71" s="309" t="str">
        <f>IF(C71="","",IF(ISNUMBER(MATCH(C71,$J$5:$J$1000,0)),"",IF(G71=1,E$4,0)+MAX(L$4:L70)+1))</f>
        <v/>
      </c>
      <c r="M71" s="248" t="str">
        <f>IF(ISNUMBER(MATCH(A71,$L$5:$L$1000,0)),INDEX($C$5:$C$1000,MATCH(A71,$L$5:$L$1000,0),1),"")</f>
        <v/>
      </c>
      <c r="N71" s="248"/>
      <c r="O71" s="67"/>
      <c r="P71" s="319" t="str">
        <f>IF(A71&lt;=$E$4,IF(ISTEXT(J71),J71,""),IF(ISTEXT(M71),M71,""))</f>
        <v/>
      </c>
      <c r="Q71" s="6"/>
      <c r="R71" s="303" t="str">
        <f>IF(ROW()-ROW(R$4)&lt;=AH$3,ROW()-ROW(R$4),"")</f>
        <v/>
      </c>
      <c r="S71" s="303" t="str">
        <f>IF(ROW()-ROW(S$4)&lt;=AI$3,ROW()-ROW(S$4),"")</f>
        <v/>
      </c>
      <c r="T71" s="303" t="str">
        <f>IF(ROW()-ROW(T$4)&lt;=AJ$3,ROW()-ROW(T$4),"")</f>
        <v/>
      </c>
      <c r="U71" s="303" t="str">
        <f>IF(ROW()-ROW(U$4)&lt;=AK$3,ROW()-ROW(U$4),"")</f>
        <v/>
      </c>
      <c r="V71" s="303" t="str">
        <f>IF(ROW()-ROW(V$4)&lt;=AL$3,ROW()-ROW(V$4),"")</f>
        <v/>
      </c>
      <c r="W71" s="303" t="str">
        <f>IF(ROW()-ROW(W$4)&lt;=AM$3,ROW()-ROW(W$4),"")</f>
        <v/>
      </c>
      <c r="X71" s="303" t="str">
        <f>IF(ROW()-ROW(X$4)&lt;=AN$3,ROW()-ROW(X$4),"")</f>
        <v/>
      </c>
      <c r="Y71" s="303"/>
      <c r="Z71" s="299" t="str">
        <f>IF(ISNUMBER(R71),INDEX($AW$5:$AW$2999,MATCH(R71,AH$5:AH$2999,0),1),"")</f>
        <v/>
      </c>
      <c r="AA71" s="299" t="str">
        <f>IF(ISNUMBER(S71),INDEX($AW$5:$AW$2999,MATCH(S71,AI$5:AI$2999,0),1),"")</f>
        <v/>
      </c>
      <c r="AB71" s="299" t="str">
        <f>IF(ISNUMBER(T71),INDEX($AW$5:$AW$2999,MATCH(T71,AJ$5:AJ$2999,0),1),"")</f>
        <v/>
      </c>
      <c r="AC71" s="299" t="str">
        <f>IF(ISNUMBER(U71),INDEX($AW$5:$AW$2999,MATCH(U71,AK$5:AK$2999,0),1),"")</f>
        <v/>
      </c>
      <c r="AD71" s="299" t="str">
        <f>IF(ISNUMBER(V71),INDEX($AW$5:$AW$2999,MATCH(V71,AL$5:AL$2999,0),1),"")</f>
        <v/>
      </c>
      <c r="AE71" s="299" t="str">
        <f>IF(ISNUMBER(W71),INDEX($AW$5:$AW$2999,MATCH(W71,AM$5:AM$2999,0),1),"")</f>
        <v/>
      </c>
      <c r="AF71" s="299" t="str">
        <f>IF(ISNUMBER(X71),INDEX($AW$5:$AW$2999,MATCH(X71,AN$5:AN$2999,0),1),"")</f>
        <v/>
      </c>
      <c r="AG71" s="299"/>
      <c r="AH71" s="303" t="str">
        <f>IF($AW71="","",IF(ISNUMBER(MATCH($AW71,AP$5:AP$29999,0)),MAX(AH$4:AH70)+1,0))</f>
        <v/>
      </c>
      <c r="AI71" s="303" t="str">
        <f>IF($AW71="","",IF(ISNUMBER(MATCH($AW71,AQ$5:AQ$29999,0)),MAX(AI$4:AI70)+1,0))</f>
        <v/>
      </c>
      <c r="AJ71" s="303" t="str">
        <f>IF($AW71="","",IF(ISNUMBER(MATCH($AW71,AR$5:AR$29999,0)),MAX(AJ$4:AJ70)+1,0))</f>
        <v/>
      </c>
      <c r="AK71" s="303" t="str">
        <f>IF($AW71="","",IF(ISNUMBER(MATCH($AW71,AS$5:AS$29999,0)),MAX(AK$4:AK70)+1,0))</f>
        <v/>
      </c>
      <c r="AL71" s="303" t="str">
        <f>IF($AW71="","",IF(ISNUMBER(MATCH($AW71,AT$5:AT$29999,0)),MAX(AL$4:AL70)+1,0))</f>
        <v/>
      </c>
      <c r="AM71" s="303" t="str">
        <f>IF($AW71="","",IF(ISNUMBER(MATCH($AW71,AU$5:AU$29999,0)),MAX(AM$4:AM70)+1,0))</f>
        <v/>
      </c>
      <c r="AN71" s="303" t="str">
        <f>IF($AW71="","",IF(ISNUMBER(MATCH($AW71,AV$5:AV$29999,0)),MAX(AN$4:AN70)+1,0))</f>
        <v/>
      </c>
      <c r="AO71" s="324"/>
      <c r="AP71" s="318"/>
      <c r="AQ71" s="318"/>
      <c r="AR71" s="318"/>
      <c r="AS71" s="318"/>
      <c r="AT71" s="301"/>
      <c r="AU71" s="301"/>
      <c r="AV71" s="301"/>
      <c r="AW71" s="319" t="str">
        <f t="shared" si="3"/>
        <v/>
      </c>
      <c r="AX71" s="291" t="str">
        <f>IF(ISNUMBER(MATCH($AW71,Z$5:Z$501,0)),INDEX(Z$5:Z$501,MATCH($AW71,Z$5:Z$501,0),1),"")</f>
        <v/>
      </c>
      <c r="AY71" s="291" t="str">
        <f>IF(ISNUMBER(MATCH($AW71,AA$5:AA$501,0)),INDEX(AA$5:AA$501,MATCH($AW71,AA$5:AA$501,0),1),"")</f>
        <v/>
      </c>
      <c r="AZ71" s="291" t="str">
        <f>IF(ISNUMBER(MATCH($AW71,AB$5:AB$501,0)),INDEX(AB$5:AB$501,MATCH($AW71,AB$5:AB$501,0),1),"")</f>
        <v/>
      </c>
      <c r="BA71" s="291" t="str">
        <f>IF(ISNUMBER(MATCH($AW71,AC$5:AC$501,0)),INDEX(AC$5:AC$501,MATCH($AW71,AC$5:AC$501,0),1),"")</f>
        <v/>
      </c>
      <c r="BB71" s="291" t="str">
        <f>IF(ISNUMBER(MATCH($AW71,AD$5:AD$501,0)),INDEX(AD$5:AD$501,MATCH($AW71,AD$5:AD$501,0),1),"")</f>
        <v/>
      </c>
      <c r="BC71" s="291" t="str">
        <f>IF(ISNUMBER(MATCH($AW71,AE$5:AE$501,0)),INDEX(AE$5:AE$501,MATCH($AW71,AE$5:AE$501,0),1),"")</f>
        <v/>
      </c>
      <c r="BD71" s="291" t="str">
        <f>IF(ISNUMBER(MATCH($AW71,AF$5:AF$501,0)),INDEX(AF$5:AF$501,MATCH($AW71,AF$5:AF$501,0),1),"")</f>
        <v/>
      </c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76" ht="12.75" customHeight="1" x14ac:dyDescent="0.25">
      <c r="A72" s="310">
        <f>IF(ROW()-ROW(A$4)&lt;=1000,ROW()-ROW(A$4),"")</f>
        <v>68</v>
      </c>
      <c r="B72" s="318"/>
      <c r="C72" s="318"/>
      <c r="D72" s="67"/>
      <c r="E72" s="245" t="str">
        <f>IF(ISNUMBER(MATCH(C72,$B$5:$B$1000,0)),MATCH(C72,$B$5:$B$1000,0),"")</f>
        <v/>
      </c>
      <c r="F72" s="309" t="str">
        <f>IF(ISNUMBER(E72),MAX(F$4:F71)+1,"")</f>
        <v/>
      </c>
      <c r="G72" s="309" t="str">
        <f>IF(IF(ISNUMBER(E72),"",MAX(G$4:G71)+1)&lt;=G$3,IF(ISNUMBER(E72),"",MAX(G$4:G71)+1),"")</f>
        <v/>
      </c>
      <c r="H72" s="310" t="str">
        <f>IF(A72&lt;=G$3,MATCH(A72,G$5:G$1000,0),"")</f>
        <v/>
      </c>
      <c r="I72" s="245" t="str">
        <f>IF(ISNUMBER(H72),INDEX($B$5:$B$1000,H72,1),"")</f>
        <v/>
      </c>
      <c r="J72" s="248" t="str">
        <f>IF(ISNUMBER(F72),B72,IF(ISTEXT(B72),INDEX($I$5:$I$1000,MATCH(A72,$H$5:$H$1000,0),1),""))</f>
        <v/>
      </c>
      <c r="K72" s="309" t="str">
        <f>IF(C72="","",IF(ISNUMBER(MATCH(C72,$J$5:$J$1000,0)),"",IF(G72=1,F$3,0)+MAX(K$4:K71)+1))</f>
        <v/>
      </c>
      <c r="L72" s="309" t="str">
        <f>IF(C72="","",IF(ISNUMBER(MATCH(C72,$J$5:$J$1000,0)),"",IF(G72=1,E$4,0)+MAX(L$4:L71)+1))</f>
        <v/>
      </c>
      <c r="M72" s="248" t="str">
        <f>IF(ISNUMBER(MATCH(A72,$L$5:$L$1000,0)),INDEX($C$5:$C$1000,MATCH(A72,$L$5:$L$1000,0),1),"")</f>
        <v/>
      </c>
      <c r="N72" s="248"/>
      <c r="O72" s="67"/>
      <c r="P72" s="319" t="str">
        <f>IF(A72&lt;=$E$4,IF(ISTEXT(J72),J72,""),IF(ISTEXT(M72),M72,""))</f>
        <v/>
      </c>
      <c r="Q72" s="6"/>
      <c r="R72" s="303" t="str">
        <f>IF(ROW()-ROW(R$4)&lt;=AH$3,ROW()-ROW(R$4),"")</f>
        <v/>
      </c>
      <c r="S72" s="303" t="str">
        <f>IF(ROW()-ROW(S$4)&lt;=AI$3,ROW()-ROW(S$4),"")</f>
        <v/>
      </c>
      <c r="T72" s="303" t="str">
        <f>IF(ROW()-ROW(T$4)&lt;=AJ$3,ROW()-ROW(T$4),"")</f>
        <v/>
      </c>
      <c r="U72" s="303" t="str">
        <f>IF(ROW()-ROW(U$4)&lt;=AK$3,ROW()-ROW(U$4),"")</f>
        <v/>
      </c>
      <c r="V72" s="303" t="str">
        <f>IF(ROW()-ROW(V$4)&lt;=AL$3,ROW()-ROW(V$4),"")</f>
        <v/>
      </c>
      <c r="W72" s="303" t="str">
        <f>IF(ROW()-ROW(W$4)&lt;=AM$3,ROW()-ROW(W$4),"")</f>
        <v/>
      </c>
      <c r="X72" s="303" t="str">
        <f>IF(ROW()-ROW(X$4)&lt;=AN$3,ROW()-ROW(X$4),"")</f>
        <v/>
      </c>
      <c r="Y72" s="303"/>
      <c r="Z72" s="299" t="str">
        <f>IF(ISNUMBER(R72),INDEX($AW$5:$AW$2999,MATCH(R72,AH$5:AH$2999,0),1),"")</f>
        <v/>
      </c>
      <c r="AA72" s="299" t="str">
        <f>IF(ISNUMBER(S72),INDEX($AW$5:$AW$2999,MATCH(S72,AI$5:AI$2999,0),1),"")</f>
        <v/>
      </c>
      <c r="AB72" s="299" t="str">
        <f>IF(ISNUMBER(T72),INDEX($AW$5:$AW$2999,MATCH(T72,AJ$5:AJ$2999,0),1),"")</f>
        <v/>
      </c>
      <c r="AC72" s="299" t="str">
        <f>IF(ISNUMBER(U72),INDEX($AW$5:$AW$2999,MATCH(U72,AK$5:AK$2999,0),1),"")</f>
        <v/>
      </c>
      <c r="AD72" s="299" t="str">
        <f>IF(ISNUMBER(V72),INDEX($AW$5:$AW$2999,MATCH(V72,AL$5:AL$2999,0),1),"")</f>
        <v/>
      </c>
      <c r="AE72" s="299" t="str">
        <f>IF(ISNUMBER(W72),INDEX($AW$5:$AW$2999,MATCH(W72,AM$5:AM$2999,0),1),"")</f>
        <v/>
      </c>
      <c r="AF72" s="299" t="str">
        <f>IF(ISNUMBER(X72),INDEX($AW$5:$AW$2999,MATCH(X72,AN$5:AN$2999,0),1),"")</f>
        <v/>
      </c>
      <c r="AG72" s="299"/>
      <c r="AH72" s="303" t="str">
        <f>IF($AW72="","",IF(ISNUMBER(MATCH($AW72,AP$5:AP$29999,0)),MAX(AH$4:AH71)+1,0))</f>
        <v/>
      </c>
      <c r="AI72" s="303" t="str">
        <f>IF($AW72="","",IF(ISNUMBER(MATCH($AW72,AQ$5:AQ$29999,0)),MAX(AI$4:AI71)+1,0))</f>
        <v/>
      </c>
      <c r="AJ72" s="303" t="str">
        <f>IF($AW72="","",IF(ISNUMBER(MATCH($AW72,AR$5:AR$29999,0)),MAX(AJ$4:AJ71)+1,0))</f>
        <v/>
      </c>
      <c r="AK72" s="303" t="str">
        <f>IF($AW72="","",IF(ISNUMBER(MATCH($AW72,AS$5:AS$29999,0)),MAX(AK$4:AK71)+1,0))</f>
        <v/>
      </c>
      <c r="AL72" s="303" t="str">
        <f>IF($AW72="","",IF(ISNUMBER(MATCH($AW72,AT$5:AT$29999,0)),MAX(AL$4:AL71)+1,0))</f>
        <v/>
      </c>
      <c r="AM72" s="303" t="str">
        <f>IF($AW72="","",IF(ISNUMBER(MATCH($AW72,AU$5:AU$29999,0)),MAX(AM$4:AM71)+1,0))</f>
        <v/>
      </c>
      <c r="AN72" s="303" t="str">
        <f>IF($AW72="","",IF(ISNUMBER(MATCH($AW72,AV$5:AV$29999,0)),MAX(AN$4:AN71)+1,0))</f>
        <v/>
      </c>
      <c r="AO72" s="324"/>
      <c r="AP72" s="318"/>
      <c r="AQ72" s="318"/>
      <c r="AR72" s="318"/>
      <c r="AS72" s="318"/>
      <c r="AT72" s="301"/>
      <c r="AU72" s="301"/>
      <c r="AV72" s="301"/>
      <c r="AW72" s="319" t="str">
        <f t="shared" si="3"/>
        <v/>
      </c>
      <c r="AX72" s="291" t="str">
        <f>IF(ISNUMBER(MATCH($AW72,Z$5:Z$501,0)),INDEX(Z$5:Z$501,MATCH($AW72,Z$5:Z$501,0),1),"")</f>
        <v/>
      </c>
      <c r="AY72" s="291" t="str">
        <f>IF(ISNUMBER(MATCH($AW72,AA$5:AA$501,0)),INDEX(AA$5:AA$501,MATCH($AW72,AA$5:AA$501,0),1),"")</f>
        <v/>
      </c>
      <c r="AZ72" s="291" t="str">
        <f>IF(ISNUMBER(MATCH($AW72,AB$5:AB$501,0)),INDEX(AB$5:AB$501,MATCH($AW72,AB$5:AB$501,0),1),"")</f>
        <v/>
      </c>
      <c r="BA72" s="291" t="str">
        <f>IF(ISNUMBER(MATCH($AW72,AC$5:AC$501,0)),INDEX(AC$5:AC$501,MATCH($AW72,AC$5:AC$501,0),1),"")</f>
        <v/>
      </c>
      <c r="BB72" s="291" t="str">
        <f>IF(ISNUMBER(MATCH($AW72,AD$5:AD$501,0)),INDEX(AD$5:AD$501,MATCH($AW72,AD$5:AD$501,0),1),"")</f>
        <v/>
      </c>
      <c r="BC72" s="291" t="str">
        <f>IF(ISNUMBER(MATCH($AW72,AE$5:AE$501,0)),INDEX(AE$5:AE$501,MATCH($AW72,AE$5:AE$501,0),1),"")</f>
        <v/>
      </c>
      <c r="BD72" s="291" t="str">
        <f>IF(ISNUMBER(MATCH($AW72,AF$5:AF$501,0)),INDEX(AF$5:AF$501,MATCH($AW72,AF$5:AF$501,0),1),"")</f>
        <v/>
      </c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 ht="12.75" customHeight="1" x14ac:dyDescent="0.25">
      <c r="A73" s="310">
        <f>IF(ROW()-ROW(A$4)&lt;=1000,ROW()-ROW(A$4),"")</f>
        <v>69</v>
      </c>
      <c r="B73" s="318"/>
      <c r="C73" s="318"/>
      <c r="D73" s="67"/>
      <c r="E73" s="245" t="str">
        <f>IF(ISNUMBER(MATCH(C73,$B$5:$B$1000,0)),MATCH(C73,$B$5:$B$1000,0),"")</f>
        <v/>
      </c>
      <c r="F73" s="309" t="str">
        <f>IF(ISNUMBER(E73),MAX(F$4:F72)+1,"")</f>
        <v/>
      </c>
      <c r="G73" s="309" t="str">
        <f>IF(IF(ISNUMBER(E73),"",MAX(G$4:G72)+1)&lt;=G$3,IF(ISNUMBER(E73),"",MAX(G$4:G72)+1),"")</f>
        <v/>
      </c>
      <c r="H73" s="310" t="str">
        <f>IF(A73&lt;=G$3,MATCH(A73,G$5:G$1000,0),"")</f>
        <v/>
      </c>
      <c r="I73" s="245" t="str">
        <f>IF(ISNUMBER(H73),INDEX($B$5:$B$1000,H73,1),"")</f>
        <v/>
      </c>
      <c r="J73" s="248" t="str">
        <f>IF(ISNUMBER(F73),B73,IF(ISTEXT(B73),INDEX($I$5:$I$1000,MATCH(A73,$H$5:$H$1000,0),1),""))</f>
        <v/>
      </c>
      <c r="K73" s="309" t="str">
        <f>IF(C73="","",IF(ISNUMBER(MATCH(C73,$J$5:$J$1000,0)),"",IF(G73=1,F$3,0)+MAX(K$4:K72)+1))</f>
        <v/>
      </c>
      <c r="L73" s="309" t="str">
        <f>IF(C73="","",IF(ISNUMBER(MATCH(C73,$J$5:$J$1000,0)),"",IF(G73=1,E$4,0)+MAX(L$4:L72)+1))</f>
        <v/>
      </c>
      <c r="M73" s="248" t="str">
        <f>IF(ISNUMBER(MATCH(A73,$L$5:$L$1000,0)),INDEX($C$5:$C$1000,MATCH(A73,$L$5:$L$1000,0),1),"")</f>
        <v/>
      </c>
      <c r="N73" s="248"/>
      <c r="O73" s="67"/>
      <c r="P73" s="319" t="str">
        <f>IF(A73&lt;=$E$4,IF(ISTEXT(J73),J73,""),IF(ISTEXT(M73),M73,""))</f>
        <v/>
      </c>
      <c r="Q73" s="6"/>
      <c r="R73" s="303" t="str">
        <f>IF(ROW()-ROW(R$4)&lt;=AH$3,ROW()-ROW(R$4),"")</f>
        <v/>
      </c>
      <c r="S73" s="303" t="str">
        <f>IF(ROW()-ROW(S$4)&lt;=AI$3,ROW()-ROW(S$4),"")</f>
        <v/>
      </c>
      <c r="T73" s="303" t="str">
        <f>IF(ROW()-ROW(T$4)&lt;=AJ$3,ROW()-ROW(T$4),"")</f>
        <v/>
      </c>
      <c r="U73" s="303" t="str">
        <f>IF(ROW()-ROW(U$4)&lt;=AK$3,ROW()-ROW(U$4),"")</f>
        <v/>
      </c>
      <c r="V73" s="303" t="str">
        <f>IF(ROW()-ROW(V$4)&lt;=AL$3,ROW()-ROW(V$4),"")</f>
        <v/>
      </c>
      <c r="W73" s="303" t="str">
        <f>IF(ROW()-ROW(W$4)&lt;=AM$3,ROW()-ROW(W$4),"")</f>
        <v/>
      </c>
      <c r="X73" s="303" t="str">
        <f>IF(ROW()-ROW(X$4)&lt;=AN$3,ROW()-ROW(X$4),"")</f>
        <v/>
      </c>
      <c r="Y73" s="303"/>
      <c r="Z73" s="299" t="str">
        <f>IF(ISNUMBER(R73),INDEX($AW$5:$AW$2999,MATCH(R73,AH$5:AH$2999,0),1),"")</f>
        <v/>
      </c>
      <c r="AA73" s="299" t="str">
        <f>IF(ISNUMBER(S73),INDEX($AW$5:$AW$2999,MATCH(S73,AI$5:AI$2999,0),1),"")</f>
        <v/>
      </c>
      <c r="AB73" s="299" t="str">
        <f>IF(ISNUMBER(T73),INDEX($AW$5:$AW$2999,MATCH(T73,AJ$5:AJ$2999,0),1),"")</f>
        <v/>
      </c>
      <c r="AC73" s="299" t="str">
        <f>IF(ISNUMBER(U73),INDEX($AW$5:$AW$2999,MATCH(U73,AK$5:AK$2999,0),1),"")</f>
        <v/>
      </c>
      <c r="AD73" s="299" t="str">
        <f>IF(ISNUMBER(V73),INDEX($AW$5:$AW$2999,MATCH(V73,AL$5:AL$2999,0),1),"")</f>
        <v/>
      </c>
      <c r="AE73" s="299" t="str">
        <f>IF(ISNUMBER(W73),INDEX($AW$5:$AW$2999,MATCH(W73,AM$5:AM$2999,0),1),"")</f>
        <v/>
      </c>
      <c r="AF73" s="299" t="str">
        <f>IF(ISNUMBER(X73),INDEX($AW$5:$AW$2999,MATCH(X73,AN$5:AN$2999,0),1),"")</f>
        <v/>
      </c>
      <c r="AG73" s="299"/>
      <c r="AH73" s="303" t="str">
        <f>IF($AW73="","",IF(ISNUMBER(MATCH($AW73,AP$5:AP$29999,0)),MAX(AH$4:AH72)+1,0))</f>
        <v/>
      </c>
      <c r="AI73" s="303" t="str">
        <f>IF($AW73="","",IF(ISNUMBER(MATCH($AW73,AQ$5:AQ$29999,0)),MAX(AI$4:AI72)+1,0))</f>
        <v/>
      </c>
      <c r="AJ73" s="303" t="str">
        <f>IF($AW73="","",IF(ISNUMBER(MATCH($AW73,AR$5:AR$29999,0)),MAX(AJ$4:AJ72)+1,0))</f>
        <v/>
      </c>
      <c r="AK73" s="303" t="str">
        <f>IF($AW73="","",IF(ISNUMBER(MATCH($AW73,AS$5:AS$29999,0)),MAX(AK$4:AK72)+1,0))</f>
        <v/>
      </c>
      <c r="AL73" s="303" t="str">
        <f>IF($AW73="","",IF(ISNUMBER(MATCH($AW73,AT$5:AT$29999,0)),MAX(AL$4:AL72)+1,0))</f>
        <v/>
      </c>
      <c r="AM73" s="303" t="str">
        <f>IF($AW73="","",IF(ISNUMBER(MATCH($AW73,AU$5:AU$29999,0)),MAX(AM$4:AM72)+1,0))</f>
        <v/>
      </c>
      <c r="AN73" s="303" t="str">
        <f>IF($AW73="","",IF(ISNUMBER(MATCH($AW73,AV$5:AV$29999,0)),MAX(AN$4:AN72)+1,0))</f>
        <v/>
      </c>
      <c r="AO73" s="324"/>
      <c r="AP73" s="318"/>
      <c r="AQ73" s="318"/>
      <c r="AR73" s="318"/>
      <c r="AS73" s="318"/>
      <c r="AT73" s="301"/>
      <c r="AU73" s="301"/>
      <c r="AV73" s="301"/>
      <c r="AW73" s="319" t="str">
        <f t="shared" si="3"/>
        <v/>
      </c>
      <c r="AX73" s="291" t="str">
        <f>IF(ISNUMBER(MATCH($AW73,Z$5:Z$501,0)),INDEX(Z$5:Z$501,MATCH($AW73,Z$5:Z$501,0),1),"")</f>
        <v/>
      </c>
      <c r="AY73" s="291" t="str">
        <f>IF(ISNUMBER(MATCH($AW73,AA$5:AA$501,0)),INDEX(AA$5:AA$501,MATCH($AW73,AA$5:AA$501,0),1),"")</f>
        <v/>
      </c>
      <c r="AZ73" s="291" t="str">
        <f>IF(ISNUMBER(MATCH($AW73,AB$5:AB$501,0)),INDEX(AB$5:AB$501,MATCH($AW73,AB$5:AB$501,0),1),"")</f>
        <v/>
      </c>
      <c r="BA73" s="291" t="str">
        <f>IF(ISNUMBER(MATCH($AW73,AC$5:AC$501,0)),INDEX(AC$5:AC$501,MATCH($AW73,AC$5:AC$501,0),1),"")</f>
        <v/>
      </c>
      <c r="BB73" s="291" t="str">
        <f>IF(ISNUMBER(MATCH($AW73,AD$5:AD$501,0)),INDEX(AD$5:AD$501,MATCH($AW73,AD$5:AD$501,0),1),"")</f>
        <v/>
      </c>
      <c r="BC73" s="291" t="str">
        <f>IF(ISNUMBER(MATCH($AW73,AE$5:AE$501,0)),INDEX(AE$5:AE$501,MATCH($AW73,AE$5:AE$501,0),1),"")</f>
        <v/>
      </c>
      <c r="BD73" s="291" t="str">
        <f>IF(ISNUMBER(MATCH($AW73,AF$5:AF$501,0)),INDEX(AF$5:AF$501,MATCH($AW73,AF$5:AF$501,0),1),"")</f>
        <v/>
      </c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 ht="12.75" customHeight="1" x14ac:dyDescent="0.25">
      <c r="A74" s="310">
        <f>IF(ROW()-ROW(A$4)&lt;=1000,ROW()-ROW(A$4),"")</f>
        <v>70</v>
      </c>
      <c r="B74" s="318"/>
      <c r="C74" s="318"/>
      <c r="D74" s="67"/>
      <c r="E74" s="245" t="str">
        <f>IF(ISNUMBER(MATCH(C74,$B$5:$B$1000,0)),MATCH(C74,$B$5:$B$1000,0),"")</f>
        <v/>
      </c>
      <c r="F74" s="309" t="str">
        <f>IF(ISNUMBER(E74),MAX(F$4:F73)+1,"")</f>
        <v/>
      </c>
      <c r="G74" s="309" t="str">
        <f>IF(IF(ISNUMBER(E74),"",MAX(G$4:G73)+1)&lt;=G$3,IF(ISNUMBER(E74),"",MAX(G$4:G73)+1),"")</f>
        <v/>
      </c>
      <c r="H74" s="310" t="str">
        <f>IF(A74&lt;=G$3,MATCH(A74,G$5:G$1000,0),"")</f>
        <v/>
      </c>
      <c r="I74" s="245" t="str">
        <f>IF(ISNUMBER(H74),INDEX($B$5:$B$1000,H74,1),"")</f>
        <v/>
      </c>
      <c r="J74" s="248" t="str">
        <f>IF(ISNUMBER(F74),B74,IF(ISTEXT(B74),INDEX($I$5:$I$1000,MATCH(A74,$H$5:$H$1000,0),1),""))</f>
        <v/>
      </c>
      <c r="K74" s="309" t="str">
        <f>IF(C74="","",IF(ISNUMBER(MATCH(C74,$J$5:$J$1000,0)),"",IF(G74=1,F$3,0)+MAX(K$4:K73)+1))</f>
        <v/>
      </c>
      <c r="L74" s="309" t="str">
        <f>IF(C74="","",IF(ISNUMBER(MATCH(C74,$J$5:$J$1000,0)),"",IF(G74=1,E$4,0)+MAX(L$4:L73)+1))</f>
        <v/>
      </c>
      <c r="M74" s="248" t="str">
        <f>IF(ISNUMBER(MATCH(A74,$L$5:$L$1000,0)),INDEX($C$5:$C$1000,MATCH(A74,$L$5:$L$1000,0),1),"")</f>
        <v/>
      </c>
      <c r="N74" s="248"/>
      <c r="O74" s="67"/>
      <c r="P74" s="319" t="str">
        <f>IF(A74&lt;=$E$4,IF(ISTEXT(J74),J74,""),IF(ISTEXT(M74),M74,""))</f>
        <v/>
      </c>
      <c r="Q74" s="6"/>
      <c r="R74" s="303" t="str">
        <f>IF(ROW()-ROW(R$4)&lt;=AH$3,ROW()-ROW(R$4),"")</f>
        <v/>
      </c>
      <c r="S74" s="303" t="str">
        <f>IF(ROW()-ROW(S$4)&lt;=AI$3,ROW()-ROW(S$4),"")</f>
        <v/>
      </c>
      <c r="T74" s="303" t="str">
        <f>IF(ROW()-ROW(T$4)&lt;=AJ$3,ROW()-ROW(T$4),"")</f>
        <v/>
      </c>
      <c r="U74" s="303" t="str">
        <f>IF(ROW()-ROW(U$4)&lt;=AK$3,ROW()-ROW(U$4),"")</f>
        <v/>
      </c>
      <c r="V74" s="303" t="str">
        <f>IF(ROW()-ROW(V$4)&lt;=AL$3,ROW()-ROW(V$4),"")</f>
        <v/>
      </c>
      <c r="W74" s="303" t="str">
        <f>IF(ROW()-ROW(W$4)&lt;=AM$3,ROW()-ROW(W$4),"")</f>
        <v/>
      </c>
      <c r="X74" s="303" t="str">
        <f>IF(ROW()-ROW(X$4)&lt;=AN$3,ROW()-ROW(X$4),"")</f>
        <v/>
      </c>
      <c r="Y74" s="303"/>
      <c r="Z74" s="299" t="str">
        <f>IF(ISNUMBER(R74),INDEX($AW$5:$AW$2999,MATCH(R74,AH$5:AH$2999,0),1),"")</f>
        <v/>
      </c>
      <c r="AA74" s="299" t="str">
        <f>IF(ISNUMBER(S74),INDEX($AW$5:$AW$2999,MATCH(S74,AI$5:AI$2999,0),1),"")</f>
        <v/>
      </c>
      <c r="AB74" s="299" t="str">
        <f>IF(ISNUMBER(T74),INDEX($AW$5:$AW$2999,MATCH(T74,AJ$5:AJ$2999,0),1),"")</f>
        <v/>
      </c>
      <c r="AC74" s="299" t="str">
        <f>IF(ISNUMBER(U74),INDEX($AW$5:$AW$2999,MATCH(U74,AK$5:AK$2999,0),1),"")</f>
        <v/>
      </c>
      <c r="AD74" s="299" t="str">
        <f>IF(ISNUMBER(V74),INDEX($AW$5:$AW$2999,MATCH(V74,AL$5:AL$2999,0),1),"")</f>
        <v/>
      </c>
      <c r="AE74" s="299" t="str">
        <f>IF(ISNUMBER(W74),INDEX($AW$5:$AW$2999,MATCH(W74,AM$5:AM$2999,0),1),"")</f>
        <v/>
      </c>
      <c r="AF74" s="299" t="str">
        <f>IF(ISNUMBER(X74),INDEX($AW$5:$AW$2999,MATCH(X74,AN$5:AN$2999,0),1),"")</f>
        <v/>
      </c>
      <c r="AG74" s="299"/>
      <c r="AH74" s="303" t="str">
        <f>IF($AW74="","",IF(ISNUMBER(MATCH($AW74,AP$5:AP$29999,0)),MAX(AH$4:AH73)+1,0))</f>
        <v/>
      </c>
      <c r="AI74" s="303" t="str">
        <f>IF($AW74="","",IF(ISNUMBER(MATCH($AW74,AQ$5:AQ$29999,0)),MAX(AI$4:AI73)+1,0))</f>
        <v/>
      </c>
      <c r="AJ74" s="303" t="str">
        <f>IF($AW74="","",IF(ISNUMBER(MATCH($AW74,AR$5:AR$29999,0)),MAX(AJ$4:AJ73)+1,0))</f>
        <v/>
      </c>
      <c r="AK74" s="303" t="str">
        <f>IF($AW74="","",IF(ISNUMBER(MATCH($AW74,AS$5:AS$29999,0)),MAX(AK$4:AK73)+1,0))</f>
        <v/>
      </c>
      <c r="AL74" s="303" t="str">
        <f>IF($AW74="","",IF(ISNUMBER(MATCH($AW74,AT$5:AT$29999,0)),MAX(AL$4:AL73)+1,0))</f>
        <v/>
      </c>
      <c r="AM74" s="303" t="str">
        <f>IF($AW74="","",IF(ISNUMBER(MATCH($AW74,AU$5:AU$29999,0)),MAX(AM$4:AM73)+1,0))</f>
        <v/>
      </c>
      <c r="AN74" s="303" t="str">
        <f>IF($AW74="","",IF(ISNUMBER(MATCH($AW74,AV$5:AV$29999,0)),MAX(AN$4:AN73)+1,0))</f>
        <v/>
      </c>
      <c r="AO74" s="324"/>
      <c r="AP74" s="318"/>
      <c r="AQ74" s="318"/>
      <c r="AR74" s="318"/>
      <c r="AS74" s="318"/>
      <c r="AT74" s="301"/>
      <c r="AU74" s="301"/>
      <c r="AV74" s="301"/>
      <c r="AW74" s="319" t="str">
        <f t="shared" si="3"/>
        <v/>
      </c>
      <c r="AX74" s="291" t="str">
        <f>IF(ISNUMBER(MATCH($AW74,Z$5:Z$501,0)),INDEX(Z$5:Z$501,MATCH($AW74,Z$5:Z$501,0),1),"")</f>
        <v/>
      </c>
      <c r="AY74" s="291" t="str">
        <f>IF(ISNUMBER(MATCH($AW74,AA$5:AA$501,0)),INDEX(AA$5:AA$501,MATCH($AW74,AA$5:AA$501,0),1),"")</f>
        <v/>
      </c>
      <c r="AZ74" s="291" t="str">
        <f>IF(ISNUMBER(MATCH($AW74,AB$5:AB$501,0)),INDEX(AB$5:AB$501,MATCH($AW74,AB$5:AB$501,0),1),"")</f>
        <v/>
      </c>
      <c r="BA74" s="291" t="str">
        <f>IF(ISNUMBER(MATCH($AW74,AC$5:AC$501,0)),INDEX(AC$5:AC$501,MATCH($AW74,AC$5:AC$501,0),1),"")</f>
        <v/>
      </c>
      <c r="BB74" s="291" t="str">
        <f>IF(ISNUMBER(MATCH($AW74,AD$5:AD$501,0)),INDEX(AD$5:AD$501,MATCH($AW74,AD$5:AD$501,0),1),"")</f>
        <v/>
      </c>
      <c r="BC74" s="291" t="str">
        <f>IF(ISNUMBER(MATCH($AW74,AE$5:AE$501,0)),INDEX(AE$5:AE$501,MATCH($AW74,AE$5:AE$501,0),1),"")</f>
        <v/>
      </c>
      <c r="BD74" s="291" t="str">
        <f>IF(ISNUMBER(MATCH($AW74,AF$5:AF$501,0)),INDEX(AF$5:AF$501,MATCH($AW74,AF$5:AF$501,0),1),"")</f>
        <v/>
      </c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ht="12.75" customHeight="1" x14ac:dyDescent="0.25">
      <c r="A75" s="310">
        <f>IF(ROW()-ROW(A$4)&lt;=1000,ROW()-ROW(A$4),"")</f>
        <v>71</v>
      </c>
      <c r="B75" s="318"/>
      <c r="C75" s="318"/>
      <c r="D75" s="67"/>
      <c r="E75" s="245" t="str">
        <f>IF(ISNUMBER(MATCH(C75,$B$5:$B$1000,0)),MATCH(C75,$B$5:$B$1000,0),"")</f>
        <v/>
      </c>
      <c r="F75" s="309" t="str">
        <f>IF(ISNUMBER(E75),MAX(F$4:F74)+1,"")</f>
        <v/>
      </c>
      <c r="G75" s="309" t="str">
        <f>IF(IF(ISNUMBER(E75),"",MAX(G$4:G74)+1)&lt;=G$3,IF(ISNUMBER(E75),"",MAX(G$4:G74)+1),"")</f>
        <v/>
      </c>
      <c r="H75" s="310" t="str">
        <f>IF(A75&lt;=G$3,MATCH(A75,G$5:G$1000,0),"")</f>
        <v/>
      </c>
      <c r="I75" s="245" t="str">
        <f>IF(ISNUMBER(H75),INDEX($B$5:$B$1000,H75,1),"")</f>
        <v/>
      </c>
      <c r="J75" s="248" t="str">
        <f>IF(ISNUMBER(F75),B75,IF(ISTEXT(B75),INDEX($I$5:$I$1000,MATCH(A75,$H$5:$H$1000,0),1),""))</f>
        <v/>
      </c>
      <c r="K75" s="309" t="str">
        <f>IF(C75="","",IF(ISNUMBER(MATCH(C75,$J$5:$J$1000,0)),"",IF(G75=1,F$3,0)+MAX(K$4:K74)+1))</f>
        <v/>
      </c>
      <c r="L75" s="309" t="str">
        <f>IF(C75="","",IF(ISNUMBER(MATCH(C75,$J$5:$J$1000,0)),"",IF(G75=1,E$4,0)+MAX(L$4:L74)+1))</f>
        <v/>
      </c>
      <c r="M75" s="248" t="str">
        <f>IF(ISNUMBER(MATCH(A75,$L$5:$L$1000,0)),INDEX($C$5:$C$1000,MATCH(A75,$L$5:$L$1000,0),1),"")</f>
        <v/>
      </c>
      <c r="N75" s="248"/>
      <c r="O75" s="67"/>
      <c r="P75" s="319" t="str">
        <f>IF(A75&lt;=$E$4,IF(ISTEXT(J75),J75,""),IF(ISTEXT(M75),M75,""))</f>
        <v/>
      </c>
      <c r="Q75" s="6"/>
      <c r="R75" s="303" t="str">
        <f>IF(ROW()-ROW(R$4)&lt;=AH$3,ROW()-ROW(R$4),"")</f>
        <v/>
      </c>
      <c r="S75" s="303" t="str">
        <f>IF(ROW()-ROW(S$4)&lt;=AI$3,ROW()-ROW(S$4),"")</f>
        <v/>
      </c>
      <c r="T75" s="303" t="str">
        <f>IF(ROW()-ROW(T$4)&lt;=AJ$3,ROW()-ROW(T$4),"")</f>
        <v/>
      </c>
      <c r="U75" s="303" t="str">
        <f>IF(ROW()-ROW(U$4)&lt;=AK$3,ROW()-ROW(U$4),"")</f>
        <v/>
      </c>
      <c r="V75" s="303" t="str">
        <f>IF(ROW()-ROW(V$4)&lt;=AL$3,ROW()-ROW(V$4),"")</f>
        <v/>
      </c>
      <c r="W75" s="303" t="str">
        <f>IF(ROW()-ROW(W$4)&lt;=AM$3,ROW()-ROW(W$4),"")</f>
        <v/>
      </c>
      <c r="X75" s="303" t="str">
        <f>IF(ROW()-ROW(X$4)&lt;=AN$3,ROW()-ROW(X$4),"")</f>
        <v/>
      </c>
      <c r="Y75" s="303"/>
      <c r="Z75" s="299" t="str">
        <f>IF(ISNUMBER(R75),INDEX($AW$5:$AW$2999,MATCH(R75,AH$5:AH$2999,0),1),"")</f>
        <v/>
      </c>
      <c r="AA75" s="299" t="str">
        <f>IF(ISNUMBER(S75),INDEX($AW$5:$AW$2999,MATCH(S75,AI$5:AI$2999,0),1),"")</f>
        <v/>
      </c>
      <c r="AB75" s="299" t="str">
        <f>IF(ISNUMBER(T75),INDEX($AW$5:$AW$2999,MATCH(T75,AJ$5:AJ$2999,0),1),"")</f>
        <v/>
      </c>
      <c r="AC75" s="299" t="str">
        <f>IF(ISNUMBER(U75),INDEX($AW$5:$AW$2999,MATCH(U75,AK$5:AK$2999,0),1),"")</f>
        <v/>
      </c>
      <c r="AD75" s="299" t="str">
        <f>IF(ISNUMBER(V75),INDEX($AW$5:$AW$2999,MATCH(V75,AL$5:AL$2999,0),1),"")</f>
        <v/>
      </c>
      <c r="AE75" s="299" t="str">
        <f>IF(ISNUMBER(W75),INDEX($AW$5:$AW$2999,MATCH(W75,AM$5:AM$2999,0),1),"")</f>
        <v/>
      </c>
      <c r="AF75" s="299" t="str">
        <f>IF(ISNUMBER(X75),INDEX($AW$5:$AW$2999,MATCH(X75,AN$5:AN$2999,0),1),"")</f>
        <v/>
      </c>
      <c r="AG75" s="299"/>
      <c r="AH75" s="303" t="str">
        <f>IF($AW75="","",IF(ISNUMBER(MATCH($AW75,AP$5:AP$29999,0)),MAX(AH$4:AH74)+1,0))</f>
        <v/>
      </c>
      <c r="AI75" s="303" t="str">
        <f>IF($AW75="","",IF(ISNUMBER(MATCH($AW75,AQ$5:AQ$29999,0)),MAX(AI$4:AI74)+1,0))</f>
        <v/>
      </c>
      <c r="AJ75" s="303" t="str">
        <f>IF($AW75="","",IF(ISNUMBER(MATCH($AW75,AR$5:AR$29999,0)),MAX(AJ$4:AJ74)+1,0))</f>
        <v/>
      </c>
      <c r="AK75" s="303" t="str">
        <f>IF($AW75="","",IF(ISNUMBER(MATCH($AW75,AS$5:AS$29999,0)),MAX(AK$4:AK74)+1,0))</f>
        <v/>
      </c>
      <c r="AL75" s="303" t="str">
        <f>IF($AW75="","",IF(ISNUMBER(MATCH($AW75,AT$5:AT$29999,0)),MAX(AL$4:AL74)+1,0))</f>
        <v/>
      </c>
      <c r="AM75" s="303" t="str">
        <f>IF($AW75="","",IF(ISNUMBER(MATCH($AW75,AU$5:AU$29999,0)),MAX(AM$4:AM74)+1,0))</f>
        <v/>
      </c>
      <c r="AN75" s="303" t="str">
        <f>IF($AW75="","",IF(ISNUMBER(MATCH($AW75,AV$5:AV$29999,0)),MAX(AN$4:AN74)+1,0))</f>
        <v/>
      </c>
      <c r="AO75" s="324"/>
      <c r="AP75" s="318"/>
      <c r="AQ75" s="318"/>
      <c r="AR75" s="318"/>
      <c r="AS75" s="318"/>
      <c r="AT75" s="301"/>
      <c r="AU75" s="301"/>
      <c r="AV75" s="301"/>
      <c r="AW75" s="319" t="str">
        <f t="shared" si="3"/>
        <v/>
      </c>
      <c r="AX75" s="291" t="str">
        <f>IF(ISNUMBER(MATCH($AW75,Z$5:Z$501,0)),INDEX(Z$5:Z$501,MATCH($AW75,Z$5:Z$501,0),1),"")</f>
        <v/>
      </c>
      <c r="AY75" s="291" t="str">
        <f>IF(ISNUMBER(MATCH($AW75,AA$5:AA$501,0)),INDEX(AA$5:AA$501,MATCH($AW75,AA$5:AA$501,0),1),"")</f>
        <v/>
      </c>
      <c r="AZ75" s="291" t="str">
        <f>IF(ISNUMBER(MATCH($AW75,AB$5:AB$501,0)),INDEX(AB$5:AB$501,MATCH($AW75,AB$5:AB$501,0),1),"")</f>
        <v/>
      </c>
      <c r="BA75" s="291" t="str">
        <f>IF(ISNUMBER(MATCH($AW75,AC$5:AC$501,0)),INDEX(AC$5:AC$501,MATCH($AW75,AC$5:AC$501,0),1),"")</f>
        <v/>
      </c>
      <c r="BB75" s="291" t="str">
        <f>IF(ISNUMBER(MATCH($AW75,AD$5:AD$501,0)),INDEX(AD$5:AD$501,MATCH($AW75,AD$5:AD$501,0),1),"")</f>
        <v/>
      </c>
      <c r="BC75" s="291" t="str">
        <f>IF(ISNUMBER(MATCH($AW75,AE$5:AE$501,0)),INDEX(AE$5:AE$501,MATCH($AW75,AE$5:AE$501,0),1),"")</f>
        <v/>
      </c>
      <c r="BD75" s="291" t="str">
        <f>IF(ISNUMBER(MATCH($AW75,AF$5:AF$501,0)),INDEX(AF$5:AF$501,MATCH($AW75,AF$5:AF$501,0),1),"")</f>
        <v/>
      </c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1:76" ht="12.75" customHeight="1" x14ac:dyDescent="0.25">
      <c r="A76" s="310">
        <f>IF(ROW()-ROW(A$4)&lt;=1000,ROW()-ROW(A$4),"")</f>
        <v>72</v>
      </c>
      <c r="B76" s="318"/>
      <c r="C76" s="318"/>
      <c r="D76" s="67"/>
      <c r="E76" s="245" t="str">
        <f>IF(ISNUMBER(MATCH(C76,$B$5:$B$1000,0)),MATCH(C76,$B$5:$B$1000,0),"")</f>
        <v/>
      </c>
      <c r="F76" s="309" t="str">
        <f>IF(ISNUMBER(E76),MAX(F$4:F75)+1,"")</f>
        <v/>
      </c>
      <c r="G76" s="309" t="str">
        <f>IF(IF(ISNUMBER(E76),"",MAX(G$4:G75)+1)&lt;=G$3,IF(ISNUMBER(E76),"",MAX(G$4:G75)+1),"")</f>
        <v/>
      </c>
      <c r="H76" s="310" t="str">
        <f>IF(A76&lt;=G$3,MATCH(A76,G$5:G$1000,0),"")</f>
        <v/>
      </c>
      <c r="I76" s="245" t="str">
        <f>IF(ISNUMBER(H76),INDEX($B$5:$B$1000,H76,1),"")</f>
        <v/>
      </c>
      <c r="J76" s="248" t="str">
        <f>IF(ISNUMBER(F76),B76,IF(ISTEXT(B76),INDEX($I$5:$I$1000,MATCH(A76,$H$5:$H$1000,0),1),""))</f>
        <v/>
      </c>
      <c r="K76" s="309" t="str">
        <f>IF(C76="","",IF(ISNUMBER(MATCH(C76,$J$5:$J$1000,0)),"",IF(G76=1,F$3,0)+MAX(K$4:K75)+1))</f>
        <v/>
      </c>
      <c r="L76" s="309" t="str">
        <f>IF(C76="","",IF(ISNUMBER(MATCH(C76,$J$5:$J$1000,0)),"",IF(G76=1,E$4,0)+MAX(L$4:L75)+1))</f>
        <v/>
      </c>
      <c r="M76" s="248" t="str">
        <f>IF(ISNUMBER(MATCH(A76,$L$5:$L$1000,0)),INDEX($C$5:$C$1000,MATCH(A76,$L$5:$L$1000,0),1),"")</f>
        <v/>
      </c>
      <c r="N76" s="248"/>
      <c r="O76" s="67"/>
      <c r="P76" s="319" t="str">
        <f>IF(A76&lt;=$E$4,IF(ISTEXT(J76),J76,""),IF(ISTEXT(M76),M76,""))</f>
        <v/>
      </c>
      <c r="Q76" s="6"/>
      <c r="R76" s="303" t="str">
        <f>IF(ROW()-ROW(R$4)&lt;=AH$3,ROW()-ROW(R$4),"")</f>
        <v/>
      </c>
      <c r="S76" s="303" t="str">
        <f>IF(ROW()-ROW(S$4)&lt;=AI$3,ROW()-ROW(S$4),"")</f>
        <v/>
      </c>
      <c r="T76" s="303" t="str">
        <f>IF(ROW()-ROW(T$4)&lt;=AJ$3,ROW()-ROW(T$4),"")</f>
        <v/>
      </c>
      <c r="U76" s="303" t="str">
        <f>IF(ROW()-ROW(U$4)&lt;=AK$3,ROW()-ROW(U$4),"")</f>
        <v/>
      </c>
      <c r="V76" s="303" t="str">
        <f>IF(ROW()-ROW(V$4)&lt;=AL$3,ROW()-ROW(V$4),"")</f>
        <v/>
      </c>
      <c r="W76" s="303" t="str">
        <f>IF(ROW()-ROW(W$4)&lt;=AM$3,ROW()-ROW(W$4),"")</f>
        <v/>
      </c>
      <c r="X76" s="303" t="str">
        <f>IF(ROW()-ROW(X$4)&lt;=AN$3,ROW()-ROW(X$4),"")</f>
        <v/>
      </c>
      <c r="Y76" s="303"/>
      <c r="Z76" s="299" t="str">
        <f>IF(ISNUMBER(R76),INDEX($AW$5:$AW$2999,MATCH(R76,AH$5:AH$2999,0),1),"")</f>
        <v/>
      </c>
      <c r="AA76" s="299" t="str">
        <f>IF(ISNUMBER(S76),INDEX($AW$5:$AW$2999,MATCH(S76,AI$5:AI$2999,0),1),"")</f>
        <v/>
      </c>
      <c r="AB76" s="299" t="str">
        <f>IF(ISNUMBER(T76),INDEX($AW$5:$AW$2999,MATCH(T76,AJ$5:AJ$2999,0),1),"")</f>
        <v/>
      </c>
      <c r="AC76" s="299" t="str">
        <f>IF(ISNUMBER(U76),INDEX($AW$5:$AW$2999,MATCH(U76,AK$5:AK$2999,0),1),"")</f>
        <v/>
      </c>
      <c r="AD76" s="299" t="str">
        <f>IF(ISNUMBER(V76),INDEX($AW$5:$AW$2999,MATCH(V76,AL$5:AL$2999,0),1),"")</f>
        <v/>
      </c>
      <c r="AE76" s="299" t="str">
        <f>IF(ISNUMBER(W76),INDEX($AW$5:$AW$2999,MATCH(W76,AM$5:AM$2999,0),1),"")</f>
        <v/>
      </c>
      <c r="AF76" s="299" t="str">
        <f>IF(ISNUMBER(X76),INDEX($AW$5:$AW$2999,MATCH(X76,AN$5:AN$2999,0),1),"")</f>
        <v/>
      </c>
      <c r="AG76" s="299"/>
      <c r="AH76" s="303" t="str">
        <f>IF($AW76="","",IF(ISNUMBER(MATCH($AW76,AP$5:AP$29999,0)),MAX(AH$4:AH75)+1,0))</f>
        <v/>
      </c>
      <c r="AI76" s="303" t="str">
        <f>IF($AW76="","",IF(ISNUMBER(MATCH($AW76,AQ$5:AQ$29999,0)),MAX(AI$4:AI75)+1,0))</f>
        <v/>
      </c>
      <c r="AJ76" s="303" t="str">
        <f>IF($AW76="","",IF(ISNUMBER(MATCH($AW76,AR$5:AR$29999,0)),MAX(AJ$4:AJ75)+1,0))</f>
        <v/>
      </c>
      <c r="AK76" s="303" t="str">
        <f>IF($AW76="","",IF(ISNUMBER(MATCH($AW76,AS$5:AS$29999,0)),MAX(AK$4:AK75)+1,0))</f>
        <v/>
      </c>
      <c r="AL76" s="303" t="str">
        <f>IF($AW76="","",IF(ISNUMBER(MATCH($AW76,AT$5:AT$29999,0)),MAX(AL$4:AL75)+1,0))</f>
        <v/>
      </c>
      <c r="AM76" s="303" t="str">
        <f>IF($AW76="","",IF(ISNUMBER(MATCH($AW76,AU$5:AU$29999,0)),MAX(AM$4:AM75)+1,0))</f>
        <v/>
      </c>
      <c r="AN76" s="303" t="str">
        <f>IF($AW76="","",IF(ISNUMBER(MATCH($AW76,AV$5:AV$29999,0)),MAX(AN$4:AN75)+1,0))</f>
        <v/>
      </c>
      <c r="AO76" s="324"/>
      <c r="AP76" s="318"/>
      <c r="AQ76" s="318"/>
      <c r="AR76" s="318"/>
      <c r="AS76" s="318"/>
      <c r="AT76" s="301"/>
      <c r="AU76" s="301"/>
      <c r="AV76" s="301"/>
      <c r="AW76" s="319" t="str">
        <f t="shared" si="3"/>
        <v/>
      </c>
      <c r="AX76" s="291" t="str">
        <f>IF(ISNUMBER(MATCH($AW76,Z$5:Z$501,0)),INDEX(Z$5:Z$501,MATCH($AW76,Z$5:Z$501,0),1),"")</f>
        <v/>
      </c>
      <c r="AY76" s="291" t="str">
        <f>IF(ISNUMBER(MATCH($AW76,AA$5:AA$501,0)),INDEX(AA$5:AA$501,MATCH($AW76,AA$5:AA$501,0),1),"")</f>
        <v/>
      </c>
      <c r="AZ76" s="291" t="str">
        <f>IF(ISNUMBER(MATCH($AW76,AB$5:AB$501,0)),INDEX(AB$5:AB$501,MATCH($AW76,AB$5:AB$501,0),1),"")</f>
        <v/>
      </c>
      <c r="BA76" s="291" t="str">
        <f>IF(ISNUMBER(MATCH($AW76,AC$5:AC$501,0)),INDEX(AC$5:AC$501,MATCH($AW76,AC$5:AC$501,0),1),"")</f>
        <v/>
      </c>
      <c r="BB76" s="291" t="str">
        <f>IF(ISNUMBER(MATCH($AW76,AD$5:AD$501,0)),INDEX(AD$5:AD$501,MATCH($AW76,AD$5:AD$501,0),1),"")</f>
        <v/>
      </c>
      <c r="BC76" s="291" t="str">
        <f>IF(ISNUMBER(MATCH($AW76,AE$5:AE$501,0)),INDEX(AE$5:AE$501,MATCH($AW76,AE$5:AE$501,0),1),"")</f>
        <v/>
      </c>
      <c r="BD76" s="291" t="str">
        <f>IF(ISNUMBER(MATCH($AW76,AF$5:AF$501,0)),INDEX(AF$5:AF$501,MATCH($AW76,AF$5:AF$501,0),1),"")</f>
        <v/>
      </c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ht="12.75" customHeight="1" x14ac:dyDescent="0.25">
      <c r="A77" s="310">
        <f>IF(ROW()-ROW(A$4)&lt;=1000,ROW()-ROW(A$4),"")</f>
        <v>73</v>
      </c>
      <c r="B77" s="318"/>
      <c r="C77" s="318"/>
      <c r="D77" s="67"/>
      <c r="E77" s="245" t="str">
        <f>IF(ISNUMBER(MATCH(C77,$B$5:$B$1000,0)),MATCH(C77,$B$5:$B$1000,0),"")</f>
        <v/>
      </c>
      <c r="F77" s="309" t="str">
        <f>IF(ISNUMBER(E77),MAX(F$4:F76)+1,"")</f>
        <v/>
      </c>
      <c r="G77" s="309" t="str">
        <f>IF(IF(ISNUMBER(E77),"",MAX(G$4:G76)+1)&lt;=G$3,IF(ISNUMBER(E77),"",MAX(G$4:G76)+1),"")</f>
        <v/>
      </c>
      <c r="H77" s="310" t="str">
        <f>IF(A77&lt;=G$3,MATCH(A77,G$5:G$1000,0),"")</f>
        <v/>
      </c>
      <c r="I77" s="245" t="str">
        <f>IF(ISNUMBER(H77),INDEX($B$5:$B$1000,H77,1),"")</f>
        <v/>
      </c>
      <c r="J77" s="248" t="str">
        <f>IF(ISNUMBER(F77),B77,IF(ISTEXT(B77),INDEX($I$5:$I$1000,MATCH(A77,$H$5:$H$1000,0),1),""))</f>
        <v/>
      </c>
      <c r="K77" s="309" t="str">
        <f>IF(C77="","",IF(ISNUMBER(MATCH(C77,$J$5:$J$1000,0)),"",IF(G77=1,F$3,0)+MAX(K$4:K76)+1))</f>
        <v/>
      </c>
      <c r="L77" s="309" t="str">
        <f>IF(C77="","",IF(ISNUMBER(MATCH(C77,$J$5:$J$1000,0)),"",IF(G77=1,E$4,0)+MAX(L$4:L76)+1))</f>
        <v/>
      </c>
      <c r="M77" s="248" t="str">
        <f>IF(ISNUMBER(MATCH(A77,$L$5:$L$1000,0)),INDEX($C$5:$C$1000,MATCH(A77,$L$5:$L$1000,0),1),"")</f>
        <v/>
      </c>
      <c r="N77" s="248"/>
      <c r="O77" s="67"/>
      <c r="P77" s="319" t="str">
        <f>IF(A77&lt;=$E$4,IF(ISTEXT(J77),J77,""),IF(ISTEXT(M77),M77,""))</f>
        <v/>
      </c>
      <c r="Q77" s="6"/>
      <c r="R77" s="303" t="str">
        <f>IF(ROW()-ROW(R$4)&lt;=AH$3,ROW()-ROW(R$4),"")</f>
        <v/>
      </c>
      <c r="S77" s="303" t="str">
        <f>IF(ROW()-ROW(S$4)&lt;=AI$3,ROW()-ROW(S$4),"")</f>
        <v/>
      </c>
      <c r="T77" s="303" t="str">
        <f>IF(ROW()-ROW(T$4)&lt;=AJ$3,ROW()-ROW(T$4),"")</f>
        <v/>
      </c>
      <c r="U77" s="303" t="str">
        <f>IF(ROW()-ROW(U$4)&lt;=AK$3,ROW()-ROW(U$4),"")</f>
        <v/>
      </c>
      <c r="V77" s="303" t="str">
        <f>IF(ROW()-ROW(V$4)&lt;=AL$3,ROW()-ROW(V$4),"")</f>
        <v/>
      </c>
      <c r="W77" s="303" t="str">
        <f>IF(ROW()-ROW(W$4)&lt;=AM$3,ROW()-ROW(W$4),"")</f>
        <v/>
      </c>
      <c r="X77" s="303" t="str">
        <f>IF(ROW()-ROW(X$4)&lt;=AN$3,ROW()-ROW(X$4),"")</f>
        <v/>
      </c>
      <c r="Y77" s="303"/>
      <c r="Z77" s="299" t="str">
        <f>IF(ISNUMBER(R77),INDEX($AW$5:$AW$2999,MATCH(R77,AH$5:AH$2999,0),1),"")</f>
        <v/>
      </c>
      <c r="AA77" s="299" t="str">
        <f>IF(ISNUMBER(S77),INDEX($AW$5:$AW$2999,MATCH(S77,AI$5:AI$2999,0),1),"")</f>
        <v/>
      </c>
      <c r="AB77" s="299" t="str">
        <f>IF(ISNUMBER(T77),INDEX($AW$5:$AW$2999,MATCH(T77,AJ$5:AJ$2999,0),1),"")</f>
        <v/>
      </c>
      <c r="AC77" s="299" t="str">
        <f>IF(ISNUMBER(U77),INDEX($AW$5:$AW$2999,MATCH(U77,AK$5:AK$2999,0),1),"")</f>
        <v/>
      </c>
      <c r="AD77" s="299" t="str">
        <f>IF(ISNUMBER(V77),INDEX($AW$5:$AW$2999,MATCH(V77,AL$5:AL$2999,0),1),"")</f>
        <v/>
      </c>
      <c r="AE77" s="299" t="str">
        <f>IF(ISNUMBER(W77),INDEX($AW$5:$AW$2999,MATCH(W77,AM$5:AM$2999,0),1),"")</f>
        <v/>
      </c>
      <c r="AF77" s="299" t="str">
        <f>IF(ISNUMBER(X77),INDEX($AW$5:$AW$2999,MATCH(X77,AN$5:AN$2999,0),1),"")</f>
        <v/>
      </c>
      <c r="AG77" s="299"/>
      <c r="AH77" s="303" t="str">
        <f>IF($AW77="","",IF(ISNUMBER(MATCH($AW77,AP$5:AP$29999,0)),MAX(AH$4:AH76)+1,0))</f>
        <v/>
      </c>
      <c r="AI77" s="303" t="str">
        <f>IF($AW77="","",IF(ISNUMBER(MATCH($AW77,AQ$5:AQ$29999,0)),MAX(AI$4:AI76)+1,0))</f>
        <v/>
      </c>
      <c r="AJ77" s="303" t="str">
        <f>IF($AW77="","",IF(ISNUMBER(MATCH($AW77,AR$5:AR$29999,0)),MAX(AJ$4:AJ76)+1,0))</f>
        <v/>
      </c>
      <c r="AK77" s="303" t="str">
        <f>IF($AW77="","",IF(ISNUMBER(MATCH($AW77,AS$5:AS$29999,0)),MAX(AK$4:AK76)+1,0))</f>
        <v/>
      </c>
      <c r="AL77" s="303" t="str">
        <f>IF($AW77="","",IF(ISNUMBER(MATCH($AW77,AT$5:AT$29999,0)),MAX(AL$4:AL76)+1,0))</f>
        <v/>
      </c>
      <c r="AM77" s="303" t="str">
        <f>IF($AW77="","",IF(ISNUMBER(MATCH($AW77,AU$5:AU$29999,0)),MAX(AM$4:AM76)+1,0))</f>
        <v/>
      </c>
      <c r="AN77" s="303" t="str">
        <f>IF($AW77="","",IF(ISNUMBER(MATCH($AW77,AV$5:AV$29999,0)),MAX(AN$4:AN76)+1,0))</f>
        <v/>
      </c>
      <c r="AO77" s="324"/>
      <c r="AP77" s="318"/>
      <c r="AQ77" s="318"/>
      <c r="AR77" s="318"/>
      <c r="AS77" s="318"/>
      <c r="AT77" s="301"/>
      <c r="AU77" s="301"/>
      <c r="AV77" s="301"/>
      <c r="AW77" s="319" t="str">
        <f t="shared" si="3"/>
        <v/>
      </c>
      <c r="AX77" s="291" t="str">
        <f>IF(ISNUMBER(MATCH($AW77,Z$5:Z$501,0)),INDEX(Z$5:Z$501,MATCH($AW77,Z$5:Z$501,0),1),"")</f>
        <v/>
      </c>
      <c r="AY77" s="291" t="str">
        <f>IF(ISNUMBER(MATCH($AW77,AA$5:AA$501,0)),INDEX(AA$5:AA$501,MATCH($AW77,AA$5:AA$501,0),1),"")</f>
        <v/>
      </c>
      <c r="AZ77" s="291" t="str">
        <f>IF(ISNUMBER(MATCH($AW77,AB$5:AB$501,0)),INDEX(AB$5:AB$501,MATCH($AW77,AB$5:AB$501,0),1),"")</f>
        <v/>
      </c>
      <c r="BA77" s="291" t="str">
        <f>IF(ISNUMBER(MATCH($AW77,AC$5:AC$501,0)),INDEX(AC$5:AC$501,MATCH($AW77,AC$5:AC$501,0),1),"")</f>
        <v/>
      </c>
      <c r="BB77" s="291" t="str">
        <f>IF(ISNUMBER(MATCH($AW77,AD$5:AD$501,0)),INDEX(AD$5:AD$501,MATCH($AW77,AD$5:AD$501,0),1),"")</f>
        <v/>
      </c>
      <c r="BC77" s="291" t="str">
        <f>IF(ISNUMBER(MATCH($AW77,AE$5:AE$501,0)),INDEX(AE$5:AE$501,MATCH($AW77,AE$5:AE$501,0),1),"")</f>
        <v/>
      </c>
      <c r="BD77" s="291" t="str">
        <f>IF(ISNUMBER(MATCH($AW77,AF$5:AF$501,0)),INDEX(AF$5:AF$501,MATCH($AW77,AF$5:AF$501,0),1),"")</f>
        <v/>
      </c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1:76" ht="12.75" customHeight="1" x14ac:dyDescent="0.25">
      <c r="A78" s="310">
        <f>IF(ROW()-ROW(A$4)&lt;=1000,ROW()-ROW(A$4),"")</f>
        <v>74</v>
      </c>
      <c r="B78" s="318"/>
      <c r="C78" s="318"/>
      <c r="D78" s="67"/>
      <c r="E78" s="245" t="str">
        <f>IF(ISNUMBER(MATCH(C78,$B$5:$B$1000,0)),MATCH(C78,$B$5:$B$1000,0),"")</f>
        <v/>
      </c>
      <c r="F78" s="309" t="str">
        <f>IF(ISNUMBER(E78),MAX(F$4:F77)+1,"")</f>
        <v/>
      </c>
      <c r="G78" s="309" t="str">
        <f>IF(IF(ISNUMBER(E78),"",MAX(G$4:G77)+1)&lt;=G$3,IF(ISNUMBER(E78),"",MAX(G$4:G77)+1),"")</f>
        <v/>
      </c>
      <c r="H78" s="310" t="str">
        <f>IF(A78&lt;=G$3,MATCH(A78,G$5:G$1000,0),"")</f>
        <v/>
      </c>
      <c r="I78" s="245" t="str">
        <f>IF(ISNUMBER(H78),INDEX($B$5:$B$1000,H78,1),"")</f>
        <v/>
      </c>
      <c r="J78" s="248" t="str">
        <f>IF(ISNUMBER(F78),B78,IF(ISTEXT(B78),INDEX($I$5:$I$1000,MATCH(A78,$H$5:$H$1000,0),1),""))</f>
        <v/>
      </c>
      <c r="K78" s="309" t="str">
        <f>IF(C78="","",IF(ISNUMBER(MATCH(C78,$J$5:$J$1000,0)),"",IF(G78=1,F$3,0)+MAX(K$4:K77)+1))</f>
        <v/>
      </c>
      <c r="L78" s="309" t="str">
        <f>IF(C78="","",IF(ISNUMBER(MATCH(C78,$J$5:$J$1000,0)),"",IF(G78=1,E$4,0)+MAX(L$4:L77)+1))</f>
        <v/>
      </c>
      <c r="M78" s="248" t="str">
        <f>IF(ISNUMBER(MATCH(A78,$L$5:$L$1000,0)),INDEX($C$5:$C$1000,MATCH(A78,$L$5:$L$1000,0),1),"")</f>
        <v/>
      </c>
      <c r="N78" s="248"/>
      <c r="O78" s="67"/>
      <c r="P78" s="319" t="str">
        <f>IF(A78&lt;=$E$4,IF(ISTEXT(J78),J78,""),IF(ISTEXT(M78),M78,""))</f>
        <v/>
      </c>
      <c r="Q78" s="6"/>
      <c r="R78" s="303" t="str">
        <f>IF(ROW()-ROW(R$4)&lt;=AH$3,ROW()-ROW(R$4),"")</f>
        <v/>
      </c>
      <c r="S78" s="303" t="str">
        <f>IF(ROW()-ROW(S$4)&lt;=AI$3,ROW()-ROW(S$4),"")</f>
        <v/>
      </c>
      <c r="T78" s="303" t="str">
        <f>IF(ROW()-ROW(T$4)&lt;=AJ$3,ROW()-ROW(T$4),"")</f>
        <v/>
      </c>
      <c r="U78" s="303" t="str">
        <f>IF(ROW()-ROW(U$4)&lt;=AK$3,ROW()-ROW(U$4),"")</f>
        <v/>
      </c>
      <c r="V78" s="303" t="str">
        <f>IF(ROW()-ROW(V$4)&lt;=AL$3,ROW()-ROW(V$4),"")</f>
        <v/>
      </c>
      <c r="W78" s="303" t="str">
        <f>IF(ROW()-ROW(W$4)&lt;=AM$3,ROW()-ROW(W$4),"")</f>
        <v/>
      </c>
      <c r="X78" s="303" t="str">
        <f>IF(ROW()-ROW(X$4)&lt;=AN$3,ROW()-ROW(X$4),"")</f>
        <v/>
      </c>
      <c r="Y78" s="303"/>
      <c r="Z78" s="299" t="str">
        <f>IF(ISNUMBER(R78),INDEX($AW$5:$AW$2999,MATCH(R78,AH$5:AH$2999,0),1),"")</f>
        <v/>
      </c>
      <c r="AA78" s="299" t="str">
        <f>IF(ISNUMBER(S78),INDEX($AW$5:$AW$2999,MATCH(S78,AI$5:AI$2999,0),1),"")</f>
        <v/>
      </c>
      <c r="AB78" s="299" t="str">
        <f>IF(ISNUMBER(T78),INDEX($AW$5:$AW$2999,MATCH(T78,AJ$5:AJ$2999,0),1),"")</f>
        <v/>
      </c>
      <c r="AC78" s="299" t="str">
        <f>IF(ISNUMBER(U78),INDEX($AW$5:$AW$2999,MATCH(U78,AK$5:AK$2999,0),1),"")</f>
        <v/>
      </c>
      <c r="AD78" s="299" t="str">
        <f>IF(ISNUMBER(V78),INDEX($AW$5:$AW$2999,MATCH(V78,AL$5:AL$2999,0),1),"")</f>
        <v/>
      </c>
      <c r="AE78" s="299" t="str">
        <f>IF(ISNUMBER(W78),INDEX($AW$5:$AW$2999,MATCH(W78,AM$5:AM$2999,0),1),"")</f>
        <v/>
      </c>
      <c r="AF78" s="299" t="str">
        <f>IF(ISNUMBER(X78),INDEX($AW$5:$AW$2999,MATCH(X78,AN$5:AN$2999,0),1),"")</f>
        <v/>
      </c>
      <c r="AG78" s="299"/>
      <c r="AH78" s="303" t="str">
        <f>IF($AW78="","",IF(ISNUMBER(MATCH($AW78,AP$5:AP$29999,0)),MAX(AH$4:AH77)+1,0))</f>
        <v/>
      </c>
      <c r="AI78" s="303" t="str">
        <f>IF($AW78="","",IF(ISNUMBER(MATCH($AW78,AQ$5:AQ$29999,0)),MAX(AI$4:AI77)+1,0))</f>
        <v/>
      </c>
      <c r="AJ78" s="303" t="str">
        <f>IF($AW78="","",IF(ISNUMBER(MATCH($AW78,AR$5:AR$29999,0)),MAX(AJ$4:AJ77)+1,0))</f>
        <v/>
      </c>
      <c r="AK78" s="303" t="str">
        <f>IF($AW78="","",IF(ISNUMBER(MATCH($AW78,AS$5:AS$29999,0)),MAX(AK$4:AK77)+1,0))</f>
        <v/>
      </c>
      <c r="AL78" s="303" t="str">
        <f>IF($AW78="","",IF(ISNUMBER(MATCH($AW78,AT$5:AT$29999,0)),MAX(AL$4:AL77)+1,0))</f>
        <v/>
      </c>
      <c r="AM78" s="303" t="str">
        <f>IF($AW78="","",IF(ISNUMBER(MATCH($AW78,AU$5:AU$29999,0)),MAX(AM$4:AM77)+1,0))</f>
        <v/>
      </c>
      <c r="AN78" s="303" t="str">
        <f>IF($AW78="","",IF(ISNUMBER(MATCH($AW78,AV$5:AV$29999,0)),MAX(AN$4:AN77)+1,0))</f>
        <v/>
      </c>
      <c r="AO78" s="324"/>
      <c r="AP78" s="318"/>
      <c r="AQ78" s="318"/>
      <c r="AR78" s="318"/>
      <c r="AS78" s="318"/>
      <c r="AT78" s="301"/>
      <c r="AU78" s="301"/>
      <c r="AV78" s="301"/>
      <c r="AW78" s="319" t="str">
        <f t="shared" si="3"/>
        <v/>
      </c>
      <c r="AX78" s="291" t="str">
        <f>IF(ISNUMBER(MATCH($AW78,Z$5:Z$501,0)),INDEX(Z$5:Z$501,MATCH($AW78,Z$5:Z$501,0),1),"")</f>
        <v/>
      </c>
      <c r="AY78" s="291" t="str">
        <f>IF(ISNUMBER(MATCH($AW78,AA$5:AA$501,0)),INDEX(AA$5:AA$501,MATCH($AW78,AA$5:AA$501,0),1),"")</f>
        <v/>
      </c>
      <c r="AZ78" s="291" t="str">
        <f>IF(ISNUMBER(MATCH($AW78,AB$5:AB$501,0)),INDEX(AB$5:AB$501,MATCH($AW78,AB$5:AB$501,0),1),"")</f>
        <v/>
      </c>
      <c r="BA78" s="291" t="str">
        <f>IF(ISNUMBER(MATCH($AW78,AC$5:AC$501,0)),INDEX(AC$5:AC$501,MATCH($AW78,AC$5:AC$501,0),1),"")</f>
        <v/>
      </c>
      <c r="BB78" s="291" t="str">
        <f>IF(ISNUMBER(MATCH($AW78,AD$5:AD$501,0)),INDEX(AD$5:AD$501,MATCH($AW78,AD$5:AD$501,0),1),"")</f>
        <v/>
      </c>
      <c r="BC78" s="291" t="str">
        <f>IF(ISNUMBER(MATCH($AW78,AE$5:AE$501,0)),INDEX(AE$5:AE$501,MATCH($AW78,AE$5:AE$501,0),1),"")</f>
        <v/>
      </c>
      <c r="BD78" s="291" t="str">
        <f>IF(ISNUMBER(MATCH($AW78,AF$5:AF$501,0)),INDEX(AF$5:AF$501,MATCH($AW78,AF$5:AF$501,0),1),"")</f>
        <v/>
      </c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 ht="12.75" customHeight="1" x14ac:dyDescent="0.25">
      <c r="A79" s="310">
        <f>IF(ROW()-ROW(A$4)&lt;=1000,ROW()-ROW(A$4),"")</f>
        <v>75</v>
      </c>
      <c r="B79" s="318"/>
      <c r="C79" s="318"/>
      <c r="D79" s="67"/>
      <c r="E79" s="245" t="str">
        <f>IF(ISNUMBER(MATCH(C79,$B$5:$B$1000,0)),MATCH(C79,$B$5:$B$1000,0),"")</f>
        <v/>
      </c>
      <c r="F79" s="309" t="str">
        <f>IF(ISNUMBER(E79),MAX(F$4:F78)+1,"")</f>
        <v/>
      </c>
      <c r="G79" s="309" t="str">
        <f>IF(IF(ISNUMBER(E79),"",MAX(G$4:G78)+1)&lt;=G$3,IF(ISNUMBER(E79),"",MAX(G$4:G78)+1),"")</f>
        <v/>
      </c>
      <c r="H79" s="310" t="str">
        <f>IF(A79&lt;=G$3,MATCH(A79,G$5:G$1000,0),"")</f>
        <v/>
      </c>
      <c r="I79" s="245" t="str">
        <f>IF(ISNUMBER(H79),INDEX($B$5:$B$1000,H79,1),"")</f>
        <v/>
      </c>
      <c r="J79" s="248" t="str">
        <f>IF(ISNUMBER(F79),B79,IF(ISTEXT(B79),INDEX($I$5:$I$1000,MATCH(A79,$H$5:$H$1000,0),1),""))</f>
        <v/>
      </c>
      <c r="K79" s="309" t="str">
        <f>IF(C79="","",IF(ISNUMBER(MATCH(C79,$J$5:$J$1000,0)),"",IF(G79=1,F$3,0)+MAX(K$4:K78)+1))</f>
        <v/>
      </c>
      <c r="L79" s="309" t="str">
        <f>IF(C79="","",IF(ISNUMBER(MATCH(C79,$J$5:$J$1000,0)),"",IF(G79=1,E$4,0)+MAX(L$4:L78)+1))</f>
        <v/>
      </c>
      <c r="M79" s="248" t="str">
        <f>IF(ISNUMBER(MATCH(A79,$L$5:$L$1000,0)),INDEX($C$5:$C$1000,MATCH(A79,$L$5:$L$1000,0),1),"")</f>
        <v/>
      </c>
      <c r="N79" s="248"/>
      <c r="O79" s="67"/>
      <c r="P79" s="319" t="str">
        <f>IF(A79&lt;=$E$4,IF(ISTEXT(J79),J79,""),IF(ISTEXT(M79),M79,""))</f>
        <v/>
      </c>
      <c r="Q79" s="6"/>
      <c r="R79" s="303" t="str">
        <f>IF(ROW()-ROW(R$4)&lt;=AH$3,ROW()-ROW(R$4),"")</f>
        <v/>
      </c>
      <c r="S79" s="303" t="str">
        <f>IF(ROW()-ROW(S$4)&lt;=AI$3,ROW()-ROW(S$4),"")</f>
        <v/>
      </c>
      <c r="T79" s="303" t="str">
        <f>IF(ROW()-ROW(T$4)&lt;=AJ$3,ROW()-ROW(T$4),"")</f>
        <v/>
      </c>
      <c r="U79" s="303" t="str">
        <f>IF(ROW()-ROW(U$4)&lt;=AK$3,ROW()-ROW(U$4),"")</f>
        <v/>
      </c>
      <c r="V79" s="303" t="str">
        <f>IF(ROW()-ROW(V$4)&lt;=AL$3,ROW()-ROW(V$4),"")</f>
        <v/>
      </c>
      <c r="W79" s="303" t="str">
        <f>IF(ROW()-ROW(W$4)&lt;=AM$3,ROW()-ROW(W$4),"")</f>
        <v/>
      </c>
      <c r="X79" s="303" t="str">
        <f>IF(ROW()-ROW(X$4)&lt;=AN$3,ROW()-ROW(X$4),"")</f>
        <v/>
      </c>
      <c r="Y79" s="303"/>
      <c r="Z79" s="299" t="str">
        <f>IF(ISNUMBER(R79),INDEX($AW$5:$AW$2999,MATCH(R79,AH$5:AH$2999,0),1),"")</f>
        <v/>
      </c>
      <c r="AA79" s="299" t="str">
        <f>IF(ISNUMBER(S79),INDEX($AW$5:$AW$2999,MATCH(S79,AI$5:AI$2999,0),1),"")</f>
        <v/>
      </c>
      <c r="AB79" s="299" t="str">
        <f>IF(ISNUMBER(T79),INDEX($AW$5:$AW$2999,MATCH(T79,AJ$5:AJ$2999,0),1),"")</f>
        <v/>
      </c>
      <c r="AC79" s="299" t="str">
        <f>IF(ISNUMBER(U79),INDEX($AW$5:$AW$2999,MATCH(U79,AK$5:AK$2999,0),1),"")</f>
        <v/>
      </c>
      <c r="AD79" s="299" t="str">
        <f>IF(ISNUMBER(V79),INDEX($AW$5:$AW$2999,MATCH(V79,AL$5:AL$2999,0),1),"")</f>
        <v/>
      </c>
      <c r="AE79" s="299" t="str">
        <f>IF(ISNUMBER(W79),INDEX($AW$5:$AW$2999,MATCH(W79,AM$5:AM$2999,0),1),"")</f>
        <v/>
      </c>
      <c r="AF79" s="299" t="str">
        <f>IF(ISNUMBER(X79),INDEX($AW$5:$AW$2999,MATCH(X79,AN$5:AN$2999,0),1),"")</f>
        <v/>
      </c>
      <c r="AG79" s="299"/>
      <c r="AH79" s="303" t="str">
        <f>IF($AW79="","",IF(ISNUMBER(MATCH($AW79,AP$5:AP$29999,0)),MAX(AH$4:AH78)+1,0))</f>
        <v/>
      </c>
      <c r="AI79" s="303" t="str">
        <f>IF($AW79="","",IF(ISNUMBER(MATCH($AW79,AQ$5:AQ$29999,0)),MAX(AI$4:AI78)+1,0))</f>
        <v/>
      </c>
      <c r="AJ79" s="303" t="str">
        <f>IF($AW79="","",IF(ISNUMBER(MATCH($AW79,AR$5:AR$29999,0)),MAX(AJ$4:AJ78)+1,0))</f>
        <v/>
      </c>
      <c r="AK79" s="303" t="str">
        <f>IF($AW79="","",IF(ISNUMBER(MATCH($AW79,AS$5:AS$29999,0)),MAX(AK$4:AK78)+1,0))</f>
        <v/>
      </c>
      <c r="AL79" s="303" t="str">
        <f>IF($AW79="","",IF(ISNUMBER(MATCH($AW79,AT$5:AT$29999,0)),MAX(AL$4:AL78)+1,0))</f>
        <v/>
      </c>
      <c r="AM79" s="303" t="str">
        <f>IF($AW79="","",IF(ISNUMBER(MATCH($AW79,AU$5:AU$29999,0)),MAX(AM$4:AM78)+1,0))</f>
        <v/>
      </c>
      <c r="AN79" s="303" t="str">
        <f>IF($AW79="","",IF(ISNUMBER(MATCH($AW79,AV$5:AV$29999,0)),MAX(AN$4:AN78)+1,0))</f>
        <v/>
      </c>
      <c r="AO79" s="324"/>
      <c r="AP79" s="318"/>
      <c r="AQ79" s="318"/>
      <c r="AR79" s="318"/>
      <c r="AS79" s="318"/>
      <c r="AT79" s="301"/>
      <c r="AU79" s="301"/>
      <c r="AV79" s="301"/>
      <c r="AW79" s="319" t="str">
        <f t="shared" si="3"/>
        <v/>
      </c>
      <c r="AX79" s="291" t="str">
        <f>IF(ISNUMBER(MATCH($AW79,Z$5:Z$501,0)),INDEX(Z$5:Z$501,MATCH($AW79,Z$5:Z$501,0),1),"")</f>
        <v/>
      </c>
      <c r="AY79" s="291" t="str">
        <f>IF(ISNUMBER(MATCH($AW79,AA$5:AA$501,0)),INDEX(AA$5:AA$501,MATCH($AW79,AA$5:AA$501,0),1),"")</f>
        <v/>
      </c>
      <c r="AZ79" s="291" t="str">
        <f>IF(ISNUMBER(MATCH($AW79,AB$5:AB$501,0)),INDEX(AB$5:AB$501,MATCH($AW79,AB$5:AB$501,0),1),"")</f>
        <v/>
      </c>
      <c r="BA79" s="291" t="str">
        <f>IF(ISNUMBER(MATCH($AW79,AC$5:AC$501,0)),INDEX(AC$5:AC$501,MATCH($AW79,AC$5:AC$501,0),1),"")</f>
        <v/>
      </c>
      <c r="BB79" s="291" t="str">
        <f>IF(ISNUMBER(MATCH($AW79,AD$5:AD$501,0)),INDEX(AD$5:AD$501,MATCH($AW79,AD$5:AD$501,0),1),"")</f>
        <v/>
      </c>
      <c r="BC79" s="291" t="str">
        <f>IF(ISNUMBER(MATCH($AW79,AE$5:AE$501,0)),INDEX(AE$5:AE$501,MATCH($AW79,AE$5:AE$501,0),1),"")</f>
        <v/>
      </c>
      <c r="BD79" s="291" t="str">
        <f>IF(ISNUMBER(MATCH($AW79,AF$5:AF$501,0)),INDEX(AF$5:AF$501,MATCH($AW79,AF$5:AF$501,0),1),"")</f>
        <v/>
      </c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1:76" ht="12.75" customHeight="1" x14ac:dyDescent="0.25">
      <c r="A80" s="310">
        <f>IF(ROW()-ROW(A$4)&lt;=1000,ROW()-ROW(A$4),"")</f>
        <v>76</v>
      </c>
      <c r="B80" s="318"/>
      <c r="C80" s="318"/>
      <c r="D80" s="67"/>
      <c r="E80" s="245" t="str">
        <f>IF(ISNUMBER(MATCH(C80,$B$5:$B$1000,0)),MATCH(C80,$B$5:$B$1000,0),"")</f>
        <v/>
      </c>
      <c r="F80" s="309" t="str">
        <f>IF(ISNUMBER(E80),MAX(F$4:F79)+1,"")</f>
        <v/>
      </c>
      <c r="G80" s="309" t="str">
        <f>IF(IF(ISNUMBER(E80),"",MAX(G$4:G79)+1)&lt;=G$3,IF(ISNUMBER(E80),"",MAX(G$4:G79)+1),"")</f>
        <v/>
      </c>
      <c r="H80" s="310" t="str">
        <f>IF(A80&lt;=G$3,MATCH(A80,G$5:G$1000,0),"")</f>
        <v/>
      </c>
      <c r="I80" s="245" t="str">
        <f>IF(ISNUMBER(H80),INDEX($B$5:$B$1000,H80,1),"")</f>
        <v/>
      </c>
      <c r="J80" s="248" t="str">
        <f>IF(ISNUMBER(F80),B80,IF(ISTEXT(B80),INDEX($I$5:$I$1000,MATCH(A80,$H$5:$H$1000,0),1),""))</f>
        <v/>
      </c>
      <c r="K80" s="309" t="str">
        <f>IF(C80="","",IF(ISNUMBER(MATCH(C80,$J$5:$J$1000,0)),"",IF(G80=1,F$3,0)+MAX(K$4:K79)+1))</f>
        <v/>
      </c>
      <c r="L80" s="309" t="str">
        <f>IF(C80="","",IF(ISNUMBER(MATCH(C80,$J$5:$J$1000,0)),"",IF(G80=1,E$4,0)+MAX(L$4:L79)+1))</f>
        <v/>
      </c>
      <c r="M80" s="248" t="str">
        <f>IF(ISNUMBER(MATCH(A80,$L$5:$L$1000,0)),INDEX($C$5:$C$1000,MATCH(A80,$L$5:$L$1000,0),1),"")</f>
        <v/>
      </c>
      <c r="N80" s="248"/>
      <c r="O80" s="67"/>
      <c r="P80" s="319" t="str">
        <f>IF(A80&lt;=$E$4,IF(ISTEXT(J80),J80,""),IF(ISTEXT(M80),M80,""))</f>
        <v/>
      </c>
      <c r="Q80" s="6"/>
      <c r="R80" s="303" t="str">
        <f>IF(ROW()-ROW(R$4)&lt;=AH$3,ROW()-ROW(R$4),"")</f>
        <v/>
      </c>
      <c r="S80" s="303" t="str">
        <f>IF(ROW()-ROW(S$4)&lt;=AI$3,ROW()-ROW(S$4),"")</f>
        <v/>
      </c>
      <c r="T80" s="303" t="str">
        <f>IF(ROW()-ROW(T$4)&lt;=AJ$3,ROW()-ROW(T$4),"")</f>
        <v/>
      </c>
      <c r="U80" s="303" t="str">
        <f>IF(ROW()-ROW(U$4)&lt;=AK$3,ROW()-ROW(U$4),"")</f>
        <v/>
      </c>
      <c r="V80" s="303" t="str">
        <f>IF(ROW()-ROW(V$4)&lt;=AL$3,ROW()-ROW(V$4),"")</f>
        <v/>
      </c>
      <c r="W80" s="303" t="str">
        <f>IF(ROW()-ROW(W$4)&lt;=AM$3,ROW()-ROW(W$4),"")</f>
        <v/>
      </c>
      <c r="X80" s="303" t="str">
        <f>IF(ROW()-ROW(X$4)&lt;=AN$3,ROW()-ROW(X$4),"")</f>
        <v/>
      </c>
      <c r="Y80" s="303"/>
      <c r="Z80" s="299" t="str">
        <f>IF(ISNUMBER(R80),INDEX($AW$5:$AW$2999,MATCH(R80,AH$5:AH$2999,0),1),"")</f>
        <v/>
      </c>
      <c r="AA80" s="299" t="str">
        <f>IF(ISNUMBER(S80),INDEX($AW$5:$AW$2999,MATCH(S80,AI$5:AI$2999,0),1),"")</f>
        <v/>
      </c>
      <c r="AB80" s="299" t="str">
        <f>IF(ISNUMBER(T80),INDEX($AW$5:$AW$2999,MATCH(T80,AJ$5:AJ$2999,0),1),"")</f>
        <v/>
      </c>
      <c r="AC80" s="299" t="str">
        <f>IF(ISNUMBER(U80),INDEX($AW$5:$AW$2999,MATCH(U80,AK$5:AK$2999,0),1),"")</f>
        <v/>
      </c>
      <c r="AD80" s="299" t="str">
        <f>IF(ISNUMBER(V80),INDEX($AW$5:$AW$2999,MATCH(V80,AL$5:AL$2999,0),1),"")</f>
        <v/>
      </c>
      <c r="AE80" s="299" t="str">
        <f>IF(ISNUMBER(W80),INDEX($AW$5:$AW$2999,MATCH(W80,AM$5:AM$2999,0),1),"")</f>
        <v/>
      </c>
      <c r="AF80" s="299" t="str">
        <f>IF(ISNUMBER(X80),INDEX($AW$5:$AW$2999,MATCH(X80,AN$5:AN$2999,0),1),"")</f>
        <v/>
      </c>
      <c r="AG80" s="299"/>
      <c r="AH80" s="303" t="str">
        <f>IF($AW80="","",IF(ISNUMBER(MATCH($AW80,AP$5:AP$29999,0)),MAX(AH$4:AH79)+1,0))</f>
        <v/>
      </c>
      <c r="AI80" s="303" t="str">
        <f>IF($AW80="","",IF(ISNUMBER(MATCH($AW80,AQ$5:AQ$29999,0)),MAX(AI$4:AI79)+1,0))</f>
        <v/>
      </c>
      <c r="AJ80" s="303" t="str">
        <f>IF($AW80="","",IF(ISNUMBER(MATCH($AW80,AR$5:AR$29999,0)),MAX(AJ$4:AJ79)+1,0))</f>
        <v/>
      </c>
      <c r="AK80" s="303" t="str">
        <f>IF($AW80="","",IF(ISNUMBER(MATCH($AW80,AS$5:AS$29999,0)),MAX(AK$4:AK79)+1,0))</f>
        <v/>
      </c>
      <c r="AL80" s="303" t="str">
        <f>IF($AW80="","",IF(ISNUMBER(MATCH($AW80,AT$5:AT$29999,0)),MAX(AL$4:AL79)+1,0))</f>
        <v/>
      </c>
      <c r="AM80" s="303" t="str">
        <f>IF($AW80="","",IF(ISNUMBER(MATCH($AW80,AU$5:AU$29999,0)),MAX(AM$4:AM79)+1,0))</f>
        <v/>
      </c>
      <c r="AN80" s="303" t="str">
        <f>IF($AW80="","",IF(ISNUMBER(MATCH($AW80,AV$5:AV$29999,0)),MAX(AN$4:AN79)+1,0))</f>
        <v/>
      </c>
      <c r="AO80" s="324"/>
      <c r="AP80" s="318"/>
      <c r="AQ80" s="318"/>
      <c r="AR80" s="318"/>
      <c r="AS80" s="318"/>
      <c r="AT80" s="301"/>
      <c r="AU80" s="301"/>
      <c r="AV80" s="301"/>
      <c r="AW80" s="319" t="str">
        <f t="shared" si="3"/>
        <v/>
      </c>
      <c r="AX80" s="291" t="str">
        <f>IF(ISNUMBER(MATCH($AW80,Z$5:Z$501,0)),INDEX(Z$5:Z$501,MATCH($AW80,Z$5:Z$501,0),1),"")</f>
        <v/>
      </c>
      <c r="AY80" s="291" t="str">
        <f>IF(ISNUMBER(MATCH($AW80,AA$5:AA$501,0)),INDEX(AA$5:AA$501,MATCH($AW80,AA$5:AA$501,0),1),"")</f>
        <v/>
      </c>
      <c r="AZ80" s="291" t="str">
        <f>IF(ISNUMBER(MATCH($AW80,AB$5:AB$501,0)),INDEX(AB$5:AB$501,MATCH($AW80,AB$5:AB$501,0),1),"")</f>
        <v/>
      </c>
      <c r="BA80" s="291" t="str">
        <f>IF(ISNUMBER(MATCH($AW80,AC$5:AC$501,0)),INDEX(AC$5:AC$501,MATCH($AW80,AC$5:AC$501,0),1),"")</f>
        <v/>
      </c>
      <c r="BB80" s="291" t="str">
        <f>IF(ISNUMBER(MATCH($AW80,AD$5:AD$501,0)),INDEX(AD$5:AD$501,MATCH($AW80,AD$5:AD$501,0),1),"")</f>
        <v/>
      </c>
      <c r="BC80" s="291" t="str">
        <f>IF(ISNUMBER(MATCH($AW80,AE$5:AE$501,0)),INDEX(AE$5:AE$501,MATCH($AW80,AE$5:AE$501,0),1),"")</f>
        <v/>
      </c>
      <c r="BD80" s="291" t="str">
        <f>IF(ISNUMBER(MATCH($AW80,AF$5:AF$501,0)),INDEX(AF$5:AF$501,MATCH($AW80,AF$5:AF$501,0),1),"")</f>
        <v/>
      </c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spans="1:76" ht="12.75" customHeight="1" x14ac:dyDescent="0.25">
      <c r="A81" s="310">
        <f>IF(ROW()-ROW(A$4)&lt;=1000,ROW()-ROW(A$4),"")</f>
        <v>77</v>
      </c>
      <c r="B81" s="318"/>
      <c r="C81" s="318"/>
      <c r="D81" s="67"/>
      <c r="E81" s="245" t="str">
        <f>IF(ISNUMBER(MATCH(C81,$B$5:$B$1000,0)),MATCH(C81,$B$5:$B$1000,0),"")</f>
        <v/>
      </c>
      <c r="F81" s="309" t="str">
        <f>IF(ISNUMBER(E81),MAX(F$4:F80)+1,"")</f>
        <v/>
      </c>
      <c r="G81" s="309" t="str">
        <f>IF(IF(ISNUMBER(E81),"",MAX(G$4:G80)+1)&lt;=G$3,IF(ISNUMBER(E81),"",MAX(G$4:G80)+1),"")</f>
        <v/>
      </c>
      <c r="H81" s="310" t="str">
        <f>IF(A81&lt;=G$3,MATCH(A81,G$5:G$1000,0),"")</f>
        <v/>
      </c>
      <c r="I81" s="245" t="str">
        <f>IF(ISNUMBER(H81),INDEX($B$5:$B$1000,H81,1),"")</f>
        <v/>
      </c>
      <c r="J81" s="248" t="str">
        <f>IF(ISNUMBER(F81),B81,IF(ISTEXT(B81),INDEX($I$5:$I$1000,MATCH(A81,$H$5:$H$1000,0),1),""))</f>
        <v/>
      </c>
      <c r="K81" s="309" t="str">
        <f>IF(C81="","",IF(ISNUMBER(MATCH(C81,$J$5:$J$1000,0)),"",IF(G81=1,F$3,0)+MAX(K$4:K80)+1))</f>
        <v/>
      </c>
      <c r="L81" s="309" t="str">
        <f>IF(C81="","",IF(ISNUMBER(MATCH(C81,$J$5:$J$1000,0)),"",IF(G81=1,E$4,0)+MAX(L$4:L80)+1))</f>
        <v/>
      </c>
      <c r="M81" s="248" t="str">
        <f>IF(ISNUMBER(MATCH(A81,$L$5:$L$1000,0)),INDEX($C$5:$C$1000,MATCH(A81,$L$5:$L$1000,0),1),"")</f>
        <v/>
      </c>
      <c r="N81" s="248"/>
      <c r="O81" s="67"/>
      <c r="P81" s="319" t="str">
        <f>IF(A81&lt;=$E$4,IF(ISTEXT(J81),J81,""),IF(ISTEXT(M81),M81,""))</f>
        <v/>
      </c>
      <c r="Q81" s="6"/>
      <c r="R81" s="303" t="str">
        <f>IF(ROW()-ROW(R$4)&lt;=AH$3,ROW()-ROW(R$4),"")</f>
        <v/>
      </c>
      <c r="S81" s="303" t="str">
        <f>IF(ROW()-ROW(S$4)&lt;=AI$3,ROW()-ROW(S$4),"")</f>
        <v/>
      </c>
      <c r="T81" s="303" t="str">
        <f>IF(ROW()-ROW(T$4)&lt;=AJ$3,ROW()-ROW(T$4),"")</f>
        <v/>
      </c>
      <c r="U81" s="303" t="str">
        <f>IF(ROW()-ROW(U$4)&lt;=AK$3,ROW()-ROW(U$4),"")</f>
        <v/>
      </c>
      <c r="V81" s="303" t="str">
        <f>IF(ROW()-ROW(V$4)&lt;=AL$3,ROW()-ROW(V$4),"")</f>
        <v/>
      </c>
      <c r="W81" s="303" t="str">
        <f>IF(ROW()-ROW(W$4)&lt;=AM$3,ROW()-ROW(W$4),"")</f>
        <v/>
      </c>
      <c r="X81" s="303" t="str">
        <f>IF(ROW()-ROW(X$4)&lt;=AN$3,ROW()-ROW(X$4),"")</f>
        <v/>
      </c>
      <c r="Y81" s="303"/>
      <c r="Z81" s="299" t="str">
        <f>IF(ISNUMBER(R81),INDEX($AW$5:$AW$2999,MATCH(R81,AH$5:AH$2999,0),1),"")</f>
        <v/>
      </c>
      <c r="AA81" s="299" t="str">
        <f>IF(ISNUMBER(S81),INDEX($AW$5:$AW$2999,MATCH(S81,AI$5:AI$2999,0),1),"")</f>
        <v/>
      </c>
      <c r="AB81" s="299" t="str">
        <f>IF(ISNUMBER(T81),INDEX($AW$5:$AW$2999,MATCH(T81,AJ$5:AJ$2999,0),1),"")</f>
        <v/>
      </c>
      <c r="AC81" s="299" t="str">
        <f>IF(ISNUMBER(U81),INDEX($AW$5:$AW$2999,MATCH(U81,AK$5:AK$2999,0),1),"")</f>
        <v/>
      </c>
      <c r="AD81" s="299" t="str">
        <f>IF(ISNUMBER(V81),INDEX($AW$5:$AW$2999,MATCH(V81,AL$5:AL$2999,0),1),"")</f>
        <v/>
      </c>
      <c r="AE81" s="299" t="str">
        <f>IF(ISNUMBER(W81),INDEX($AW$5:$AW$2999,MATCH(W81,AM$5:AM$2999,0),1),"")</f>
        <v/>
      </c>
      <c r="AF81" s="299" t="str">
        <f>IF(ISNUMBER(X81),INDEX($AW$5:$AW$2999,MATCH(X81,AN$5:AN$2999,0),1),"")</f>
        <v/>
      </c>
      <c r="AG81" s="299"/>
      <c r="AH81" s="303" t="str">
        <f>IF($AW81="","",IF(ISNUMBER(MATCH($AW81,AP$5:AP$29999,0)),MAX(AH$4:AH80)+1,0))</f>
        <v/>
      </c>
      <c r="AI81" s="303" t="str">
        <f>IF($AW81="","",IF(ISNUMBER(MATCH($AW81,AQ$5:AQ$29999,0)),MAX(AI$4:AI80)+1,0))</f>
        <v/>
      </c>
      <c r="AJ81" s="303" t="str">
        <f>IF($AW81="","",IF(ISNUMBER(MATCH($AW81,AR$5:AR$29999,0)),MAX(AJ$4:AJ80)+1,0))</f>
        <v/>
      </c>
      <c r="AK81" s="303" t="str">
        <f>IF($AW81="","",IF(ISNUMBER(MATCH($AW81,AS$5:AS$29999,0)),MAX(AK$4:AK80)+1,0))</f>
        <v/>
      </c>
      <c r="AL81" s="303" t="str">
        <f>IF($AW81="","",IF(ISNUMBER(MATCH($AW81,AT$5:AT$29999,0)),MAX(AL$4:AL80)+1,0))</f>
        <v/>
      </c>
      <c r="AM81" s="303" t="str">
        <f>IF($AW81="","",IF(ISNUMBER(MATCH($AW81,AU$5:AU$29999,0)),MAX(AM$4:AM80)+1,0))</f>
        <v/>
      </c>
      <c r="AN81" s="303" t="str">
        <f>IF($AW81="","",IF(ISNUMBER(MATCH($AW81,AV$5:AV$29999,0)),MAX(AN$4:AN80)+1,0))</f>
        <v/>
      </c>
      <c r="AO81" s="324"/>
      <c r="AP81" s="318"/>
      <c r="AQ81" s="318"/>
      <c r="AR81" s="318"/>
      <c r="AS81" s="318"/>
      <c r="AT81" s="301"/>
      <c r="AU81" s="301"/>
      <c r="AV81" s="301"/>
      <c r="AW81" s="319" t="str">
        <f t="shared" si="3"/>
        <v/>
      </c>
      <c r="AX81" s="291" t="str">
        <f>IF(ISNUMBER(MATCH($AW81,Z$5:Z$501,0)),INDEX(Z$5:Z$501,MATCH($AW81,Z$5:Z$501,0),1),"")</f>
        <v/>
      </c>
      <c r="AY81" s="291" t="str">
        <f>IF(ISNUMBER(MATCH($AW81,AA$5:AA$501,0)),INDEX(AA$5:AA$501,MATCH($AW81,AA$5:AA$501,0),1),"")</f>
        <v/>
      </c>
      <c r="AZ81" s="291" t="str">
        <f>IF(ISNUMBER(MATCH($AW81,AB$5:AB$501,0)),INDEX(AB$5:AB$501,MATCH($AW81,AB$5:AB$501,0),1),"")</f>
        <v/>
      </c>
      <c r="BA81" s="291" t="str">
        <f>IF(ISNUMBER(MATCH($AW81,AC$5:AC$501,0)),INDEX(AC$5:AC$501,MATCH($AW81,AC$5:AC$501,0),1),"")</f>
        <v/>
      </c>
      <c r="BB81" s="291" t="str">
        <f>IF(ISNUMBER(MATCH($AW81,AD$5:AD$501,0)),INDEX(AD$5:AD$501,MATCH($AW81,AD$5:AD$501,0),1),"")</f>
        <v/>
      </c>
      <c r="BC81" s="291" t="str">
        <f>IF(ISNUMBER(MATCH($AW81,AE$5:AE$501,0)),INDEX(AE$5:AE$501,MATCH($AW81,AE$5:AE$501,0),1),"")</f>
        <v/>
      </c>
      <c r="BD81" s="291" t="str">
        <f>IF(ISNUMBER(MATCH($AW81,AF$5:AF$501,0)),INDEX(AF$5:AF$501,MATCH($AW81,AF$5:AF$501,0),1),"")</f>
        <v/>
      </c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spans="1:76" ht="12.75" customHeight="1" x14ac:dyDescent="0.25">
      <c r="A82" s="310">
        <f>IF(ROW()-ROW(A$4)&lt;=1000,ROW()-ROW(A$4),"")</f>
        <v>78</v>
      </c>
      <c r="B82" s="318"/>
      <c r="C82" s="318"/>
      <c r="D82" s="67"/>
      <c r="E82" s="245" t="str">
        <f>IF(ISNUMBER(MATCH(C82,$B$5:$B$1000,0)),MATCH(C82,$B$5:$B$1000,0),"")</f>
        <v/>
      </c>
      <c r="F82" s="309" t="str">
        <f>IF(ISNUMBER(E82),MAX(F$4:F81)+1,"")</f>
        <v/>
      </c>
      <c r="G82" s="309" t="str">
        <f>IF(IF(ISNUMBER(E82),"",MAX(G$4:G81)+1)&lt;=G$3,IF(ISNUMBER(E82),"",MAX(G$4:G81)+1),"")</f>
        <v/>
      </c>
      <c r="H82" s="310" t="str">
        <f>IF(A82&lt;=G$3,MATCH(A82,G$5:G$1000,0),"")</f>
        <v/>
      </c>
      <c r="I82" s="245" t="str">
        <f>IF(ISNUMBER(H82),INDEX($B$5:$B$1000,H82,1),"")</f>
        <v/>
      </c>
      <c r="J82" s="248" t="str">
        <f>IF(ISNUMBER(F82),B82,IF(ISTEXT(B82),INDEX($I$5:$I$1000,MATCH(A82,$H$5:$H$1000,0),1),""))</f>
        <v/>
      </c>
      <c r="K82" s="309" t="str">
        <f>IF(C82="","",IF(ISNUMBER(MATCH(C82,$J$5:$J$1000,0)),"",IF(G82=1,F$3,0)+MAX(K$4:K81)+1))</f>
        <v/>
      </c>
      <c r="L82" s="309" t="str">
        <f>IF(C82="","",IF(ISNUMBER(MATCH(C82,$J$5:$J$1000,0)),"",IF(G82=1,E$4,0)+MAX(L$4:L81)+1))</f>
        <v/>
      </c>
      <c r="M82" s="248" t="str">
        <f>IF(ISNUMBER(MATCH(A82,$L$5:$L$1000,0)),INDEX($C$5:$C$1000,MATCH(A82,$L$5:$L$1000,0),1),"")</f>
        <v/>
      </c>
      <c r="N82" s="248"/>
      <c r="O82" s="67"/>
      <c r="P82" s="319" t="str">
        <f>IF(A82&lt;=$E$4,IF(ISTEXT(J82),J82,""),IF(ISTEXT(M82),M82,""))</f>
        <v/>
      </c>
      <c r="Q82" s="6"/>
      <c r="R82" s="303" t="str">
        <f>IF(ROW()-ROW(R$4)&lt;=AH$3,ROW()-ROW(R$4),"")</f>
        <v/>
      </c>
      <c r="S82" s="303" t="str">
        <f>IF(ROW()-ROW(S$4)&lt;=AI$3,ROW()-ROW(S$4),"")</f>
        <v/>
      </c>
      <c r="T82" s="303" t="str">
        <f>IF(ROW()-ROW(T$4)&lt;=AJ$3,ROW()-ROW(T$4),"")</f>
        <v/>
      </c>
      <c r="U82" s="303" t="str">
        <f>IF(ROW()-ROW(U$4)&lt;=AK$3,ROW()-ROW(U$4),"")</f>
        <v/>
      </c>
      <c r="V82" s="303" t="str">
        <f>IF(ROW()-ROW(V$4)&lt;=AL$3,ROW()-ROW(V$4),"")</f>
        <v/>
      </c>
      <c r="W82" s="303" t="str">
        <f>IF(ROW()-ROW(W$4)&lt;=AM$3,ROW()-ROW(W$4),"")</f>
        <v/>
      </c>
      <c r="X82" s="303" t="str">
        <f>IF(ROW()-ROW(X$4)&lt;=AN$3,ROW()-ROW(X$4),"")</f>
        <v/>
      </c>
      <c r="Y82" s="303"/>
      <c r="Z82" s="299" t="str">
        <f>IF(ISNUMBER(R82),INDEX($AW$5:$AW$2999,MATCH(R82,AH$5:AH$2999,0),1),"")</f>
        <v/>
      </c>
      <c r="AA82" s="299" t="str">
        <f>IF(ISNUMBER(S82),INDEX($AW$5:$AW$2999,MATCH(S82,AI$5:AI$2999,0),1),"")</f>
        <v/>
      </c>
      <c r="AB82" s="299" t="str">
        <f>IF(ISNUMBER(T82),INDEX($AW$5:$AW$2999,MATCH(T82,AJ$5:AJ$2999,0),1),"")</f>
        <v/>
      </c>
      <c r="AC82" s="299" t="str">
        <f>IF(ISNUMBER(U82),INDEX($AW$5:$AW$2999,MATCH(U82,AK$5:AK$2999,0),1),"")</f>
        <v/>
      </c>
      <c r="AD82" s="299" t="str">
        <f>IF(ISNUMBER(V82),INDEX($AW$5:$AW$2999,MATCH(V82,AL$5:AL$2999,0),1),"")</f>
        <v/>
      </c>
      <c r="AE82" s="299" t="str">
        <f>IF(ISNUMBER(W82),INDEX($AW$5:$AW$2999,MATCH(W82,AM$5:AM$2999,0),1),"")</f>
        <v/>
      </c>
      <c r="AF82" s="299" t="str">
        <f>IF(ISNUMBER(X82),INDEX($AW$5:$AW$2999,MATCH(X82,AN$5:AN$2999,0),1),"")</f>
        <v/>
      </c>
      <c r="AG82" s="299"/>
      <c r="AH82" s="303" t="str">
        <f>IF($AW82="","",IF(ISNUMBER(MATCH($AW82,AP$5:AP$29999,0)),MAX(AH$4:AH81)+1,0))</f>
        <v/>
      </c>
      <c r="AI82" s="303" t="str">
        <f>IF($AW82="","",IF(ISNUMBER(MATCH($AW82,AQ$5:AQ$29999,0)),MAX(AI$4:AI81)+1,0))</f>
        <v/>
      </c>
      <c r="AJ82" s="303" t="str">
        <f>IF($AW82="","",IF(ISNUMBER(MATCH($AW82,AR$5:AR$29999,0)),MAX(AJ$4:AJ81)+1,0))</f>
        <v/>
      </c>
      <c r="AK82" s="303" t="str">
        <f>IF($AW82="","",IF(ISNUMBER(MATCH($AW82,AS$5:AS$29999,0)),MAX(AK$4:AK81)+1,0))</f>
        <v/>
      </c>
      <c r="AL82" s="303" t="str">
        <f>IF($AW82="","",IF(ISNUMBER(MATCH($AW82,AT$5:AT$29999,0)),MAX(AL$4:AL81)+1,0))</f>
        <v/>
      </c>
      <c r="AM82" s="303" t="str">
        <f>IF($AW82="","",IF(ISNUMBER(MATCH($AW82,AU$5:AU$29999,0)),MAX(AM$4:AM81)+1,0))</f>
        <v/>
      </c>
      <c r="AN82" s="303" t="str">
        <f>IF($AW82="","",IF(ISNUMBER(MATCH($AW82,AV$5:AV$29999,0)),MAX(AN$4:AN81)+1,0))</f>
        <v/>
      </c>
      <c r="AO82" s="324"/>
      <c r="AP82" s="318"/>
      <c r="AQ82" s="318"/>
      <c r="AR82" s="318"/>
      <c r="AS82" s="318"/>
      <c r="AT82" s="301"/>
      <c r="AU82" s="301"/>
      <c r="AV82" s="301"/>
      <c r="AW82" s="319" t="str">
        <f t="shared" si="3"/>
        <v/>
      </c>
      <c r="AX82" s="291" t="str">
        <f>IF(ISNUMBER(MATCH($AW82,Z$5:Z$501,0)),INDEX(Z$5:Z$501,MATCH($AW82,Z$5:Z$501,0),1),"")</f>
        <v/>
      </c>
      <c r="AY82" s="291" t="str">
        <f>IF(ISNUMBER(MATCH($AW82,AA$5:AA$501,0)),INDEX(AA$5:AA$501,MATCH($AW82,AA$5:AA$501,0),1),"")</f>
        <v/>
      </c>
      <c r="AZ82" s="291" t="str">
        <f>IF(ISNUMBER(MATCH($AW82,AB$5:AB$501,0)),INDEX(AB$5:AB$501,MATCH($AW82,AB$5:AB$501,0),1),"")</f>
        <v/>
      </c>
      <c r="BA82" s="291" t="str">
        <f>IF(ISNUMBER(MATCH($AW82,AC$5:AC$501,0)),INDEX(AC$5:AC$501,MATCH($AW82,AC$5:AC$501,0),1),"")</f>
        <v/>
      </c>
      <c r="BB82" s="291" t="str">
        <f>IF(ISNUMBER(MATCH($AW82,AD$5:AD$501,0)),INDEX(AD$5:AD$501,MATCH($AW82,AD$5:AD$501,0),1),"")</f>
        <v/>
      </c>
      <c r="BC82" s="291" t="str">
        <f>IF(ISNUMBER(MATCH($AW82,AE$5:AE$501,0)),INDEX(AE$5:AE$501,MATCH($AW82,AE$5:AE$501,0),1),"")</f>
        <v/>
      </c>
      <c r="BD82" s="291" t="str">
        <f>IF(ISNUMBER(MATCH($AW82,AF$5:AF$501,0)),INDEX(AF$5:AF$501,MATCH($AW82,AF$5:AF$501,0),1),"")</f>
        <v/>
      </c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 ht="12.75" customHeight="1" x14ac:dyDescent="0.25">
      <c r="A83" s="310">
        <f>IF(ROW()-ROW(A$4)&lt;=1000,ROW()-ROW(A$4),"")</f>
        <v>79</v>
      </c>
      <c r="B83" s="318"/>
      <c r="C83" s="318"/>
      <c r="D83" s="67"/>
      <c r="E83" s="245" t="str">
        <f>IF(ISNUMBER(MATCH(C83,$B$5:$B$1000,0)),MATCH(C83,$B$5:$B$1000,0),"")</f>
        <v/>
      </c>
      <c r="F83" s="309" t="str">
        <f>IF(ISNUMBER(E83),MAX(F$4:F82)+1,"")</f>
        <v/>
      </c>
      <c r="G83" s="309" t="str">
        <f>IF(IF(ISNUMBER(E83),"",MAX(G$4:G82)+1)&lt;=G$3,IF(ISNUMBER(E83),"",MAX(G$4:G82)+1),"")</f>
        <v/>
      </c>
      <c r="H83" s="310" t="str">
        <f>IF(A83&lt;=G$3,MATCH(A83,G$5:G$1000,0),"")</f>
        <v/>
      </c>
      <c r="I83" s="245" t="str">
        <f>IF(ISNUMBER(H83),INDEX($B$5:$B$1000,H83,1),"")</f>
        <v/>
      </c>
      <c r="J83" s="248" t="str">
        <f>IF(ISNUMBER(F83),B83,IF(ISTEXT(B83),INDEX($I$5:$I$1000,MATCH(A83,$H$5:$H$1000,0),1),""))</f>
        <v/>
      </c>
      <c r="K83" s="309" t="str">
        <f>IF(C83="","",IF(ISNUMBER(MATCH(C83,$J$5:$J$1000,0)),"",IF(G83=1,F$3,0)+MAX(K$4:K82)+1))</f>
        <v/>
      </c>
      <c r="L83" s="309" t="str">
        <f>IF(C83="","",IF(ISNUMBER(MATCH(C83,$J$5:$J$1000,0)),"",IF(G83=1,E$4,0)+MAX(L$4:L82)+1))</f>
        <v/>
      </c>
      <c r="M83" s="248" t="str">
        <f>IF(ISNUMBER(MATCH(A83,$L$5:$L$1000,0)),INDEX($C$5:$C$1000,MATCH(A83,$L$5:$L$1000,0),1),"")</f>
        <v/>
      </c>
      <c r="N83" s="248"/>
      <c r="O83" s="67"/>
      <c r="P83" s="319" t="str">
        <f>IF(A83&lt;=$E$4,IF(ISTEXT(J83),J83,""),IF(ISTEXT(M83),M83,""))</f>
        <v/>
      </c>
      <c r="Q83" s="6"/>
      <c r="R83" s="303" t="str">
        <f>IF(ROW()-ROW(R$4)&lt;=AH$3,ROW()-ROW(R$4),"")</f>
        <v/>
      </c>
      <c r="S83" s="303" t="str">
        <f>IF(ROW()-ROW(S$4)&lt;=AI$3,ROW()-ROW(S$4),"")</f>
        <v/>
      </c>
      <c r="T83" s="303" t="str">
        <f>IF(ROW()-ROW(T$4)&lt;=AJ$3,ROW()-ROW(T$4),"")</f>
        <v/>
      </c>
      <c r="U83" s="303" t="str">
        <f>IF(ROW()-ROW(U$4)&lt;=AK$3,ROW()-ROW(U$4),"")</f>
        <v/>
      </c>
      <c r="V83" s="303" t="str">
        <f>IF(ROW()-ROW(V$4)&lt;=AL$3,ROW()-ROW(V$4),"")</f>
        <v/>
      </c>
      <c r="W83" s="303" t="str">
        <f>IF(ROW()-ROW(W$4)&lt;=AM$3,ROW()-ROW(W$4),"")</f>
        <v/>
      </c>
      <c r="X83" s="303" t="str">
        <f>IF(ROW()-ROW(X$4)&lt;=AN$3,ROW()-ROW(X$4),"")</f>
        <v/>
      </c>
      <c r="Y83" s="303"/>
      <c r="Z83" s="299" t="str">
        <f>IF(ISNUMBER(R83),INDEX($AW$5:$AW$2999,MATCH(R83,AH$5:AH$2999,0),1),"")</f>
        <v/>
      </c>
      <c r="AA83" s="299" t="str">
        <f>IF(ISNUMBER(S83),INDEX($AW$5:$AW$2999,MATCH(S83,AI$5:AI$2999,0),1),"")</f>
        <v/>
      </c>
      <c r="AB83" s="299" t="str">
        <f>IF(ISNUMBER(T83),INDEX($AW$5:$AW$2999,MATCH(T83,AJ$5:AJ$2999,0),1),"")</f>
        <v/>
      </c>
      <c r="AC83" s="299" t="str">
        <f>IF(ISNUMBER(U83),INDEX($AW$5:$AW$2999,MATCH(U83,AK$5:AK$2999,0),1),"")</f>
        <v/>
      </c>
      <c r="AD83" s="299" t="str">
        <f>IF(ISNUMBER(V83),INDEX($AW$5:$AW$2999,MATCH(V83,AL$5:AL$2999,0),1),"")</f>
        <v/>
      </c>
      <c r="AE83" s="299" t="str">
        <f>IF(ISNUMBER(W83),INDEX($AW$5:$AW$2999,MATCH(W83,AM$5:AM$2999,0),1),"")</f>
        <v/>
      </c>
      <c r="AF83" s="299" t="str">
        <f>IF(ISNUMBER(X83),INDEX($AW$5:$AW$2999,MATCH(X83,AN$5:AN$2999,0),1),"")</f>
        <v/>
      </c>
      <c r="AG83" s="299"/>
      <c r="AH83" s="303" t="str">
        <f>IF($AW83="","",IF(ISNUMBER(MATCH($AW83,AP$5:AP$29999,0)),MAX(AH$4:AH82)+1,0))</f>
        <v/>
      </c>
      <c r="AI83" s="303" t="str">
        <f>IF($AW83="","",IF(ISNUMBER(MATCH($AW83,AQ$5:AQ$29999,0)),MAX(AI$4:AI82)+1,0))</f>
        <v/>
      </c>
      <c r="AJ83" s="303" t="str">
        <f>IF($AW83="","",IF(ISNUMBER(MATCH($AW83,AR$5:AR$29999,0)),MAX(AJ$4:AJ82)+1,0))</f>
        <v/>
      </c>
      <c r="AK83" s="303" t="str">
        <f>IF($AW83="","",IF(ISNUMBER(MATCH($AW83,AS$5:AS$29999,0)),MAX(AK$4:AK82)+1,0))</f>
        <v/>
      </c>
      <c r="AL83" s="303" t="str">
        <f>IF($AW83="","",IF(ISNUMBER(MATCH($AW83,AT$5:AT$29999,0)),MAX(AL$4:AL82)+1,0))</f>
        <v/>
      </c>
      <c r="AM83" s="303" t="str">
        <f>IF($AW83="","",IF(ISNUMBER(MATCH($AW83,AU$5:AU$29999,0)),MAX(AM$4:AM82)+1,0))</f>
        <v/>
      </c>
      <c r="AN83" s="303" t="str">
        <f>IF($AW83="","",IF(ISNUMBER(MATCH($AW83,AV$5:AV$29999,0)),MAX(AN$4:AN82)+1,0))</f>
        <v/>
      </c>
      <c r="AO83" s="324"/>
      <c r="AP83" s="318"/>
      <c r="AQ83" s="318"/>
      <c r="AR83" s="318"/>
      <c r="AS83" s="318"/>
      <c r="AT83" s="301"/>
      <c r="AU83" s="301"/>
      <c r="AV83" s="301"/>
      <c r="AW83" s="319" t="str">
        <f t="shared" si="3"/>
        <v/>
      </c>
      <c r="AX83" s="291" t="str">
        <f>IF(ISNUMBER(MATCH($AW83,Z$5:Z$501,0)),INDEX(Z$5:Z$501,MATCH($AW83,Z$5:Z$501,0),1),"")</f>
        <v/>
      </c>
      <c r="AY83" s="291" t="str">
        <f>IF(ISNUMBER(MATCH($AW83,AA$5:AA$501,0)),INDEX(AA$5:AA$501,MATCH($AW83,AA$5:AA$501,0),1),"")</f>
        <v/>
      </c>
      <c r="AZ83" s="291" t="str">
        <f>IF(ISNUMBER(MATCH($AW83,AB$5:AB$501,0)),INDEX(AB$5:AB$501,MATCH($AW83,AB$5:AB$501,0),1),"")</f>
        <v/>
      </c>
      <c r="BA83" s="291" t="str">
        <f>IF(ISNUMBER(MATCH($AW83,AC$5:AC$501,0)),INDEX(AC$5:AC$501,MATCH($AW83,AC$5:AC$501,0),1),"")</f>
        <v/>
      </c>
      <c r="BB83" s="291" t="str">
        <f>IF(ISNUMBER(MATCH($AW83,AD$5:AD$501,0)),INDEX(AD$5:AD$501,MATCH($AW83,AD$5:AD$501,0),1),"")</f>
        <v/>
      </c>
      <c r="BC83" s="291" t="str">
        <f>IF(ISNUMBER(MATCH($AW83,AE$5:AE$501,0)),INDEX(AE$5:AE$501,MATCH($AW83,AE$5:AE$501,0),1),"")</f>
        <v/>
      </c>
      <c r="BD83" s="291" t="str">
        <f>IF(ISNUMBER(MATCH($AW83,AF$5:AF$501,0)),INDEX(AF$5:AF$501,MATCH($AW83,AF$5:AF$501,0),1),"")</f>
        <v/>
      </c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 ht="12.75" customHeight="1" x14ac:dyDescent="0.25">
      <c r="A84" s="310">
        <f>IF(ROW()-ROW(A$4)&lt;=1000,ROW()-ROW(A$4),"")</f>
        <v>80</v>
      </c>
      <c r="B84" s="318"/>
      <c r="C84" s="318"/>
      <c r="D84" s="67"/>
      <c r="E84" s="245" t="str">
        <f>IF(ISNUMBER(MATCH(C84,$B$5:$B$1000,0)),MATCH(C84,$B$5:$B$1000,0),"")</f>
        <v/>
      </c>
      <c r="F84" s="309" t="str">
        <f>IF(ISNUMBER(E84),MAX(F$4:F83)+1,"")</f>
        <v/>
      </c>
      <c r="G84" s="309" t="str">
        <f>IF(IF(ISNUMBER(E84),"",MAX(G$4:G83)+1)&lt;=G$3,IF(ISNUMBER(E84),"",MAX(G$4:G83)+1),"")</f>
        <v/>
      </c>
      <c r="H84" s="310" t="str">
        <f>IF(A84&lt;=G$3,MATCH(A84,G$5:G$1000,0),"")</f>
        <v/>
      </c>
      <c r="I84" s="245" t="str">
        <f>IF(ISNUMBER(H84),INDEX($B$5:$B$1000,H84,1),"")</f>
        <v/>
      </c>
      <c r="J84" s="248" t="str">
        <f>IF(ISNUMBER(F84),B84,IF(ISTEXT(B84),INDEX($I$5:$I$1000,MATCH(A84,$H$5:$H$1000,0),1),""))</f>
        <v/>
      </c>
      <c r="K84" s="309" t="str">
        <f>IF(C84="","",IF(ISNUMBER(MATCH(C84,$J$5:$J$1000,0)),"",IF(G84=1,F$3,0)+MAX(K$4:K83)+1))</f>
        <v/>
      </c>
      <c r="L84" s="309" t="str">
        <f>IF(C84="","",IF(ISNUMBER(MATCH(C84,$J$5:$J$1000,0)),"",IF(G84=1,E$4,0)+MAX(L$4:L83)+1))</f>
        <v/>
      </c>
      <c r="M84" s="248" t="str">
        <f>IF(ISNUMBER(MATCH(A84,$L$5:$L$1000,0)),INDEX($C$5:$C$1000,MATCH(A84,$L$5:$L$1000,0),1),"")</f>
        <v/>
      </c>
      <c r="N84" s="248"/>
      <c r="O84" s="67"/>
      <c r="P84" s="319" t="str">
        <f>IF(A84&lt;=$E$4,IF(ISTEXT(J84),J84,""),IF(ISTEXT(M84),M84,""))</f>
        <v/>
      </c>
      <c r="Q84" s="6"/>
      <c r="R84" s="303" t="str">
        <f>IF(ROW()-ROW(R$4)&lt;=AH$3,ROW()-ROW(R$4),"")</f>
        <v/>
      </c>
      <c r="S84" s="303" t="str">
        <f>IF(ROW()-ROW(S$4)&lt;=AI$3,ROW()-ROW(S$4),"")</f>
        <v/>
      </c>
      <c r="T84" s="303" t="str">
        <f>IF(ROW()-ROW(T$4)&lt;=AJ$3,ROW()-ROW(T$4),"")</f>
        <v/>
      </c>
      <c r="U84" s="303" t="str">
        <f>IF(ROW()-ROW(U$4)&lt;=AK$3,ROW()-ROW(U$4),"")</f>
        <v/>
      </c>
      <c r="V84" s="303" t="str">
        <f>IF(ROW()-ROW(V$4)&lt;=AL$3,ROW()-ROW(V$4),"")</f>
        <v/>
      </c>
      <c r="W84" s="303" t="str">
        <f>IF(ROW()-ROW(W$4)&lt;=AM$3,ROW()-ROW(W$4),"")</f>
        <v/>
      </c>
      <c r="X84" s="303" t="str">
        <f>IF(ROW()-ROW(X$4)&lt;=AN$3,ROW()-ROW(X$4),"")</f>
        <v/>
      </c>
      <c r="Y84" s="303"/>
      <c r="Z84" s="299" t="str">
        <f>IF(ISNUMBER(R84),INDEX($AW$5:$AW$2999,MATCH(R84,AH$5:AH$2999,0),1),"")</f>
        <v/>
      </c>
      <c r="AA84" s="299" t="str">
        <f>IF(ISNUMBER(S84),INDEX($AW$5:$AW$2999,MATCH(S84,AI$5:AI$2999,0),1),"")</f>
        <v/>
      </c>
      <c r="AB84" s="299" t="str">
        <f>IF(ISNUMBER(T84),INDEX($AW$5:$AW$2999,MATCH(T84,AJ$5:AJ$2999,0),1),"")</f>
        <v/>
      </c>
      <c r="AC84" s="299" t="str">
        <f>IF(ISNUMBER(U84),INDEX($AW$5:$AW$2999,MATCH(U84,AK$5:AK$2999,0),1),"")</f>
        <v/>
      </c>
      <c r="AD84" s="299" t="str">
        <f>IF(ISNUMBER(V84),INDEX($AW$5:$AW$2999,MATCH(V84,AL$5:AL$2999,0),1),"")</f>
        <v/>
      </c>
      <c r="AE84" s="299" t="str">
        <f>IF(ISNUMBER(W84),INDEX($AW$5:$AW$2999,MATCH(W84,AM$5:AM$2999,0),1),"")</f>
        <v/>
      </c>
      <c r="AF84" s="299" t="str">
        <f>IF(ISNUMBER(X84),INDEX($AW$5:$AW$2999,MATCH(X84,AN$5:AN$2999,0),1),"")</f>
        <v/>
      </c>
      <c r="AG84" s="299"/>
      <c r="AH84" s="303" t="str">
        <f>IF($AW84="","",IF(ISNUMBER(MATCH($AW84,AP$5:AP$29999,0)),MAX(AH$4:AH83)+1,0))</f>
        <v/>
      </c>
      <c r="AI84" s="303" t="str">
        <f>IF($AW84="","",IF(ISNUMBER(MATCH($AW84,AQ$5:AQ$29999,0)),MAX(AI$4:AI83)+1,0))</f>
        <v/>
      </c>
      <c r="AJ84" s="303" t="str">
        <f>IF($AW84="","",IF(ISNUMBER(MATCH($AW84,AR$5:AR$29999,0)),MAX(AJ$4:AJ83)+1,0))</f>
        <v/>
      </c>
      <c r="AK84" s="303" t="str">
        <f>IF($AW84="","",IF(ISNUMBER(MATCH($AW84,AS$5:AS$29999,0)),MAX(AK$4:AK83)+1,0))</f>
        <v/>
      </c>
      <c r="AL84" s="303" t="str">
        <f>IF($AW84="","",IF(ISNUMBER(MATCH($AW84,AT$5:AT$29999,0)),MAX(AL$4:AL83)+1,0))</f>
        <v/>
      </c>
      <c r="AM84" s="303" t="str">
        <f>IF($AW84="","",IF(ISNUMBER(MATCH($AW84,AU$5:AU$29999,0)),MAX(AM$4:AM83)+1,0))</f>
        <v/>
      </c>
      <c r="AN84" s="303" t="str">
        <f>IF($AW84="","",IF(ISNUMBER(MATCH($AW84,AV$5:AV$29999,0)),MAX(AN$4:AN83)+1,0))</f>
        <v/>
      </c>
      <c r="AO84" s="324"/>
      <c r="AP84" s="318"/>
      <c r="AQ84" s="318"/>
      <c r="AR84" s="318"/>
      <c r="AS84" s="318"/>
      <c r="AT84" s="301"/>
      <c r="AU84" s="301"/>
      <c r="AV84" s="301"/>
      <c r="AW84" s="319" t="str">
        <f t="shared" si="3"/>
        <v/>
      </c>
      <c r="AX84" s="291" t="str">
        <f>IF(ISNUMBER(MATCH($AW84,Z$5:Z$501,0)),INDEX(Z$5:Z$501,MATCH($AW84,Z$5:Z$501,0),1),"")</f>
        <v/>
      </c>
      <c r="AY84" s="291" t="str">
        <f>IF(ISNUMBER(MATCH($AW84,AA$5:AA$501,0)),INDEX(AA$5:AA$501,MATCH($AW84,AA$5:AA$501,0),1),"")</f>
        <v/>
      </c>
      <c r="AZ84" s="291" t="str">
        <f>IF(ISNUMBER(MATCH($AW84,AB$5:AB$501,0)),INDEX(AB$5:AB$501,MATCH($AW84,AB$5:AB$501,0),1),"")</f>
        <v/>
      </c>
      <c r="BA84" s="291" t="str">
        <f>IF(ISNUMBER(MATCH($AW84,AC$5:AC$501,0)),INDEX(AC$5:AC$501,MATCH($AW84,AC$5:AC$501,0),1),"")</f>
        <v/>
      </c>
      <c r="BB84" s="291" t="str">
        <f>IF(ISNUMBER(MATCH($AW84,AD$5:AD$501,0)),INDEX(AD$5:AD$501,MATCH($AW84,AD$5:AD$501,0),1),"")</f>
        <v/>
      </c>
      <c r="BC84" s="291" t="str">
        <f>IF(ISNUMBER(MATCH($AW84,AE$5:AE$501,0)),INDEX(AE$5:AE$501,MATCH($AW84,AE$5:AE$501,0),1),"")</f>
        <v/>
      </c>
      <c r="BD84" s="291" t="str">
        <f>IF(ISNUMBER(MATCH($AW84,AF$5:AF$501,0)),INDEX(AF$5:AF$501,MATCH($AW84,AF$5:AF$501,0),1),"")</f>
        <v/>
      </c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76" ht="12.75" customHeight="1" x14ac:dyDescent="0.25">
      <c r="A85" s="310">
        <f>IF(ROW()-ROW(A$4)&lt;=1000,ROW()-ROW(A$4),"")</f>
        <v>81</v>
      </c>
      <c r="B85" s="318"/>
      <c r="C85" s="318"/>
      <c r="D85" s="67"/>
      <c r="E85" s="245" t="str">
        <f>IF(ISNUMBER(MATCH(C85,$B$5:$B$1000,0)),MATCH(C85,$B$5:$B$1000,0),"")</f>
        <v/>
      </c>
      <c r="F85" s="309" t="str">
        <f>IF(ISNUMBER(E85),MAX(F$4:F84)+1,"")</f>
        <v/>
      </c>
      <c r="G85" s="309" t="str">
        <f>IF(IF(ISNUMBER(E85),"",MAX(G$4:G84)+1)&lt;=G$3,IF(ISNUMBER(E85),"",MAX(G$4:G84)+1),"")</f>
        <v/>
      </c>
      <c r="H85" s="310" t="str">
        <f>IF(A85&lt;=G$3,MATCH(A85,G$5:G$1000,0),"")</f>
        <v/>
      </c>
      <c r="I85" s="245" t="str">
        <f>IF(ISNUMBER(H85),INDEX($B$5:$B$1000,H85,1),"")</f>
        <v/>
      </c>
      <c r="J85" s="248" t="str">
        <f>IF(ISNUMBER(F85),B85,IF(ISTEXT(B85),INDEX($I$5:$I$1000,MATCH(A85,$H$5:$H$1000,0),1),""))</f>
        <v/>
      </c>
      <c r="K85" s="309" t="str">
        <f>IF(C85="","",IF(ISNUMBER(MATCH(C85,$J$5:$J$1000,0)),"",IF(G85=1,F$3,0)+MAX(K$4:K84)+1))</f>
        <v/>
      </c>
      <c r="L85" s="309" t="str">
        <f>IF(C85="","",IF(ISNUMBER(MATCH(C85,$J$5:$J$1000,0)),"",IF(G85=1,E$4,0)+MAX(L$4:L84)+1))</f>
        <v/>
      </c>
      <c r="M85" s="248" t="str">
        <f>IF(ISNUMBER(MATCH(A85,$L$5:$L$1000,0)),INDEX($C$5:$C$1000,MATCH(A85,$L$5:$L$1000,0),1),"")</f>
        <v/>
      </c>
      <c r="N85" s="248"/>
      <c r="O85" s="67"/>
      <c r="P85" s="319" t="str">
        <f>IF(A85&lt;=$E$4,IF(ISTEXT(J85),J85,""),IF(ISTEXT(M85),M85,""))</f>
        <v/>
      </c>
      <c r="Q85" s="6"/>
      <c r="R85" s="303" t="str">
        <f>IF(ROW()-ROW(R$4)&lt;=AH$3,ROW()-ROW(R$4),"")</f>
        <v/>
      </c>
      <c r="S85" s="303" t="str">
        <f>IF(ROW()-ROW(S$4)&lt;=AI$3,ROW()-ROW(S$4),"")</f>
        <v/>
      </c>
      <c r="T85" s="303" t="str">
        <f>IF(ROW()-ROW(T$4)&lt;=AJ$3,ROW()-ROW(T$4),"")</f>
        <v/>
      </c>
      <c r="U85" s="303" t="str">
        <f>IF(ROW()-ROW(U$4)&lt;=AK$3,ROW()-ROW(U$4),"")</f>
        <v/>
      </c>
      <c r="V85" s="303" t="str">
        <f>IF(ROW()-ROW(V$4)&lt;=AL$3,ROW()-ROW(V$4),"")</f>
        <v/>
      </c>
      <c r="W85" s="303" t="str">
        <f>IF(ROW()-ROW(W$4)&lt;=AM$3,ROW()-ROW(W$4),"")</f>
        <v/>
      </c>
      <c r="X85" s="303" t="str">
        <f>IF(ROW()-ROW(X$4)&lt;=AN$3,ROW()-ROW(X$4),"")</f>
        <v/>
      </c>
      <c r="Y85" s="303"/>
      <c r="Z85" s="299" t="str">
        <f>IF(ISNUMBER(R85),INDEX($AW$5:$AW$2999,MATCH(R85,AH$5:AH$2999,0),1),"")</f>
        <v/>
      </c>
      <c r="AA85" s="299" t="str">
        <f>IF(ISNUMBER(S85),INDEX($AW$5:$AW$2999,MATCH(S85,AI$5:AI$2999,0),1),"")</f>
        <v/>
      </c>
      <c r="AB85" s="299" t="str">
        <f>IF(ISNUMBER(T85),INDEX($AW$5:$AW$2999,MATCH(T85,AJ$5:AJ$2999,0),1),"")</f>
        <v/>
      </c>
      <c r="AC85" s="299" t="str">
        <f>IF(ISNUMBER(U85),INDEX($AW$5:$AW$2999,MATCH(U85,AK$5:AK$2999,0),1),"")</f>
        <v/>
      </c>
      <c r="AD85" s="299" t="str">
        <f>IF(ISNUMBER(V85),INDEX($AW$5:$AW$2999,MATCH(V85,AL$5:AL$2999,0),1),"")</f>
        <v/>
      </c>
      <c r="AE85" s="299" t="str">
        <f>IF(ISNUMBER(W85),INDEX($AW$5:$AW$2999,MATCH(W85,AM$5:AM$2999,0),1),"")</f>
        <v/>
      </c>
      <c r="AF85" s="299" t="str">
        <f>IF(ISNUMBER(X85),INDEX($AW$5:$AW$2999,MATCH(X85,AN$5:AN$2999,0),1),"")</f>
        <v/>
      </c>
      <c r="AG85" s="299"/>
      <c r="AH85" s="303" t="str">
        <f>IF($AW85="","",IF(ISNUMBER(MATCH($AW85,AP$5:AP$29999,0)),MAX(AH$4:AH84)+1,0))</f>
        <v/>
      </c>
      <c r="AI85" s="303" t="str">
        <f>IF($AW85="","",IF(ISNUMBER(MATCH($AW85,AQ$5:AQ$29999,0)),MAX(AI$4:AI84)+1,0))</f>
        <v/>
      </c>
      <c r="AJ85" s="303" t="str">
        <f>IF($AW85="","",IF(ISNUMBER(MATCH($AW85,AR$5:AR$29999,0)),MAX(AJ$4:AJ84)+1,0))</f>
        <v/>
      </c>
      <c r="AK85" s="303" t="str">
        <f>IF($AW85="","",IF(ISNUMBER(MATCH($AW85,AS$5:AS$29999,0)),MAX(AK$4:AK84)+1,0))</f>
        <v/>
      </c>
      <c r="AL85" s="303" t="str">
        <f>IF($AW85="","",IF(ISNUMBER(MATCH($AW85,AT$5:AT$29999,0)),MAX(AL$4:AL84)+1,0))</f>
        <v/>
      </c>
      <c r="AM85" s="303" t="str">
        <f>IF($AW85="","",IF(ISNUMBER(MATCH($AW85,AU$5:AU$29999,0)),MAX(AM$4:AM84)+1,0))</f>
        <v/>
      </c>
      <c r="AN85" s="303" t="str">
        <f>IF($AW85="","",IF(ISNUMBER(MATCH($AW85,AV$5:AV$29999,0)),MAX(AN$4:AN84)+1,0))</f>
        <v/>
      </c>
      <c r="AO85" s="324"/>
      <c r="AP85" s="318"/>
      <c r="AQ85" s="318"/>
      <c r="AR85" s="318"/>
      <c r="AS85" s="318"/>
      <c r="AT85" s="301"/>
      <c r="AU85" s="301"/>
      <c r="AV85" s="301"/>
      <c r="AW85" s="319" t="str">
        <f t="shared" si="3"/>
        <v/>
      </c>
      <c r="AX85" s="291" t="str">
        <f>IF(ISNUMBER(MATCH($AW85,Z$5:Z$501,0)),INDEX(Z$5:Z$501,MATCH($AW85,Z$5:Z$501,0),1),"")</f>
        <v/>
      </c>
      <c r="AY85" s="291" t="str">
        <f>IF(ISNUMBER(MATCH($AW85,AA$5:AA$501,0)),INDEX(AA$5:AA$501,MATCH($AW85,AA$5:AA$501,0),1),"")</f>
        <v/>
      </c>
      <c r="AZ85" s="291" t="str">
        <f>IF(ISNUMBER(MATCH($AW85,AB$5:AB$501,0)),INDEX(AB$5:AB$501,MATCH($AW85,AB$5:AB$501,0),1),"")</f>
        <v/>
      </c>
      <c r="BA85" s="291" t="str">
        <f>IF(ISNUMBER(MATCH($AW85,AC$5:AC$501,0)),INDEX(AC$5:AC$501,MATCH($AW85,AC$5:AC$501,0),1),"")</f>
        <v/>
      </c>
      <c r="BB85" s="291" t="str">
        <f>IF(ISNUMBER(MATCH($AW85,AD$5:AD$501,0)),INDEX(AD$5:AD$501,MATCH($AW85,AD$5:AD$501,0),1),"")</f>
        <v/>
      </c>
      <c r="BC85" s="291" t="str">
        <f>IF(ISNUMBER(MATCH($AW85,AE$5:AE$501,0)),INDEX(AE$5:AE$501,MATCH($AW85,AE$5:AE$501,0),1),"")</f>
        <v/>
      </c>
      <c r="BD85" s="291" t="str">
        <f>IF(ISNUMBER(MATCH($AW85,AF$5:AF$501,0)),INDEX(AF$5:AF$501,MATCH($AW85,AF$5:AF$501,0),1),"")</f>
        <v/>
      </c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76" ht="12.75" customHeight="1" x14ac:dyDescent="0.25">
      <c r="A86" s="310">
        <f>IF(ROW()-ROW(A$4)&lt;=1000,ROW()-ROW(A$4),"")</f>
        <v>82</v>
      </c>
      <c r="B86" s="318"/>
      <c r="C86" s="318"/>
      <c r="D86" s="67"/>
      <c r="E86" s="245" t="str">
        <f>IF(ISNUMBER(MATCH(C86,$B$5:$B$1000,0)),MATCH(C86,$B$5:$B$1000,0),"")</f>
        <v/>
      </c>
      <c r="F86" s="309" t="str">
        <f>IF(ISNUMBER(E86),MAX(F$4:F85)+1,"")</f>
        <v/>
      </c>
      <c r="G86" s="309" t="str">
        <f>IF(IF(ISNUMBER(E86),"",MAX(G$4:G85)+1)&lt;=G$3,IF(ISNUMBER(E86),"",MAX(G$4:G85)+1),"")</f>
        <v/>
      </c>
      <c r="H86" s="310" t="str">
        <f>IF(A86&lt;=G$3,MATCH(A86,G$5:G$1000,0),"")</f>
        <v/>
      </c>
      <c r="I86" s="245" t="str">
        <f>IF(ISNUMBER(H86),INDEX($B$5:$B$1000,H86,1),"")</f>
        <v/>
      </c>
      <c r="J86" s="248" t="str">
        <f>IF(ISNUMBER(F86),B86,IF(ISTEXT(B86),INDEX($I$5:$I$1000,MATCH(A86,$H$5:$H$1000,0),1),""))</f>
        <v/>
      </c>
      <c r="K86" s="309" t="str">
        <f>IF(C86="","",IF(ISNUMBER(MATCH(C86,$J$5:$J$1000,0)),"",IF(G86=1,F$3,0)+MAX(K$4:K85)+1))</f>
        <v/>
      </c>
      <c r="L86" s="309" t="str">
        <f>IF(C86="","",IF(ISNUMBER(MATCH(C86,$J$5:$J$1000,0)),"",IF(G86=1,E$4,0)+MAX(L$4:L85)+1))</f>
        <v/>
      </c>
      <c r="M86" s="248" t="str">
        <f>IF(ISNUMBER(MATCH(A86,$L$5:$L$1000,0)),INDEX($C$5:$C$1000,MATCH(A86,$L$5:$L$1000,0),1),"")</f>
        <v/>
      </c>
      <c r="N86" s="248"/>
      <c r="O86" s="67"/>
      <c r="P86" s="319" t="str">
        <f>IF(A86&lt;=$E$4,IF(ISTEXT(J86),J86,""),IF(ISTEXT(M86),M86,""))</f>
        <v/>
      </c>
      <c r="Q86" s="6"/>
      <c r="R86" s="303" t="str">
        <f>IF(ROW()-ROW(R$4)&lt;=AH$3,ROW()-ROW(R$4),"")</f>
        <v/>
      </c>
      <c r="S86" s="303" t="str">
        <f>IF(ROW()-ROW(S$4)&lt;=AI$3,ROW()-ROW(S$4),"")</f>
        <v/>
      </c>
      <c r="T86" s="303" t="str">
        <f>IF(ROW()-ROW(T$4)&lt;=AJ$3,ROW()-ROW(T$4),"")</f>
        <v/>
      </c>
      <c r="U86" s="303" t="str">
        <f>IF(ROW()-ROW(U$4)&lt;=AK$3,ROW()-ROW(U$4),"")</f>
        <v/>
      </c>
      <c r="V86" s="303" t="str">
        <f>IF(ROW()-ROW(V$4)&lt;=AL$3,ROW()-ROW(V$4),"")</f>
        <v/>
      </c>
      <c r="W86" s="303" t="str">
        <f>IF(ROW()-ROW(W$4)&lt;=AM$3,ROW()-ROW(W$4),"")</f>
        <v/>
      </c>
      <c r="X86" s="303" t="str">
        <f>IF(ROW()-ROW(X$4)&lt;=AN$3,ROW()-ROW(X$4),"")</f>
        <v/>
      </c>
      <c r="Y86" s="303"/>
      <c r="Z86" s="299" t="str">
        <f>IF(ISNUMBER(R86),INDEX($AW$5:$AW$2999,MATCH(R86,AH$5:AH$2999,0),1),"")</f>
        <v/>
      </c>
      <c r="AA86" s="299" t="str">
        <f>IF(ISNUMBER(S86),INDEX($AW$5:$AW$2999,MATCH(S86,AI$5:AI$2999,0),1),"")</f>
        <v/>
      </c>
      <c r="AB86" s="299" t="str">
        <f>IF(ISNUMBER(T86),INDEX($AW$5:$AW$2999,MATCH(T86,AJ$5:AJ$2999,0),1),"")</f>
        <v/>
      </c>
      <c r="AC86" s="299" t="str">
        <f>IF(ISNUMBER(U86),INDEX($AW$5:$AW$2999,MATCH(U86,AK$5:AK$2999,0),1),"")</f>
        <v/>
      </c>
      <c r="AD86" s="299" t="str">
        <f>IF(ISNUMBER(V86),INDEX($AW$5:$AW$2999,MATCH(V86,AL$5:AL$2999,0),1),"")</f>
        <v/>
      </c>
      <c r="AE86" s="299" t="str">
        <f>IF(ISNUMBER(W86),INDEX($AW$5:$AW$2999,MATCH(W86,AM$5:AM$2999,0),1),"")</f>
        <v/>
      </c>
      <c r="AF86" s="299" t="str">
        <f>IF(ISNUMBER(X86),INDEX($AW$5:$AW$2999,MATCH(X86,AN$5:AN$2999,0),1),"")</f>
        <v/>
      </c>
      <c r="AG86" s="299"/>
      <c r="AH86" s="303" t="str">
        <f>IF($AW86="","",IF(ISNUMBER(MATCH($AW86,AP$5:AP$29999,0)),MAX(AH$4:AH85)+1,0))</f>
        <v/>
      </c>
      <c r="AI86" s="303" t="str">
        <f>IF($AW86="","",IF(ISNUMBER(MATCH($AW86,AQ$5:AQ$29999,0)),MAX(AI$4:AI85)+1,0))</f>
        <v/>
      </c>
      <c r="AJ86" s="303" t="str">
        <f>IF($AW86="","",IF(ISNUMBER(MATCH($AW86,AR$5:AR$29999,0)),MAX(AJ$4:AJ85)+1,0))</f>
        <v/>
      </c>
      <c r="AK86" s="303" t="str">
        <f>IF($AW86="","",IF(ISNUMBER(MATCH($AW86,AS$5:AS$29999,0)),MAX(AK$4:AK85)+1,0))</f>
        <v/>
      </c>
      <c r="AL86" s="303" t="str">
        <f>IF($AW86="","",IF(ISNUMBER(MATCH($AW86,AT$5:AT$29999,0)),MAX(AL$4:AL85)+1,0))</f>
        <v/>
      </c>
      <c r="AM86" s="303" t="str">
        <f>IF($AW86="","",IF(ISNUMBER(MATCH($AW86,AU$5:AU$29999,0)),MAX(AM$4:AM85)+1,0))</f>
        <v/>
      </c>
      <c r="AN86" s="303" t="str">
        <f>IF($AW86="","",IF(ISNUMBER(MATCH($AW86,AV$5:AV$29999,0)),MAX(AN$4:AN85)+1,0))</f>
        <v/>
      </c>
      <c r="AO86" s="324"/>
      <c r="AP86" s="318"/>
      <c r="AQ86" s="318"/>
      <c r="AR86" s="318"/>
      <c r="AS86" s="318"/>
      <c r="AT86" s="301"/>
      <c r="AU86" s="301"/>
      <c r="AV86" s="301"/>
      <c r="AW86" s="319" t="str">
        <f t="shared" si="3"/>
        <v/>
      </c>
      <c r="AX86" s="291" t="str">
        <f>IF(ISNUMBER(MATCH($AW86,Z$5:Z$501,0)),INDEX(Z$5:Z$501,MATCH($AW86,Z$5:Z$501,0),1),"")</f>
        <v/>
      </c>
      <c r="AY86" s="291" t="str">
        <f>IF(ISNUMBER(MATCH($AW86,AA$5:AA$501,0)),INDEX(AA$5:AA$501,MATCH($AW86,AA$5:AA$501,0),1),"")</f>
        <v/>
      </c>
      <c r="AZ86" s="291" t="str">
        <f>IF(ISNUMBER(MATCH($AW86,AB$5:AB$501,0)),INDEX(AB$5:AB$501,MATCH($AW86,AB$5:AB$501,0),1),"")</f>
        <v/>
      </c>
      <c r="BA86" s="291" t="str">
        <f>IF(ISNUMBER(MATCH($AW86,AC$5:AC$501,0)),INDEX(AC$5:AC$501,MATCH($AW86,AC$5:AC$501,0),1),"")</f>
        <v/>
      </c>
      <c r="BB86" s="291" t="str">
        <f>IF(ISNUMBER(MATCH($AW86,AD$5:AD$501,0)),INDEX(AD$5:AD$501,MATCH($AW86,AD$5:AD$501,0),1),"")</f>
        <v/>
      </c>
      <c r="BC86" s="291" t="str">
        <f>IF(ISNUMBER(MATCH($AW86,AE$5:AE$501,0)),INDEX(AE$5:AE$501,MATCH($AW86,AE$5:AE$501,0),1),"")</f>
        <v/>
      </c>
      <c r="BD86" s="291" t="str">
        <f>IF(ISNUMBER(MATCH($AW86,AF$5:AF$501,0)),INDEX(AF$5:AF$501,MATCH($AW86,AF$5:AF$501,0),1),"")</f>
        <v/>
      </c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76" ht="12.75" customHeight="1" x14ac:dyDescent="0.25">
      <c r="A87" s="310">
        <f>IF(ROW()-ROW(A$4)&lt;=1000,ROW()-ROW(A$4),"")</f>
        <v>83</v>
      </c>
      <c r="B87" s="318"/>
      <c r="C87" s="318"/>
      <c r="D87" s="67"/>
      <c r="E87" s="245" t="str">
        <f>IF(ISNUMBER(MATCH(C87,$B$5:$B$1000,0)),MATCH(C87,$B$5:$B$1000,0),"")</f>
        <v/>
      </c>
      <c r="F87" s="309" t="str">
        <f>IF(ISNUMBER(E87),MAX(F$4:F86)+1,"")</f>
        <v/>
      </c>
      <c r="G87" s="309" t="str">
        <f>IF(IF(ISNUMBER(E87),"",MAX(G$4:G86)+1)&lt;=G$3,IF(ISNUMBER(E87),"",MAX(G$4:G86)+1),"")</f>
        <v/>
      </c>
      <c r="H87" s="310" t="str">
        <f>IF(A87&lt;=G$3,MATCH(A87,G$5:G$1000,0),"")</f>
        <v/>
      </c>
      <c r="I87" s="245" t="str">
        <f>IF(ISNUMBER(H87),INDEX($B$5:$B$1000,H87,1),"")</f>
        <v/>
      </c>
      <c r="J87" s="248" t="str">
        <f>IF(ISNUMBER(F87),B87,IF(ISTEXT(B87),INDEX($I$5:$I$1000,MATCH(A87,$H$5:$H$1000,0),1),""))</f>
        <v/>
      </c>
      <c r="K87" s="309" t="str">
        <f>IF(C87="","",IF(ISNUMBER(MATCH(C87,$J$5:$J$1000,0)),"",IF(G87=1,F$3,0)+MAX(K$4:K86)+1))</f>
        <v/>
      </c>
      <c r="L87" s="309" t="str">
        <f>IF(C87="","",IF(ISNUMBER(MATCH(C87,$J$5:$J$1000,0)),"",IF(G87=1,E$4,0)+MAX(L$4:L86)+1))</f>
        <v/>
      </c>
      <c r="M87" s="248" t="str">
        <f>IF(ISNUMBER(MATCH(A87,$L$5:$L$1000,0)),INDEX($C$5:$C$1000,MATCH(A87,$L$5:$L$1000,0),1),"")</f>
        <v/>
      </c>
      <c r="N87" s="248"/>
      <c r="O87" s="67"/>
      <c r="P87" s="319" t="str">
        <f>IF(A87&lt;=$E$4,IF(ISTEXT(J87),J87,""),IF(ISTEXT(M87),M87,""))</f>
        <v/>
      </c>
      <c r="Q87" s="6"/>
      <c r="R87" s="303" t="str">
        <f>IF(ROW()-ROW(R$4)&lt;=AH$3,ROW()-ROW(R$4),"")</f>
        <v/>
      </c>
      <c r="S87" s="303" t="str">
        <f>IF(ROW()-ROW(S$4)&lt;=AI$3,ROW()-ROW(S$4),"")</f>
        <v/>
      </c>
      <c r="T87" s="303" t="str">
        <f>IF(ROW()-ROW(T$4)&lt;=AJ$3,ROW()-ROW(T$4),"")</f>
        <v/>
      </c>
      <c r="U87" s="303" t="str">
        <f>IF(ROW()-ROW(U$4)&lt;=AK$3,ROW()-ROW(U$4),"")</f>
        <v/>
      </c>
      <c r="V87" s="303" t="str">
        <f>IF(ROW()-ROW(V$4)&lt;=AL$3,ROW()-ROW(V$4),"")</f>
        <v/>
      </c>
      <c r="W87" s="303" t="str">
        <f>IF(ROW()-ROW(W$4)&lt;=AM$3,ROW()-ROW(W$4),"")</f>
        <v/>
      </c>
      <c r="X87" s="303" t="str">
        <f>IF(ROW()-ROW(X$4)&lt;=AN$3,ROW()-ROW(X$4),"")</f>
        <v/>
      </c>
      <c r="Y87" s="303"/>
      <c r="Z87" s="299" t="str">
        <f>IF(ISNUMBER(R87),INDEX($AW$5:$AW$2999,MATCH(R87,AH$5:AH$2999,0),1),"")</f>
        <v/>
      </c>
      <c r="AA87" s="299" t="str">
        <f>IF(ISNUMBER(S87),INDEX($AW$5:$AW$2999,MATCH(S87,AI$5:AI$2999,0),1),"")</f>
        <v/>
      </c>
      <c r="AB87" s="299" t="str">
        <f>IF(ISNUMBER(T87),INDEX($AW$5:$AW$2999,MATCH(T87,AJ$5:AJ$2999,0),1),"")</f>
        <v/>
      </c>
      <c r="AC87" s="299" t="str">
        <f>IF(ISNUMBER(U87),INDEX($AW$5:$AW$2999,MATCH(U87,AK$5:AK$2999,0),1),"")</f>
        <v/>
      </c>
      <c r="AD87" s="299" t="str">
        <f>IF(ISNUMBER(V87),INDEX($AW$5:$AW$2999,MATCH(V87,AL$5:AL$2999,0),1),"")</f>
        <v/>
      </c>
      <c r="AE87" s="299" t="str">
        <f>IF(ISNUMBER(W87),INDEX($AW$5:$AW$2999,MATCH(W87,AM$5:AM$2999,0),1),"")</f>
        <v/>
      </c>
      <c r="AF87" s="299" t="str">
        <f>IF(ISNUMBER(X87),INDEX($AW$5:$AW$2999,MATCH(X87,AN$5:AN$2999,0),1),"")</f>
        <v/>
      </c>
      <c r="AG87" s="299"/>
      <c r="AH87" s="303" t="str">
        <f>IF($AW87="","",IF(ISNUMBER(MATCH($AW87,AP$5:AP$29999,0)),MAX(AH$4:AH86)+1,0))</f>
        <v/>
      </c>
      <c r="AI87" s="303" t="str">
        <f>IF($AW87="","",IF(ISNUMBER(MATCH($AW87,AQ$5:AQ$29999,0)),MAX(AI$4:AI86)+1,0))</f>
        <v/>
      </c>
      <c r="AJ87" s="303" t="str">
        <f>IF($AW87="","",IF(ISNUMBER(MATCH($AW87,AR$5:AR$29999,0)),MAX(AJ$4:AJ86)+1,0))</f>
        <v/>
      </c>
      <c r="AK87" s="303" t="str">
        <f>IF($AW87="","",IF(ISNUMBER(MATCH($AW87,AS$5:AS$29999,0)),MAX(AK$4:AK86)+1,0))</f>
        <v/>
      </c>
      <c r="AL87" s="303" t="str">
        <f>IF($AW87="","",IF(ISNUMBER(MATCH($AW87,AT$5:AT$29999,0)),MAX(AL$4:AL86)+1,0))</f>
        <v/>
      </c>
      <c r="AM87" s="303" t="str">
        <f>IF($AW87="","",IF(ISNUMBER(MATCH($AW87,AU$5:AU$29999,0)),MAX(AM$4:AM86)+1,0))</f>
        <v/>
      </c>
      <c r="AN87" s="303" t="str">
        <f>IF($AW87="","",IF(ISNUMBER(MATCH($AW87,AV$5:AV$29999,0)),MAX(AN$4:AN86)+1,0))</f>
        <v/>
      </c>
      <c r="AO87" s="324"/>
      <c r="AP87" s="318"/>
      <c r="AQ87" s="318"/>
      <c r="AR87" s="318"/>
      <c r="AS87" s="318"/>
      <c r="AT87" s="301"/>
      <c r="AU87" s="301"/>
      <c r="AV87" s="301"/>
      <c r="AW87" s="319" t="str">
        <f t="shared" si="3"/>
        <v/>
      </c>
      <c r="AX87" s="291" t="str">
        <f>IF(ISNUMBER(MATCH($AW87,Z$5:Z$501,0)),INDEX(Z$5:Z$501,MATCH($AW87,Z$5:Z$501,0),1),"")</f>
        <v/>
      </c>
      <c r="AY87" s="291" t="str">
        <f>IF(ISNUMBER(MATCH($AW87,AA$5:AA$501,0)),INDEX(AA$5:AA$501,MATCH($AW87,AA$5:AA$501,0),1),"")</f>
        <v/>
      </c>
      <c r="AZ87" s="291" t="str">
        <f>IF(ISNUMBER(MATCH($AW87,AB$5:AB$501,0)),INDEX(AB$5:AB$501,MATCH($AW87,AB$5:AB$501,0),1),"")</f>
        <v/>
      </c>
      <c r="BA87" s="291" t="str">
        <f>IF(ISNUMBER(MATCH($AW87,AC$5:AC$501,0)),INDEX(AC$5:AC$501,MATCH($AW87,AC$5:AC$501,0),1),"")</f>
        <v/>
      </c>
      <c r="BB87" s="291" t="str">
        <f>IF(ISNUMBER(MATCH($AW87,AD$5:AD$501,0)),INDEX(AD$5:AD$501,MATCH($AW87,AD$5:AD$501,0),1),"")</f>
        <v/>
      </c>
      <c r="BC87" s="291" t="str">
        <f>IF(ISNUMBER(MATCH($AW87,AE$5:AE$501,0)),INDEX(AE$5:AE$501,MATCH($AW87,AE$5:AE$501,0),1),"")</f>
        <v/>
      </c>
      <c r="BD87" s="291" t="str">
        <f>IF(ISNUMBER(MATCH($AW87,AF$5:AF$501,0)),INDEX(AF$5:AF$501,MATCH($AW87,AF$5:AF$501,0),1),"")</f>
        <v/>
      </c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76" ht="12.75" customHeight="1" x14ac:dyDescent="0.25">
      <c r="A88" s="310">
        <f>IF(ROW()-ROW(A$4)&lt;=1000,ROW()-ROW(A$4),"")</f>
        <v>84</v>
      </c>
      <c r="B88" s="318"/>
      <c r="C88" s="318"/>
      <c r="D88" s="67"/>
      <c r="E88" s="245" t="str">
        <f>IF(ISNUMBER(MATCH(C88,$B$5:$B$1000,0)),MATCH(C88,$B$5:$B$1000,0),"")</f>
        <v/>
      </c>
      <c r="F88" s="309" t="str">
        <f>IF(ISNUMBER(E88),MAX(F$4:F87)+1,"")</f>
        <v/>
      </c>
      <c r="G88" s="309" t="str">
        <f>IF(IF(ISNUMBER(E88),"",MAX(G$4:G87)+1)&lt;=G$3,IF(ISNUMBER(E88),"",MAX(G$4:G87)+1),"")</f>
        <v/>
      </c>
      <c r="H88" s="310" t="str">
        <f>IF(A88&lt;=G$3,MATCH(A88,G$5:G$1000,0),"")</f>
        <v/>
      </c>
      <c r="I88" s="245" t="str">
        <f>IF(ISNUMBER(H88),INDEX($B$5:$B$1000,H88,1),"")</f>
        <v/>
      </c>
      <c r="J88" s="248" t="str">
        <f>IF(ISNUMBER(F88),B88,IF(ISTEXT(B88),INDEX($I$5:$I$1000,MATCH(A88,$H$5:$H$1000,0),1),""))</f>
        <v/>
      </c>
      <c r="K88" s="309" t="str">
        <f>IF(C88="","",IF(ISNUMBER(MATCH(C88,$J$5:$J$1000,0)),"",IF(G88=1,F$3,0)+MAX(K$4:K87)+1))</f>
        <v/>
      </c>
      <c r="L88" s="309" t="str">
        <f>IF(C88="","",IF(ISNUMBER(MATCH(C88,$J$5:$J$1000,0)),"",IF(G88=1,E$4,0)+MAX(L$4:L87)+1))</f>
        <v/>
      </c>
      <c r="M88" s="248" t="str">
        <f>IF(ISNUMBER(MATCH(A88,$L$5:$L$1000,0)),INDEX($C$5:$C$1000,MATCH(A88,$L$5:$L$1000,0),1),"")</f>
        <v/>
      </c>
      <c r="N88" s="248"/>
      <c r="O88" s="67"/>
      <c r="P88" s="319" t="str">
        <f>IF(A88&lt;=$E$4,IF(ISTEXT(J88),J88,""),IF(ISTEXT(M88),M88,""))</f>
        <v/>
      </c>
      <c r="Q88" s="6"/>
      <c r="R88" s="303" t="str">
        <f>IF(ROW()-ROW(R$4)&lt;=AH$3,ROW()-ROW(R$4),"")</f>
        <v/>
      </c>
      <c r="S88" s="303" t="str">
        <f>IF(ROW()-ROW(S$4)&lt;=AI$3,ROW()-ROW(S$4),"")</f>
        <v/>
      </c>
      <c r="T88" s="303" t="str">
        <f>IF(ROW()-ROW(T$4)&lt;=AJ$3,ROW()-ROW(T$4),"")</f>
        <v/>
      </c>
      <c r="U88" s="303" t="str">
        <f>IF(ROW()-ROW(U$4)&lt;=AK$3,ROW()-ROW(U$4),"")</f>
        <v/>
      </c>
      <c r="V88" s="303" t="str">
        <f>IF(ROW()-ROW(V$4)&lt;=AL$3,ROW()-ROW(V$4),"")</f>
        <v/>
      </c>
      <c r="W88" s="303" t="str">
        <f>IF(ROW()-ROW(W$4)&lt;=AM$3,ROW()-ROW(W$4),"")</f>
        <v/>
      </c>
      <c r="X88" s="303" t="str">
        <f>IF(ROW()-ROW(X$4)&lt;=AN$3,ROW()-ROW(X$4),"")</f>
        <v/>
      </c>
      <c r="Y88" s="303"/>
      <c r="Z88" s="299" t="str">
        <f>IF(ISNUMBER(R88),INDEX($AW$5:$AW$2999,MATCH(R88,AH$5:AH$2999,0),1),"")</f>
        <v/>
      </c>
      <c r="AA88" s="299" t="str">
        <f>IF(ISNUMBER(S88),INDEX($AW$5:$AW$2999,MATCH(S88,AI$5:AI$2999,0),1),"")</f>
        <v/>
      </c>
      <c r="AB88" s="299" t="str">
        <f>IF(ISNUMBER(T88),INDEX($AW$5:$AW$2999,MATCH(T88,AJ$5:AJ$2999,0),1),"")</f>
        <v/>
      </c>
      <c r="AC88" s="299" t="str">
        <f>IF(ISNUMBER(U88),INDEX($AW$5:$AW$2999,MATCH(U88,AK$5:AK$2999,0),1),"")</f>
        <v/>
      </c>
      <c r="AD88" s="299" t="str">
        <f>IF(ISNUMBER(V88),INDEX($AW$5:$AW$2999,MATCH(V88,AL$5:AL$2999,0),1),"")</f>
        <v/>
      </c>
      <c r="AE88" s="299" t="str">
        <f>IF(ISNUMBER(W88),INDEX($AW$5:$AW$2999,MATCH(W88,AM$5:AM$2999,0),1),"")</f>
        <v/>
      </c>
      <c r="AF88" s="299" t="str">
        <f>IF(ISNUMBER(X88),INDEX($AW$5:$AW$2999,MATCH(X88,AN$5:AN$2999,0),1),"")</f>
        <v/>
      </c>
      <c r="AG88" s="299"/>
      <c r="AH88" s="303" t="str">
        <f>IF($AW88="","",IF(ISNUMBER(MATCH($AW88,AP$5:AP$29999,0)),MAX(AH$4:AH87)+1,0))</f>
        <v/>
      </c>
      <c r="AI88" s="303" t="str">
        <f>IF($AW88="","",IF(ISNUMBER(MATCH($AW88,AQ$5:AQ$29999,0)),MAX(AI$4:AI87)+1,0))</f>
        <v/>
      </c>
      <c r="AJ88" s="303" t="str">
        <f>IF($AW88="","",IF(ISNUMBER(MATCH($AW88,AR$5:AR$29999,0)),MAX(AJ$4:AJ87)+1,0))</f>
        <v/>
      </c>
      <c r="AK88" s="303" t="str">
        <f>IF($AW88="","",IF(ISNUMBER(MATCH($AW88,AS$5:AS$29999,0)),MAX(AK$4:AK87)+1,0))</f>
        <v/>
      </c>
      <c r="AL88" s="303" t="str">
        <f>IF($AW88="","",IF(ISNUMBER(MATCH($AW88,AT$5:AT$29999,0)),MAX(AL$4:AL87)+1,0))</f>
        <v/>
      </c>
      <c r="AM88" s="303" t="str">
        <f>IF($AW88="","",IF(ISNUMBER(MATCH($AW88,AU$5:AU$29999,0)),MAX(AM$4:AM87)+1,0))</f>
        <v/>
      </c>
      <c r="AN88" s="303" t="str">
        <f>IF($AW88="","",IF(ISNUMBER(MATCH($AW88,AV$5:AV$29999,0)),MAX(AN$4:AN87)+1,0))</f>
        <v/>
      </c>
      <c r="AO88" s="324"/>
      <c r="AP88" s="318"/>
      <c r="AQ88" s="318"/>
      <c r="AR88" s="318"/>
      <c r="AS88" s="318"/>
      <c r="AT88" s="301"/>
      <c r="AU88" s="301"/>
      <c r="AV88" s="301"/>
      <c r="AW88" s="319" t="str">
        <f t="shared" si="3"/>
        <v/>
      </c>
      <c r="AX88" s="291" t="str">
        <f>IF(ISNUMBER(MATCH($AW88,Z$5:Z$501,0)),INDEX(Z$5:Z$501,MATCH($AW88,Z$5:Z$501,0),1),"")</f>
        <v/>
      </c>
      <c r="AY88" s="291" t="str">
        <f>IF(ISNUMBER(MATCH($AW88,AA$5:AA$501,0)),INDEX(AA$5:AA$501,MATCH($AW88,AA$5:AA$501,0),1),"")</f>
        <v/>
      </c>
      <c r="AZ88" s="291" t="str">
        <f>IF(ISNUMBER(MATCH($AW88,AB$5:AB$501,0)),INDEX(AB$5:AB$501,MATCH($AW88,AB$5:AB$501,0),1),"")</f>
        <v/>
      </c>
      <c r="BA88" s="291" t="str">
        <f>IF(ISNUMBER(MATCH($AW88,AC$5:AC$501,0)),INDEX(AC$5:AC$501,MATCH($AW88,AC$5:AC$501,0),1),"")</f>
        <v/>
      </c>
      <c r="BB88" s="291" t="str">
        <f>IF(ISNUMBER(MATCH($AW88,AD$5:AD$501,0)),INDEX(AD$5:AD$501,MATCH($AW88,AD$5:AD$501,0),1),"")</f>
        <v/>
      </c>
      <c r="BC88" s="291" t="str">
        <f>IF(ISNUMBER(MATCH($AW88,AE$5:AE$501,0)),INDEX(AE$5:AE$501,MATCH($AW88,AE$5:AE$501,0),1),"")</f>
        <v/>
      </c>
      <c r="BD88" s="291" t="str">
        <f>IF(ISNUMBER(MATCH($AW88,AF$5:AF$501,0)),INDEX(AF$5:AF$501,MATCH($AW88,AF$5:AF$501,0),1),"")</f>
        <v/>
      </c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76" ht="12.75" customHeight="1" x14ac:dyDescent="0.25">
      <c r="A89" s="310">
        <f>IF(ROW()-ROW(A$4)&lt;=1000,ROW()-ROW(A$4),"")</f>
        <v>85</v>
      </c>
      <c r="B89" s="318"/>
      <c r="C89" s="318"/>
      <c r="D89" s="67"/>
      <c r="E89" s="245" t="str">
        <f>IF(ISNUMBER(MATCH(C89,$B$5:$B$1000,0)),MATCH(C89,$B$5:$B$1000,0),"")</f>
        <v/>
      </c>
      <c r="F89" s="309" t="str">
        <f>IF(ISNUMBER(E89),MAX(F$4:F88)+1,"")</f>
        <v/>
      </c>
      <c r="G89" s="309" t="str">
        <f>IF(IF(ISNUMBER(E89),"",MAX(G$4:G88)+1)&lt;=G$3,IF(ISNUMBER(E89),"",MAX(G$4:G88)+1),"")</f>
        <v/>
      </c>
      <c r="H89" s="310" t="str">
        <f>IF(A89&lt;=G$3,MATCH(A89,G$5:G$1000,0),"")</f>
        <v/>
      </c>
      <c r="I89" s="245" t="str">
        <f>IF(ISNUMBER(H89),INDEX($B$5:$B$1000,H89,1),"")</f>
        <v/>
      </c>
      <c r="J89" s="248" t="str">
        <f>IF(ISNUMBER(F89),B89,IF(ISTEXT(B89),INDEX($I$5:$I$1000,MATCH(A89,$H$5:$H$1000,0),1),""))</f>
        <v/>
      </c>
      <c r="K89" s="309" t="str">
        <f>IF(C89="","",IF(ISNUMBER(MATCH(C89,$J$5:$J$1000,0)),"",IF(G89=1,F$3,0)+MAX(K$4:K88)+1))</f>
        <v/>
      </c>
      <c r="L89" s="309" t="str">
        <f>IF(C89="","",IF(ISNUMBER(MATCH(C89,$J$5:$J$1000,0)),"",IF(G89=1,E$4,0)+MAX(L$4:L88)+1))</f>
        <v/>
      </c>
      <c r="M89" s="248" t="str">
        <f>IF(ISNUMBER(MATCH(A89,$L$5:$L$1000,0)),INDEX($C$5:$C$1000,MATCH(A89,$L$5:$L$1000,0),1),"")</f>
        <v/>
      </c>
      <c r="N89" s="248"/>
      <c r="O89" s="67"/>
      <c r="P89" s="319" t="str">
        <f>IF(A89&lt;=$E$4,IF(ISTEXT(J89),J89,""),IF(ISTEXT(M89),M89,""))</f>
        <v/>
      </c>
      <c r="Q89" s="6"/>
      <c r="R89" s="303" t="str">
        <f>IF(ROW()-ROW(R$4)&lt;=AH$3,ROW()-ROW(R$4),"")</f>
        <v/>
      </c>
      <c r="S89" s="303" t="str">
        <f>IF(ROW()-ROW(S$4)&lt;=AI$3,ROW()-ROW(S$4),"")</f>
        <v/>
      </c>
      <c r="T89" s="303" t="str">
        <f>IF(ROW()-ROW(T$4)&lt;=AJ$3,ROW()-ROW(T$4),"")</f>
        <v/>
      </c>
      <c r="U89" s="303" t="str">
        <f>IF(ROW()-ROW(U$4)&lt;=AK$3,ROW()-ROW(U$4),"")</f>
        <v/>
      </c>
      <c r="V89" s="303" t="str">
        <f>IF(ROW()-ROW(V$4)&lt;=AL$3,ROW()-ROW(V$4),"")</f>
        <v/>
      </c>
      <c r="W89" s="303" t="str">
        <f>IF(ROW()-ROW(W$4)&lt;=AM$3,ROW()-ROW(W$4),"")</f>
        <v/>
      </c>
      <c r="X89" s="303" t="str">
        <f>IF(ROW()-ROW(X$4)&lt;=AN$3,ROW()-ROW(X$4),"")</f>
        <v/>
      </c>
      <c r="Y89" s="303"/>
      <c r="Z89" s="299" t="str">
        <f>IF(ISNUMBER(R89),INDEX($AW$5:$AW$2999,MATCH(R89,AH$5:AH$2999,0),1),"")</f>
        <v/>
      </c>
      <c r="AA89" s="299" t="str">
        <f>IF(ISNUMBER(S89),INDEX($AW$5:$AW$2999,MATCH(S89,AI$5:AI$2999,0),1),"")</f>
        <v/>
      </c>
      <c r="AB89" s="299" t="str">
        <f>IF(ISNUMBER(T89),INDEX($AW$5:$AW$2999,MATCH(T89,AJ$5:AJ$2999,0),1),"")</f>
        <v/>
      </c>
      <c r="AC89" s="299" t="str">
        <f>IF(ISNUMBER(U89),INDEX($AW$5:$AW$2999,MATCH(U89,AK$5:AK$2999,0),1),"")</f>
        <v/>
      </c>
      <c r="AD89" s="299" t="str">
        <f>IF(ISNUMBER(V89),INDEX($AW$5:$AW$2999,MATCH(V89,AL$5:AL$2999,0),1),"")</f>
        <v/>
      </c>
      <c r="AE89" s="299" t="str">
        <f>IF(ISNUMBER(W89),INDEX($AW$5:$AW$2999,MATCH(W89,AM$5:AM$2999,0),1),"")</f>
        <v/>
      </c>
      <c r="AF89" s="299" t="str">
        <f>IF(ISNUMBER(X89),INDEX($AW$5:$AW$2999,MATCH(X89,AN$5:AN$2999,0),1),"")</f>
        <v/>
      </c>
      <c r="AG89" s="299"/>
      <c r="AH89" s="303" t="str">
        <f>IF($AW89="","",IF(ISNUMBER(MATCH($AW89,AP$5:AP$29999,0)),MAX(AH$4:AH88)+1,0))</f>
        <v/>
      </c>
      <c r="AI89" s="303" t="str">
        <f>IF($AW89="","",IF(ISNUMBER(MATCH($AW89,AQ$5:AQ$29999,0)),MAX(AI$4:AI88)+1,0))</f>
        <v/>
      </c>
      <c r="AJ89" s="303" t="str">
        <f>IF($AW89="","",IF(ISNUMBER(MATCH($AW89,AR$5:AR$29999,0)),MAX(AJ$4:AJ88)+1,0))</f>
        <v/>
      </c>
      <c r="AK89" s="303" t="str">
        <f>IF($AW89="","",IF(ISNUMBER(MATCH($AW89,AS$5:AS$29999,0)),MAX(AK$4:AK88)+1,0))</f>
        <v/>
      </c>
      <c r="AL89" s="303" t="str">
        <f>IF($AW89="","",IF(ISNUMBER(MATCH($AW89,AT$5:AT$29999,0)),MAX(AL$4:AL88)+1,0))</f>
        <v/>
      </c>
      <c r="AM89" s="303" t="str">
        <f>IF($AW89="","",IF(ISNUMBER(MATCH($AW89,AU$5:AU$29999,0)),MAX(AM$4:AM88)+1,0))</f>
        <v/>
      </c>
      <c r="AN89" s="303" t="str">
        <f>IF($AW89="","",IF(ISNUMBER(MATCH($AW89,AV$5:AV$29999,0)),MAX(AN$4:AN88)+1,0))</f>
        <v/>
      </c>
      <c r="AO89" s="324"/>
      <c r="AP89" s="318"/>
      <c r="AQ89" s="318"/>
      <c r="AR89" s="318"/>
      <c r="AS89" s="318"/>
      <c r="AT89" s="301"/>
      <c r="AU89" s="301"/>
      <c r="AV89" s="301"/>
      <c r="AW89" s="319" t="str">
        <f t="shared" si="3"/>
        <v/>
      </c>
      <c r="AX89" s="291" t="str">
        <f>IF(ISNUMBER(MATCH($AW89,Z$5:Z$501,0)),INDEX(Z$5:Z$501,MATCH($AW89,Z$5:Z$501,0),1),"")</f>
        <v/>
      </c>
      <c r="AY89" s="291" t="str">
        <f>IF(ISNUMBER(MATCH($AW89,AA$5:AA$501,0)),INDEX(AA$5:AA$501,MATCH($AW89,AA$5:AA$501,0),1),"")</f>
        <v/>
      </c>
      <c r="AZ89" s="291" t="str">
        <f>IF(ISNUMBER(MATCH($AW89,AB$5:AB$501,0)),INDEX(AB$5:AB$501,MATCH($AW89,AB$5:AB$501,0),1),"")</f>
        <v/>
      </c>
      <c r="BA89" s="291" t="str">
        <f>IF(ISNUMBER(MATCH($AW89,AC$5:AC$501,0)),INDEX(AC$5:AC$501,MATCH($AW89,AC$5:AC$501,0),1),"")</f>
        <v/>
      </c>
      <c r="BB89" s="291" t="str">
        <f>IF(ISNUMBER(MATCH($AW89,AD$5:AD$501,0)),INDEX(AD$5:AD$501,MATCH($AW89,AD$5:AD$501,0),1),"")</f>
        <v/>
      </c>
      <c r="BC89" s="291" t="str">
        <f>IF(ISNUMBER(MATCH($AW89,AE$5:AE$501,0)),INDEX(AE$5:AE$501,MATCH($AW89,AE$5:AE$501,0),1),"")</f>
        <v/>
      </c>
      <c r="BD89" s="291" t="str">
        <f>IF(ISNUMBER(MATCH($AW89,AF$5:AF$501,0)),INDEX(AF$5:AF$501,MATCH($AW89,AF$5:AF$501,0),1),"")</f>
        <v/>
      </c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 ht="12.75" customHeight="1" x14ac:dyDescent="0.25">
      <c r="A90" s="310">
        <f>IF(ROW()-ROW(A$4)&lt;=1000,ROW()-ROW(A$4),"")</f>
        <v>86</v>
      </c>
      <c r="B90" s="318"/>
      <c r="C90" s="318"/>
      <c r="D90" s="67"/>
      <c r="E90" s="245" t="str">
        <f>IF(ISNUMBER(MATCH(C90,$B$5:$B$1000,0)),MATCH(C90,$B$5:$B$1000,0),"")</f>
        <v/>
      </c>
      <c r="F90" s="309" t="str">
        <f>IF(ISNUMBER(E90),MAX(F$4:F89)+1,"")</f>
        <v/>
      </c>
      <c r="G90" s="309" t="str">
        <f>IF(IF(ISNUMBER(E90),"",MAX(G$4:G89)+1)&lt;=G$3,IF(ISNUMBER(E90),"",MAX(G$4:G89)+1),"")</f>
        <v/>
      </c>
      <c r="H90" s="310" t="str">
        <f>IF(A90&lt;=G$3,MATCH(A90,G$5:G$1000,0),"")</f>
        <v/>
      </c>
      <c r="I90" s="245" t="str">
        <f>IF(ISNUMBER(H90),INDEX($B$5:$B$1000,H90,1),"")</f>
        <v/>
      </c>
      <c r="J90" s="248" t="str">
        <f>IF(ISNUMBER(F90),B90,IF(ISTEXT(B90),INDEX($I$5:$I$1000,MATCH(A90,$H$5:$H$1000,0),1),""))</f>
        <v/>
      </c>
      <c r="K90" s="309" t="str">
        <f>IF(C90="","",IF(ISNUMBER(MATCH(C90,$J$5:$J$1000,0)),"",IF(G90=1,F$3,0)+MAX(K$4:K89)+1))</f>
        <v/>
      </c>
      <c r="L90" s="309" t="str">
        <f>IF(C90="","",IF(ISNUMBER(MATCH(C90,$J$5:$J$1000,0)),"",IF(G90=1,E$4,0)+MAX(L$4:L89)+1))</f>
        <v/>
      </c>
      <c r="M90" s="248" t="str">
        <f>IF(ISNUMBER(MATCH(A90,$L$5:$L$1000,0)),INDEX($C$5:$C$1000,MATCH(A90,$L$5:$L$1000,0),1),"")</f>
        <v/>
      </c>
      <c r="N90" s="248"/>
      <c r="O90" s="67"/>
      <c r="P90" s="319" t="str">
        <f>IF(A90&lt;=$E$4,IF(ISTEXT(J90),J90,""),IF(ISTEXT(M90),M90,""))</f>
        <v/>
      </c>
      <c r="Q90" s="6"/>
      <c r="R90" s="303" t="str">
        <f>IF(ROW()-ROW(R$4)&lt;=AH$3,ROW()-ROW(R$4),"")</f>
        <v/>
      </c>
      <c r="S90" s="303" t="str">
        <f>IF(ROW()-ROW(S$4)&lt;=AI$3,ROW()-ROW(S$4),"")</f>
        <v/>
      </c>
      <c r="T90" s="303" t="str">
        <f>IF(ROW()-ROW(T$4)&lt;=AJ$3,ROW()-ROW(T$4),"")</f>
        <v/>
      </c>
      <c r="U90" s="303" t="str">
        <f>IF(ROW()-ROW(U$4)&lt;=AK$3,ROW()-ROW(U$4),"")</f>
        <v/>
      </c>
      <c r="V90" s="303" t="str">
        <f>IF(ROW()-ROW(V$4)&lt;=AL$3,ROW()-ROW(V$4),"")</f>
        <v/>
      </c>
      <c r="W90" s="303" t="str">
        <f>IF(ROW()-ROW(W$4)&lt;=AM$3,ROW()-ROW(W$4),"")</f>
        <v/>
      </c>
      <c r="X90" s="303" t="str">
        <f>IF(ROW()-ROW(X$4)&lt;=AN$3,ROW()-ROW(X$4),"")</f>
        <v/>
      </c>
      <c r="Y90" s="303"/>
      <c r="Z90" s="299" t="str">
        <f>IF(ISNUMBER(R90),INDEX($AW$5:$AW$2999,MATCH(R90,AH$5:AH$2999,0),1),"")</f>
        <v/>
      </c>
      <c r="AA90" s="299" t="str">
        <f>IF(ISNUMBER(S90),INDEX($AW$5:$AW$2999,MATCH(S90,AI$5:AI$2999,0),1),"")</f>
        <v/>
      </c>
      <c r="AB90" s="299" t="str">
        <f>IF(ISNUMBER(T90),INDEX($AW$5:$AW$2999,MATCH(T90,AJ$5:AJ$2999,0),1),"")</f>
        <v/>
      </c>
      <c r="AC90" s="299" t="str">
        <f>IF(ISNUMBER(U90),INDEX($AW$5:$AW$2999,MATCH(U90,AK$5:AK$2999,0),1),"")</f>
        <v/>
      </c>
      <c r="AD90" s="299" t="str">
        <f>IF(ISNUMBER(V90),INDEX($AW$5:$AW$2999,MATCH(V90,AL$5:AL$2999,0),1),"")</f>
        <v/>
      </c>
      <c r="AE90" s="299" t="str">
        <f>IF(ISNUMBER(W90),INDEX($AW$5:$AW$2999,MATCH(W90,AM$5:AM$2999,0),1),"")</f>
        <v/>
      </c>
      <c r="AF90" s="299" t="str">
        <f>IF(ISNUMBER(X90),INDEX($AW$5:$AW$2999,MATCH(X90,AN$5:AN$2999,0),1),"")</f>
        <v/>
      </c>
      <c r="AG90" s="299"/>
      <c r="AH90" s="303" t="str">
        <f>IF($AW90="","",IF(ISNUMBER(MATCH($AW90,AP$5:AP$29999,0)),MAX(AH$4:AH89)+1,0))</f>
        <v/>
      </c>
      <c r="AI90" s="303" t="str">
        <f>IF($AW90="","",IF(ISNUMBER(MATCH($AW90,AQ$5:AQ$29999,0)),MAX(AI$4:AI89)+1,0))</f>
        <v/>
      </c>
      <c r="AJ90" s="303" t="str">
        <f>IF($AW90="","",IF(ISNUMBER(MATCH($AW90,AR$5:AR$29999,0)),MAX(AJ$4:AJ89)+1,0))</f>
        <v/>
      </c>
      <c r="AK90" s="303" t="str">
        <f>IF($AW90="","",IF(ISNUMBER(MATCH($AW90,AS$5:AS$29999,0)),MAX(AK$4:AK89)+1,0))</f>
        <v/>
      </c>
      <c r="AL90" s="303" t="str">
        <f>IF($AW90="","",IF(ISNUMBER(MATCH($AW90,AT$5:AT$29999,0)),MAX(AL$4:AL89)+1,0))</f>
        <v/>
      </c>
      <c r="AM90" s="303" t="str">
        <f>IF($AW90="","",IF(ISNUMBER(MATCH($AW90,AU$5:AU$29999,0)),MAX(AM$4:AM89)+1,0))</f>
        <v/>
      </c>
      <c r="AN90" s="303" t="str">
        <f>IF($AW90="","",IF(ISNUMBER(MATCH($AW90,AV$5:AV$29999,0)),MAX(AN$4:AN89)+1,0))</f>
        <v/>
      </c>
      <c r="AO90" s="324"/>
      <c r="AP90" s="318"/>
      <c r="AQ90" s="318"/>
      <c r="AR90" s="318"/>
      <c r="AS90" s="318"/>
      <c r="AT90" s="301"/>
      <c r="AU90" s="301"/>
      <c r="AV90" s="301"/>
      <c r="AW90" s="319" t="str">
        <f t="shared" si="3"/>
        <v/>
      </c>
      <c r="AX90" s="291" t="str">
        <f>IF(ISNUMBER(MATCH($AW90,Z$5:Z$501,0)),INDEX(Z$5:Z$501,MATCH($AW90,Z$5:Z$501,0),1),"")</f>
        <v/>
      </c>
      <c r="AY90" s="291" t="str">
        <f>IF(ISNUMBER(MATCH($AW90,AA$5:AA$501,0)),INDEX(AA$5:AA$501,MATCH($AW90,AA$5:AA$501,0),1),"")</f>
        <v/>
      </c>
      <c r="AZ90" s="291" t="str">
        <f>IF(ISNUMBER(MATCH($AW90,AB$5:AB$501,0)),INDEX(AB$5:AB$501,MATCH($AW90,AB$5:AB$501,0),1),"")</f>
        <v/>
      </c>
      <c r="BA90" s="291" t="str">
        <f>IF(ISNUMBER(MATCH($AW90,AC$5:AC$501,0)),INDEX(AC$5:AC$501,MATCH($AW90,AC$5:AC$501,0),1),"")</f>
        <v/>
      </c>
      <c r="BB90" s="291" t="str">
        <f>IF(ISNUMBER(MATCH($AW90,AD$5:AD$501,0)),INDEX(AD$5:AD$501,MATCH($AW90,AD$5:AD$501,0),1),"")</f>
        <v/>
      </c>
      <c r="BC90" s="291" t="str">
        <f>IF(ISNUMBER(MATCH($AW90,AE$5:AE$501,0)),INDEX(AE$5:AE$501,MATCH($AW90,AE$5:AE$501,0),1),"")</f>
        <v/>
      </c>
      <c r="BD90" s="291" t="str">
        <f>IF(ISNUMBER(MATCH($AW90,AF$5:AF$501,0)),INDEX(AF$5:AF$501,MATCH($AW90,AF$5:AF$501,0),1),"")</f>
        <v/>
      </c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1:76" ht="12.75" customHeight="1" x14ac:dyDescent="0.25">
      <c r="A91" s="310">
        <f>IF(ROW()-ROW(A$4)&lt;=1000,ROW()-ROW(A$4),"")</f>
        <v>87</v>
      </c>
      <c r="B91" s="318"/>
      <c r="C91" s="318"/>
      <c r="D91" s="67"/>
      <c r="E91" s="245" t="str">
        <f>IF(ISNUMBER(MATCH(C91,$B$5:$B$1000,0)),MATCH(C91,$B$5:$B$1000,0),"")</f>
        <v/>
      </c>
      <c r="F91" s="309" t="str">
        <f>IF(ISNUMBER(E91),MAX(F$4:F90)+1,"")</f>
        <v/>
      </c>
      <c r="G91" s="309" t="str">
        <f>IF(IF(ISNUMBER(E91),"",MAX(G$4:G90)+1)&lt;=G$3,IF(ISNUMBER(E91),"",MAX(G$4:G90)+1),"")</f>
        <v/>
      </c>
      <c r="H91" s="310" t="str">
        <f>IF(A91&lt;=G$3,MATCH(A91,G$5:G$1000,0),"")</f>
        <v/>
      </c>
      <c r="I91" s="245" t="str">
        <f>IF(ISNUMBER(H91),INDEX($B$5:$B$1000,H91,1),"")</f>
        <v/>
      </c>
      <c r="J91" s="248" t="str">
        <f>IF(ISNUMBER(F91),B91,IF(ISTEXT(B91),INDEX($I$5:$I$1000,MATCH(A91,$H$5:$H$1000,0),1),""))</f>
        <v/>
      </c>
      <c r="K91" s="309" t="str">
        <f>IF(C91="","",IF(ISNUMBER(MATCH(C91,$J$5:$J$1000,0)),"",IF(G91=1,F$3,0)+MAX(K$4:K90)+1))</f>
        <v/>
      </c>
      <c r="L91" s="309" t="str">
        <f>IF(C91="","",IF(ISNUMBER(MATCH(C91,$J$5:$J$1000,0)),"",IF(G91=1,E$4,0)+MAX(L$4:L90)+1))</f>
        <v/>
      </c>
      <c r="M91" s="248" t="str">
        <f>IF(ISNUMBER(MATCH(A91,$L$5:$L$1000,0)),INDEX($C$5:$C$1000,MATCH(A91,$L$5:$L$1000,0),1),"")</f>
        <v/>
      </c>
      <c r="N91" s="248"/>
      <c r="O91" s="67"/>
      <c r="P91" s="319" t="str">
        <f>IF(A91&lt;=$E$4,IF(ISTEXT(J91),J91,""),IF(ISTEXT(M91),M91,""))</f>
        <v/>
      </c>
      <c r="Q91" s="6"/>
      <c r="R91" s="303" t="str">
        <f>IF(ROW()-ROW(R$4)&lt;=AH$3,ROW()-ROW(R$4),"")</f>
        <v/>
      </c>
      <c r="S91" s="303" t="str">
        <f>IF(ROW()-ROW(S$4)&lt;=AI$3,ROW()-ROW(S$4),"")</f>
        <v/>
      </c>
      <c r="T91" s="303" t="str">
        <f>IF(ROW()-ROW(T$4)&lt;=AJ$3,ROW()-ROW(T$4),"")</f>
        <v/>
      </c>
      <c r="U91" s="303" t="str">
        <f>IF(ROW()-ROW(U$4)&lt;=AK$3,ROW()-ROW(U$4),"")</f>
        <v/>
      </c>
      <c r="V91" s="303" t="str">
        <f>IF(ROW()-ROW(V$4)&lt;=AL$3,ROW()-ROW(V$4),"")</f>
        <v/>
      </c>
      <c r="W91" s="303" t="str">
        <f>IF(ROW()-ROW(W$4)&lt;=AM$3,ROW()-ROW(W$4),"")</f>
        <v/>
      </c>
      <c r="X91" s="303" t="str">
        <f>IF(ROW()-ROW(X$4)&lt;=AN$3,ROW()-ROW(X$4),"")</f>
        <v/>
      </c>
      <c r="Y91" s="303"/>
      <c r="Z91" s="299" t="str">
        <f>IF(ISNUMBER(R91),INDEX($AW$5:$AW$2999,MATCH(R91,AH$5:AH$2999,0),1),"")</f>
        <v/>
      </c>
      <c r="AA91" s="299" t="str">
        <f>IF(ISNUMBER(S91),INDEX($AW$5:$AW$2999,MATCH(S91,AI$5:AI$2999,0),1),"")</f>
        <v/>
      </c>
      <c r="AB91" s="299" t="str">
        <f>IF(ISNUMBER(T91),INDEX($AW$5:$AW$2999,MATCH(T91,AJ$5:AJ$2999,0),1),"")</f>
        <v/>
      </c>
      <c r="AC91" s="299" t="str">
        <f>IF(ISNUMBER(U91),INDEX($AW$5:$AW$2999,MATCH(U91,AK$5:AK$2999,0),1),"")</f>
        <v/>
      </c>
      <c r="AD91" s="299" t="str">
        <f>IF(ISNUMBER(V91),INDEX($AW$5:$AW$2999,MATCH(V91,AL$5:AL$2999,0),1),"")</f>
        <v/>
      </c>
      <c r="AE91" s="299" t="str">
        <f>IF(ISNUMBER(W91),INDEX($AW$5:$AW$2999,MATCH(W91,AM$5:AM$2999,0),1),"")</f>
        <v/>
      </c>
      <c r="AF91" s="299" t="str">
        <f>IF(ISNUMBER(X91),INDEX($AW$5:$AW$2999,MATCH(X91,AN$5:AN$2999,0),1),"")</f>
        <v/>
      </c>
      <c r="AG91" s="299"/>
      <c r="AH91" s="303" t="str">
        <f>IF($AW91="","",IF(ISNUMBER(MATCH($AW91,AP$5:AP$29999,0)),MAX(AH$4:AH90)+1,0))</f>
        <v/>
      </c>
      <c r="AI91" s="303" t="str">
        <f>IF($AW91="","",IF(ISNUMBER(MATCH($AW91,AQ$5:AQ$29999,0)),MAX(AI$4:AI90)+1,0))</f>
        <v/>
      </c>
      <c r="AJ91" s="303" t="str">
        <f>IF($AW91="","",IF(ISNUMBER(MATCH($AW91,AR$5:AR$29999,0)),MAX(AJ$4:AJ90)+1,0))</f>
        <v/>
      </c>
      <c r="AK91" s="303" t="str">
        <f>IF($AW91="","",IF(ISNUMBER(MATCH($AW91,AS$5:AS$29999,0)),MAX(AK$4:AK90)+1,0))</f>
        <v/>
      </c>
      <c r="AL91" s="303" t="str">
        <f>IF($AW91="","",IF(ISNUMBER(MATCH($AW91,AT$5:AT$29999,0)),MAX(AL$4:AL90)+1,0))</f>
        <v/>
      </c>
      <c r="AM91" s="303" t="str">
        <f>IF($AW91="","",IF(ISNUMBER(MATCH($AW91,AU$5:AU$29999,0)),MAX(AM$4:AM90)+1,0))</f>
        <v/>
      </c>
      <c r="AN91" s="303" t="str">
        <f>IF($AW91="","",IF(ISNUMBER(MATCH($AW91,AV$5:AV$29999,0)),MAX(AN$4:AN90)+1,0))</f>
        <v/>
      </c>
      <c r="AO91" s="324"/>
      <c r="AP91" s="318"/>
      <c r="AQ91" s="318"/>
      <c r="AR91" s="318"/>
      <c r="AS91" s="318"/>
      <c r="AT91" s="301"/>
      <c r="AU91" s="301"/>
      <c r="AV91" s="301"/>
      <c r="AW91" s="319" t="str">
        <f t="shared" si="3"/>
        <v/>
      </c>
      <c r="AX91" s="291" t="str">
        <f>IF(ISNUMBER(MATCH($AW91,Z$5:Z$501,0)),INDEX(Z$5:Z$501,MATCH($AW91,Z$5:Z$501,0),1),"")</f>
        <v/>
      </c>
      <c r="AY91" s="291" t="str">
        <f>IF(ISNUMBER(MATCH($AW91,AA$5:AA$501,0)),INDEX(AA$5:AA$501,MATCH($AW91,AA$5:AA$501,0),1),"")</f>
        <v/>
      </c>
      <c r="AZ91" s="291" t="str">
        <f>IF(ISNUMBER(MATCH($AW91,AB$5:AB$501,0)),INDEX(AB$5:AB$501,MATCH($AW91,AB$5:AB$501,0),1),"")</f>
        <v/>
      </c>
      <c r="BA91" s="291" t="str">
        <f>IF(ISNUMBER(MATCH($AW91,AC$5:AC$501,0)),INDEX(AC$5:AC$501,MATCH($AW91,AC$5:AC$501,0),1),"")</f>
        <v/>
      </c>
      <c r="BB91" s="291" t="str">
        <f>IF(ISNUMBER(MATCH($AW91,AD$5:AD$501,0)),INDEX(AD$5:AD$501,MATCH($AW91,AD$5:AD$501,0),1),"")</f>
        <v/>
      </c>
      <c r="BC91" s="291" t="str">
        <f>IF(ISNUMBER(MATCH($AW91,AE$5:AE$501,0)),INDEX(AE$5:AE$501,MATCH($AW91,AE$5:AE$501,0),1),"")</f>
        <v/>
      </c>
      <c r="BD91" s="291" t="str">
        <f>IF(ISNUMBER(MATCH($AW91,AF$5:AF$501,0)),INDEX(AF$5:AF$501,MATCH($AW91,AF$5:AF$501,0),1),"")</f>
        <v/>
      </c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1:76" ht="12.75" customHeight="1" x14ac:dyDescent="0.25">
      <c r="A92" s="310">
        <f>IF(ROW()-ROW(A$4)&lt;=1000,ROW()-ROW(A$4),"")</f>
        <v>88</v>
      </c>
      <c r="B92" s="318"/>
      <c r="C92" s="318"/>
      <c r="D92" s="67"/>
      <c r="E92" s="245" t="str">
        <f>IF(ISNUMBER(MATCH(C92,$B$5:$B$1000,0)),MATCH(C92,$B$5:$B$1000,0),"")</f>
        <v/>
      </c>
      <c r="F92" s="309" t="str">
        <f>IF(ISNUMBER(E92),MAX(F$4:F91)+1,"")</f>
        <v/>
      </c>
      <c r="G92" s="309" t="str">
        <f>IF(IF(ISNUMBER(E92),"",MAX(G$4:G91)+1)&lt;=G$3,IF(ISNUMBER(E92),"",MAX(G$4:G91)+1),"")</f>
        <v/>
      </c>
      <c r="H92" s="310" t="str">
        <f>IF(A92&lt;=G$3,MATCH(A92,G$5:G$1000,0),"")</f>
        <v/>
      </c>
      <c r="I92" s="245" t="str">
        <f>IF(ISNUMBER(H92),INDEX($B$5:$B$1000,H92,1),"")</f>
        <v/>
      </c>
      <c r="J92" s="248" t="str">
        <f>IF(ISNUMBER(F92),B92,IF(ISTEXT(B92),INDEX($I$5:$I$1000,MATCH(A92,$H$5:$H$1000,0),1),""))</f>
        <v/>
      </c>
      <c r="K92" s="309" t="str">
        <f>IF(C92="","",IF(ISNUMBER(MATCH(C92,$J$5:$J$1000,0)),"",IF(G92=1,F$3,0)+MAX(K$4:K91)+1))</f>
        <v/>
      </c>
      <c r="L92" s="309" t="str">
        <f>IF(C92="","",IF(ISNUMBER(MATCH(C92,$J$5:$J$1000,0)),"",IF(G92=1,E$4,0)+MAX(L$4:L91)+1))</f>
        <v/>
      </c>
      <c r="M92" s="248" t="str">
        <f>IF(ISNUMBER(MATCH(A92,$L$5:$L$1000,0)),INDEX($C$5:$C$1000,MATCH(A92,$L$5:$L$1000,0),1),"")</f>
        <v/>
      </c>
      <c r="N92" s="248"/>
      <c r="O92" s="67"/>
      <c r="P92" s="319" t="str">
        <f>IF(A92&lt;=$E$4,IF(ISTEXT(J92),J92,""),IF(ISTEXT(M92),M92,""))</f>
        <v/>
      </c>
      <c r="Q92" s="6"/>
      <c r="R92" s="303" t="str">
        <f>IF(ROW()-ROW(R$4)&lt;=AH$3,ROW()-ROW(R$4),"")</f>
        <v/>
      </c>
      <c r="S92" s="303" t="str">
        <f>IF(ROW()-ROW(S$4)&lt;=AI$3,ROW()-ROW(S$4),"")</f>
        <v/>
      </c>
      <c r="T92" s="303" t="str">
        <f>IF(ROW()-ROW(T$4)&lt;=AJ$3,ROW()-ROW(T$4),"")</f>
        <v/>
      </c>
      <c r="U92" s="303" t="str">
        <f>IF(ROW()-ROW(U$4)&lt;=AK$3,ROW()-ROW(U$4),"")</f>
        <v/>
      </c>
      <c r="V92" s="303" t="str">
        <f>IF(ROW()-ROW(V$4)&lt;=AL$3,ROW()-ROW(V$4),"")</f>
        <v/>
      </c>
      <c r="W92" s="303" t="str">
        <f>IF(ROW()-ROW(W$4)&lt;=AM$3,ROW()-ROW(W$4),"")</f>
        <v/>
      </c>
      <c r="X92" s="303" t="str">
        <f>IF(ROW()-ROW(X$4)&lt;=AN$3,ROW()-ROW(X$4),"")</f>
        <v/>
      </c>
      <c r="Y92" s="303"/>
      <c r="Z92" s="299" t="str">
        <f>IF(ISNUMBER(R92),INDEX($AW$5:$AW$2999,MATCH(R92,AH$5:AH$2999,0),1),"")</f>
        <v/>
      </c>
      <c r="AA92" s="299" t="str">
        <f>IF(ISNUMBER(S92),INDEX($AW$5:$AW$2999,MATCH(S92,AI$5:AI$2999,0),1),"")</f>
        <v/>
      </c>
      <c r="AB92" s="299" t="str">
        <f>IF(ISNUMBER(T92),INDEX($AW$5:$AW$2999,MATCH(T92,AJ$5:AJ$2999,0),1),"")</f>
        <v/>
      </c>
      <c r="AC92" s="299" t="str">
        <f>IF(ISNUMBER(U92),INDEX($AW$5:$AW$2999,MATCH(U92,AK$5:AK$2999,0),1),"")</f>
        <v/>
      </c>
      <c r="AD92" s="299" t="str">
        <f>IF(ISNUMBER(V92),INDEX($AW$5:$AW$2999,MATCH(V92,AL$5:AL$2999,0),1),"")</f>
        <v/>
      </c>
      <c r="AE92" s="299" t="str">
        <f>IF(ISNUMBER(W92),INDEX($AW$5:$AW$2999,MATCH(W92,AM$5:AM$2999,0),1),"")</f>
        <v/>
      </c>
      <c r="AF92" s="299" t="str">
        <f>IF(ISNUMBER(X92),INDEX($AW$5:$AW$2999,MATCH(X92,AN$5:AN$2999,0),1),"")</f>
        <v/>
      </c>
      <c r="AG92" s="299"/>
      <c r="AH92" s="303" t="str">
        <f>IF($AW92="","",IF(ISNUMBER(MATCH($AW92,AP$5:AP$29999,0)),MAX(AH$4:AH91)+1,0))</f>
        <v/>
      </c>
      <c r="AI92" s="303" t="str">
        <f>IF($AW92="","",IF(ISNUMBER(MATCH($AW92,AQ$5:AQ$29999,0)),MAX(AI$4:AI91)+1,0))</f>
        <v/>
      </c>
      <c r="AJ92" s="303" t="str">
        <f>IF($AW92="","",IF(ISNUMBER(MATCH($AW92,AR$5:AR$29999,0)),MAX(AJ$4:AJ91)+1,0))</f>
        <v/>
      </c>
      <c r="AK92" s="303" t="str">
        <f>IF($AW92="","",IF(ISNUMBER(MATCH($AW92,AS$5:AS$29999,0)),MAX(AK$4:AK91)+1,0))</f>
        <v/>
      </c>
      <c r="AL92" s="303" t="str">
        <f>IF($AW92="","",IF(ISNUMBER(MATCH($AW92,AT$5:AT$29999,0)),MAX(AL$4:AL91)+1,0))</f>
        <v/>
      </c>
      <c r="AM92" s="303" t="str">
        <f>IF($AW92="","",IF(ISNUMBER(MATCH($AW92,AU$5:AU$29999,0)),MAX(AM$4:AM91)+1,0))</f>
        <v/>
      </c>
      <c r="AN92" s="303" t="str">
        <f>IF($AW92="","",IF(ISNUMBER(MATCH($AW92,AV$5:AV$29999,0)),MAX(AN$4:AN91)+1,0))</f>
        <v/>
      </c>
      <c r="AO92" s="324"/>
      <c r="AP92" s="318"/>
      <c r="AQ92" s="318"/>
      <c r="AR92" s="318"/>
      <c r="AS92" s="318"/>
      <c r="AT92" s="301"/>
      <c r="AU92" s="301"/>
      <c r="AV92" s="301"/>
      <c r="AW92" s="319" t="str">
        <f t="shared" si="3"/>
        <v/>
      </c>
      <c r="AX92" s="291" t="str">
        <f>IF(ISNUMBER(MATCH($AW92,Z$5:Z$501,0)),INDEX(Z$5:Z$501,MATCH($AW92,Z$5:Z$501,0),1),"")</f>
        <v/>
      </c>
      <c r="AY92" s="291" t="str">
        <f>IF(ISNUMBER(MATCH($AW92,AA$5:AA$501,0)),INDEX(AA$5:AA$501,MATCH($AW92,AA$5:AA$501,0),1),"")</f>
        <v/>
      </c>
      <c r="AZ92" s="291" t="str">
        <f>IF(ISNUMBER(MATCH($AW92,AB$5:AB$501,0)),INDEX(AB$5:AB$501,MATCH($AW92,AB$5:AB$501,0),1),"")</f>
        <v/>
      </c>
      <c r="BA92" s="291" t="str">
        <f>IF(ISNUMBER(MATCH($AW92,AC$5:AC$501,0)),INDEX(AC$5:AC$501,MATCH($AW92,AC$5:AC$501,0),1),"")</f>
        <v/>
      </c>
      <c r="BB92" s="291" t="str">
        <f>IF(ISNUMBER(MATCH($AW92,AD$5:AD$501,0)),INDEX(AD$5:AD$501,MATCH($AW92,AD$5:AD$501,0),1),"")</f>
        <v/>
      </c>
      <c r="BC92" s="291" t="str">
        <f>IF(ISNUMBER(MATCH($AW92,AE$5:AE$501,0)),INDEX(AE$5:AE$501,MATCH($AW92,AE$5:AE$501,0),1),"")</f>
        <v/>
      </c>
      <c r="BD92" s="291" t="str">
        <f>IF(ISNUMBER(MATCH($AW92,AF$5:AF$501,0)),INDEX(AF$5:AF$501,MATCH($AW92,AF$5:AF$501,0),1),"")</f>
        <v/>
      </c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 ht="12.75" customHeight="1" x14ac:dyDescent="0.25">
      <c r="A93" s="310">
        <f>IF(ROW()-ROW(A$4)&lt;=1000,ROW()-ROW(A$4),"")</f>
        <v>89</v>
      </c>
      <c r="B93" s="318"/>
      <c r="C93" s="318"/>
      <c r="D93" s="67"/>
      <c r="E93" s="245" t="str">
        <f>IF(ISNUMBER(MATCH(C93,$B$5:$B$1000,0)),MATCH(C93,$B$5:$B$1000,0),"")</f>
        <v/>
      </c>
      <c r="F93" s="309" t="str">
        <f>IF(ISNUMBER(E93),MAX(F$4:F92)+1,"")</f>
        <v/>
      </c>
      <c r="G93" s="309" t="str">
        <f>IF(IF(ISNUMBER(E93),"",MAX(G$4:G92)+1)&lt;=G$3,IF(ISNUMBER(E93),"",MAX(G$4:G92)+1),"")</f>
        <v/>
      </c>
      <c r="H93" s="310" t="str">
        <f>IF(A93&lt;=G$3,MATCH(A93,G$5:G$1000,0),"")</f>
        <v/>
      </c>
      <c r="I93" s="245" t="str">
        <f>IF(ISNUMBER(H93),INDEX($B$5:$B$1000,H93,1),"")</f>
        <v/>
      </c>
      <c r="J93" s="248" t="str">
        <f>IF(ISNUMBER(F93),B93,IF(ISTEXT(B93),INDEX($I$5:$I$1000,MATCH(A93,$H$5:$H$1000,0),1),""))</f>
        <v/>
      </c>
      <c r="K93" s="309" t="str">
        <f>IF(C93="","",IF(ISNUMBER(MATCH(C93,$J$5:$J$1000,0)),"",IF(G93=1,F$3,0)+MAX(K$4:K92)+1))</f>
        <v/>
      </c>
      <c r="L93" s="309" t="str">
        <f>IF(C93="","",IF(ISNUMBER(MATCH(C93,$J$5:$J$1000,0)),"",IF(G93=1,E$4,0)+MAX(L$4:L92)+1))</f>
        <v/>
      </c>
      <c r="M93" s="248" t="str">
        <f>IF(ISNUMBER(MATCH(A93,$L$5:$L$1000,0)),INDEX($C$5:$C$1000,MATCH(A93,$L$5:$L$1000,0),1),"")</f>
        <v/>
      </c>
      <c r="N93" s="248"/>
      <c r="O93" s="67"/>
      <c r="P93" s="319" t="str">
        <f>IF(A93&lt;=$E$4,IF(ISTEXT(J93),J93,""),IF(ISTEXT(M93),M93,""))</f>
        <v/>
      </c>
      <c r="Q93" s="6"/>
      <c r="R93" s="303" t="str">
        <f>IF(ROW()-ROW(R$4)&lt;=AH$3,ROW()-ROW(R$4),"")</f>
        <v/>
      </c>
      <c r="S93" s="303" t="str">
        <f>IF(ROW()-ROW(S$4)&lt;=AI$3,ROW()-ROW(S$4),"")</f>
        <v/>
      </c>
      <c r="T93" s="303" t="str">
        <f>IF(ROW()-ROW(T$4)&lt;=AJ$3,ROW()-ROW(T$4),"")</f>
        <v/>
      </c>
      <c r="U93" s="303" t="str">
        <f>IF(ROW()-ROW(U$4)&lt;=AK$3,ROW()-ROW(U$4),"")</f>
        <v/>
      </c>
      <c r="V93" s="303" t="str">
        <f>IF(ROW()-ROW(V$4)&lt;=AL$3,ROW()-ROW(V$4),"")</f>
        <v/>
      </c>
      <c r="W93" s="303" t="str">
        <f>IF(ROW()-ROW(W$4)&lt;=AM$3,ROW()-ROW(W$4),"")</f>
        <v/>
      </c>
      <c r="X93" s="303" t="str">
        <f>IF(ROW()-ROW(X$4)&lt;=AN$3,ROW()-ROW(X$4),"")</f>
        <v/>
      </c>
      <c r="Y93" s="303"/>
      <c r="Z93" s="299" t="str">
        <f>IF(ISNUMBER(R93),INDEX($AW$5:$AW$2999,MATCH(R93,AH$5:AH$2999,0),1),"")</f>
        <v/>
      </c>
      <c r="AA93" s="299" t="str">
        <f>IF(ISNUMBER(S93),INDEX($AW$5:$AW$2999,MATCH(S93,AI$5:AI$2999,0),1),"")</f>
        <v/>
      </c>
      <c r="AB93" s="299" t="str">
        <f>IF(ISNUMBER(T93),INDEX($AW$5:$AW$2999,MATCH(T93,AJ$5:AJ$2999,0),1),"")</f>
        <v/>
      </c>
      <c r="AC93" s="299" t="str">
        <f>IF(ISNUMBER(U93),INDEX($AW$5:$AW$2999,MATCH(U93,AK$5:AK$2999,0),1),"")</f>
        <v/>
      </c>
      <c r="AD93" s="299" t="str">
        <f>IF(ISNUMBER(V93),INDEX($AW$5:$AW$2999,MATCH(V93,AL$5:AL$2999,0),1),"")</f>
        <v/>
      </c>
      <c r="AE93" s="299" t="str">
        <f>IF(ISNUMBER(W93),INDEX($AW$5:$AW$2999,MATCH(W93,AM$5:AM$2999,0),1),"")</f>
        <v/>
      </c>
      <c r="AF93" s="299" t="str">
        <f>IF(ISNUMBER(X93),INDEX($AW$5:$AW$2999,MATCH(X93,AN$5:AN$2999,0),1),"")</f>
        <v/>
      </c>
      <c r="AG93" s="299"/>
      <c r="AH93" s="303" t="str">
        <f>IF($AW93="","",IF(ISNUMBER(MATCH($AW93,AP$5:AP$29999,0)),MAX(AH$4:AH92)+1,0))</f>
        <v/>
      </c>
      <c r="AI93" s="303" t="str">
        <f>IF($AW93="","",IF(ISNUMBER(MATCH($AW93,AQ$5:AQ$29999,0)),MAX(AI$4:AI92)+1,0))</f>
        <v/>
      </c>
      <c r="AJ93" s="303" t="str">
        <f>IF($AW93="","",IF(ISNUMBER(MATCH($AW93,AR$5:AR$29999,0)),MAX(AJ$4:AJ92)+1,0))</f>
        <v/>
      </c>
      <c r="AK93" s="303" t="str">
        <f>IF($AW93="","",IF(ISNUMBER(MATCH($AW93,AS$5:AS$29999,0)),MAX(AK$4:AK92)+1,0))</f>
        <v/>
      </c>
      <c r="AL93" s="303" t="str">
        <f>IF($AW93="","",IF(ISNUMBER(MATCH($AW93,AT$5:AT$29999,0)),MAX(AL$4:AL92)+1,0))</f>
        <v/>
      </c>
      <c r="AM93" s="303" t="str">
        <f>IF($AW93="","",IF(ISNUMBER(MATCH($AW93,AU$5:AU$29999,0)),MAX(AM$4:AM92)+1,0))</f>
        <v/>
      </c>
      <c r="AN93" s="303" t="str">
        <f>IF($AW93="","",IF(ISNUMBER(MATCH($AW93,AV$5:AV$29999,0)),MAX(AN$4:AN92)+1,0))</f>
        <v/>
      </c>
      <c r="AO93" s="324"/>
      <c r="AP93" s="318"/>
      <c r="AQ93" s="318"/>
      <c r="AR93" s="318"/>
      <c r="AS93" s="318"/>
      <c r="AT93" s="301"/>
      <c r="AU93" s="301"/>
      <c r="AV93" s="301"/>
      <c r="AW93" s="319" t="str">
        <f t="shared" si="3"/>
        <v/>
      </c>
      <c r="AX93" s="291" t="str">
        <f>IF(ISNUMBER(MATCH($AW93,Z$5:Z$501,0)),INDEX(Z$5:Z$501,MATCH($AW93,Z$5:Z$501,0),1),"")</f>
        <v/>
      </c>
      <c r="AY93" s="291" t="str">
        <f>IF(ISNUMBER(MATCH($AW93,AA$5:AA$501,0)),INDEX(AA$5:AA$501,MATCH($AW93,AA$5:AA$501,0),1),"")</f>
        <v/>
      </c>
      <c r="AZ93" s="291" t="str">
        <f>IF(ISNUMBER(MATCH($AW93,AB$5:AB$501,0)),INDEX(AB$5:AB$501,MATCH($AW93,AB$5:AB$501,0),1),"")</f>
        <v/>
      </c>
      <c r="BA93" s="291" t="str">
        <f>IF(ISNUMBER(MATCH($AW93,AC$5:AC$501,0)),INDEX(AC$5:AC$501,MATCH($AW93,AC$5:AC$501,0),1),"")</f>
        <v/>
      </c>
      <c r="BB93" s="291" t="str">
        <f>IF(ISNUMBER(MATCH($AW93,AD$5:AD$501,0)),INDEX(AD$5:AD$501,MATCH($AW93,AD$5:AD$501,0),1),"")</f>
        <v/>
      </c>
      <c r="BC93" s="291" t="str">
        <f>IF(ISNUMBER(MATCH($AW93,AE$5:AE$501,0)),INDEX(AE$5:AE$501,MATCH($AW93,AE$5:AE$501,0),1),"")</f>
        <v/>
      </c>
      <c r="BD93" s="291" t="str">
        <f>IF(ISNUMBER(MATCH($AW93,AF$5:AF$501,0)),INDEX(AF$5:AF$501,MATCH($AW93,AF$5:AF$501,0),1),"")</f>
        <v/>
      </c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1:76" ht="12.75" customHeight="1" x14ac:dyDescent="0.25">
      <c r="A94" s="310">
        <f>IF(ROW()-ROW(A$4)&lt;=1000,ROW()-ROW(A$4),"")</f>
        <v>90</v>
      </c>
      <c r="B94" s="318"/>
      <c r="C94" s="318"/>
      <c r="D94" s="67"/>
      <c r="E94" s="245" t="str">
        <f>IF(ISNUMBER(MATCH(C94,$B$5:$B$1000,0)),MATCH(C94,$B$5:$B$1000,0),"")</f>
        <v/>
      </c>
      <c r="F94" s="309" t="str">
        <f>IF(ISNUMBER(E94),MAX(F$4:F93)+1,"")</f>
        <v/>
      </c>
      <c r="G94" s="309" t="str">
        <f>IF(IF(ISNUMBER(E94),"",MAX(G$4:G93)+1)&lt;=G$3,IF(ISNUMBER(E94),"",MAX(G$4:G93)+1),"")</f>
        <v/>
      </c>
      <c r="H94" s="310" t="str">
        <f>IF(A94&lt;=G$3,MATCH(A94,G$5:G$1000,0),"")</f>
        <v/>
      </c>
      <c r="I94" s="245" t="str">
        <f>IF(ISNUMBER(H94),INDEX($B$5:$B$1000,H94,1),"")</f>
        <v/>
      </c>
      <c r="J94" s="248" t="str">
        <f>IF(ISNUMBER(F94),B94,IF(ISTEXT(B94),INDEX($I$5:$I$1000,MATCH(A94,$H$5:$H$1000,0),1),""))</f>
        <v/>
      </c>
      <c r="K94" s="309" t="str">
        <f>IF(C94="","",IF(ISNUMBER(MATCH(C94,$J$5:$J$1000,0)),"",IF(G94=1,F$3,0)+MAX(K$4:K93)+1))</f>
        <v/>
      </c>
      <c r="L94" s="309" t="str">
        <f>IF(C94="","",IF(ISNUMBER(MATCH(C94,$J$5:$J$1000,0)),"",IF(G94=1,E$4,0)+MAX(L$4:L93)+1))</f>
        <v/>
      </c>
      <c r="M94" s="248" t="str">
        <f>IF(ISNUMBER(MATCH(A94,$L$5:$L$1000,0)),INDEX($C$5:$C$1000,MATCH(A94,$L$5:$L$1000,0),1),"")</f>
        <v/>
      </c>
      <c r="N94" s="248"/>
      <c r="O94" s="67"/>
      <c r="P94" s="319" t="str">
        <f>IF(A94&lt;=$E$4,IF(ISTEXT(J94),J94,""),IF(ISTEXT(M94),M94,""))</f>
        <v/>
      </c>
      <c r="Q94" s="6"/>
      <c r="R94" s="303" t="str">
        <f>IF(ROW()-ROW(R$4)&lt;=AH$3,ROW()-ROW(R$4),"")</f>
        <v/>
      </c>
      <c r="S94" s="303" t="str">
        <f>IF(ROW()-ROW(S$4)&lt;=AI$3,ROW()-ROW(S$4),"")</f>
        <v/>
      </c>
      <c r="T94" s="303" t="str">
        <f>IF(ROW()-ROW(T$4)&lt;=AJ$3,ROW()-ROW(T$4),"")</f>
        <v/>
      </c>
      <c r="U94" s="303" t="str">
        <f>IF(ROW()-ROW(U$4)&lt;=AK$3,ROW()-ROW(U$4),"")</f>
        <v/>
      </c>
      <c r="V94" s="303" t="str">
        <f>IF(ROW()-ROW(V$4)&lt;=AL$3,ROW()-ROW(V$4),"")</f>
        <v/>
      </c>
      <c r="W94" s="303" t="str">
        <f>IF(ROW()-ROW(W$4)&lt;=AM$3,ROW()-ROW(W$4),"")</f>
        <v/>
      </c>
      <c r="X94" s="303" t="str">
        <f>IF(ROW()-ROW(X$4)&lt;=AN$3,ROW()-ROW(X$4),"")</f>
        <v/>
      </c>
      <c r="Y94" s="303"/>
      <c r="Z94" s="299" t="str">
        <f>IF(ISNUMBER(R94),INDEX($AW$5:$AW$2999,MATCH(R94,AH$5:AH$2999,0),1),"")</f>
        <v/>
      </c>
      <c r="AA94" s="299" t="str">
        <f>IF(ISNUMBER(S94),INDEX($AW$5:$AW$2999,MATCH(S94,AI$5:AI$2999,0),1),"")</f>
        <v/>
      </c>
      <c r="AB94" s="299" t="str">
        <f>IF(ISNUMBER(T94),INDEX($AW$5:$AW$2999,MATCH(T94,AJ$5:AJ$2999,0),1),"")</f>
        <v/>
      </c>
      <c r="AC94" s="299" t="str">
        <f>IF(ISNUMBER(U94),INDEX($AW$5:$AW$2999,MATCH(U94,AK$5:AK$2999,0),1),"")</f>
        <v/>
      </c>
      <c r="AD94" s="299" t="str">
        <f>IF(ISNUMBER(V94),INDEX($AW$5:$AW$2999,MATCH(V94,AL$5:AL$2999,0),1),"")</f>
        <v/>
      </c>
      <c r="AE94" s="299" t="str">
        <f>IF(ISNUMBER(W94),INDEX($AW$5:$AW$2999,MATCH(W94,AM$5:AM$2999,0),1),"")</f>
        <v/>
      </c>
      <c r="AF94" s="299" t="str">
        <f>IF(ISNUMBER(X94),INDEX($AW$5:$AW$2999,MATCH(X94,AN$5:AN$2999,0),1),"")</f>
        <v/>
      </c>
      <c r="AG94" s="299"/>
      <c r="AH94" s="303" t="str">
        <f>IF($AW94="","",IF(ISNUMBER(MATCH($AW94,AP$5:AP$29999,0)),MAX(AH$4:AH93)+1,0))</f>
        <v/>
      </c>
      <c r="AI94" s="303" t="str">
        <f>IF($AW94="","",IF(ISNUMBER(MATCH($AW94,AQ$5:AQ$29999,0)),MAX(AI$4:AI93)+1,0))</f>
        <v/>
      </c>
      <c r="AJ94" s="303" t="str">
        <f>IF($AW94="","",IF(ISNUMBER(MATCH($AW94,AR$5:AR$29999,0)),MAX(AJ$4:AJ93)+1,0))</f>
        <v/>
      </c>
      <c r="AK94" s="303" t="str">
        <f>IF($AW94="","",IF(ISNUMBER(MATCH($AW94,AS$5:AS$29999,0)),MAX(AK$4:AK93)+1,0))</f>
        <v/>
      </c>
      <c r="AL94" s="303" t="str">
        <f>IF($AW94="","",IF(ISNUMBER(MATCH($AW94,AT$5:AT$29999,0)),MAX(AL$4:AL93)+1,0))</f>
        <v/>
      </c>
      <c r="AM94" s="303" t="str">
        <f>IF($AW94="","",IF(ISNUMBER(MATCH($AW94,AU$5:AU$29999,0)),MAX(AM$4:AM93)+1,0))</f>
        <v/>
      </c>
      <c r="AN94" s="303" t="str">
        <f>IF($AW94="","",IF(ISNUMBER(MATCH($AW94,AV$5:AV$29999,0)),MAX(AN$4:AN93)+1,0))</f>
        <v/>
      </c>
      <c r="AO94" s="324"/>
      <c r="AP94" s="318"/>
      <c r="AQ94" s="318"/>
      <c r="AR94" s="318"/>
      <c r="AS94" s="318"/>
      <c r="AT94" s="301"/>
      <c r="AU94" s="301"/>
      <c r="AV94" s="301"/>
      <c r="AW94" s="319" t="str">
        <f t="shared" si="3"/>
        <v/>
      </c>
      <c r="AX94" s="291" t="str">
        <f>IF(ISNUMBER(MATCH($AW94,Z$5:Z$501,0)),INDEX(Z$5:Z$501,MATCH($AW94,Z$5:Z$501,0),1),"")</f>
        <v/>
      </c>
      <c r="AY94" s="291" t="str">
        <f>IF(ISNUMBER(MATCH($AW94,AA$5:AA$501,0)),INDEX(AA$5:AA$501,MATCH($AW94,AA$5:AA$501,0),1),"")</f>
        <v/>
      </c>
      <c r="AZ94" s="291" t="str">
        <f>IF(ISNUMBER(MATCH($AW94,AB$5:AB$501,0)),INDEX(AB$5:AB$501,MATCH($AW94,AB$5:AB$501,0),1),"")</f>
        <v/>
      </c>
      <c r="BA94" s="291" t="str">
        <f>IF(ISNUMBER(MATCH($AW94,AC$5:AC$501,0)),INDEX(AC$5:AC$501,MATCH($AW94,AC$5:AC$501,0),1),"")</f>
        <v/>
      </c>
      <c r="BB94" s="291" t="str">
        <f>IF(ISNUMBER(MATCH($AW94,AD$5:AD$501,0)),INDEX(AD$5:AD$501,MATCH($AW94,AD$5:AD$501,0),1),"")</f>
        <v/>
      </c>
      <c r="BC94" s="291" t="str">
        <f>IF(ISNUMBER(MATCH($AW94,AE$5:AE$501,0)),INDEX(AE$5:AE$501,MATCH($AW94,AE$5:AE$501,0),1),"")</f>
        <v/>
      </c>
      <c r="BD94" s="291" t="str">
        <f>IF(ISNUMBER(MATCH($AW94,AF$5:AF$501,0)),INDEX(AF$5:AF$501,MATCH($AW94,AF$5:AF$501,0),1),"")</f>
        <v/>
      </c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1:76" ht="12.75" customHeight="1" x14ac:dyDescent="0.25">
      <c r="A95" s="310">
        <f>IF(ROW()-ROW(A$4)&lt;=1000,ROW()-ROW(A$4),"")</f>
        <v>91</v>
      </c>
      <c r="B95" s="318"/>
      <c r="C95" s="318"/>
      <c r="D95" s="67"/>
      <c r="E95" s="245" t="str">
        <f>IF(ISNUMBER(MATCH(C95,$B$5:$B$1000,0)),MATCH(C95,$B$5:$B$1000,0),"")</f>
        <v/>
      </c>
      <c r="F95" s="309" t="str">
        <f>IF(ISNUMBER(E95),MAX(F$4:F94)+1,"")</f>
        <v/>
      </c>
      <c r="G95" s="309" t="str">
        <f>IF(IF(ISNUMBER(E95),"",MAX(G$4:G94)+1)&lt;=G$3,IF(ISNUMBER(E95),"",MAX(G$4:G94)+1),"")</f>
        <v/>
      </c>
      <c r="H95" s="310" t="str">
        <f>IF(A95&lt;=G$3,MATCH(A95,G$5:G$1000,0),"")</f>
        <v/>
      </c>
      <c r="I95" s="245" t="str">
        <f>IF(ISNUMBER(H95),INDEX($B$5:$B$1000,H95,1),"")</f>
        <v/>
      </c>
      <c r="J95" s="248" t="str">
        <f>IF(ISNUMBER(F95),B95,IF(ISTEXT(B95),INDEX($I$5:$I$1000,MATCH(A95,$H$5:$H$1000,0),1),""))</f>
        <v/>
      </c>
      <c r="K95" s="309" t="str">
        <f>IF(C95="","",IF(ISNUMBER(MATCH(C95,$J$5:$J$1000,0)),"",IF(G95=1,F$3,0)+MAX(K$4:K94)+1))</f>
        <v/>
      </c>
      <c r="L95" s="309" t="str">
        <f>IF(C95="","",IF(ISNUMBER(MATCH(C95,$J$5:$J$1000,0)),"",IF(G95=1,E$4,0)+MAX(L$4:L94)+1))</f>
        <v/>
      </c>
      <c r="M95" s="248" t="str">
        <f>IF(ISNUMBER(MATCH(A95,$L$5:$L$1000,0)),INDEX($C$5:$C$1000,MATCH(A95,$L$5:$L$1000,0),1),"")</f>
        <v/>
      </c>
      <c r="N95" s="248"/>
      <c r="O95" s="67"/>
      <c r="P95" s="319" t="str">
        <f>IF(A95&lt;=$E$4,IF(ISTEXT(J95),J95,""),IF(ISTEXT(M95),M95,""))</f>
        <v/>
      </c>
      <c r="Q95" s="6"/>
      <c r="R95" s="303" t="str">
        <f>IF(ROW()-ROW(R$4)&lt;=AH$3,ROW()-ROW(R$4),"")</f>
        <v/>
      </c>
      <c r="S95" s="303" t="str">
        <f>IF(ROW()-ROW(S$4)&lt;=AI$3,ROW()-ROW(S$4),"")</f>
        <v/>
      </c>
      <c r="T95" s="303" t="str">
        <f>IF(ROW()-ROW(T$4)&lt;=AJ$3,ROW()-ROW(T$4),"")</f>
        <v/>
      </c>
      <c r="U95" s="303" t="str">
        <f>IF(ROW()-ROW(U$4)&lt;=AK$3,ROW()-ROW(U$4),"")</f>
        <v/>
      </c>
      <c r="V95" s="303" t="str">
        <f>IF(ROW()-ROW(V$4)&lt;=AL$3,ROW()-ROW(V$4),"")</f>
        <v/>
      </c>
      <c r="W95" s="303" t="str">
        <f>IF(ROW()-ROW(W$4)&lt;=AM$3,ROW()-ROW(W$4),"")</f>
        <v/>
      </c>
      <c r="X95" s="303" t="str">
        <f>IF(ROW()-ROW(X$4)&lt;=AN$3,ROW()-ROW(X$4),"")</f>
        <v/>
      </c>
      <c r="Y95" s="303"/>
      <c r="Z95" s="299" t="str">
        <f>IF(ISNUMBER(R95),INDEX($AW$5:$AW$2999,MATCH(R95,AH$5:AH$2999,0),1),"")</f>
        <v/>
      </c>
      <c r="AA95" s="299" t="str">
        <f>IF(ISNUMBER(S95),INDEX($AW$5:$AW$2999,MATCH(S95,AI$5:AI$2999,0),1),"")</f>
        <v/>
      </c>
      <c r="AB95" s="299" t="str">
        <f>IF(ISNUMBER(T95),INDEX($AW$5:$AW$2999,MATCH(T95,AJ$5:AJ$2999,0),1),"")</f>
        <v/>
      </c>
      <c r="AC95" s="299" t="str">
        <f>IF(ISNUMBER(U95),INDEX($AW$5:$AW$2999,MATCH(U95,AK$5:AK$2999,0),1),"")</f>
        <v/>
      </c>
      <c r="AD95" s="299" t="str">
        <f>IF(ISNUMBER(V95),INDEX($AW$5:$AW$2999,MATCH(V95,AL$5:AL$2999,0),1),"")</f>
        <v/>
      </c>
      <c r="AE95" s="299" t="str">
        <f>IF(ISNUMBER(W95),INDEX($AW$5:$AW$2999,MATCH(W95,AM$5:AM$2999,0),1),"")</f>
        <v/>
      </c>
      <c r="AF95" s="299" t="str">
        <f>IF(ISNUMBER(X95),INDEX($AW$5:$AW$2999,MATCH(X95,AN$5:AN$2999,0),1),"")</f>
        <v/>
      </c>
      <c r="AG95" s="299"/>
      <c r="AH95" s="303" t="str">
        <f>IF($AW95="","",IF(ISNUMBER(MATCH($AW95,AP$5:AP$29999,0)),MAX(AH$4:AH94)+1,0))</f>
        <v/>
      </c>
      <c r="AI95" s="303" t="str">
        <f>IF($AW95="","",IF(ISNUMBER(MATCH($AW95,AQ$5:AQ$29999,0)),MAX(AI$4:AI94)+1,0))</f>
        <v/>
      </c>
      <c r="AJ95" s="303" t="str">
        <f>IF($AW95="","",IF(ISNUMBER(MATCH($AW95,AR$5:AR$29999,0)),MAX(AJ$4:AJ94)+1,0))</f>
        <v/>
      </c>
      <c r="AK95" s="303" t="str">
        <f>IF($AW95="","",IF(ISNUMBER(MATCH($AW95,AS$5:AS$29999,0)),MAX(AK$4:AK94)+1,0))</f>
        <v/>
      </c>
      <c r="AL95" s="303" t="str">
        <f>IF($AW95="","",IF(ISNUMBER(MATCH($AW95,AT$5:AT$29999,0)),MAX(AL$4:AL94)+1,0))</f>
        <v/>
      </c>
      <c r="AM95" s="303" t="str">
        <f>IF($AW95="","",IF(ISNUMBER(MATCH($AW95,AU$5:AU$29999,0)),MAX(AM$4:AM94)+1,0))</f>
        <v/>
      </c>
      <c r="AN95" s="303" t="str">
        <f>IF($AW95="","",IF(ISNUMBER(MATCH($AW95,AV$5:AV$29999,0)),MAX(AN$4:AN94)+1,0))</f>
        <v/>
      </c>
      <c r="AO95" s="324"/>
      <c r="AP95" s="318"/>
      <c r="AQ95" s="318"/>
      <c r="AR95" s="318"/>
      <c r="AS95" s="318"/>
      <c r="AT95" s="301"/>
      <c r="AU95" s="301"/>
      <c r="AV95" s="301"/>
      <c r="AW95" s="319" t="str">
        <f t="shared" si="3"/>
        <v/>
      </c>
      <c r="AX95" s="291" t="str">
        <f>IF(ISNUMBER(MATCH($AW95,Z$5:Z$501,0)),INDEX(Z$5:Z$501,MATCH($AW95,Z$5:Z$501,0),1),"")</f>
        <v/>
      </c>
      <c r="AY95" s="291" t="str">
        <f>IF(ISNUMBER(MATCH($AW95,AA$5:AA$501,0)),INDEX(AA$5:AA$501,MATCH($AW95,AA$5:AA$501,0),1),"")</f>
        <v/>
      </c>
      <c r="AZ95" s="291" t="str">
        <f>IF(ISNUMBER(MATCH($AW95,AB$5:AB$501,0)),INDEX(AB$5:AB$501,MATCH($AW95,AB$5:AB$501,0),1),"")</f>
        <v/>
      </c>
      <c r="BA95" s="291" t="str">
        <f>IF(ISNUMBER(MATCH($AW95,AC$5:AC$501,0)),INDEX(AC$5:AC$501,MATCH($AW95,AC$5:AC$501,0),1),"")</f>
        <v/>
      </c>
      <c r="BB95" s="291" t="str">
        <f>IF(ISNUMBER(MATCH($AW95,AD$5:AD$501,0)),INDEX(AD$5:AD$501,MATCH($AW95,AD$5:AD$501,0),1),"")</f>
        <v/>
      </c>
      <c r="BC95" s="291" t="str">
        <f>IF(ISNUMBER(MATCH($AW95,AE$5:AE$501,0)),INDEX(AE$5:AE$501,MATCH($AW95,AE$5:AE$501,0),1),"")</f>
        <v/>
      </c>
      <c r="BD95" s="291" t="str">
        <f>IF(ISNUMBER(MATCH($AW95,AF$5:AF$501,0)),INDEX(AF$5:AF$501,MATCH($AW95,AF$5:AF$501,0),1),"")</f>
        <v/>
      </c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 ht="12.75" customHeight="1" x14ac:dyDescent="0.25">
      <c r="A96" s="310">
        <f>IF(ROW()-ROW(A$4)&lt;=1000,ROW()-ROW(A$4),"")</f>
        <v>92</v>
      </c>
      <c r="B96" s="318"/>
      <c r="C96" s="318"/>
      <c r="D96" s="67"/>
      <c r="E96" s="245" t="str">
        <f>IF(ISNUMBER(MATCH(C96,$B$5:$B$1000,0)),MATCH(C96,$B$5:$B$1000,0),"")</f>
        <v/>
      </c>
      <c r="F96" s="309" t="str">
        <f>IF(ISNUMBER(E96),MAX(F$4:F95)+1,"")</f>
        <v/>
      </c>
      <c r="G96" s="309" t="str">
        <f>IF(IF(ISNUMBER(E96),"",MAX(G$4:G95)+1)&lt;=G$3,IF(ISNUMBER(E96),"",MAX(G$4:G95)+1),"")</f>
        <v/>
      </c>
      <c r="H96" s="310" t="str">
        <f>IF(A96&lt;=G$3,MATCH(A96,G$5:G$1000,0),"")</f>
        <v/>
      </c>
      <c r="I96" s="245" t="str">
        <f>IF(ISNUMBER(H96),INDEX($B$5:$B$1000,H96,1),"")</f>
        <v/>
      </c>
      <c r="J96" s="248" t="str">
        <f>IF(ISNUMBER(F96),B96,IF(ISTEXT(B96),INDEX($I$5:$I$1000,MATCH(A96,$H$5:$H$1000,0),1),""))</f>
        <v/>
      </c>
      <c r="K96" s="309" t="str">
        <f>IF(C96="","",IF(ISNUMBER(MATCH(C96,$J$5:$J$1000,0)),"",IF(G96=1,F$3,0)+MAX(K$4:K95)+1))</f>
        <v/>
      </c>
      <c r="L96" s="309" t="str">
        <f>IF(C96="","",IF(ISNUMBER(MATCH(C96,$J$5:$J$1000,0)),"",IF(G96=1,E$4,0)+MAX(L$4:L95)+1))</f>
        <v/>
      </c>
      <c r="M96" s="248" t="str">
        <f>IF(ISNUMBER(MATCH(A96,$L$5:$L$1000,0)),INDEX($C$5:$C$1000,MATCH(A96,$L$5:$L$1000,0),1),"")</f>
        <v/>
      </c>
      <c r="N96" s="248"/>
      <c r="O96" s="67"/>
      <c r="P96" s="319" t="str">
        <f>IF(A96&lt;=$E$4,IF(ISTEXT(J96),J96,""),IF(ISTEXT(M96),M96,""))</f>
        <v/>
      </c>
      <c r="Q96" s="6"/>
      <c r="R96" s="303" t="str">
        <f>IF(ROW()-ROW(R$4)&lt;=AH$3,ROW()-ROW(R$4),"")</f>
        <v/>
      </c>
      <c r="S96" s="303" t="str">
        <f>IF(ROW()-ROW(S$4)&lt;=AI$3,ROW()-ROW(S$4),"")</f>
        <v/>
      </c>
      <c r="T96" s="303" t="str">
        <f>IF(ROW()-ROW(T$4)&lt;=AJ$3,ROW()-ROW(T$4),"")</f>
        <v/>
      </c>
      <c r="U96" s="303" t="str">
        <f>IF(ROW()-ROW(U$4)&lt;=AK$3,ROW()-ROW(U$4),"")</f>
        <v/>
      </c>
      <c r="V96" s="303" t="str">
        <f>IF(ROW()-ROW(V$4)&lt;=AL$3,ROW()-ROW(V$4),"")</f>
        <v/>
      </c>
      <c r="W96" s="303" t="str">
        <f>IF(ROW()-ROW(W$4)&lt;=AM$3,ROW()-ROW(W$4),"")</f>
        <v/>
      </c>
      <c r="X96" s="303" t="str">
        <f>IF(ROW()-ROW(X$4)&lt;=AN$3,ROW()-ROW(X$4),"")</f>
        <v/>
      </c>
      <c r="Y96" s="303"/>
      <c r="Z96" s="299" t="str">
        <f>IF(ISNUMBER(R96),INDEX($AW$5:$AW$2999,MATCH(R96,AH$5:AH$2999,0),1),"")</f>
        <v/>
      </c>
      <c r="AA96" s="299" t="str">
        <f>IF(ISNUMBER(S96),INDEX($AW$5:$AW$2999,MATCH(S96,AI$5:AI$2999,0),1),"")</f>
        <v/>
      </c>
      <c r="AB96" s="299" t="str">
        <f>IF(ISNUMBER(T96),INDEX($AW$5:$AW$2999,MATCH(T96,AJ$5:AJ$2999,0),1),"")</f>
        <v/>
      </c>
      <c r="AC96" s="299" t="str">
        <f>IF(ISNUMBER(U96),INDEX($AW$5:$AW$2999,MATCH(U96,AK$5:AK$2999,0),1),"")</f>
        <v/>
      </c>
      <c r="AD96" s="299" t="str">
        <f>IF(ISNUMBER(V96),INDEX($AW$5:$AW$2999,MATCH(V96,AL$5:AL$2999,0),1),"")</f>
        <v/>
      </c>
      <c r="AE96" s="299" t="str">
        <f>IF(ISNUMBER(W96),INDEX($AW$5:$AW$2999,MATCH(W96,AM$5:AM$2999,0),1),"")</f>
        <v/>
      </c>
      <c r="AF96" s="299" t="str">
        <f>IF(ISNUMBER(X96),INDEX($AW$5:$AW$2999,MATCH(X96,AN$5:AN$2999,0),1),"")</f>
        <v/>
      </c>
      <c r="AG96" s="299"/>
      <c r="AH96" s="303" t="str">
        <f>IF($AW96="","",IF(ISNUMBER(MATCH($AW96,AP$5:AP$29999,0)),MAX(AH$4:AH95)+1,0))</f>
        <v/>
      </c>
      <c r="AI96" s="303" t="str">
        <f>IF($AW96="","",IF(ISNUMBER(MATCH($AW96,AQ$5:AQ$29999,0)),MAX(AI$4:AI95)+1,0))</f>
        <v/>
      </c>
      <c r="AJ96" s="303" t="str">
        <f>IF($AW96="","",IF(ISNUMBER(MATCH($AW96,AR$5:AR$29999,0)),MAX(AJ$4:AJ95)+1,0))</f>
        <v/>
      </c>
      <c r="AK96" s="303" t="str">
        <f>IF($AW96="","",IF(ISNUMBER(MATCH($AW96,AS$5:AS$29999,0)),MAX(AK$4:AK95)+1,0))</f>
        <v/>
      </c>
      <c r="AL96" s="303" t="str">
        <f>IF($AW96="","",IF(ISNUMBER(MATCH($AW96,AT$5:AT$29999,0)),MAX(AL$4:AL95)+1,0))</f>
        <v/>
      </c>
      <c r="AM96" s="303" t="str">
        <f>IF($AW96="","",IF(ISNUMBER(MATCH($AW96,AU$5:AU$29999,0)),MAX(AM$4:AM95)+1,0))</f>
        <v/>
      </c>
      <c r="AN96" s="303" t="str">
        <f>IF($AW96="","",IF(ISNUMBER(MATCH($AW96,AV$5:AV$29999,0)),MAX(AN$4:AN95)+1,0))</f>
        <v/>
      </c>
      <c r="AO96" s="324"/>
      <c r="AP96" s="318"/>
      <c r="AQ96" s="318"/>
      <c r="AR96" s="318"/>
      <c r="AS96" s="318"/>
      <c r="AT96" s="301"/>
      <c r="AU96" s="301"/>
      <c r="AV96" s="301"/>
      <c r="AW96" s="319" t="str">
        <f t="shared" si="3"/>
        <v/>
      </c>
      <c r="AX96" s="291" t="str">
        <f>IF(ISNUMBER(MATCH($AW96,Z$5:Z$501,0)),INDEX(Z$5:Z$501,MATCH($AW96,Z$5:Z$501,0),1),"")</f>
        <v/>
      </c>
      <c r="AY96" s="291" t="str">
        <f>IF(ISNUMBER(MATCH($AW96,AA$5:AA$501,0)),INDEX(AA$5:AA$501,MATCH($AW96,AA$5:AA$501,0),1),"")</f>
        <v/>
      </c>
      <c r="AZ96" s="291" t="str">
        <f>IF(ISNUMBER(MATCH($AW96,AB$5:AB$501,0)),INDEX(AB$5:AB$501,MATCH($AW96,AB$5:AB$501,0),1),"")</f>
        <v/>
      </c>
      <c r="BA96" s="291" t="str">
        <f>IF(ISNUMBER(MATCH($AW96,AC$5:AC$501,0)),INDEX(AC$5:AC$501,MATCH($AW96,AC$5:AC$501,0),1),"")</f>
        <v/>
      </c>
      <c r="BB96" s="291" t="str">
        <f>IF(ISNUMBER(MATCH($AW96,AD$5:AD$501,0)),INDEX(AD$5:AD$501,MATCH($AW96,AD$5:AD$501,0),1),"")</f>
        <v/>
      </c>
      <c r="BC96" s="291" t="str">
        <f>IF(ISNUMBER(MATCH($AW96,AE$5:AE$501,0)),INDEX(AE$5:AE$501,MATCH($AW96,AE$5:AE$501,0),1),"")</f>
        <v/>
      </c>
      <c r="BD96" s="291" t="str">
        <f>IF(ISNUMBER(MATCH($AW96,AF$5:AF$501,0)),INDEX(AF$5:AF$501,MATCH($AW96,AF$5:AF$501,0),1),"")</f>
        <v/>
      </c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1:76" ht="12.75" customHeight="1" x14ac:dyDescent="0.25">
      <c r="A97" s="310">
        <f>IF(ROW()-ROW(A$4)&lt;=1000,ROW()-ROW(A$4),"")</f>
        <v>93</v>
      </c>
      <c r="B97" s="318"/>
      <c r="C97" s="318"/>
      <c r="D97" s="67"/>
      <c r="E97" s="245" t="str">
        <f>IF(ISNUMBER(MATCH(C97,$B$5:$B$1000,0)),MATCH(C97,$B$5:$B$1000,0),"")</f>
        <v/>
      </c>
      <c r="F97" s="309" t="str">
        <f>IF(ISNUMBER(E97),MAX(F$4:F96)+1,"")</f>
        <v/>
      </c>
      <c r="G97" s="309" t="str">
        <f>IF(IF(ISNUMBER(E97),"",MAX(G$4:G96)+1)&lt;=G$3,IF(ISNUMBER(E97),"",MAX(G$4:G96)+1),"")</f>
        <v/>
      </c>
      <c r="H97" s="310" t="str">
        <f>IF(A97&lt;=G$3,MATCH(A97,G$5:G$1000,0),"")</f>
        <v/>
      </c>
      <c r="I97" s="245" t="str">
        <f>IF(ISNUMBER(H97),INDEX($B$5:$B$1000,H97,1),"")</f>
        <v/>
      </c>
      <c r="J97" s="248" t="str">
        <f>IF(ISNUMBER(F97),B97,IF(ISTEXT(B97),INDEX($I$5:$I$1000,MATCH(A97,$H$5:$H$1000,0),1),""))</f>
        <v/>
      </c>
      <c r="K97" s="309" t="str">
        <f>IF(C97="","",IF(ISNUMBER(MATCH(C97,$J$5:$J$1000,0)),"",IF(G97=1,F$3,0)+MAX(K$4:K96)+1))</f>
        <v/>
      </c>
      <c r="L97" s="309" t="str">
        <f>IF(C97="","",IF(ISNUMBER(MATCH(C97,$J$5:$J$1000,0)),"",IF(G97=1,E$4,0)+MAX(L$4:L96)+1))</f>
        <v/>
      </c>
      <c r="M97" s="248" t="str">
        <f>IF(ISNUMBER(MATCH(A97,$L$5:$L$1000,0)),INDEX($C$5:$C$1000,MATCH(A97,$L$5:$L$1000,0),1),"")</f>
        <v/>
      </c>
      <c r="N97" s="248"/>
      <c r="O97" s="67"/>
      <c r="P97" s="319" t="str">
        <f>IF(A97&lt;=$E$4,IF(ISTEXT(J97),J97,""),IF(ISTEXT(M97),M97,""))</f>
        <v/>
      </c>
      <c r="Q97" s="6"/>
      <c r="R97" s="303" t="str">
        <f>IF(ROW()-ROW(R$4)&lt;=AH$3,ROW()-ROW(R$4),"")</f>
        <v/>
      </c>
      <c r="S97" s="303" t="str">
        <f>IF(ROW()-ROW(S$4)&lt;=AI$3,ROW()-ROW(S$4),"")</f>
        <v/>
      </c>
      <c r="T97" s="303" t="str">
        <f>IF(ROW()-ROW(T$4)&lt;=AJ$3,ROW()-ROW(T$4),"")</f>
        <v/>
      </c>
      <c r="U97" s="303" t="str">
        <f>IF(ROW()-ROW(U$4)&lt;=AK$3,ROW()-ROW(U$4),"")</f>
        <v/>
      </c>
      <c r="V97" s="303" t="str">
        <f>IF(ROW()-ROW(V$4)&lt;=AL$3,ROW()-ROW(V$4),"")</f>
        <v/>
      </c>
      <c r="W97" s="303" t="str">
        <f>IF(ROW()-ROW(W$4)&lt;=AM$3,ROW()-ROW(W$4),"")</f>
        <v/>
      </c>
      <c r="X97" s="303" t="str">
        <f>IF(ROW()-ROW(X$4)&lt;=AN$3,ROW()-ROW(X$4),"")</f>
        <v/>
      </c>
      <c r="Y97" s="303"/>
      <c r="Z97" s="299" t="str">
        <f>IF(ISNUMBER(R97),INDEX($AW$5:$AW$2999,MATCH(R97,AH$5:AH$2999,0),1),"")</f>
        <v/>
      </c>
      <c r="AA97" s="299" t="str">
        <f>IF(ISNUMBER(S97),INDEX($AW$5:$AW$2999,MATCH(S97,AI$5:AI$2999,0),1),"")</f>
        <v/>
      </c>
      <c r="AB97" s="299" t="str">
        <f>IF(ISNUMBER(T97),INDEX($AW$5:$AW$2999,MATCH(T97,AJ$5:AJ$2999,0),1),"")</f>
        <v/>
      </c>
      <c r="AC97" s="299" t="str">
        <f>IF(ISNUMBER(U97),INDEX($AW$5:$AW$2999,MATCH(U97,AK$5:AK$2999,0),1),"")</f>
        <v/>
      </c>
      <c r="AD97" s="299" t="str">
        <f>IF(ISNUMBER(V97),INDEX($AW$5:$AW$2999,MATCH(V97,AL$5:AL$2999,0),1),"")</f>
        <v/>
      </c>
      <c r="AE97" s="299" t="str">
        <f>IF(ISNUMBER(W97),INDEX($AW$5:$AW$2999,MATCH(W97,AM$5:AM$2999,0),1),"")</f>
        <v/>
      </c>
      <c r="AF97" s="299" t="str">
        <f>IF(ISNUMBER(X97),INDEX($AW$5:$AW$2999,MATCH(X97,AN$5:AN$2999,0),1),"")</f>
        <v/>
      </c>
      <c r="AG97" s="299"/>
      <c r="AH97" s="303" t="str">
        <f>IF($AW97="","",IF(ISNUMBER(MATCH($AW97,AP$5:AP$29999,0)),MAX(AH$4:AH96)+1,0))</f>
        <v/>
      </c>
      <c r="AI97" s="303" t="str">
        <f>IF($AW97="","",IF(ISNUMBER(MATCH($AW97,AQ$5:AQ$29999,0)),MAX(AI$4:AI96)+1,0))</f>
        <v/>
      </c>
      <c r="AJ97" s="303" t="str">
        <f>IF($AW97="","",IF(ISNUMBER(MATCH($AW97,AR$5:AR$29999,0)),MAX(AJ$4:AJ96)+1,0))</f>
        <v/>
      </c>
      <c r="AK97" s="303" t="str">
        <f>IF($AW97="","",IF(ISNUMBER(MATCH($AW97,AS$5:AS$29999,0)),MAX(AK$4:AK96)+1,0))</f>
        <v/>
      </c>
      <c r="AL97" s="303" t="str">
        <f>IF($AW97="","",IF(ISNUMBER(MATCH($AW97,AT$5:AT$29999,0)),MAX(AL$4:AL96)+1,0))</f>
        <v/>
      </c>
      <c r="AM97" s="303" t="str">
        <f>IF($AW97="","",IF(ISNUMBER(MATCH($AW97,AU$5:AU$29999,0)),MAX(AM$4:AM96)+1,0))</f>
        <v/>
      </c>
      <c r="AN97" s="303" t="str">
        <f>IF($AW97="","",IF(ISNUMBER(MATCH($AW97,AV$5:AV$29999,0)),MAX(AN$4:AN96)+1,0))</f>
        <v/>
      </c>
      <c r="AO97" s="324"/>
      <c r="AP97" s="318"/>
      <c r="AQ97" s="318"/>
      <c r="AR97" s="318"/>
      <c r="AS97" s="318"/>
      <c r="AT97" s="301"/>
      <c r="AU97" s="301"/>
      <c r="AV97" s="301"/>
      <c r="AW97" s="319" t="str">
        <f t="shared" si="3"/>
        <v/>
      </c>
      <c r="AX97" s="291" t="str">
        <f>IF(ISNUMBER(MATCH($AW97,Z$5:Z$501,0)),INDEX(Z$5:Z$501,MATCH($AW97,Z$5:Z$501,0),1),"")</f>
        <v/>
      </c>
      <c r="AY97" s="291" t="str">
        <f>IF(ISNUMBER(MATCH($AW97,AA$5:AA$501,0)),INDEX(AA$5:AA$501,MATCH($AW97,AA$5:AA$501,0),1),"")</f>
        <v/>
      </c>
      <c r="AZ97" s="291" t="str">
        <f>IF(ISNUMBER(MATCH($AW97,AB$5:AB$501,0)),INDEX(AB$5:AB$501,MATCH($AW97,AB$5:AB$501,0),1),"")</f>
        <v/>
      </c>
      <c r="BA97" s="291" t="str">
        <f>IF(ISNUMBER(MATCH($AW97,AC$5:AC$501,0)),INDEX(AC$5:AC$501,MATCH($AW97,AC$5:AC$501,0),1),"")</f>
        <v/>
      </c>
      <c r="BB97" s="291" t="str">
        <f>IF(ISNUMBER(MATCH($AW97,AD$5:AD$501,0)),INDEX(AD$5:AD$501,MATCH($AW97,AD$5:AD$501,0),1),"")</f>
        <v/>
      </c>
      <c r="BC97" s="291" t="str">
        <f>IF(ISNUMBER(MATCH($AW97,AE$5:AE$501,0)),INDEX(AE$5:AE$501,MATCH($AW97,AE$5:AE$501,0),1),"")</f>
        <v/>
      </c>
      <c r="BD97" s="291" t="str">
        <f>IF(ISNUMBER(MATCH($AW97,AF$5:AF$501,0)),INDEX(AF$5:AF$501,MATCH($AW97,AF$5:AF$501,0),1),"")</f>
        <v/>
      </c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1:76" ht="12.75" customHeight="1" x14ac:dyDescent="0.25">
      <c r="A98" s="310">
        <f>IF(ROW()-ROW(A$4)&lt;=1000,ROW()-ROW(A$4),"")</f>
        <v>94</v>
      </c>
      <c r="B98" s="318"/>
      <c r="C98" s="318"/>
      <c r="D98" s="67"/>
      <c r="E98" s="245" t="str">
        <f>IF(ISNUMBER(MATCH(C98,$B$5:$B$1000,0)),MATCH(C98,$B$5:$B$1000,0),"")</f>
        <v/>
      </c>
      <c r="F98" s="309" t="str">
        <f>IF(ISNUMBER(E98),MAX(F$4:F97)+1,"")</f>
        <v/>
      </c>
      <c r="G98" s="309" t="str">
        <f>IF(IF(ISNUMBER(E98),"",MAX(G$4:G97)+1)&lt;=G$3,IF(ISNUMBER(E98),"",MAX(G$4:G97)+1),"")</f>
        <v/>
      </c>
      <c r="H98" s="310" t="str">
        <f>IF(A98&lt;=G$3,MATCH(A98,G$5:G$1000,0),"")</f>
        <v/>
      </c>
      <c r="I98" s="245" t="str">
        <f>IF(ISNUMBER(H98),INDEX($B$5:$B$1000,H98,1),"")</f>
        <v/>
      </c>
      <c r="J98" s="248" t="str">
        <f>IF(ISNUMBER(F98),B98,IF(ISTEXT(B98),INDEX($I$5:$I$1000,MATCH(A98,$H$5:$H$1000,0),1),""))</f>
        <v/>
      </c>
      <c r="K98" s="309" t="str">
        <f>IF(C98="","",IF(ISNUMBER(MATCH(C98,$J$5:$J$1000,0)),"",IF(G98=1,F$3,0)+MAX(K$4:K97)+1))</f>
        <v/>
      </c>
      <c r="L98" s="309" t="str">
        <f>IF(C98="","",IF(ISNUMBER(MATCH(C98,$J$5:$J$1000,0)),"",IF(G98=1,E$4,0)+MAX(L$4:L97)+1))</f>
        <v/>
      </c>
      <c r="M98" s="248" t="str">
        <f>IF(ISNUMBER(MATCH(A98,$L$5:$L$1000,0)),INDEX($C$5:$C$1000,MATCH(A98,$L$5:$L$1000,0),1),"")</f>
        <v/>
      </c>
      <c r="N98" s="248"/>
      <c r="O98" s="67"/>
      <c r="P98" s="319" t="str">
        <f>IF(A98&lt;=$E$4,IF(ISTEXT(J98),J98,""),IF(ISTEXT(M98),M98,""))</f>
        <v/>
      </c>
      <c r="Q98" s="6"/>
      <c r="R98" s="303" t="str">
        <f>IF(ROW()-ROW(R$4)&lt;=AH$3,ROW()-ROW(R$4),"")</f>
        <v/>
      </c>
      <c r="S98" s="303" t="str">
        <f>IF(ROW()-ROW(S$4)&lt;=AI$3,ROW()-ROW(S$4),"")</f>
        <v/>
      </c>
      <c r="T98" s="303" t="str">
        <f>IF(ROW()-ROW(T$4)&lt;=AJ$3,ROW()-ROW(T$4),"")</f>
        <v/>
      </c>
      <c r="U98" s="303" t="str">
        <f>IF(ROW()-ROW(U$4)&lt;=AK$3,ROW()-ROW(U$4),"")</f>
        <v/>
      </c>
      <c r="V98" s="303" t="str">
        <f>IF(ROW()-ROW(V$4)&lt;=AL$3,ROW()-ROW(V$4),"")</f>
        <v/>
      </c>
      <c r="W98" s="303" t="str">
        <f>IF(ROW()-ROW(W$4)&lt;=AM$3,ROW()-ROW(W$4),"")</f>
        <v/>
      </c>
      <c r="X98" s="303" t="str">
        <f>IF(ROW()-ROW(X$4)&lt;=AN$3,ROW()-ROW(X$4),"")</f>
        <v/>
      </c>
      <c r="Y98" s="303"/>
      <c r="Z98" s="299" t="str">
        <f>IF(ISNUMBER(R98),INDEX($AW$5:$AW$2999,MATCH(R98,AH$5:AH$2999,0),1),"")</f>
        <v/>
      </c>
      <c r="AA98" s="299" t="str">
        <f>IF(ISNUMBER(S98),INDEX($AW$5:$AW$2999,MATCH(S98,AI$5:AI$2999,0),1),"")</f>
        <v/>
      </c>
      <c r="AB98" s="299" t="str">
        <f>IF(ISNUMBER(T98),INDEX($AW$5:$AW$2999,MATCH(T98,AJ$5:AJ$2999,0),1),"")</f>
        <v/>
      </c>
      <c r="AC98" s="299" t="str">
        <f>IF(ISNUMBER(U98),INDEX($AW$5:$AW$2999,MATCH(U98,AK$5:AK$2999,0),1),"")</f>
        <v/>
      </c>
      <c r="AD98" s="299" t="str">
        <f>IF(ISNUMBER(V98),INDEX($AW$5:$AW$2999,MATCH(V98,AL$5:AL$2999,0),1),"")</f>
        <v/>
      </c>
      <c r="AE98" s="299" t="str">
        <f>IF(ISNUMBER(W98),INDEX($AW$5:$AW$2999,MATCH(W98,AM$5:AM$2999,0),1),"")</f>
        <v/>
      </c>
      <c r="AF98" s="299" t="str">
        <f>IF(ISNUMBER(X98),INDEX($AW$5:$AW$2999,MATCH(X98,AN$5:AN$2999,0),1),"")</f>
        <v/>
      </c>
      <c r="AG98" s="299"/>
      <c r="AH98" s="303" t="str">
        <f>IF($AW98="","",IF(ISNUMBER(MATCH($AW98,AP$5:AP$29999,0)),MAX(AH$4:AH97)+1,0))</f>
        <v/>
      </c>
      <c r="AI98" s="303" t="str">
        <f>IF($AW98="","",IF(ISNUMBER(MATCH($AW98,AQ$5:AQ$29999,0)),MAX(AI$4:AI97)+1,0))</f>
        <v/>
      </c>
      <c r="AJ98" s="303" t="str">
        <f>IF($AW98="","",IF(ISNUMBER(MATCH($AW98,AR$5:AR$29999,0)),MAX(AJ$4:AJ97)+1,0))</f>
        <v/>
      </c>
      <c r="AK98" s="303" t="str">
        <f>IF($AW98="","",IF(ISNUMBER(MATCH($AW98,AS$5:AS$29999,0)),MAX(AK$4:AK97)+1,0))</f>
        <v/>
      </c>
      <c r="AL98" s="303" t="str">
        <f>IF($AW98="","",IF(ISNUMBER(MATCH($AW98,AT$5:AT$29999,0)),MAX(AL$4:AL97)+1,0))</f>
        <v/>
      </c>
      <c r="AM98" s="303" t="str">
        <f>IF($AW98="","",IF(ISNUMBER(MATCH($AW98,AU$5:AU$29999,0)),MAX(AM$4:AM97)+1,0))</f>
        <v/>
      </c>
      <c r="AN98" s="303" t="str">
        <f>IF($AW98="","",IF(ISNUMBER(MATCH($AW98,AV$5:AV$29999,0)),MAX(AN$4:AN97)+1,0))</f>
        <v/>
      </c>
      <c r="AO98" s="324"/>
      <c r="AP98" s="318"/>
      <c r="AQ98" s="318"/>
      <c r="AR98" s="318"/>
      <c r="AS98" s="318"/>
      <c r="AT98" s="301"/>
      <c r="AU98" s="301"/>
      <c r="AV98" s="301"/>
      <c r="AW98" s="319" t="str">
        <f t="shared" si="3"/>
        <v/>
      </c>
      <c r="AX98" s="291" t="str">
        <f>IF(ISNUMBER(MATCH($AW98,Z$5:Z$501,0)),INDEX(Z$5:Z$501,MATCH($AW98,Z$5:Z$501,0),1),"")</f>
        <v/>
      </c>
      <c r="AY98" s="291" t="str">
        <f>IF(ISNUMBER(MATCH($AW98,AA$5:AA$501,0)),INDEX(AA$5:AA$501,MATCH($AW98,AA$5:AA$501,0),1),"")</f>
        <v/>
      </c>
      <c r="AZ98" s="291" t="str">
        <f>IF(ISNUMBER(MATCH($AW98,AB$5:AB$501,0)),INDEX(AB$5:AB$501,MATCH($AW98,AB$5:AB$501,0),1),"")</f>
        <v/>
      </c>
      <c r="BA98" s="291" t="str">
        <f>IF(ISNUMBER(MATCH($AW98,AC$5:AC$501,0)),INDEX(AC$5:AC$501,MATCH($AW98,AC$5:AC$501,0),1),"")</f>
        <v/>
      </c>
      <c r="BB98" s="291" t="str">
        <f>IF(ISNUMBER(MATCH($AW98,AD$5:AD$501,0)),INDEX(AD$5:AD$501,MATCH($AW98,AD$5:AD$501,0),1),"")</f>
        <v/>
      </c>
      <c r="BC98" s="291" t="str">
        <f>IF(ISNUMBER(MATCH($AW98,AE$5:AE$501,0)),INDEX(AE$5:AE$501,MATCH($AW98,AE$5:AE$501,0),1),"")</f>
        <v/>
      </c>
      <c r="BD98" s="291" t="str">
        <f>IF(ISNUMBER(MATCH($AW98,AF$5:AF$501,0)),INDEX(AF$5:AF$501,MATCH($AW98,AF$5:AF$501,0),1),"")</f>
        <v/>
      </c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1:76" ht="12.75" customHeight="1" x14ac:dyDescent="0.25">
      <c r="A99" s="310">
        <f>IF(ROW()-ROW(A$4)&lt;=1000,ROW()-ROW(A$4),"")</f>
        <v>95</v>
      </c>
      <c r="B99" s="318"/>
      <c r="C99" s="318"/>
      <c r="D99" s="67"/>
      <c r="E99" s="245" t="str">
        <f>IF(ISNUMBER(MATCH(C99,$B$5:$B$1000,0)),MATCH(C99,$B$5:$B$1000,0),"")</f>
        <v/>
      </c>
      <c r="F99" s="309" t="str">
        <f>IF(ISNUMBER(E99),MAX(F$4:F98)+1,"")</f>
        <v/>
      </c>
      <c r="G99" s="309" t="str">
        <f>IF(IF(ISNUMBER(E99),"",MAX(G$4:G98)+1)&lt;=G$3,IF(ISNUMBER(E99),"",MAX(G$4:G98)+1),"")</f>
        <v/>
      </c>
      <c r="H99" s="310" t="str">
        <f>IF(A99&lt;=G$3,MATCH(A99,G$5:G$1000,0),"")</f>
        <v/>
      </c>
      <c r="I99" s="245" t="str">
        <f>IF(ISNUMBER(H99),INDEX($B$5:$B$1000,H99,1),"")</f>
        <v/>
      </c>
      <c r="J99" s="248" t="str">
        <f>IF(ISNUMBER(F99),B99,IF(ISTEXT(B99),INDEX($I$5:$I$1000,MATCH(A99,$H$5:$H$1000,0),1),""))</f>
        <v/>
      </c>
      <c r="K99" s="309" t="str">
        <f>IF(C99="","",IF(ISNUMBER(MATCH(C99,$J$5:$J$1000,0)),"",IF(G99=1,F$3,0)+MAX(K$4:K98)+1))</f>
        <v/>
      </c>
      <c r="L99" s="309" t="str">
        <f>IF(C99="","",IF(ISNUMBER(MATCH(C99,$J$5:$J$1000,0)),"",IF(G99=1,E$4,0)+MAX(L$4:L98)+1))</f>
        <v/>
      </c>
      <c r="M99" s="248" t="str">
        <f>IF(ISNUMBER(MATCH(A99,$L$5:$L$1000,0)),INDEX($C$5:$C$1000,MATCH(A99,$L$5:$L$1000,0),1),"")</f>
        <v/>
      </c>
      <c r="N99" s="248"/>
      <c r="O99" s="67"/>
      <c r="P99" s="319" t="str">
        <f>IF(A99&lt;=$E$4,IF(ISTEXT(J99),J99,""),IF(ISTEXT(M99),M99,""))</f>
        <v/>
      </c>
      <c r="Q99" s="6"/>
      <c r="R99" s="303" t="str">
        <f>IF(ROW()-ROW(R$4)&lt;=AH$3,ROW()-ROW(R$4),"")</f>
        <v/>
      </c>
      <c r="S99" s="303" t="str">
        <f>IF(ROW()-ROW(S$4)&lt;=AI$3,ROW()-ROW(S$4),"")</f>
        <v/>
      </c>
      <c r="T99" s="303" t="str">
        <f>IF(ROW()-ROW(T$4)&lt;=AJ$3,ROW()-ROW(T$4),"")</f>
        <v/>
      </c>
      <c r="U99" s="303" t="str">
        <f>IF(ROW()-ROW(U$4)&lt;=AK$3,ROW()-ROW(U$4),"")</f>
        <v/>
      </c>
      <c r="V99" s="303" t="str">
        <f>IF(ROW()-ROW(V$4)&lt;=AL$3,ROW()-ROW(V$4),"")</f>
        <v/>
      </c>
      <c r="W99" s="303" t="str">
        <f>IF(ROW()-ROW(W$4)&lt;=AM$3,ROW()-ROW(W$4),"")</f>
        <v/>
      </c>
      <c r="X99" s="303" t="str">
        <f>IF(ROW()-ROW(X$4)&lt;=AN$3,ROW()-ROW(X$4),"")</f>
        <v/>
      </c>
      <c r="Y99" s="303"/>
      <c r="Z99" s="299" t="str">
        <f>IF(ISNUMBER(R99),INDEX($AW$5:$AW$2999,MATCH(R99,AH$5:AH$2999,0),1),"")</f>
        <v/>
      </c>
      <c r="AA99" s="299" t="str">
        <f>IF(ISNUMBER(S99),INDEX($AW$5:$AW$2999,MATCH(S99,AI$5:AI$2999,0),1),"")</f>
        <v/>
      </c>
      <c r="AB99" s="299" t="str">
        <f>IF(ISNUMBER(T99),INDEX($AW$5:$AW$2999,MATCH(T99,AJ$5:AJ$2999,0),1),"")</f>
        <v/>
      </c>
      <c r="AC99" s="299" t="str">
        <f>IF(ISNUMBER(U99),INDEX($AW$5:$AW$2999,MATCH(U99,AK$5:AK$2999,0),1),"")</f>
        <v/>
      </c>
      <c r="AD99" s="299" t="str">
        <f>IF(ISNUMBER(V99),INDEX($AW$5:$AW$2999,MATCH(V99,AL$5:AL$2999,0),1),"")</f>
        <v/>
      </c>
      <c r="AE99" s="299" t="str">
        <f>IF(ISNUMBER(W99),INDEX($AW$5:$AW$2999,MATCH(W99,AM$5:AM$2999,0),1),"")</f>
        <v/>
      </c>
      <c r="AF99" s="299" t="str">
        <f>IF(ISNUMBER(X99),INDEX($AW$5:$AW$2999,MATCH(X99,AN$5:AN$2999,0),1),"")</f>
        <v/>
      </c>
      <c r="AG99" s="299"/>
      <c r="AH99" s="303" t="str">
        <f>IF($AW99="","",IF(ISNUMBER(MATCH($AW99,AP$5:AP$29999,0)),MAX(AH$4:AH98)+1,0))</f>
        <v/>
      </c>
      <c r="AI99" s="303" t="str">
        <f>IF($AW99="","",IF(ISNUMBER(MATCH($AW99,AQ$5:AQ$29999,0)),MAX(AI$4:AI98)+1,0))</f>
        <v/>
      </c>
      <c r="AJ99" s="303" t="str">
        <f>IF($AW99="","",IF(ISNUMBER(MATCH($AW99,AR$5:AR$29999,0)),MAX(AJ$4:AJ98)+1,0))</f>
        <v/>
      </c>
      <c r="AK99" s="303" t="str">
        <f>IF($AW99="","",IF(ISNUMBER(MATCH($AW99,AS$5:AS$29999,0)),MAX(AK$4:AK98)+1,0))</f>
        <v/>
      </c>
      <c r="AL99" s="303" t="str">
        <f>IF($AW99="","",IF(ISNUMBER(MATCH($AW99,AT$5:AT$29999,0)),MAX(AL$4:AL98)+1,0))</f>
        <v/>
      </c>
      <c r="AM99" s="303" t="str">
        <f>IF($AW99="","",IF(ISNUMBER(MATCH($AW99,AU$5:AU$29999,0)),MAX(AM$4:AM98)+1,0))</f>
        <v/>
      </c>
      <c r="AN99" s="303" t="str">
        <f>IF($AW99="","",IF(ISNUMBER(MATCH($AW99,AV$5:AV$29999,0)),MAX(AN$4:AN98)+1,0))</f>
        <v/>
      </c>
      <c r="AO99" s="324"/>
      <c r="AP99" s="318"/>
      <c r="AQ99" s="318"/>
      <c r="AR99" s="318"/>
      <c r="AS99" s="318"/>
      <c r="AT99" s="301"/>
      <c r="AU99" s="301"/>
      <c r="AV99" s="301"/>
      <c r="AW99" s="319" t="str">
        <f t="shared" si="3"/>
        <v/>
      </c>
      <c r="AX99" s="291" t="str">
        <f>IF(ISNUMBER(MATCH($AW99,Z$5:Z$501,0)),INDEX(Z$5:Z$501,MATCH($AW99,Z$5:Z$501,0),1),"")</f>
        <v/>
      </c>
      <c r="AY99" s="291" t="str">
        <f>IF(ISNUMBER(MATCH($AW99,AA$5:AA$501,0)),INDEX(AA$5:AA$501,MATCH($AW99,AA$5:AA$501,0),1),"")</f>
        <v/>
      </c>
      <c r="AZ99" s="291" t="str">
        <f>IF(ISNUMBER(MATCH($AW99,AB$5:AB$501,0)),INDEX(AB$5:AB$501,MATCH($AW99,AB$5:AB$501,0),1),"")</f>
        <v/>
      </c>
      <c r="BA99" s="291" t="str">
        <f>IF(ISNUMBER(MATCH($AW99,AC$5:AC$501,0)),INDEX(AC$5:AC$501,MATCH($AW99,AC$5:AC$501,0),1),"")</f>
        <v/>
      </c>
      <c r="BB99" s="291" t="str">
        <f>IF(ISNUMBER(MATCH($AW99,AD$5:AD$501,0)),INDEX(AD$5:AD$501,MATCH($AW99,AD$5:AD$501,0),1),"")</f>
        <v/>
      </c>
      <c r="BC99" s="291" t="str">
        <f>IF(ISNUMBER(MATCH($AW99,AE$5:AE$501,0)),INDEX(AE$5:AE$501,MATCH($AW99,AE$5:AE$501,0),1),"")</f>
        <v/>
      </c>
      <c r="BD99" s="291" t="str">
        <f>IF(ISNUMBER(MATCH($AW99,AF$5:AF$501,0)),INDEX(AF$5:AF$501,MATCH($AW99,AF$5:AF$501,0),1),"")</f>
        <v/>
      </c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1:76" ht="12.75" customHeight="1" x14ac:dyDescent="0.25">
      <c r="A100" s="310">
        <f>IF(ROW()-ROW(A$4)&lt;=1000,ROW()-ROW(A$4),"")</f>
        <v>96</v>
      </c>
      <c r="B100" s="301"/>
      <c r="C100" s="301"/>
      <c r="D100" s="67"/>
      <c r="E100" s="245" t="str">
        <f>IF(ISNUMBER(MATCH(C100,$B$5:$B$1000,0)),MATCH(C100,$B$5:$B$1000,0),"")</f>
        <v/>
      </c>
      <c r="F100" s="309" t="str">
        <f>IF(ISNUMBER(E100),MAX(F$4:F99)+1,"")</f>
        <v/>
      </c>
      <c r="G100" s="309" t="str">
        <f>IF(IF(ISNUMBER(E100),"",MAX(G$4:G99)+1)&lt;=G$3,IF(ISNUMBER(E100),"",MAX(G$4:G99)+1),"")</f>
        <v/>
      </c>
      <c r="H100" s="310" t="str">
        <f>IF(A100&lt;=G$3,MATCH(A100,G$5:G$1000,0),"")</f>
        <v/>
      </c>
      <c r="I100" s="245" t="str">
        <f>IF(ISNUMBER(H100),INDEX($B$5:$B$1000,H100,1),"")</f>
        <v/>
      </c>
      <c r="J100" s="248" t="str">
        <f>IF(ISNUMBER(F100),B100,IF(ISTEXT(B100),INDEX($I$5:$I$1000,MATCH(A100,$H$5:$H$1000,0),1),""))</f>
        <v/>
      </c>
      <c r="K100" s="309" t="str">
        <f>IF(C100="","",IF(ISNUMBER(MATCH(C100,$J$5:$J$1000,0)),"",IF(G100=1,F$3,0)+MAX(K$4:K99)+1))</f>
        <v/>
      </c>
      <c r="L100" s="309" t="str">
        <f>IF(C100="","",IF(ISNUMBER(MATCH(C100,$J$5:$J$1000,0)),"",IF(G100=1,E$4,0)+MAX(L$4:L99)+1))</f>
        <v/>
      </c>
      <c r="M100" s="248" t="str">
        <f>IF(ISNUMBER(MATCH(A100,$L$5:$L$1000,0)),INDEX($C$5:$C$1000,MATCH(A100,$L$5:$L$1000,0),1),"")</f>
        <v/>
      </c>
      <c r="N100" s="248"/>
      <c r="O100" s="67"/>
      <c r="P100" s="319" t="str">
        <f>IF(A100&lt;=$E$4,IF(ISTEXT(J100),J100,""),IF(ISTEXT(M100),M100,""))</f>
        <v/>
      </c>
      <c r="Q100" s="6"/>
      <c r="R100" s="303" t="str">
        <f>IF(ROW()-ROW(R$4)&lt;=AH$3,ROW()-ROW(R$4),"")</f>
        <v/>
      </c>
      <c r="S100" s="303" t="str">
        <f>IF(ROW()-ROW(S$4)&lt;=AI$3,ROW()-ROW(S$4),"")</f>
        <v/>
      </c>
      <c r="T100" s="303" t="str">
        <f>IF(ROW()-ROW(T$4)&lt;=AJ$3,ROW()-ROW(T$4),"")</f>
        <v/>
      </c>
      <c r="U100" s="303" t="str">
        <f>IF(ROW()-ROW(U$4)&lt;=AK$3,ROW()-ROW(U$4),"")</f>
        <v/>
      </c>
      <c r="V100" s="303" t="str">
        <f>IF(ROW()-ROW(V$4)&lt;=AL$3,ROW()-ROW(V$4),"")</f>
        <v/>
      </c>
      <c r="W100" s="303" t="str">
        <f>IF(ROW()-ROW(W$4)&lt;=AM$3,ROW()-ROW(W$4),"")</f>
        <v/>
      </c>
      <c r="X100" s="303" t="str">
        <f>IF(ROW()-ROW(X$4)&lt;=AN$3,ROW()-ROW(X$4),"")</f>
        <v/>
      </c>
      <c r="Y100" s="303"/>
      <c r="Z100" s="299" t="str">
        <f>IF(ISNUMBER(R100),INDEX($AW$5:$AW$2999,MATCH(R100,AH$5:AH$2999,0),1),"")</f>
        <v/>
      </c>
      <c r="AA100" s="299" t="str">
        <f>IF(ISNUMBER(S100),INDEX($AW$5:$AW$2999,MATCH(S100,AI$5:AI$2999,0),1),"")</f>
        <v/>
      </c>
      <c r="AB100" s="299" t="str">
        <f>IF(ISNUMBER(T100),INDEX($AW$5:$AW$2999,MATCH(T100,AJ$5:AJ$2999,0),1),"")</f>
        <v/>
      </c>
      <c r="AC100" s="299" t="str">
        <f>IF(ISNUMBER(U100),INDEX($AW$5:$AW$2999,MATCH(U100,AK$5:AK$2999,0),1),"")</f>
        <v/>
      </c>
      <c r="AD100" s="299" t="str">
        <f>IF(ISNUMBER(V100),INDEX($AW$5:$AW$2999,MATCH(V100,AL$5:AL$2999,0),1),"")</f>
        <v/>
      </c>
      <c r="AE100" s="299" t="str">
        <f>IF(ISNUMBER(W100),INDEX($AW$5:$AW$2999,MATCH(W100,AM$5:AM$2999,0),1),"")</f>
        <v/>
      </c>
      <c r="AF100" s="299" t="str">
        <f>IF(ISNUMBER(X100),INDEX($AW$5:$AW$2999,MATCH(X100,AN$5:AN$2999,0),1),"")</f>
        <v/>
      </c>
      <c r="AG100" s="299"/>
      <c r="AH100" s="303" t="str">
        <f>IF($AW100="","",IF(ISNUMBER(MATCH($AW100,AP$5:AP$29999,0)),MAX(AH$4:AH99)+1,0))</f>
        <v/>
      </c>
      <c r="AI100" s="303" t="str">
        <f>IF($AW100="","",IF(ISNUMBER(MATCH($AW100,AQ$5:AQ$29999,0)),MAX(AI$4:AI99)+1,0))</f>
        <v/>
      </c>
      <c r="AJ100" s="303" t="str">
        <f>IF($AW100="","",IF(ISNUMBER(MATCH($AW100,AR$5:AR$29999,0)),MAX(AJ$4:AJ99)+1,0))</f>
        <v/>
      </c>
      <c r="AK100" s="303" t="str">
        <f>IF($AW100="","",IF(ISNUMBER(MATCH($AW100,AS$5:AS$29999,0)),MAX(AK$4:AK99)+1,0))</f>
        <v/>
      </c>
      <c r="AL100" s="303" t="str">
        <f>IF($AW100="","",IF(ISNUMBER(MATCH($AW100,AT$5:AT$29999,0)),MAX(AL$4:AL99)+1,0))</f>
        <v/>
      </c>
      <c r="AM100" s="303" t="str">
        <f>IF($AW100="","",IF(ISNUMBER(MATCH($AW100,AU$5:AU$29999,0)),MAX(AM$4:AM99)+1,0))</f>
        <v/>
      </c>
      <c r="AN100" s="303" t="str">
        <f>IF($AW100="","",IF(ISNUMBER(MATCH($AW100,AV$5:AV$29999,0)),MAX(AN$4:AN99)+1,0))</f>
        <v/>
      </c>
      <c r="AO100" s="324"/>
      <c r="AP100" s="318"/>
      <c r="AQ100" s="318"/>
      <c r="AR100" s="318"/>
      <c r="AS100" s="318"/>
      <c r="AT100" s="301"/>
      <c r="AU100" s="301"/>
      <c r="AV100" s="301"/>
      <c r="AW100" s="319" t="str">
        <f t="shared" si="3"/>
        <v/>
      </c>
      <c r="AX100" s="291" t="str">
        <f>IF(ISNUMBER(MATCH($AW100,Z$5:Z$501,0)),INDEX(Z$5:Z$501,MATCH($AW100,Z$5:Z$501,0),1),"")</f>
        <v/>
      </c>
      <c r="AY100" s="291" t="str">
        <f>IF(ISNUMBER(MATCH($AW100,AA$5:AA$501,0)),INDEX(AA$5:AA$501,MATCH($AW100,AA$5:AA$501,0),1),"")</f>
        <v/>
      </c>
      <c r="AZ100" s="291" t="str">
        <f>IF(ISNUMBER(MATCH($AW100,AB$5:AB$501,0)),INDEX(AB$5:AB$501,MATCH($AW100,AB$5:AB$501,0),1),"")</f>
        <v/>
      </c>
      <c r="BA100" s="291" t="str">
        <f>IF(ISNUMBER(MATCH($AW100,AC$5:AC$501,0)),INDEX(AC$5:AC$501,MATCH($AW100,AC$5:AC$501,0),1),"")</f>
        <v/>
      </c>
      <c r="BB100" s="291" t="str">
        <f>IF(ISNUMBER(MATCH($AW100,AD$5:AD$501,0)),INDEX(AD$5:AD$501,MATCH($AW100,AD$5:AD$501,0),1),"")</f>
        <v/>
      </c>
      <c r="BC100" s="291" t="str">
        <f>IF(ISNUMBER(MATCH($AW100,AE$5:AE$501,0)),INDEX(AE$5:AE$501,MATCH($AW100,AE$5:AE$501,0),1),"")</f>
        <v/>
      </c>
      <c r="BD100" s="291" t="str">
        <f>IF(ISNUMBER(MATCH($AW100,AF$5:AF$501,0)),INDEX(AF$5:AF$501,MATCH($AW100,AF$5:AF$501,0),1),"")</f>
        <v/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1:76" ht="12.75" customHeight="1" x14ac:dyDescent="0.25">
      <c r="A101" s="310">
        <f>IF(ROW()-ROW(A$4)&lt;=1000,ROW()-ROW(A$4),"")</f>
        <v>97</v>
      </c>
      <c r="B101" s="301"/>
      <c r="C101" s="301"/>
      <c r="D101" s="67"/>
      <c r="E101" s="245" t="str">
        <f>IF(ISNUMBER(MATCH(C101,$B$5:$B$1000,0)),MATCH(C101,$B$5:$B$1000,0),"")</f>
        <v/>
      </c>
      <c r="F101" s="309" t="str">
        <f>IF(ISNUMBER(E101),MAX(F$4:F100)+1,"")</f>
        <v/>
      </c>
      <c r="G101" s="309" t="str">
        <f>IF(IF(ISNUMBER(E101),"",MAX(G$4:G100)+1)&lt;=G$3,IF(ISNUMBER(E101),"",MAX(G$4:G100)+1),"")</f>
        <v/>
      </c>
      <c r="H101" s="310" t="str">
        <f>IF(A101&lt;=G$3,MATCH(A101,G$5:G$1000,0),"")</f>
        <v/>
      </c>
      <c r="I101" s="245" t="str">
        <f>IF(ISNUMBER(H101),INDEX($B$5:$B$1000,H101,1),"")</f>
        <v/>
      </c>
      <c r="J101" s="248" t="str">
        <f>IF(ISNUMBER(F101),B101,IF(ISTEXT(B101),INDEX($I$5:$I$1000,MATCH(A101,$H$5:$H$1000,0),1),""))</f>
        <v/>
      </c>
      <c r="K101" s="309" t="str">
        <f>IF(C101="","",IF(ISNUMBER(MATCH(C101,$J$5:$J$1000,0)),"",IF(G101=1,F$3,0)+MAX(K$4:K100)+1))</f>
        <v/>
      </c>
      <c r="L101" s="309" t="str">
        <f>IF(C101="","",IF(ISNUMBER(MATCH(C101,$J$5:$J$1000,0)),"",IF(G101=1,E$4,0)+MAX(L$4:L100)+1))</f>
        <v/>
      </c>
      <c r="M101" s="248" t="str">
        <f>IF(ISNUMBER(MATCH(A101,$L$5:$L$1000,0)),INDEX($C$5:$C$1000,MATCH(A101,$L$5:$L$1000,0),1),"")</f>
        <v/>
      </c>
      <c r="N101" s="248"/>
      <c r="O101" s="67"/>
      <c r="P101" s="319" t="str">
        <f>IF(A101&lt;=$E$4,IF(ISTEXT(J101),J101,""),IF(ISTEXT(M101),M101,""))</f>
        <v/>
      </c>
      <c r="Q101" s="6"/>
      <c r="R101" s="303" t="str">
        <f>IF(ROW()-ROW(R$4)&lt;=AH$3,ROW()-ROW(R$4),"")</f>
        <v/>
      </c>
      <c r="S101" s="303" t="str">
        <f>IF(ROW()-ROW(S$4)&lt;=AI$3,ROW()-ROW(S$4),"")</f>
        <v/>
      </c>
      <c r="T101" s="303" t="str">
        <f>IF(ROW()-ROW(T$4)&lt;=AJ$3,ROW()-ROW(T$4),"")</f>
        <v/>
      </c>
      <c r="U101" s="303" t="str">
        <f>IF(ROW()-ROW(U$4)&lt;=AK$3,ROW()-ROW(U$4),"")</f>
        <v/>
      </c>
      <c r="V101" s="303" t="str">
        <f>IF(ROW()-ROW(V$4)&lt;=AL$3,ROW()-ROW(V$4),"")</f>
        <v/>
      </c>
      <c r="W101" s="303" t="str">
        <f>IF(ROW()-ROW(W$4)&lt;=AM$3,ROW()-ROW(W$4),"")</f>
        <v/>
      </c>
      <c r="X101" s="303" t="str">
        <f>IF(ROW()-ROW(X$4)&lt;=AN$3,ROW()-ROW(X$4),"")</f>
        <v/>
      </c>
      <c r="Y101" s="303"/>
      <c r="Z101" s="299" t="str">
        <f>IF(ISNUMBER(R101),INDEX($AW$5:$AW$2999,MATCH(R101,AH$5:AH$2999,0),1),"")</f>
        <v/>
      </c>
      <c r="AA101" s="299" t="str">
        <f>IF(ISNUMBER(S101),INDEX($AW$5:$AW$2999,MATCH(S101,AI$5:AI$2999,0),1),"")</f>
        <v/>
      </c>
      <c r="AB101" s="299" t="str">
        <f>IF(ISNUMBER(T101),INDEX($AW$5:$AW$2999,MATCH(T101,AJ$5:AJ$2999,0),1),"")</f>
        <v/>
      </c>
      <c r="AC101" s="299" t="str">
        <f>IF(ISNUMBER(U101),INDEX($AW$5:$AW$2999,MATCH(U101,AK$5:AK$2999,0),1),"")</f>
        <v/>
      </c>
      <c r="AD101" s="299" t="str">
        <f>IF(ISNUMBER(V101),INDEX($AW$5:$AW$2999,MATCH(V101,AL$5:AL$2999,0),1),"")</f>
        <v/>
      </c>
      <c r="AE101" s="299" t="str">
        <f>IF(ISNUMBER(W101),INDEX($AW$5:$AW$2999,MATCH(W101,AM$5:AM$2999,0),1),"")</f>
        <v/>
      </c>
      <c r="AF101" s="299" t="str">
        <f>IF(ISNUMBER(X101),INDEX($AW$5:$AW$2999,MATCH(X101,AN$5:AN$2999,0),1),"")</f>
        <v/>
      </c>
      <c r="AG101" s="299"/>
      <c r="AH101" s="303" t="str">
        <f>IF($AW101="","",IF(ISNUMBER(MATCH($AW101,AP$5:AP$29999,0)),MAX(AH$4:AH100)+1,0))</f>
        <v/>
      </c>
      <c r="AI101" s="303" t="str">
        <f>IF($AW101="","",IF(ISNUMBER(MATCH($AW101,AQ$5:AQ$29999,0)),MAX(AI$4:AI100)+1,0))</f>
        <v/>
      </c>
      <c r="AJ101" s="303" t="str">
        <f>IF($AW101="","",IF(ISNUMBER(MATCH($AW101,AR$5:AR$29999,0)),MAX(AJ$4:AJ100)+1,0))</f>
        <v/>
      </c>
      <c r="AK101" s="303" t="str">
        <f>IF($AW101="","",IF(ISNUMBER(MATCH($AW101,AS$5:AS$29999,0)),MAX(AK$4:AK100)+1,0))</f>
        <v/>
      </c>
      <c r="AL101" s="303" t="str">
        <f>IF($AW101="","",IF(ISNUMBER(MATCH($AW101,AT$5:AT$29999,0)),MAX(AL$4:AL100)+1,0))</f>
        <v/>
      </c>
      <c r="AM101" s="303" t="str">
        <f>IF($AW101="","",IF(ISNUMBER(MATCH($AW101,AU$5:AU$29999,0)),MAX(AM$4:AM100)+1,0))</f>
        <v/>
      </c>
      <c r="AN101" s="303" t="str">
        <f>IF($AW101="","",IF(ISNUMBER(MATCH($AW101,AV$5:AV$29999,0)),MAX(AN$4:AN100)+1,0))</f>
        <v/>
      </c>
      <c r="AO101" s="324"/>
      <c r="AP101" s="318"/>
      <c r="AQ101" s="318"/>
      <c r="AR101" s="318"/>
      <c r="AS101" s="318"/>
      <c r="AT101" s="301"/>
      <c r="AU101" s="301"/>
      <c r="AV101" s="301"/>
      <c r="AW101" s="319" t="str">
        <f t="shared" si="3"/>
        <v/>
      </c>
      <c r="AX101" s="291" t="str">
        <f>IF(ISNUMBER(MATCH($AW101,Z$5:Z$501,0)),INDEX(Z$5:Z$501,MATCH($AW101,Z$5:Z$501,0),1),"")</f>
        <v/>
      </c>
      <c r="AY101" s="291" t="str">
        <f>IF(ISNUMBER(MATCH($AW101,AA$5:AA$501,0)),INDEX(AA$5:AA$501,MATCH($AW101,AA$5:AA$501,0),1),"")</f>
        <v/>
      </c>
      <c r="AZ101" s="291" t="str">
        <f>IF(ISNUMBER(MATCH($AW101,AB$5:AB$501,0)),INDEX(AB$5:AB$501,MATCH($AW101,AB$5:AB$501,0),1),"")</f>
        <v/>
      </c>
      <c r="BA101" s="291" t="str">
        <f>IF(ISNUMBER(MATCH($AW101,AC$5:AC$501,0)),INDEX(AC$5:AC$501,MATCH($AW101,AC$5:AC$501,0),1),"")</f>
        <v/>
      </c>
      <c r="BB101" s="291" t="str">
        <f>IF(ISNUMBER(MATCH($AW101,AD$5:AD$501,0)),INDEX(AD$5:AD$501,MATCH($AW101,AD$5:AD$501,0),1),"")</f>
        <v/>
      </c>
      <c r="BC101" s="291" t="str">
        <f>IF(ISNUMBER(MATCH($AW101,AE$5:AE$501,0)),INDEX(AE$5:AE$501,MATCH($AW101,AE$5:AE$501,0),1),"")</f>
        <v/>
      </c>
      <c r="BD101" s="291" t="str">
        <f>IF(ISNUMBER(MATCH($AW101,AF$5:AF$501,0)),INDEX(AF$5:AF$501,MATCH($AW101,AF$5:AF$501,0),1),"")</f>
        <v/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1:76" ht="12.75" customHeight="1" x14ac:dyDescent="0.25">
      <c r="A102" s="310">
        <f>IF(ROW()-ROW(A$4)&lt;=1000,ROW()-ROW(A$4),"")</f>
        <v>98</v>
      </c>
      <c r="B102" s="301"/>
      <c r="C102" s="301"/>
      <c r="D102" s="67"/>
      <c r="E102" s="245" t="str">
        <f>IF(ISNUMBER(MATCH(C102,$B$5:$B$1000,0)),MATCH(C102,$B$5:$B$1000,0),"")</f>
        <v/>
      </c>
      <c r="F102" s="309" t="str">
        <f>IF(ISNUMBER(E102),MAX(F$4:F101)+1,"")</f>
        <v/>
      </c>
      <c r="G102" s="309" t="str">
        <f>IF(IF(ISNUMBER(E102),"",MAX(G$4:G101)+1)&lt;=G$3,IF(ISNUMBER(E102),"",MAX(G$4:G101)+1),"")</f>
        <v/>
      </c>
      <c r="H102" s="310" t="str">
        <f>IF(A102&lt;=G$3,MATCH(A102,G$5:G$1000,0),"")</f>
        <v/>
      </c>
      <c r="I102" s="245" t="str">
        <f>IF(ISNUMBER(H102),INDEX($B$5:$B$1000,H102,1),"")</f>
        <v/>
      </c>
      <c r="J102" s="248" t="str">
        <f>IF(ISNUMBER(F102),B102,IF(ISTEXT(B102),INDEX($I$5:$I$1000,MATCH(A102,$H$5:$H$1000,0),1),""))</f>
        <v/>
      </c>
      <c r="K102" s="309" t="str">
        <f>IF(C102="","",IF(ISNUMBER(MATCH(C102,$J$5:$J$1000,0)),"",IF(G102=1,F$3,0)+MAX(K$4:K101)+1))</f>
        <v/>
      </c>
      <c r="L102" s="309" t="str">
        <f>IF(C102="","",IF(ISNUMBER(MATCH(C102,$J$5:$J$1000,0)),"",IF(G102=1,E$4,0)+MAX(L$4:L101)+1))</f>
        <v/>
      </c>
      <c r="M102" s="248" t="str">
        <f>IF(ISNUMBER(MATCH(A102,$L$5:$L$1000,0)),INDEX($C$5:$C$1000,MATCH(A102,$L$5:$L$1000,0),1),"")</f>
        <v/>
      </c>
      <c r="N102" s="248"/>
      <c r="O102" s="67"/>
      <c r="P102" s="319" t="str">
        <f>IF(A102&lt;=$E$4,IF(ISTEXT(J102),J102,""),IF(ISTEXT(M102),M102,""))</f>
        <v/>
      </c>
      <c r="Q102" s="6"/>
      <c r="R102" s="303" t="str">
        <f>IF(ROW()-ROW(R$4)&lt;=AH$3,ROW()-ROW(R$4),"")</f>
        <v/>
      </c>
      <c r="S102" s="303" t="str">
        <f>IF(ROW()-ROW(S$4)&lt;=AI$3,ROW()-ROW(S$4),"")</f>
        <v/>
      </c>
      <c r="T102" s="303" t="str">
        <f>IF(ROW()-ROW(T$4)&lt;=AJ$3,ROW()-ROW(T$4),"")</f>
        <v/>
      </c>
      <c r="U102" s="303" t="str">
        <f>IF(ROW()-ROW(U$4)&lt;=AK$3,ROW()-ROW(U$4),"")</f>
        <v/>
      </c>
      <c r="V102" s="303" t="str">
        <f>IF(ROW()-ROW(V$4)&lt;=AL$3,ROW()-ROW(V$4),"")</f>
        <v/>
      </c>
      <c r="W102" s="303" t="str">
        <f>IF(ROW()-ROW(W$4)&lt;=AM$3,ROW()-ROW(W$4),"")</f>
        <v/>
      </c>
      <c r="X102" s="303" t="str">
        <f>IF(ROW()-ROW(X$4)&lt;=AN$3,ROW()-ROW(X$4),"")</f>
        <v/>
      </c>
      <c r="Y102" s="303"/>
      <c r="Z102" s="299" t="str">
        <f>IF(ISNUMBER(R102),INDEX($AW$5:$AW$2999,MATCH(R102,AH$5:AH$2999,0),1),"")</f>
        <v/>
      </c>
      <c r="AA102" s="299" t="str">
        <f>IF(ISNUMBER(S102),INDEX($AW$5:$AW$2999,MATCH(S102,AI$5:AI$2999,0),1),"")</f>
        <v/>
      </c>
      <c r="AB102" s="299" t="str">
        <f>IF(ISNUMBER(T102),INDEX($AW$5:$AW$2999,MATCH(T102,AJ$5:AJ$2999,0),1),"")</f>
        <v/>
      </c>
      <c r="AC102" s="299" t="str">
        <f>IF(ISNUMBER(U102),INDEX($AW$5:$AW$2999,MATCH(U102,AK$5:AK$2999,0),1),"")</f>
        <v/>
      </c>
      <c r="AD102" s="299" t="str">
        <f>IF(ISNUMBER(V102),INDEX($AW$5:$AW$2999,MATCH(V102,AL$5:AL$2999,0),1),"")</f>
        <v/>
      </c>
      <c r="AE102" s="299" t="str">
        <f>IF(ISNUMBER(W102),INDEX($AW$5:$AW$2999,MATCH(W102,AM$5:AM$2999,0),1),"")</f>
        <v/>
      </c>
      <c r="AF102" s="299" t="str">
        <f>IF(ISNUMBER(X102),INDEX($AW$5:$AW$2999,MATCH(X102,AN$5:AN$2999,0),1),"")</f>
        <v/>
      </c>
      <c r="AG102" s="299"/>
      <c r="AH102" s="303" t="str">
        <f>IF($AW102="","",IF(ISNUMBER(MATCH($AW102,AP$5:AP$29999,0)),MAX(AH$4:AH101)+1,0))</f>
        <v/>
      </c>
      <c r="AI102" s="303" t="str">
        <f>IF($AW102="","",IF(ISNUMBER(MATCH($AW102,AQ$5:AQ$29999,0)),MAX(AI$4:AI101)+1,0))</f>
        <v/>
      </c>
      <c r="AJ102" s="303" t="str">
        <f>IF($AW102="","",IF(ISNUMBER(MATCH($AW102,AR$5:AR$29999,0)),MAX(AJ$4:AJ101)+1,0))</f>
        <v/>
      </c>
      <c r="AK102" s="303" t="str">
        <f>IF($AW102="","",IF(ISNUMBER(MATCH($AW102,AS$5:AS$29999,0)),MAX(AK$4:AK101)+1,0))</f>
        <v/>
      </c>
      <c r="AL102" s="303" t="str">
        <f>IF($AW102="","",IF(ISNUMBER(MATCH($AW102,AT$5:AT$29999,0)),MAX(AL$4:AL101)+1,0))</f>
        <v/>
      </c>
      <c r="AM102" s="303" t="str">
        <f>IF($AW102="","",IF(ISNUMBER(MATCH($AW102,AU$5:AU$29999,0)),MAX(AM$4:AM101)+1,0))</f>
        <v/>
      </c>
      <c r="AN102" s="303" t="str">
        <f>IF($AW102="","",IF(ISNUMBER(MATCH($AW102,AV$5:AV$29999,0)),MAX(AN$4:AN101)+1,0))</f>
        <v/>
      </c>
      <c r="AO102" s="324"/>
      <c r="AP102" s="318"/>
      <c r="AQ102" s="318"/>
      <c r="AR102" s="318"/>
      <c r="AS102" s="318"/>
      <c r="AT102" s="301"/>
      <c r="AU102" s="301"/>
      <c r="AV102" s="301"/>
      <c r="AW102" s="319" t="str">
        <f t="shared" si="3"/>
        <v/>
      </c>
      <c r="AX102" s="291" t="str">
        <f>IF(ISNUMBER(MATCH($AW102,Z$5:Z$501,0)),INDEX(Z$5:Z$501,MATCH($AW102,Z$5:Z$501,0),1),"")</f>
        <v/>
      </c>
      <c r="AY102" s="291" t="str">
        <f>IF(ISNUMBER(MATCH($AW102,AA$5:AA$501,0)),INDEX(AA$5:AA$501,MATCH($AW102,AA$5:AA$501,0),1),"")</f>
        <v/>
      </c>
      <c r="AZ102" s="291" t="str">
        <f>IF(ISNUMBER(MATCH($AW102,AB$5:AB$501,0)),INDEX(AB$5:AB$501,MATCH($AW102,AB$5:AB$501,0),1),"")</f>
        <v/>
      </c>
      <c r="BA102" s="291" t="str">
        <f>IF(ISNUMBER(MATCH($AW102,AC$5:AC$501,0)),INDEX(AC$5:AC$501,MATCH($AW102,AC$5:AC$501,0),1),"")</f>
        <v/>
      </c>
      <c r="BB102" s="291" t="str">
        <f>IF(ISNUMBER(MATCH($AW102,AD$5:AD$501,0)),INDEX(AD$5:AD$501,MATCH($AW102,AD$5:AD$501,0),1),"")</f>
        <v/>
      </c>
      <c r="BC102" s="291" t="str">
        <f>IF(ISNUMBER(MATCH($AW102,AE$5:AE$501,0)),INDEX(AE$5:AE$501,MATCH($AW102,AE$5:AE$501,0),1),"")</f>
        <v/>
      </c>
      <c r="BD102" s="291" t="str">
        <f>IF(ISNUMBER(MATCH($AW102,AF$5:AF$501,0)),INDEX(AF$5:AF$501,MATCH($AW102,AF$5:AF$501,0),1),"")</f>
        <v/>
      </c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 ht="12.75" customHeight="1" x14ac:dyDescent="0.25">
      <c r="A103" s="310">
        <f>IF(ROW()-ROW(A$4)&lt;=1000,ROW()-ROW(A$4),"")</f>
        <v>99</v>
      </c>
      <c r="B103" s="301"/>
      <c r="C103" s="301"/>
      <c r="D103" s="67"/>
      <c r="E103" s="245" t="str">
        <f>IF(ISNUMBER(MATCH(C103,$B$5:$B$1000,0)),MATCH(C103,$B$5:$B$1000,0),"")</f>
        <v/>
      </c>
      <c r="F103" s="309" t="str">
        <f>IF(ISNUMBER(E103),MAX(F$4:F102)+1,"")</f>
        <v/>
      </c>
      <c r="G103" s="309" t="str">
        <f>IF(IF(ISNUMBER(E103),"",MAX(G$4:G102)+1)&lt;=G$3,IF(ISNUMBER(E103),"",MAX(G$4:G102)+1),"")</f>
        <v/>
      </c>
      <c r="H103" s="310" t="str">
        <f>IF(A103&lt;=G$3,MATCH(A103,G$5:G$1000,0),"")</f>
        <v/>
      </c>
      <c r="I103" s="245" t="str">
        <f>IF(ISNUMBER(H103),INDEX($B$5:$B$1000,H103,1),"")</f>
        <v/>
      </c>
      <c r="J103" s="248" t="str">
        <f>IF(ISNUMBER(F103),B103,IF(ISTEXT(B103),INDEX($I$5:$I$1000,MATCH(A103,$H$5:$H$1000,0),1),""))</f>
        <v/>
      </c>
      <c r="K103" s="309" t="str">
        <f>IF(C103="","",IF(ISNUMBER(MATCH(C103,$J$5:$J$1000,0)),"",IF(G103=1,F$3,0)+MAX(K$4:K102)+1))</f>
        <v/>
      </c>
      <c r="L103" s="309" t="str">
        <f>IF(C103="","",IF(ISNUMBER(MATCH(C103,$J$5:$J$1000,0)),"",IF(G103=1,E$4,0)+MAX(L$4:L102)+1))</f>
        <v/>
      </c>
      <c r="M103" s="248" t="str">
        <f>IF(ISNUMBER(MATCH(A103,$L$5:$L$1000,0)),INDEX($C$5:$C$1000,MATCH(A103,$L$5:$L$1000,0),1),"")</f>
        <v/>
      </c>
      <c r="N103" s="248"/>
      <c r="O103" s="67"/>
      <c r="P103" s="319" t="str">
        <f>IF(A103&lt;=$E$4,IF(ISTEXT(J103),J103,""),IF(ISTEXT(M103),M103,""))</f>
        <v/>
      </c>
      <c r="Q103" s="6"/>
      <c r="R103" s="303" t="str">
        <f>IF(ROW()-ROW(R$4)&lt;=AH$3,ROW()-ROW(R$4),"")</f>
        <v/>
      </c>
      <c r="S103" s="303" t="str">
        <f>IF(ROW()-ROW(S$4)&lt;=AI$3,ROW()-ROW(S$4),"")</f>
        <v/>
      </c>
      <c r="T103" s="303" t="str">
        <f>IF(ROW()-ROW(T$4)&lt;=AJ$3,ROW()-ROW(T$4),"")</f>
        <v/>
      </c>
      <c r="U103" s="303" t="str">
        <f>IF(ROW()-ROW(U$4)&lt;=AK$3,ROW()-ROW(U$4),"")</f>
        <v/>
      </c>
      <c r="V103" s="303" t="str">
        <f>IF(ROW()-ROW(V$4)&lt;=AL$3,ROW()-ROW(V$4),"")</f>
        <v/>
      </c>
      <c r="W103" s="303" t="str">
        <f>IF(ROW()-ROW(W$4)&lt;=AM$3,ROW()-ROW(W$4),"")</f>
        <v/>
      </c>
      <c r="X103" s="303" t="str">
        <f>IF(ROW()-ROW(X$4)&lt;=AN$3,ROW()-ROW(X$4),"")</f>
        <v/>
      </c>
      <c r="Y103" s="303"/>
      <c r="Z103" s="299" t="str">
        <f>IF(ISNUMBER(R103),INDEX($AW$5:$AW$2999,MATCH(R103,AH$5:AH$2999,0),1),"")</f>
        <v/>
      </c>
      <c r="AA103" s="299" t="str">
        <f>IF(ISNUMBER(S103),INDEX($AW$5:$AW$2999,MATCH(S103,AI$5:AI$2999,0),1),"")</f>
        <v/>
      </c>
      <c r="AB103" s="299" t="str">
        <f>IF(ISNUMBER(T103),INDEX($AW$5:$AW$2999,MATCH(T103,AJ$5:AJ$2999,0),1),"")</f>
        <v/>
      </c>
      <c r="AC103" s="299" t="str">
        <f>IF(ISNUMBER(U103),INDEX($AW$5:$AW$2999,MATCH(U103,AK$5:AK$2999,0),1),"")</f>
        <v/>
      </c>
      <c r="AD103" s="299" t="str">
        <f>IF(ISNUMBER(V103),INDEX($AW$5:$AW$2999,MATCH(V103,AL$5:AL$2999,0),1),"")</f>
        <v/>
      </c>
      <c r="AE103" s="299" t="str">
        <f>IF(ISNUMBER(W103),INDEX($AW$5:$AW$2999,MATCH(W103,AM$5:AM$2999,0),1),"")</f>
        <v/>
      </c>
      <c r="AF103" s="299" t="str">
        <f>IF(ISNUMBER(X103),INDEX($AW$5:$AW$2999,MATCH(X103,AN$5:AN$2999,0),1),"")</f>
        <v/>
      </c>
      <c r="AG103" s="299"/>
      <c r="AH103" s="303" t="str">
        <f>IF($AW103="","",IF(ISNUMBER(MATCH($AW103,AP$5:AP$29999,0)),MAX(AH$4:AH102)+1,0))</f>
        <v/>
      </c>
      <c r="AI103" s="303" t="str">
        <f>IF($AW103="","",IF(ISNUMBER(MATCH($AW103,AQ$5:AQ$29999,0)),MAX(AI$4:AI102)+1,0))</f>
        <v/>
      </c>
      <c r="AJ103" s="303" t="str">
        <f>IF($AW103="","",IF(ISNUMBER(MATCH($AW103,AR$5:AR$29999,0)),MAX(AJ$4:AJ102)+1,0))</f>
        <v/>
      </c>
      <c r="AK103" s="303" t="str">
        <f>IF($AW103="","",IF(ISNUMBER(MATCH($AW103,AS$5:AS$29999,0)),MAX(AK$4:AK102)+1,0))</f>
        <v/>
      </c>
      <c r="AL103" s="303" t="str">
        <f>IF($AW103="","",IF(ISNUMBER(MATCH($AW103,AT$5:AT$29999,0)),MAX(AL$4:AL102)+1,0))</f>
        <v/>
      </c>
      <c r="AM103" s="303" t="str">
        <f>IF($AW103="","",IF(ISNUMBER(MATCH($AW103,AU$5:AU$29999,0)),MAX(AM$4:AM102)+1,0))</f>
        <v/>
      </c>
      <c r="AN103" s="303" t="str">
        <f>IF($AW103="","",IF(ISNUMBER(MATCH($AW103,AV$5:AV$29999,0)),MAX(AN$4:AN102)+1,0))</f>
        <v/>
      </c>
      <c r="AO103" s="324"/>
      <c r="AP103" s="318"/>
      <c r="AQ103" s="318"/>
      <c r="AR103" s="318"/>
      <c r="AS103" s="318"/>
      <c r="AT103" s="301"/>
      <c r="AU103" s="301"/>
      <c r="AV103" s="301"/>
      <c r="AW103" s="319" t="str">
        <f t="shared" si="3"/>
        <v/>
      </c>
      <c r="AX103" s="291" t="str">
        <f>IF(ISNUMBER(MATCH($AW103,Z$5:Z$501,0)),INDEX(Z$5:Z$501,MATCH($AW103,Z$5:Z$501,0),1),"")</f>
        <v/>
      </c>
      <c r="AY103" s="291" t="str">
        <f>IF(ISNUMBER(MATCH($AW103,AA$5:AA$501,0)),INDEX(AA$5:AA$501,MATCH($AW103,AA$5:AA$501,0),1),"")</f>
        <v/>
      </c>
      <c r="AZ103" s="291" t="str">
        <f>IF(ISNUMBER(MATCH($AW103,AB$5:AB$501,0)),INDEX(AB$5:AB$501,MATCH($AW103,AB$5:AB$501,0),1),"")</f>
        <v/>
      </c>
      <c r="BA103" s="291" t="str">
        <f>IF(ISNUMBER(MATCH($AW103,AC$5:AC$501,0)),INDEX(AC$5:AC$501,MATCH($AW103,AC$5:AC$501,0),1),"")</f>
        <v/>
      </c>
      <c r="BB103" s="291" t="str">
        <f>IF(ISNUMBER(MATCH($AW103,AD$5:AD$501,0)),INDEX(AD$5:AD$501,MATCH($AW103,AD$5:AD$501,0),1),"")</f>
        <v/>
      </c>
      <c r="BC103" s="291" t="str">
        <f>IF(ISNUMBER(MATCH($AW103,AE$5:AE$501,0)),INDEX(AE$5:AE$501,MATCH($AW103,AE$5:AE$501,0),1),"")</f>
        <v/>
      </c>
      <c r="BD103" s="291" t="str">
        <f>IF(ISNUMBER(MATCH($AW103,AF$5:AF$501,0)),INDEX(AF$5:AF$501,MATCH($AW103,AF$5:AF$501,0),1),"")</f>
        <v/>
      </c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ht="12.75" customHeight="1" x14ac:dyDescent="0.25">
      <c r="A104" s="310">
        <f>IF(ROW()-ROW(A$4)&lt;=1000,ROW()-ROW(A$4),"")</f>
        <v>100</v>
      </c>
      <c r="B104" s="301"/>
      <c r="C104" s="301"/>
      <c r="D104" s="67"/>
      <c r="E104" s="245" t="str">
        <f>IF(ISNUMBER(MATCH(C104,$B$5:$B$1000,0)),MATCH(C104,$B$5:$B$1000,0),"")</f>
        <v/>
      </c>
      <c r="F104" s="309" t="str">
        <f>IF(ISNUMBER(E104),MAX(F$4:F103)+1,"")</f>
        <v/>
      </c>
      <c r="G104" s="309" t="str">
        <f>IF(IF(ISNUMBER(E104),"",MAX(G$4:G103)+1)&lt;=G$3,IF(ISNUMBER(E104),"",MAX(G$4:G103)+1),"")</f>
        <v/>
      </c>
      <c r="H104" s="310" t="str">
        <f>IF(A104&lt;=G$3,MATCH(A104,G$5:G$1000,0),"")</f>
        <v/>
      </c>
      <c r="I104" s="245" t="str">
        <f>IF(ISNUMBER(H104),INDEX($B$5:$B$1000,H104,1),"")</f>
        <v/>
      </c>
      <c r="J104" s="248" t="str">
        <f>IF(ISNUMBER(F104),B104,IF(ISTEXT(B104),INDEX($I$5:$I$1000,MATCH(A104,$H$5:$H$1000,0),1),""))</f>
        <v/>
      </c>
      <c r="K104" s="309" t="str">
        <f>IF(C104="","",IF(ISNUMBER(MATCH(C104,$J$5:$J$1000,0)),"",IF(G104=1,F$3,0)+MAX(K$4:K103)+1))</f>
        <v/>
      </c>
      <c r="L104" s="309" t="str">
        <f>IF(C104="","",IF(ISNUMBER(MATCH(C104,$J$5:$J$1000,0)),"",IF(G104=1,E$4,0)+MAX(L$4:L103)+1))</f>
        <v/>
      </c>
      <c r="M104" s="248" t="str">
        <f>IF(ISNUMBER(MATCH(A104,$L$5:$L$1000,0)),INDEX($C$5:$C$1000,MATCH(A104,$L$5:$L$1000,0),1),"")</f>
        <v/>
      </c>
      <c r="N104" s="248"/>
      <c r="O104" s="67"/>
      <c r="P104" s="319" t="str">
        <f>IF(A104&lt;=$E$4,IF(ISTEXT(J104),J104,""),IF(ISTEXT(M104),M104,""))</f>
        <v/>
      </c>
      <c r="Q104" s="6"/>
      <c r="R104" s="303" t="str">
        <f>IF(ROW()-ROW(R$4)&lt;=AH$3,ROW()-ROW(R$4),"")</f>
        <v/>
      </c>
      <c r="S104" s="303" t="str">
        <f>IF(ROW()-ROW(S$4)&lt;=AI$3,ROW()-ROW(S$4),"")</f>
        <v/>
      </c>
      <c r="T104" s="303" t="str">
        <f>IF(ROW()-ROW(T$4)&lt;=AJ$3,ROW()-ROW(T$4),"")</f>
        <v/>
      </c>
      <c r="U104" s="303" t="str">
        <f>IF(ROW()-ROW(U$4)&lt;=AK$3,ROW()-ROW(U$4),"")</f>
        <v/>
      </c>
      <c r="V104" s="303" t="str">
        <f>IF(ROW()-ROW(V$4)&lt;=AL$3,ROW()-ROW(V$4),"")</f>
        <v/>
      </c>
      <c r="W104" s="303" t="str">
        <f>IF(ROW()-ROW(W$4)&lt;=AM$3,ROW()-ROW(W$4),"")</f>
        <v/>
      </c>
      <c r="X104" s="303" t="str">
        <f>IF(ROW()-ROW(X$4)&lt;=AN$3,ROW()-ROW(X$4),"")</f>
        <v/>
      </c>
      <c r="Y104" s="303"/>
      <c r="Z104" s="299" t="str">
        <f>IF(ISNUMBER(R104),INDEX($AW$5:$AW$2999,MATCH(R104,AH$5:AH$2999,0),1),"")</f>
        <v/>
      </c>
      <c r="AA104" s="299" t="str">
        <f>IF(ISNUMBER(S104),INDEX($AW$5:$AW$2999,MATCH(S104,AI$5:AI$2999,0),1),"")</f>
        <v/>
      </c>
      <c r="AB104" s="299" t="str">
        <f>IF(ISNUMBER(T104),INDEX($AW$5:$AW$2999,MATCH(T104,AJ$5:AJ$2999,0),1),"")</f>
        <v/>
      </c>
      <c r="AC104" s="299" t="str">
        <f>IF(ISNUMBER(U104),INDEX($AW$5:$AW$2999,MATCH(U104,AK$5:AK$2999,0),1),"")</f>
        <v/>
      </c>
      <c r="AD104" s="299" t="str">
        <f>IF(ISNUMBER(V104),INDEX($AW$5:$AW$2999,MATCH(V104,AL$5:AL$2999,0),1),"")</f>
        <v/>
      </c>
      <c r="AE104" s="299" t="str">
        <f>IF(ISNUMBER(W104),INDEX($AW$5:$AW$2999,MATCH(W104,AM$5:AM$2999,0),1),"")</f>
        <v/>
      </c>
      <c r="AF104" s="299" t="str">
        <f>IF(ISNUMBER(X104),INDEX($AW$5:$AW$2999,MATCH(X104,AN$5:AN$2999,0),1),"")</f>
        <v/>
      </c>
      <c r="AG104" s="299"/>
      <c r="AH104" s="303" t="str">
        <f>IF($AW104="","",IF(ISNUMBER(MATCH($AW104,AP$5:AP$29999,0)),MAX(AH$4:AH103)+1,0))</f>
        <v/>
      </c>
      <c r="AI104" s="303" t="str">
        <f>IF($AW104="","",IF(ISNUMBER(MATCH($AW104,AQ$5:AQ$29999,0)),MAX(AI$4:AI103)+1,0))</f>
        <v/>
      </c>
      <c r="AJ104" s="303" t="str">
        <f>IF($AW104="","",IF(ISNUMBER(MATCH($AW104,AR$5:AR$29999,0)),MAX(AJ$4:AJ103)+1,0))</f>
        <v/>
      </c>
      <c r="AK104" s="303" t="str">
        <f>IF($AW104="","",IF(ISNUMBER(MATCH($AW104,AS$5:AS$29999,0)),MAX(AK$4:AK103)+1,0))</f>
        <v/>
      </c>
      <c r="AL104" s="303" t="str">
        <f>IF($AW104="","",IF(ISNUMBER(MATCH($AW104,AT$5:AT$29999,0)),MAX(AL$4:AL103)+1,0))</f>
        <v/>
      </c>
      <c r="AM104" s="303" t="str">
        <f>IF($AW104="","",IF(ISNUMBER(MATCH($AW104,AU$5:AU$29999,0)),MAX(AM$4:AM103)+1,0))</f>
        <v/>
      </c>
      <c r="AN104" s="303" t="str">
        <f>IF($AW104="","",IF(ISNUMBER(MATCH($AW104,AV$5:AV$29999,0)),MAX(AN$4:AN103)+1,0))</f>
        <v/>
      </c>
      <c r="AO104" s="324"/>
      <c r="AP104" s="318"/>
      <c r="AQ104" s="318"/>
      <c r="AR104" s="318"/>
      <c r="AS104" s="318"/>
      <c r="AT104" s="301"/>
      <c r="AU104" s="301"/>
      <c r="AV104" s="301"/>
      <c r="AW104" s="319" t="str">
        <f t="shared" si="3"/>
        <v/>
      </c>
      <c r="AX104" s="291" t="str">
        <f>IF(ISNUMBER(MATCH($AW104,Z$5:Z$501,0)),INDEX(Z$5:Z$501,MATCH($AW104,Z$5:Z$501,0),1),"")</f>
        <v/>
      </c>
      <c r="AY104" s="291" t="str">
        <f>IF(ISNUMBER(MATCH($AW104,AA$5:AA$501,0)),INDEX(AA$5:AA$501,MATCH($AW104,AA$5:AA$501,0),1),"")</f>
        <v/>
      </c>
      <c r="AZ104" s="291" t="str">
        <f>IF(ISNUMBER(MATCH($AW104,AB$5:AB$501,0)),INDEX(AB$5:AB$501,MATCH($AW104,AB$5:AB$501,0),1),"")</f>
        <v/>
      </c>
      <c r="BA104" s="291" t="str">
        <f>IF(ISNUMBER(MATCH($AW104,AC$5:AC$501,0)),INDEX(AC$5:AC$501,MATCH($AW104,AC$5:AC$501,0),1),"")</f>
        <v/>
      </c>
      <c r="BB104" s="291" t="str">
        <f>IF(ISNUMBER(MATCH($AW104,AD$5:AD$501,0)),INDEX(AD$5:AD$501,MATCH($AW104,AD$5:AD$501,0),1),"")</f>
        <v/>
      </c>
      <c r="BC104" s="291" t="str">
        <f>IF(ISNUMBER(MATCH($AW104,AE$5:AE$501,0)),INDEX(AE$5:AE$501,MATCH($AW104,AE$5:AE$501,0),1),"")</f>
        <v/>
      </c>
      <c r="BD104" s="291" t="str">
        <f>IF(ISNUMBER(MATCH($AW104,AF$5:AF$501,0)),INDEX(AF$5:AF$501,MATCH($AW104,AF$5:AF$501,0),1),"")</f>
        <v/>
      </c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1:76" ht="12.75" customHeight="1" x14ac:dyDescent="0.25">
      <c r="A105" s="310">
        <f>IF(ROW()-ROW(A$4)&lt;=1000,ROW()-ROW(A$4),"")</f>
        <v>101</v>
      </c>
      <c r="B105" s="301"/>
      <c r="C105" s="301"/>
      <c r="D105" s="67"/>
      <c r="E105" s="245" t="str">
        <f>IF(ISNUMBER(MATCH(C105,$B$5:$B$1000,0)),MATCH(C105,$B$5:$B$1000,0),"")</f>
        <v/>
      </c>
      <c r="F105" s="309" t="str">
        <f>IF(ISNUMBER(E105),MAX(F$4:F104)+1,"")</f>
        <v/>
      </c>
      <c r="G105" s="309" t="str">
        <f>IF(IF(ISNUMBER(E105),"",MAX(G$4:G104)+1)&lt;=G$3,IF(ISNUMBER(E105),"",MAX(G$4:G104)+1),"")</f>
        <v/>
      </c>
      <c r="H105" s="310" t="str">
        <f>IF(A105&lt;=G$3,MATCH(A105,G$5:G$1000,0),"")</f>
        <v/>
      </c>
      <c r="I105" s="245" t="str">
        <f>IF(ISNUMBER(H105),INDEX($B$5:$B$1000,H105,1),"")</f>
        <v/>
      </c>
      <c r="J105" s="248" t="str">
        <f>IF(ISNUMBER(F105),B105,IF(ISTEXT(B105),INDEX($I$5:$I$1000,MATCH(A105,$H$5:$H$1000,0),1),""))</f>
        <v/>
      </c>
      <c r="K105" s="309" t="str">
        <f>IF(C105="","",IF(ISNUMBER(MATCH(C105,$J$5:$J$1000,0)),"",IF(G105=1,F$3,0)+MAX(K$4:K104)+1))</f>
        <v/>
      </c>
      <c r="L105" s="309" t="str">
        <f>IF(C105="","",IF(ISNUMBER(MATCH(C105,$J$5:$J$1000,0)),"",IF(G105=1,E$4,0)+MAX(L$4:L104)+1))</f>
        <v/>
      </c>
      <c r="M105" s="248" t="str">
        <f>IF(ISNUMBER(MATCH(A105,$L$5:$L$1000,0)),INDEX($C$5:$C$1000,MATCH(A105,$L$5:$L$1000,0),1),"")</f>
        <v/>
      </c>
      <c r="N105" s="248"/>
      <c r="O105" s="67"/>
      <c r="P105" s="319" t="str">
        <f>IF(A105&lt;=$E$4,IF(ISTEXT(J105),J105,""),IF(ISTEXT(M105),M105,""))</f>
        <v/>
      </c>
      <c r="Q105" s="6"/>
      <c r="R105" s="303" t="str">
        <f>IF(ROW()-ROW(R$4)&lt;=AH$3,ROW()-ROW(R$4),"")</f>
        <v/>
      </c>
      <c r="S105" s="303" t="str">
        <f>IF(ROW()-ROW(S$4)&lt;=AI$3,ROW()-ROW(S$4),"")</f>
        <v/>
      </c>
      <c r="T105" s="303" t="str">
        <f>IF(ROW()-ROW(T$4)&lt;=AJ$3,ROW()-ROW(T$4),"")</f>
        <v/>
      </c>
      <c r="U105" s="303" t="str">
        <f>IF(ROW()-ROW(U$4)&lt;=AK$3,ROW()-ROW(U$4),"")</f>
        <v/>
      </c>
      <c r="V105" s="303" t="str">
        <f>IF(ROW()-ROW(V$4)&lt;=AL$3,ROW()-ROW(V$4),"")</f>
        <v/>
      </c>
      <c r="W105" s="303" t="str">
        <f>IF(ROW()-ROW(W$4)&lt;=AM$3,ROW()-ROW(W$4),"")</f>
        <v/>
      </c>
      <c r="X105" s="303" t="str">
        <f>IF(ROW()-ROW(X$4)&lt;=AN$3,ROW()-ROW(X$4),"")</f>
        <v/>
      </c>
      <c r="Y105" s="303"/>
      <c r="Z105" s="299" t="str">
        <f>IF(ISNUMBER(R105),INDEX($AW$5:$AW$2999,MATCH(R105,AH$5:AH$2999,0),1),"")</f>
        <v/>
      </c>
      <c r="AA105" s="299" t="str">
        <f>IF(ISNUMBER(S105),INDEX($AW$5:$AW$2999,MATCH(S105,AI$5:AI$2999,0),1),"")</f>
        <v/>
      </c>
      <c r="AB105" s="299" t="str">
        <f>IF(ISNUMBER(T105),INDEX($AW$5:$AW$2999,MATCH(T105,AJ$5:AJ$2999,0),1),"")</f>
        <v/>
      </c>
      <c r="AC105" s="299" t="str">
        <f>IF(ISNUMBER(U105),INDEX($AW$5:$AW$2999,MATCH(U105,AK$5:AK$2999,0),1),"")</f>
        <v/>
      </c>
      <c r="AD105" s="299" t="str">
        <f>IF(ISNUMBER(V105),INDEX($AW$5:$AW$2999,MATCH(V105,AL$5:AL$2999,0),1),"")</f>
        <v/>
      </c>
      <c r="AE105" s="299" t="str">
        <f>IF(ISNUMBER(W105),INDEX($AW$5:$AW$2999,MATCH(W105,AM$5:AM$2999,0),1),"")</f>
        <v/>
      </c>
      <c r="AF105" s="299" t="str">
        <f>IF(ISNUMBER(X105),INDEX($AW$5:$AW$2999,MATCH(X105,AN$5:AN$2999,0),1),"")</f>
        <v/>
      </c>
      <c r="AG105" s="299"/>
      <c r="AH105" s="303" t="str">
        <f>IF($AW105="","",IF(ISNUMBER(MATCH($AW105,AP$5:AP$29999,0)),MAX(AH$4:AH104)+1,0))</f>
        <v/>
      </c>
      <c r="AI105" s="303" t="str">
        <f>IF($AW105="","",IF(ISNUMBER(MATCH($AW105,AQ$5:AQ$29999,0)),MAX(AI$4:AI104)+1,0))</f>
        <v/>
      </c>
      <c r="AJ105" s="303" t="str">
        <f>IF($AW105="","",IF(ISNUMBER(MATCH($AW105,AR$5:AR$29999,0)),MAX(AJ$4:AJ104)+1,0))</f>
        <v/>
      </c>
      <c r="AK105" s="303" t="str">
        <f>IF($AW105="","",IF(ISNUMBER(MATCH($AW105,AS$5:AS$29999,0)),MAX(AK$4:AK104)+1,0))</f>
        <v/>
      </c>
      <c r="AL105" s="303" t="str">
        <f>IF($AW105="","",IF(ISNUMBER(MATCH($AW105,AT$5:AT$29999,0)),MAX(AL$4:AL104)+1,0))</f>
        <v/>
      </c>
      <c r="AM105" s="303" t="str">
        <f>IF($AW105="","",IF(ISNUMBER(MATCH($AW105,AU$5:AU$29999,0)),MAX(AM$4:AM104)+1,0))</f>
        <v/>
      </c>
      <c r="AN105" s="303" t="str">
        <f>IF($AW105="","",IF(ISNUMBER(MATCH($AW105,AV$5:AV$29999,0)),MAX(AN$4:AN104)+1,0))</f>
        <v/>
      </c>
      <c r="AO105" s="324"/>
      <c r="AP105" s="318"/>
      <c r="AQ105" s="318"/>
      <c r="AR105" s="318"/>
      <c r="AS105" s="318"/>
      <c r="AT105" s="301"/>
      <c r="AU105" s="301"/>
      <c r="AV105" s="301"/>
      <c r="AW105" s="319" t="str">
        <f t="shared" si="3"/>
        <v/>
      </c>
      <c r="AX105" s="291" t="str">
        <f>IF(ISNUMBER(MATCH($AW105,Z$5:Z$501,0)),INDEX(Z$5:Z$501,MATCH($AW105,Z$5:Z$501,0),1),"")</f>
        <v/>
      </c>
      <c r="AY105" s="291" t="str">
        <f>IF(ISNUMBER(MATCH($AW105,AA$5:AA$501,0)),INDEX(AA$5:AA$501,MATCH($AW105,AA$5:AA$501,0),1),"")</f>
        <v/>
      </c>
      <c r="AZ105" s="291" t="str">
        <f>IF(ISNUMBER(MATCH($AW105,AB$5:AB$501,0)),INDEX(AB$5:AB$501,MATCH($AW105,AB$5:AB$501,0),1),"")</f>
        <v/>
      </c>
      <c r="BA105" s="291" t="str">
        <f>IF(ISNUMBER(MATCH($AW105,AC$5:AC$501,0)),INDEX(AC$5:AC$501,MATCH($AW105,AC$5:AC$501,0),1),"")</f>
        <v/>
      </c>
      <c r="BB105" s="291" t="str">
        <f>IF(ISNUMBER(MATCH($AW105,AD$5:AD$501,0)),INDEX(AD$5:AD$501,MATCH($AW105,AD$5:AD$501,0),1),"")</f>
        <v/>
      </c>
      <c r="BC105" s="291" t="str">
        <f>IF(ISNUMBER(MATCH($AW105,AE$5:AE$501,0)),INDEX(AE$5:AE$501,MATCH($AW105,AE$5:AE$501,0),1),"")</f>
        <v/>
      </c>
      <c r="BD105" s="291" t="str">
        <f>IF(ISNUMBER(MATCH($AW105,AF$5:AF$501,0)),INDEX(AF$5:AF$501,MATCH($AW105,AF$5:AF$501,0),1),"")</f>
        <v/>
      </c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spans="1:76" ht="12.75" customHeight="1" x14ac:dyDescent="0.25">
      <c r="A106" s="310">
        <f>IF(ROW()-ROW(A$4)&lt;=1000,ROW()-ROW(A$4),"")</f>
        <v>102</v>
      </c>
      <c r="B106" s="301"/>
      <c r="C106" s="301"/>
      <c r="D106" s="67"/>
      <c r="E106" s="245" t="str">
        <f>IF(ISNUMBER(MATCH(C106,$B$5:$B$1000,0)),MATCH(C106,$B$5:$B$1000,0),"")</f>
        <v/>
      </c>
      <c r="F106" s="309" t="str">
        <f>IF(ISNUMBER(E106),MAX(F$4:F105)+1,"")</f>
        <v/>
      </c>
      <c r="G106" s="309" t="str">
        <f>IF(IF(ISNUMBER(E106),"",MAX(G$4:G105)+1)&lt;=G$3,IF(ISNUMBER(E106),"",MAX(G$4:G105)+1),"")</f>
        <v/>
      </c>
      <c r="H106" s="310" t="str">
        <f>IF(A106&lt;=G$3,MATCH(A106,G$5:G$1000,0),"")</f>
        <v/>
      </c>
      <c r="I106" s="245" t="str">
        <f>IF(ISNUMBER(H106),INDEX($B$5:$B$1000,H106,1),"")</f>
        <v/>
      </c>
      <c r="J106" s="248" t="str">
        <f>IF(ISNUMBER(F106),B106,IF(ISTEXT(B106),INDEX($I$5:$I$1000,MATCH(A106,$H$5:$H$1000,0),1),""))</f>
        <v/>
      </c>
      <c r="K106" s="309" t="str">
        <f>IF(C106="","",IF(ISNUMBER(MATCH(C106,$J$5:$J$1000,0)),"",IF(G106=1,F$3,0)+MAX(K$4:K105)+1))</f>
        <v/>
      </c>
      <c r="L106" s="309" t="str">
        <f>IF(C106="","",IF(ISNUMBER(MATCH(C106,$J$5:$J$1000,0)),"",IF(G106=1,E$4,0)+MAX(L$4:L105)+1))</f>
        <v/>
      </c>
      <c r="M106" s="248" t="str">
        <f>IF(ISNUMBER(MATCH(A106,$L$5:$L$1000,0)),INDEX($C$5:$C$1000,MATCH(A106,$L$5:$L$1000,0),1),"")</f>
        <v/>
      </c>
      <c r="N106" s="248"/>
      <c r="O106" s="67"/>
      <c r="P106" s="319" t="str">
        <f>IF(A106&lt;=$E$4,IF(ISTEXT(J106),J106,""),IF(ISTEXT(M106),M106,""))</f>
        <v/>
      </c>
      <c r="Q106" s="6"/>
      <c r="R106" s="303" t="str">
        <f>IF(ROW()-ROW(R$4)&lt;=AH$3,ROW()-ROW(R$4),"")</f>
        <v/>
      </c>
      <c r="S106" s="303" t="str">
        <f>IF(ROW()-ROW(S$4)&lt;=AI$3,ROW()-ROW(S$4),"")</f>
        <v/>
      </c>
      <c r="T106" s="303" t="str">
        <f>IF(ROW()-ROW(T$4)&lt;=AJ$3,ROW()-ROW(T$4),"")</f>
        <v/>
      </c>
      <c r="U106" s="303" t="str">
        <f>IF(ROW()-ROW(U$4)&lt;=AK$3,ROW()-ROW(U$4),"")</f>
        <v/>
      </c>
      <c r="V106" s="303" t="str">
        <f>IF(ROW()-ROW(V$4)&lt;=AL$3,ROW()-ROW(V$4),"")</f>
        <v/>
      </c>
      <c r="W106" s="303" t="str">
        <f>IF(ROW()-ROW(W$4)&lt;=AM$3,ROW()-ROW(W$4),"")</f>
        <v/>
      </c>
      <c r="X106" s="303" t="str">
        <f>IF(ROW()-ROW(X$4)&lt;=AN$3,ROW()-ROW(X$4),"")</f>
        <v/>
      </c>
      <c r="Y106" s="303"/>
      <c r="Z106" s="299" t="str">
        <f>IF(ISNUMBER(R106),INDEX($AW$5:$AW$2999,MATCH(R106,AH$5:AH$2999,0),1),"")</f>
        <v/>
      </c>
      <c r="AA106" s="299" t="str">
        <f>IF(ISNUMBER(S106),INDEX($AW$5:$AW$2999,MATCH(S106,AI$5:AI$2999,0),1),"")</f>
        <v/>
      </c>
      <c r="AB106" s="299" t="str">
        <f>IF(ISNUMBER(T106),INDEX($AW$5:$AW$2999,MATCH(T106,AJ$5:AJ$2999,0),1),"")</f>
        <v/>
      </c>
      <c r="AC106" s="299" t="str">
        <f>IF(ISNUMBER(U106),INDEX($AW$5:$AW$2999,MATCH(U106,AK$5:AK$2999,0),1),"")</f>
        <v/>
      </c>
      <c r="AD106" s="299" t="str">
        <f>IF(ISNUMBER(V106),INDEX($AW$5:$AW$2999,MATCH(V106,AL$5:AL$2999,0),1),"")</f>
        <v/>
      </c>
      <c r="AE106" s="299" t="str">
        <f>IF(ISNUMBER(W106),INDEX($AW$5:$AW$2999,MATCH(W106,AM$5:AM$2999,0),1),"")</f>
        <v/>
      </c>
      <c r="AF106" s="299" t="str">
        <f>IF(ISNUMBER(X106),INDEX($AW$5:$AW$2999,MATCH(X106,AN$5:AN$2999,0),1),"")</f>
        <v/>
      </c>
      <c r="AG106" s="299"/>
      <c r="AH106" s="303" t="str">
        <f>IF($AW106="","",IF(ISNUMBER(MATCH($AW106,AP$5:AP$29999,0)),MAX(AH$4:AH105)+1,0))</f>
        <v/>
      </c>
      <c r="AI106" s="303" t="str">
        <f>IF($AW106="","",IF(ISNUMBER(MATCH($AW106,AQ$5:AQ$29999,0)),MAX(AI$4:AI105)+1,0))</f>
        <v/>
      </c>
      <c r="AJ106" s="303" t="str">
        <f>IF($AW106="","",IF(ISNUMBER(MATCH($AW106,AR$5:AR$29999,0)),MAX(AJ$4:AJ105)+1,0))</f>
        <v/>
      </c>
      <c r="AK106" s="303" t="str">
        <f>IF($AW106="","",IF(ISNUMBER(MATCH($AW106,AS$5:AS$29999,0)),MAX(AK$4:AK105)+1,0))</f>
        <v/>
      </c>
      <c r="AL106" s="303" t="str">
        <f>IF($AW106="","",IF(ISNUMBER(MATCH($AW106,AT$5:AT$29999,0)),MAX(AL$4:AL105)+1,0))</f>
        <v/>
      </c>
      <c r="AM106" s="303" t="str">
        <f>IF($AW106="","",IF(ISNUMBER(MATCH($AW106,AU$5:AU$29999,0)),MAX(AM$4:AM105)+1,0))</f>
        <v/>
      </c>
      <c r="AN106" s="303" t="str">
        <f>IF($AW106="","",IF(ISNUMBER(MATCH($AW106,AV$5:AV$29999,0)),MAX(AN$4:AN105)+1,0))</f>
        <v/>
      </c>
      <c r="AO106" s="324"/>
      <c r="AP106" s="318"/>
      <c r="AQ106" s="318"/>
      <c r="AR106" s="318"/>
      <c r="AS106" s="318"/>
      <c r="AT106" s="301"/>
      <c r="AU106" s="301"/>
      <c r="AV106" s="301"/>
      <c r="AW106" s="319" t="str">
        <f t="shared" si="3"/>
        <v/>
      </c>
      <c r="AX106" s="291" t="str">
        <f>IF(ISNUMBER(MATCH($AW106,Z$5:Z$501,0)),INDEX(Z$5:Z$501,MATCH($AW106,Z$5:Z$501,0),1),"")</f>
        <v/>
      </c>
      <c r="AY106" s="291" t="str">
        <f>IF(ISNUMBER(MATCH($AW106,AA$5:AA$501,0)),INDEX(AA$5:AA$501,MATCH($AW106,AA$5:AA$501,0),1),"")</f>
        <v/>
      </c>
      <c r="AZ106" s="291" t="str">
        <f>IF(ISNUMBER(MATCH($AW106,AB$5:AB$501,0)),INDEX(AB$5:AB$501,MATCH($AW106,AB$5:AB$501,0),1),"")</f>
        <v/>
      </c>
      <c r="BA106" s="291" t="str">
        <f>IF(ISNUMBER(MATCH($AW106,AC$5:AC$501,0)),INDEX(AC$5:AC$501,MATCH($AW106,AC$5:AC$501,0),1),"")</f>
        <v/>
      </c>
      <c r="BB106" s="291" t="str">
        <f>IF(ISNUMBER(MATCH($AW106,AD$5:AD$501,0)),INDEX(AD$5:AD$501,MATCH($AW106,AD$5:AD$501,0),1),"")</f>
        <v/>
      </c>
      <c r="BC106" s="291" t="str">
        <f>IF(ISNUMBER(MATCH($AW106,AE$5:AE$501,0)),INDEX(AE$5:AE$501,MATCH($AW106,AE$5:AE$501,0),1),"")</f>
        <v/>
      </c>
      <c r="BD106" s="291" t="str">
        <f>IF(ISNUMBER(MATCH($AW106,AF$5:AF$501,0)),INDEX(AF$5:AF$501,MATCH($AW106,AF$5:AF$501,0),1),"")</f>
        <v/>
      </c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spans="1:76" ht="12.75" customHeight="1" x14ac:dyDescent="0.25">
      <c r="A107" s="310">
        <f>IF(ROW()-ROW(A$4)&lt;=1000,ROW()-ROW(A$4),"")</f>
        <v>103</v>
      </c>
      <c r="B107" s="301"/>
      <c r="C107" s="301"/>
      <c r="D107" s="67"/>
      <c r="E107" s="245" t="str">
        <f>IF(ISNUMBER(MATCH(C107,$B$5:$B$1000,0)),MATCH(C107,$B$5:$B$1000,0),"")</f>
        <v/>
      </c>
      <c r="F107" s="309" t="str">
        <f>IF(ISNUMBER(E107),MAX(F$4:F106)+1,"")</f>
        <v/>
      </c>
      <c r="G107" s="309" t="str">
        <f>IF(IF(ISNUMBER(E107),"",MAX(G$4:G106)+1)&lt;=G$3,IF(ISNUMBER(E107),"",MAX(G$4:G106)+1),"")</f>
        <v/>
      </c>
      <c r="H107" s="310" t="str">
        <f>IF(A107&lt;=G$3,MATCH(A107,G$5:G$1000,0),"")</f>
        <v/>
      </c>
      <c r="I107" s="245" t="str">
        <f>IF(ISNUMBER(H107),INDEX($B$5:$B$1000,H107,1),"")</f>
        <v/>
      </c>
      <c r="J107" s="248" t="str">
        <f>IF(ISNUMBER(F107),B107,IF(ISTEXT(B107),INDEX($I$5:$I$1000,MATCH(A107,$H$5:$H$1000,0),1),""))</f>
        <v/>
      </c>
      <c r="K107" s="309" t="str">
        <f>IF(C107="","",IF(ISNUMBER(MATCH(C107,$J$5:$J$1000,0)),"",IF(G107=1,F$3,0)+MAX(K$4:K106)+1))</f>
        <v/>
      </c>
      <c r="L107" s="309" t="str">
        <f>IF(C107="","",IF(ISNUMBER(MATCH(C107,$J$5:$J$1000,0)),"",IF(G107=1,E$4,0)+MAX(L$4:L106)+1))</f>
        <v/>
      </c>
      <c r="M107" s="248" t="str">
        <f>IF(ISNUMBER(MATCH(A107,$L$5:$L$1000,0)),INDEX($C$5:$C$1000,MATCH(A107,$L$5:$L$1000,0),1),"")</f>
        <v/>
      </c>
      <c r="N107" s="248"/>
      <c r="O107" s="67"/>
      <c r="P107" s="319" t="str">
        <f>IF(A107&lt;=$E$4,IF(ISTEXT(J107),J107,""),IF(ISTEXT(M107),M107,""))</f>
        <v/>
      </c>
      <c r="Q107" s="6"/>
      <c r="R107" s="303" t="str">
        <f>IF(ROW()-ROW(R$4)&lt;=AH$3,ROW()-ROW(R$4),"")</f>
        <v/>
      </c>
      <c r="S107" s="303" t="str">
        <f>IF(ROW()-ROW(S$4)&lt;=AI$3,ROW()-ROW(S$4),"")</f>
        <v/>
      </c>
      <c r="T107" s="303" t="str">
        <f>IF(ROW()-ROW(T$4)&lt;=AJ$3,ROW()-ROW(T$4),"")</f>
        <v/>
      </c>
      <c r="U107" s="303" t="str">
        <f>IF(ROW()-ROW(U$4)&lt;=AK$3,ROW()-ROW(U$4),"")</f>
        <v/>
      </c>
      <c r="V107" s="303" t="str">
        <f>IF(ROW()-ROW(V$4)&lt;=AL$3,ROW()-ROW(V$4),"")</f>
        <v/>
      </c>
      <c r="W107" s="303" t="str">
        <f>IF(ROW()-ROW(W$4)&lt;=AM$3,ROW()-ROW(W$4),"")</f>
        <v/>
      </c>
      <c r="X107" s="303" t="str">
        <f>IF(ROW()-ROW(X$4)&lt;=AN$3,ROW()-ROW(X$4),"")</f>
        <v/>
      </c>
      <c r="Y107" s="303"/>
      <c r="Z107" s="299" t="str">
        <f>IF(ISNUMBER(R107),INDEX($AW$5:$AW$2999,MATCH(R107,AH$5:AH$2999,0),1),"")</f>
        <v/>
      </c>
      <c r="AA107" s="299" t="str">
        <f>IF(ISNUMBER(S107),INDEX($AW$5:$AW$2999,MATCH(S107,AI$5:AI$2999,0),1),"")</f>
        <v/>
      </c>
      <c r="AB107" s="299" t="str">
        <f>IF(ISNUMBER(T107),INDEX($AW$5:$AW$2999,MATCH(T107,AJ$5:AJ$2999,0),1),"")</f>
        <v/>
      </c>
      <c r="AC107" s="299" t="str">
        <f>IF(ISNUMBER(U107),INDEX($AW$5:$AW$2999,MATCH(U107,AK$5:AK$2999,0),1),"")</f>
        <v/>
      </c>
      <c r="AD107" s="299" t="str">
        <f>IF(ISNUMBER(V107),INDEX($AW$5:$AW$2999,MATCH(V107,AL$5:AL$2999,0),1),"")</f>
        <v/>
      </c>
      <c r="AE107" s="299" t="str">
        <f>IF(ISNUMBER(W107),INDEX($AW$5:$AW$2999,MATCH(W107,AM$5:AM$2999,0),1),"")</f>
        <v/>
      </c>
      <c r="AF107" s="299" t="str">
        <f>IF(ISNUMBER(X107),INDEX($AW$5:$AW$2999,MATCH(X107,AN$5:AN$2999,0),1),"")</f>
        <v/>
      </c>
      <c r="AG107" s="299"/>
      <c r="AH107" s="303" t="str">
        <f>IF($AW107="","",IF(ISNUMBER(MATCH($AW107,AP$5:AP$29999,0)),MAX(AH$4:AH106)+1,0))</f>
        <v/>
      </c>
      <c r="AI107" s="303" t="str">
        <f>IF($AW107="","",IF(ISNUMBER(MATCH($AW107,AQ$5:AQ$29999,0)),MAX(AI$4:AI106)+1,0))</f>
        <v/>
      </c>
      <c r="AJ107" s="303" t="str">
        <f>IF($AW107="","",IF(ISNUMBER(MATCH($AW107,AR$5:AR$29999,0)),MAX(AJ$4:AJ106)+1,0))</f>
        <v/>
      </c>
      <c r="AK107" s="303" t="str">
        <f>IF($AW107="","",IF(ISNUMBER(MATCH($AW107,AS$5:AS$29999,0)),MAX(AK$4:AK106)+1,0))</f>
        <v/>
      </c>
      <c r="AL107" s="303" t="str">
        <f>IF($AW107="","",IF(ISNUMBER(MATCH($AW107,AT$5:AT$29999,0)),MAX(AL$4:AL106)+1,0))</f>
        <v/>
      </c>
      <c r="AM107" s="303" t="str">
        <f>IF($AW107="","",IF(ISNUMBER(MATCH($AW107,AU$5:AU$29999,0)),MAX(AM$4:AM106)+1,0))</f>
        <v/>
      </c>
      <c r="AN107" s="303" t="str">
        <f>IF($AW107="","",IF(ISNUMBER(MATCH($AW107,AV$5:AV$29999,0)),MAX(AN$4:AN106)+1,0))</f>
        <v/>
      </c>
      <c r="AO107" s="324"/>
      <c r="AP107" s="318"/>
      <c r="AQ107" s="318"/>
      <c r="AR107" s="318"/>
      <c r="AS107" s="318"/>
      <c r="AT107" s="301"/>
      <c r="AU107" s="301"/>
      <c r="AV107" s="301"/>
      <c r="AW107" s="319" t="str">
        <f t="shared" si="3"/>
        <v/>
      </c>
      <c r="AX107" s="291" t="str">
        <f>IF(ISNUMBER(MATCH($AW107,Z$5:Z$501,0)),INDEX(Z$5:Z$501,MATCH($AW107,Z$5:Z$501,0),1),"")</f>
        <v/>
      </c>
      <c r="AY107" s="291" t="str">
        <f>IF(ISNUMBER(MATCH($AW107,AA$5:AA$501,0)),INDEX(AA$5:AA$501,MATCH($AW107,AA$5:AA$501,0),1),"")</f>
        <v/>
      </c>
      <c r="AZ107" s="291" t="str">
        <f>IF(ISNUMBER(MATCH($AW107,AB$5:AB$501,0)),INDEX(AB$5:AB$501,MATCH($AW107,AB$5:AB$501,0),1),"")</f>
        <v/>
      </c>
      <c r="BA107" s="291" t="str">
        <f>IF(ISNUMBER(MATCH($AW107,AC$5:AC$501,0)),INDEX(AC$5:AC$501,MATCH($AW107,AC$5:AC$501,0),1),"")</f>
        <v/>
      </c>
      <c r="BB107" s="291" t="str">
        <f>IF(ISNUMBER(MATCH($AW107,AD$5:AD$501,0)),INDEX(AD$5:AD$501,MATCH($AW107,AD$5:AD$501,0),1),"")</f>
        <v/>
      </c>
      <c r="BC107" s="291" t="str">
        <f>IF(ISNUMBER(MATCH($AW107,AE$5:AE$501,0)),INDEX(AE$5:AE$501,MATCH($AW107,AE$5:AE$501,0),1),"")</f>
        <v/>
      </c>
      <c r="BD107" s="291" t="str">
        <f>IF(ISNUMBER(MATCH($AW107,AF$5:AF$501,0)),INDEX(AF$5:AF$501,MATCH($AW107,AF$5:AF$501,0),1),"")</f>
        <v/>
      </c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spans="1:76" ht="12.75" customHeight="1" x14ac:dyDescent="0.25">
      <c r="A108" s="310">
        <f>IF(ROW()-ROW(A$4)&lt;=1000,ROW()-ROW(A$4),"")</f>
        <v>104</v>
      </c>
      <c r="B108" s="301"/>
      <c r="C108" s="301"/>
      <c r="D108" s="67"/>
      <c r="E108" s="245" t="str">
        <f>IF(ISNUMBER(MATCH(C108,$B$5:$B$1000,0)),MATCH(C108,$B$5:$B$1000,0),"")</f>
        <v/>
      </c>
      <c r="F108" s="309" t="str">
        <f>IF(ISNUMBER(E108),MAX(F$4:F107)+1,"")</f>
        <v/>
      </c>
      <c r="G108" s="309" t="str">
        <f>IF(IF(ISNUMBER(E108),"",MAX(G$4:G107)+1)&lt;=G$3,IF(ISNUMBER(E108),"",MAX(G$4:G107)+1),"")</f>
        <v/>
      </c>
      <c r="H108" s="310" t="str">
        <f>IF(A108&lt;=G$3,MATCH(A108,G$5:G$1000,0),"")</f>
        <v/>
      </c>
      <c r="I108" s="245" t="str">
        <f>IF(ISNUMBER(H108),INDEX($B$5:$B$1000,H108,1),"")</f>
        <v/>
      </c>
      <c r="J108" s="248" t="str">
        <f>IF(ISNUMBER(F108),B108,IF(ISTEXT(B108),INDEX($I$5:$I$1000,MATCH(A108,$H$5:$H$1000,0),1),""))</f>
        <v/>
      </c>
      <c r="K108" s="309" t="str">
        <f>IF(C108="","",IF(ISNUMBER(MATCH(C108,$J$5:$J$1000,0)),"",IF(G108=1,F$3,0)+MAX(K$4:K107)+1))</f>
        <v/>
      </c>
      <c r="L108" s="309" t="str">
        <f>IF(C108="","",IF(ISNUMBER(MATCH(C108,$J$5:$J$1000,0)),"",IF(G108=1,E$4,0)+MAX(L$4:L107)+1))</f>
        <v/>
      </c>
      <c r="M108" s="248" t="str">
        <f>IF(ISNUMBER(MATCH(A108,$L$5:$L$1000,0)),INDEX($C$5:$C$1000,MATCH(A108,$L$5:$L$1000,0),1),"")</f>
        <v/>
      </c>
      <c r="N108" s="248"/>
      <c r="O108" s="67"/>
      <c r="P108" s="319" t="str">
        <f>IF(A108&lt;=$E$4,IF(ISTEXT(J108),J108,""),IF(ISTEXT(M108),M108,""))</f>
        <v/>
      </c>
      <c r="Q108" s="6"/>
      <c r="R108" s="303" t="str">
        <f>IF(ROW()-ROW(R$4)&lt;=AH$3,ROW()-ROW(R$4),"")</f>
        <v/>
      </c>
      <c r="S108" s="303" t="str">
        <f>IF(ROW()-ROW(S$4)&lt;=AI$3,ROW()-ROW(S$4),"")</f>
        <v/>
      </c>
      <c r="T108" s="303" t="str">
        <f>IF(ROW()-ROW(T$4)&lt;=AJ$3,ROW()-ROW(T$4),"")</f>
        <v/>
      </c>
      <c r="U108" s="303" t="str">
        <f>IF(ROW()-ROW(U$4)&lt;=AK$3,ROW()-ROW(U$4),"")</f>
        <v/>
      </c>
      <c r="V108" s="303" t="str">
        <f>IF(ROW()-ROW(V$4)&lt;=AL$3,ROW()-ROW(V$4),"")</f>
        <v/>
      </c>
      <c r="W108" s="303" t="str">
        <f>IF(ROW()-ROW(W$4)&lt;=AM$3,ROW()-ROW(W$4),"")</f>
        <v/>
      </c>
      <c r="X108" s="303" t="str">
        <f>IF(ROW()-ROW(X$4)&lt;=AN$3,ROW()-ROW(X$4),"")</f>
        <v/>
      </c>
      <c r="Y108" s="303"/>
      <c r="Z108" s="299" t="str">
        <f>IF(ISNUMBER(R108),INDEX($AW$5:$AW$2999,MATCH(R108,AH$5:AH$2999,0),1),"")</f>
        <v/>
      </c>
      <c r="AA108" s="299" t="str">
        <f>IF(ISNUMBER(S108),INDEX($AW$5:$AW$2999,MATCH(S108,AI$5:AI$2999,0),1),"")</f>
        <v/>
      </c>
      <c r="AB108" s="299" t="str">
        <f>IF(ISNUMBER(T108),INDEX($AW$5:$AW$2999,MATCH(T108,AJ$5:AJ$2999,0),1),"")</f>
        <v/>
      </c>
      <c r="AC108" s="299" t="str">
        <f>IF(ISNUMBER(U108),INDEX($AW$5:$AW$2999,MATCH(U108,AK$5:AK$2999,0),1),"")</f>
        <v/>
      </c>
      <c r="AD108" s="299" t="str">
        <f>IF(ISNUMBER(V108),INDEX($AW$5:$AW$2999,MATCH(V108,AL$5:AL$2999,0),1),"")</f>
        <v/>
      </c>
      <c r="AE108" s="299" t="str">
        <f>IF(ISNUMBER(W108),INDEX($AW$5:$AW$2999,MATCH(W108,AM$5:AM$2999,0),1),"")</f>
        <v/>
      </c>
      <c r="AF108" s="299" t="str">
        <f>IF(ISNUMBER(X108),INDEX($AW$5:$AW$2999,MATCH(X108,AN$5:AN$2999,0),1),"")</f>
        <v/>
      </c>
      <c r="AG108" s="299"/>
      <c r="AH108" s="303" t="str">
        <f>IF($AW108="","",IF(ISNUMBER(MATCH($AW108,AP$5:AP$29999,0)),MAX(AH$4:AH107)+1,0))</f>
        <v/>
      </c>
      <c r="AI108" s="303" t="str">
        <f>IF($AW108="","",IF(ISNUMBER(MATCH($AW108,AQ$5:AQ$29999,0)),MAX(AI$4:AI107)+1,0))</f>
        <v/>
      </c>
      <c r="AJ108" s="303" t="str">
        <f>IF($AW108="","",IF(ISNUMBER(MATCH($AW108,AR$5:AR$29999,0)),MAX(AJ$4:AJ107)+1,0))</f>
        <v/>
      </c>
      <c r="AK108" s="303" t="str">
        <f>IF($AW108="","",IF(ISNUMBER(MATCH($AW108,AS$5:AS$29999,0)),MAX(AK$4:AK107)+1,0))</f>
        <v/>
      </c>
      <c r="AL108" s="303" t="str">
        <f>IF($AW108="","",IF(ISNUMBER(MATCH($AW108,AT$5:AT$29999,0)),MAX(AL$4:AL107)+1,0))</f>
        <v/>
      </c>
      <c r="AM108" s="303" t="str">
        <f>IF($AW108="","",IF(ISNUMBER(MATCH($AW108,AU$5:AU$29999,0)),MAX(AM$4:AM107)+1,0))</f>
        <v/>
      </c>
      <c r="AN108" s="303" t="str">
        <f>IF($AW108="","",IF(ISNUMBER(MATCH($AW108,AV$5:AV$29999,0)),MAX(AN$4:AN107)+1,0))</f>
        <v/>
      </c>
      <c r="AO108" s="324"/>
      <c r="AP108" s="318"/>
      <c r="AQ108" s="318"/>
      <c r="AR108" s="318"/>
      <c r="AS108" s="318"/>
      <c r="AT108" s="301"/>
      <c r="AU108" s="301"/>
      <c r="AV108" s="301"/>
      <c r="AW108" s="319" t="str">
        <f t="shared" si="3"/>
        <v/>
      </c>
      <c r="AX108" s="291" t="str">
        <f>IF(ISNUMBER(MATCH($AW108,Z$5:Z$501,0)),INDEX(Z$5:Z$501,MATCH($AW108,Z$5:Z$501,0),1),"")</f>
        <v/>
      </c>
      <c r="AY108" s="291" t="str">
        <f>IF(ISNUMBER(MATCH($AW108,AA$5:AA$501,0)),INDEX(AA$5:AA$501,MATCH($AW108,AA$5:AA$501,0),1),"")</f>
        <v/>
      </c>
      <c r="AZ108" s="291" t="str">
        <f>IF(ISNUMBER(MATCH($AW108,AB$5:AB$501,0)),INDEX(AB$5:AB$501,MATCH($AW108,AB$5:AB$501,0),1),"")</f>
        <v/>
      </c>
      <c r="BA108" s="291" t="str">
        <f>IF(ISNUMBER(MATCH($AW108,AC$5:AC$501,0)),INDEX(AC$5:AC$501,MATCH($AW108,AC$5:AC$501,0),1),"")</f>
        <v/>
      </c>
      <c r="BB108" s="291" t="str">
        <f>IF(ISNUMBER(MATCH($AW108,AD$5:AD$501,0)),INDEX(AD$5:AD$501,MATCH($AW108,AD$5:AD$501,0),1),"")</f>
        <v/>
      </c>
      <c r="BC108" s="291" t="str">
        <f>IF(ISNUMBER(MATCH($AW108,AE$5:AE$501,0)),INDEX(AE$5:AE$501,MATCH($AW108,AE$5:AE$501,0),1),"")</f>
        <v/>
      </c>
      <c r="BD108" s="291" t="str">
        <f>IF(ISNUMBER(MATCH($AW108,AF$5:AF$501,0)),INDEX(AF$5:AF$501,MATCH($AW108,AF$5:AF$501,0),1),"")</f>
        <v/>
      </c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spans="1:76" ht="12.75" customHeight="1" x14ac:dyDescent="0.25">
      <c r="A109" s="310">
        <f>IF(ROW()-ROW(A$4)&lt;=1000,ROW()-ROW(A$4),"")</f>
        <v>105</v>
      </c>
      <c r="B109" s="301"/>
      <c r="C109" s="301"/>
      <c r="D109" s="67"/>
      <c r="E109" s="245" t="str">
        <f>IF(ISNUMBER(MATCH(C109,$B$5:$B$1000,0)),MATCH(C109,$B$5:$B$1000,0),"")</f>
        <v/>
      </c>
      <c r="F109" s="309" t="str">
        <f>IF(ISNUMBER(E109),MAX(F$4:F108)+1,"")</f>
        <v/>
      </c>
      <c r="G109" s="309" t="str">
        <f>IF(IF(ISNUMBER(E109),"",MAX(G$4:G108)+1)&lt;=G$3,IF(ISNUMBER(E109),"",MAX(G$4:G108)+1),"")</f>
        <v/>
      </c>
      <c r="H109" s="310" t="str">
        <f>IF(A109&lt;=G$3,MATCH(A109,G$5:G$1000,0),"")</f>
        <v/>
      </c>
      <c r="I109" s="245" t="str">
        <f>IF(ISNUMBER(H109),INDEX($B$5:$B$1000,H109,1),"")</f>
        <v/>
      </c>
      <c r="J109" s="248" t="str">
        <f>IF(ISNUMBER(F109),B109,IF(ISTEXT(B109),INDEX($I$5:$I$1000,MATCH(A109,$H$5:$H$1000,0),1),""))</f>
        <v/>
      </c>
      <c r="K109" s="309" t="str">
        <f>IF(C109="","",IF(ISNUMBER(MATCH(C109,$J$5:$J$1000,0)),"",IF(G109=1,F$3,0)+MAX(K$4:K108)+1))</f>
        <v/>
      </c>
      <c r="L109" s="309" t="str">
        <f>IF(C109="","",IF(ISNUMBER(MATCH(C109,$J$5:$J$1000,0)),"",IF(G109=1,E$4,0)+MAX(L$4:L108)+1))</f>
        <v/>
      </c>
      <c r="M109" s="248" t="str">
        <f>IF(ISNUMBER(MATCH(A109,$L$5:$L$1000,0)),INDEX($C$5:$C$1000,MATCH(A109,$L$5:$L$1000,0),1),"")</f>
        <v/>
      </c>
      <c r="N109" s="248"/>
      <c r="O109" s="67"/>
      <c r="P109" s="319" t="str">
        <f>IF(A109&lt;=$E$4,IF(ISTEXT(J109),J109,""),IF(ISTEXT(M109),M109,""))</f>
        <v/>
      </c>
      <c r="Q109" s="6"/>
      <c r="R109" s="303" t="str">
        <f>IF(ROW()-ROW(R$4)&lt;=AH$3,ROW()-ROW(R$4),"")</f>
        <v/>
      </c>
      <c r="S109" s="303" t="str">
        <f>IF(ROW()-ROW(S$4)&lt;=AI$3,ROW()-ROW(S$4),"")</f>
        <v/>
      </c>
      <c r="T109" s="303" t="str">
        <f>IF(ROW()-ROW(T$4)&lt;=AJ$3,ROW()-ROW(T$4),"")</f>
        <v/>
      </c>
      <c r="U109" s="303" t="str">
        <f>IF(ROW()-ROW(U$4)&lt;=AK$3,ROW()-ROW(U$4),"")</f>
        <v/>
      </c>
      <c r="V109" s="303" t="str">
        <f>IF(ROW()-ROW(V$4)&lt;=AL$3,ROW()-ROW(V$4),"")</f>
        <v/>
      </c>
      <c r="W109" s="303" t="str">
        <f>IF(ROW()-ROW(W$4)&lt;=AM$3,ROW()-ROW(W$4),"")</f>
        <v/>
      </c>
      <c r="X109" s="303" t="str">
        <f>IF(ROW()-ROW(X$4)&lt;=AN$3,ROW()-ROW(X$4),"")</f>
        <v/>
      </c>
      <c r="Y109" s="303"/>
      <c r="Z109" s="299" t="str">
        <f>IF(ISNUMBER(R109),INDEX($AW$5:$AW$2999,MATCH(R109,AH$5:AH$2999,0),1),"")</f>
        <v/>
      </c>
      <c r="AA109" s="299" t="str">
        <f>IF(ISNUMBER(S109),INDEX($AW$5:$AW$2999,MATCH(S109,AI$5:AI$2999,0),1),"")</f>
        <v/>
      </c>
      <c r="AB109" s="299" t="str">
        <f>IF(ISNUMBER(T109),INDEX($AW$5:$AW$2999,MATCH(T109,AJ$5:AJ$2999,0),1),"")</f>
        <v/>
      </c>
      <c r="AC109" s="299" t="str">
        <f>IF(ISNUMBER(U109),INDEX($AW$5:$AW$2999,MATCH(U109,AK$5:AK$2999,0),1),"")</f>
        <v/>
      </c>
      <c r="AD109" s="299" t="str">
        <f>IF(ISNUMBER(V109),INDEX($AW$5:$AW$2999,MATCH(V109,AL$5:AL$2999,0),1),"")</f>
        <v/>
      </c>
      <c r="AE109" s="299" t="str">
        <f>IF(ISNUMBER(W109),INDEX($AW$5:$AW$2999,MATCH(W109,AM$5:AM$2999,0),1),"")</f>
        <v/>
      </c>
      <c r="AF109" s="299" t="str">
        <f>IF(ISNUMBER(X109),INDEX($AW$5:$AW$2999,MATCH(X109,AN$5:AN$2999,0),1),"")</f>
        <v/>
      </c>
      <c r="AG109" s="299"/>
      <c r="AH109" s="303" t="str">
        <f>IF($AW109="","",IF(ISNUMBER(MATCH($AW109,AP$5:AP$29999,0)),MAX(AH$4:AH108)+1,0))</f>
        <v/>
      </c>
      <c r="AI109" s="303" t="str">
        <f>IF($AW109="","",IF(ISNUMBER(MATCH($AW109,AQ$5:AQ$29999,0)),MAX(AI$4:AI108)+1,0))</f>
        <v/>
      </c>
      <c r="AJ109" s="303" t="str">
        <f>IF($AW109="","",IF(ISNUMBER(MATCH($AW109,AR$5:AR$29999,0)),MAX(AJ$4:AJ108)+1,0))</f>
        <v/>
      </c>
      <c r="AK109" s="303" t="str">
        <f>IF($AW109="","",IF(ISNUMBER(MATCH($AW109,AS$5:AS$29999,0)),MAX(AK$4:AK108)+1,0))</f>
        <v/>
      </c>
      <c r="AL109" s="303" t="str">
        <f>IF($AW109="","",IF(ISNUMBER(MATCH($AW109,AT$5:AT$29999,0)),MAX(AL$4:AL108)+1,0))</f>
        <v/>
      </c>
      <c r="AM109" s="303" t="str">
        <f>IF($AW109="","",IF(ISNUMBER(MATCH($AW109,AU$5:AU$29999,0)),MAX(AM$4:AM108)+1,0))</f>
        <v/>
      </c>
      <c r="AN109" s="303" t="str">
        <f>IF($AW109="","",IF(ISNUMBER(MATCH($AW109,AV$5:AV$29999,0)),MAX(AN$4:AN108)+1,0))</f>
        <v/>
      </c>
      <c r="AO109" s="324"/>
      <c r="AP109" s="318"/>
      <c r="AQ109" s="318"/>
      <c r="AR109" s="318"/>
      <c r="AS109" s="318"/>
      <c r="AT109" s="301"/>
      <c r="AU109" s="301"/>
      <c r="AV109" s="301"/>
      <c r="AW109" s="319" t="str">
        <f t="shared" si="3"/>
        <v/>
      </c>
      <c r="AX109" s="291" t="str">
        <f>IF(ISNUMBER(MATCH($AW109,Z$5:Z$501,0)),INDEX(Z$5:Z$501,MATCH($AW109,Z$5:Z$501,0),1),"")</f>
        <v/>
      </c>
      <c r="AY109" s="291" t="str">
        <f>IF(ISNUMBER(MATCH($AW109,AA$5:AA$501,0)),INDEX(AA$5:AA$501,MATCH($AW109,AA$5:AA$501,0),1),"")</f>
        <v/>
      </c>
      <c r="AZ109" s="291" t="str">
        <f>IF(ISNUMBER(MATCH($AW109,AB$5:AB$501,0)),INDEX(AB$5:AB$501,MATCH($AW109,AB$5:AB$501,0),1),"")</f>
        <v/>
      </c>
      <c r="BA109" s="291" t="str">
        <f>IF(ISNUMBER(MATCH($AW109,AC$5:AC$501,0)),INDEX(AC$5:AC$501,MATCH($AW109,AC$5:AC$501,0),1),"")</f>
        <v/>
      </c>
      <c r="BB109" s="291" t="str">
        <f>IF(ISNUMBER(MATCH($AW109,AD$5:AD$501,0)),INDEX(AD$5:AD$501,MATCH($AW109,AD$5:AD$501,0),1),"")</f>
        <v/>
      </c>
      <c r="BC109" s="291" t="str">
        <f>IF(ISNUMBER(MATCH($AW109,AE$5:AE$501,0)),INDEX(AE$5:AE$501,MATCH($AW109,AE$5:AE$501,0),1),"")</f>
        <v/>
      </c>
      <c r="BD109" s="291" t="str">
        <f>IF(ISNUMBER(MATCH($AW109,AF$5:AF$501,0)),INDEX(AF$5:AF$501,MATCH($AW109,AF$5:AF$501,0),1),"")</f>
        <v/>
      </c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spans="1:76" ht="12.75" customHeight="1" x14ac:dyDescent="0.25">
      <c r="A110" s="310">
        <f>IF(ROW()-ROW(A$4)&lt;=1000,ROW()-ROW(A$4),"")</f>
        <v>106</v>
      </c>
      <c r="B110" s="301"/>
      <c r="C110" s="301"/>
      <c r="D110" s="67"/>
      <c r="E110" s="245" t="str">
        <f>IF(ISNUMBER(MATCH(C110,$B$5:$B$1000,0)),MATCH(C110,$B$5:$B$1000,0),"")</f>
        <v/>
      </c>
      <c r="F110" s="309" t="str">
        <f>IF(ISNUMBER(E110),MAX(F$4:F109)+1,"")</f>
        <v/>
      </c>
      <c r="G110" s="309" t="str">
        <f>IF(IF(ISNUMBER(E110),"",MAX(G$4:G109)+1)&lt;=G$3,IF(ISNUMBER(E110),"",MAX(G$4:G109)+1),"")</f>
        <v/>
      </c>
      <c r="H110" s="310" t="str">
        <f>IF(A110&lt;=G$3,MATCH(A110,G$5:G$1000,0),"")</f>
        <v/>
      </c>
      <c r="I110" s="245" t="str">
        <f>IF(ISNUMBER(H110),INDEX($B$5:$B$1000,H110,1),"")</f>
        <v/>
      </c>
      <c r="J110" s="248" t="str">
        <f>IF(ISNUMBER(F110),B110,IF(ISTEXT(B110),INDEX($I$5:$I$1000,MATCH(A110,$H$5:$H$1000,0),1),""))</f>
        <v/>
      </c>
      <c r="K110" s="309" t="str">
        <f>IF(C110="","",IF(ISNUMBER(MATCH(C110,$J$5:$J$1000,0)),"",IF(G110=1,F$3,0)+MAX(K$4:K109)+1))</f>
        <v/>
      </c>
      <c r="L110" s="309" t="str">
        <f>IF(C110="","",IF(ISNUMBER(MATCH(C110,$J$5:$J$1000,0)),"",IF(G110=1,E$4,0)+MAX(L$4:L109)+1))</f>
        <v/>
      </c>
      <c r="M110" s="248" t="str">
        <f>IF(ISNUMBER(MATCH(A110,$L$5:$L$1000,0)),INDEX($C$5:$C$1000,MATCH(A110,$L$5:$L$1000,0),1),"")</f>
        <v/>
      </c>
      <c r="N110" s="248"/>
      <c r="O110" s="67"/>
      <c r="P110" s="319" t="str">
        <f>IF(A110&lt;=$E$4,IF(ISTEXT(J110),J110,""),IF(ISTEXT(M110),M110,""))</f>
        <v/>
      </c>
      <c r="Q110" s="6"/>
      <c r="R110" s="303" t="str">
        <f>IF(ROW()-ROW(R$4)&lt;=AH$3,ROW()-ROW(R$4),"")</f>
        <v/>
      </c>
      <c r="S110" s="303" t="str">
        <f>IF(ROW()-ROW(S$4)&lt;=AI$3,ROW()-ROW(S$4),"")</f>
        <v/>
      </c>
      <c r="T110" s="303" t="str">
        <f>IF(ROW()-ROW(T$4)&lt;=AJ$3,ROW()-ROW(T$4),"")</f>
        <v/>
      </c>
      <c r="U110" s="303" t="str">
        <f>IF(ROW()-ROW(U$4)&lt;=AK$3,ROW()-ROW(U$4),"")</f>
        <v/>
      </c>
      <c r="V110" s="303" t="str">
        <f>IF(ROW()-ROW(V$4)&lt;=AL$3,ROW()-ROW(V$4),"")</f>
        <v/>
      </c>
      <c r="W110" s="303" t="str">
        <f>IF(ROW()-ROW(W$4)&lt;=AM$3,ROW()-ROW(W$4),"")</f>
        <v/>
      </c>
      <c r="X110" s="303" t="str">
        <f>IF(ROW()-ROW(X$4)&lt;=AN$3,ROW()-ROW(X$4),"")</f>
        <v/>
      </c>
      <c r="Y110" s="303"/>
      <c r="Z110" s="299" t="str">
        <f>IF(ISNUMBER(R110),INDEX($AW$5:$AW$2999,MATCH(R110,AH$5:AH$2999,0),1),"")</f>
        <v/>
      </c>
      <c r="AA110" s="299" t="str">
        <f>IF(ISNUMBER(S110),INDEX($AW$5:$AW$2999,MATCH(S110,AI$5:AI$2999,0),1),"")</f>
        <v/>
      </c>
      <c r="AB110" s="299" t="str">
        <f>IF(ISNUMBER(T110),INDEX($AW$5:$AW$2999,MATCH(T110,AJ$5:AJ$2999,0),1),"")</f>
        <v/>
      </c>
      <c r="AC110" s="299" t="str">
        <f>IF(ISNUMBER(U110),INDEX($AW$5:$AW$2999,MATCH(U110,AK$5:AK$2999,0),1),"")</f>
        <v/>
      </c>
      <c r="AD110" s="299" t="str">
        <f>IF(ISNUMBER(V110),INDEX($AW$5:$AW$2999,MATCH(V110,AL$5:AL$2999,0),1),"")</f>
        <v/>
      </c>
      <c r="AE110" s="299" t="str">
        <f>IF(ISNUMBER(W110),INDEX($AW$5:$AW$2999,MATCH(W110,AM$5:AM$2999,0),1),"")</f>
        <v/>
      </c>
      <c r="AF110" s="299" t="str">
        <f>IF(ISNUMBER(X110),INDEX($AW$5:$AW$2999,MATCH(X110,AN$5:AN$2999,0),1),"")</f>
        <v/>
      </c>
      <c r="AG110" s="299"/>
      <c r="AH110" s="303" t="str">
        <f>IF($AW110="","",IF(ISNUMBER(MATCH($AW110,AP$5:AP$29999,0)),MAX(AH$4:AH109)+1,0))</f>
        <v/>
      </c>
      <c r="AI110" s="303" t="str">
        <f>IF($AW110="","",IF(ISNUMBER(MATCH($AW110,AQ$5:AQ$29999,0)),MAX(AI$4:AI109)+1,0))</f>
        <v/>
      </c>
      <c r="AJ110" s="303" t="str">
        <f>IF($AW110="","",IF(ISNUMBER(MATCH($AW110,AR$5:AR$29999,0)),MAX(AJ$4:AJ109)+1,0))</f>
        <v/>
      </c>
      <c r="AK110" s="303" t="str">
        <f>IF($AW110="","",IF(ISNUMBER(MATCH($AW110,AS$5:AS$29999,0)),MAX(AK$4:AK109)+1,0))</f>
        <v/>
      </c>
      <c r="AL110" s="303" t="str">
        <f>IF($AW110="","",IF(ISNUMBER(MATCH($AW110,AT$5:AT$29999,0)),MAX(AL$4:AL109)+1,0))</f>
        <v/>
      </c>
      <c r="AM110" s="303" t="str">
        <f>IF($AW110="","",IF(ISNUMBER(MATCH($AW110,AU$5:AU$29999,0)),MAX(AM$4:AM109)+1,0))</f>
        <v/>
      </c>
      <c r="AN110" s="303" t="str">
        <f>IF($AW110="","",IF(ISNUMBER(MATCH($AW110,AV$5:AV$29999,0)),MAX(AN$4:AN109)+1,0))</f>
        <v/>
      </c>
      <c r="AO110" s="324"/>
      <c r="AP110" s="318"/>
      <c r="AQ110" s="318"/>
      <c r="AR110" s="318"/>
      <c r="AS110" s="318"/>
      <c r="AT110" s="301"/>
      <c r="AU110" s="301"/>
      <c r="AV110" s="301"/>
      <c r="AW110" s="319" t="str">
        <f t="shared" si="3"/>
        <v/>
      </c>
      <c r="AX110" s="291" t="str">
        <f>IF(ISNUMBER(MATCH($AW110,Z$5:Z$501,0)),INDEX(Z$5:Z$501,MATCH($AW110,Z$5:Z$501,0),1),"")</f>
        <v/>
      </c>
      <c r="AY110" s="291" t="str">
        <f>IF(ISNUMBER(MATCH($AW110,AA$5:AA$501,0)),INDEX(AA$5:AA$501,MATCH($AW110,AA$5:AA$501,0),1),"")</f>
        <v/>
      </c>
      <c r="AZ110" s="291" t="str">
        <f>IF(ISNUMBER(MATCH($AW110,AB$5:AB$501,0)),INDEX(AB$5:AB$501,MATCH($AW110,AB$5:AB$501,0),1),"")</f>
        <v/>
      </c>
      <c r="BA110" s="291" t="str">
        <f>IF(ISNUMBER(MATCH($AW110,AC$5:AC$501,0)),INDEX(AC$5:AC$501,MATCH($AW110,AC$5:AC$501,0),1),"")</f>
        <v/>
      </c>
      <c r="BB110" s="291" t="str">
        <f>IF(ISNUMBER(MATCH($AW110,AD$5:AD$501,0)),INDEX(AD$5:AD$501,MATCH($AW110,AD$5:AD$501,0),1),"")</f>
        <v/>
      </c>
      <c r="BC110" s="291" t="str">
        <f>IF(ISNUMBER(MATCH($AW110,AE$5:AE$501,0)),INDEX(AE$5:AE$501,MATCH($AW110,AE$5:AE$501,0),1),"")</f>
        <v/>
      </c>
      <c r="BD110" s="291" t="str">
        <f>IF(ISNUMBER(MATCH($AW110,AF$5:AF$501,0)),INDEX(AF$5:AF$501,MATCH($AW110,AF$5:AF$501,0),1),"")</f>
        <v/>
      </c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spans="1:76" ht="12.75" customHeight="1" x14ac:dyDescent="0.25">
      <c r="A111" s="310">
        <f>IF(ROW()-ROW(A$4)&lt;=1000,ROW()-ROW(A$4),"")</f>
        <v>107</v>
      </c>
      <c r="B111" s="301"/>
      <c r="C111" s="301"/>
      <c r="D111" s="67"/>
      <c r="E111" s="245" t="str">
        <f>IF(ISNUMBER(MATCH(C111,$B$5:$B$1000,0)),MATCH(C111,$B$5:$B$1000,0),"")</f>
        <v/>
      </c>
      <c r="F111" s="309" t="str">
        <f>IF(ISNUMBER(E111),MAX(F$4:F110)+1,"")</f>
        <v/>
      </c>
      <c r="G111" s="309" t="str">
        <f>IF(IF(ISNUMBER(E111),"",MAX(G$4:G110)+1)&lt;=G$3,IF(ISNUMBER(E111),"",MAX(G$4:G110)+1),"")</f>
        <v/>
      </c>
      <c r="H111" s="310" t="str">
        <f>IF(A111&lt;=G$3,MATCH(A111,G$5:G$1000,0),"")</f>
        <v/>
      </c>
      <c r="I111" s="245" t="str">
        <f>IF(ISNUMBER(H111),INDEX($B$5:$B$1000,H111,1),"")</f>
        <v/>
      </c>
      <c r="J111" s="248" t="str">
        <f>IF(ISNUMBER(F111),B111,IF(ISTEXT(B111),INDEX($I$5:$I$1000,MATCH(A111,$H$5:$H$1000,0),1),""))</f>
        <v/>
      </c>
      <c r="K111" s="309" t="str">
        <f>IF(C111="","",IF(ISNUMBER(MATCH(C111,$J$5:$J$1000,0)),"",IF(G111=1,F$3,0)+MAX(K$4:K110)+1))</f>
        <v/>
      </c>
      <c r="L111" s="309" t="str">
        <f>IF(C111="","",IF(ISNUMBER(MATCH(C111,$J$5:$J$1000,0)),"",IF(G111=1,E$4,0)+MAX(L$4:L110)+1))</f>
        <v/>
      </c>
      <c r="M111" s="248" t="str">
        <f>IF(ISNUMBER(MATCH(A111,$L$5:$L$1000,0)),INDEX($C$5:$C$1000,MATCH(A111,$L$5:$L$1000,0),1),"")</f>
        <v/>
      </c>
      <c r="N111" s="248"/>
      <c r="O111" s="67"/>
      <c r="P111" s="319" t="str">
        <f>IF(A111&lt;=$E$4,IF(ISTEXT(J111),J111,""),IF(ISTEXT(M111),M111,""))</f>
        <v/>
      </c>
      <c r="Q111" s="6"/>
      <c r="R111" s="303" t="str">
        <f>IF(ROW()-ROW(R$4)&lt;=AH$3,ROW()-ROW(R$4),"")</f>
        <v/>
      </c>
      <c r="S111" s="303" t="str">
        <f>IF(ROW()-ROW(S$4)&lt;=AI$3,ROW()-ROW(S$4),"")</f>
        <v/>
      </c>
      <c r="T111" s="303" t="str">
        <f>IF(ROW()-ROW(T$4)&lt;=AJ$3,ROW()-ROW(T$4),"")</f>
        <v/>
      </c>
      <c r="U111" s="303" t="str">
        <f>IF(ROW()-ROW(U$4)&lt;=AK$3,ROW()-ROW(U$4),"")</f>
        <v/>
      </c>
      <c r="V111" s="303" t="str">
        <f>IF(ROW()-ROW(V$4)&lt;=AL$3,ROW()-ROW(V$4),"")</f>
        <v/>
      </c>
      <c r="W111" s="303" t="str">
        <f>IF(ROW()-ROW(W$4)&lt;=AM$3,ROW()-ROW(W$4),"")</f>
        <v/>
      </c>
      <c r="X111" s="303" t="str">
        <f>IF(ROW()-ROW(X$4)&lt;=AN$3,ROW()-ROW(X$4),"")</f>
        <v/>
      </c>
      <c r="Y111" s="303"/>
      <c r="Z111" s="299" t="str">
        <f>IF(ISNUMBER(R111),INDEX($AW$5:$AW$2999,MATCH(R111,AH$5:AH$2999,0),1),"")</f>
        <v/>
      </c>
      <c r="AA111" s="299" t="str">
        <f>IF(ISNUMBER(S111),INDEX($AW$5:$AW$2999,MATCH(S111,AI$5:AI$2999,0),1),"")</f>
        <v/>
      </c>
      <c r="AB111" s="299" t="str">
        <f>IF(ISNUMBER(T111),INDEX($AW$5:$AW$2999,MATCH(T111,AJ$5:AJ$2999,0),1),"")</f>
        <v/>
      </c>
      <c r="AC111" s="299" t="str">
        <f>IF(ISNUMBER(U111),INDEX($AW$5:$AW$2999,MATCH(U111,AK$5:AK$2999,0),1),"")</f>
        <v/>
      </c>
      <c r="AD111" s="299" t="str">
        <f>IF(ISNUMBER(V111),INDEX($AW$5:$AW$2999,MATCH(V111,AL$5:AL$2999,0),1),"")</f>
        <v/>
      </c>
      <c r="AE111" s="299" t="str">
        <f>IF(ISNUMBER(W111),INDEX($AW$5:$AW$2999,MATCH(W111,AM$5:AM$2999,0),1),"")</f>
        <v/>
      </c>
      <c r="AF111" s="299" t="str">
        <f>IF(ISNUMBER(X111),INDEX($AW$5:$AW$2999,MATCH(X111,AN$5:AN$2999,0),1),"")</f>
        <v/>
      </c>
      <c r="AG111" s="299"/>
      <c r="AH111" s="303" t="str">
        <f>IF($AW111="","",IF(ISNUMBER(MATCH($AW111,AP$5:AP$29999,0)),MAX(AH$4:AH110)+1,0))</f>
        <v/>
      </c>
      <c r="AI111" s="303" t="str">
        <f>IF($AW111="","",IF(ISNUMBER(MATCH($AW111,AQ$5:AQ$29999,0)),MAX(AI$4:AI110)+1,0))</f>
        <v/>
      </c>
      <c r="AJ111" s="303" t="str">
        <f>IF($AW111="","",IF(ISNUMBER(MATCH($AW111,AR$5:AR$29999,0)),MAX(AJ$4:AJ110)+1,0))</f>
        <v/>
      </c>
      <c r="AK111" s="303" t="str">
        <f>IF($AW111="","",IF(ISNUMBER(MATCH($AW111,AS$5:AS$29999,0)),MAX(AK$4:AK110)+1,0))</f>
        <v/>
      </c>
      <c r="AL111" s="303" t="str">
        <f>IF($AW111="","",IF(ISNUMBER(MATCH($AW111,AT$5:AT$29999,0)),MAX(AL$4:AL110)+1,0))</f>
        <v/>
      </c>
      <c r="AM111" s="303" t="str">
        <f>IF($AW111="","",IF(ISNUMBER(MATCH($AW111,AU$5:AU$29999,0)),MAX(AM$4:AM110)+1,0))</f>
        <v/>
      </c>
      <c r="AN111" s="303" t="str">
        <f>IF($AW111="","",IF(ISNUMBER(MATCH($AW111,AV$5:AV$29999,0)),MAX(AN$4:AN110)+1,0))</f>
        <v/>
      </c>
      <c r="AO111" s="324"/>
      <c r="AP111" s="318"/>
      <c r="AQ111" s="318"/>
      <c r="AR111" s="318"/>
      <c r="AS111" s="318"/>
      <c r="AT111" s="301"/>
      <c r="AU111" s="301"/>
      <c r="AV111" s="301"/>
      <c r="AW111" s="319" t="str">
        <f t="shared" si="3"/>
        <v/>
      </c>
      <c r="AX111" s="291" t="str">
        <f>IF(ISNUMBER(MATCH($AW111,Z$5:Z$501,0)),INDEX(Z$5:Z$501,MATCH($AW111,Z$5:Z$501,0),1),"")</f>
        <v/>
      </c>
      <c r="AY111" s="291" t="str">
        <f>IF(ISNUMBER(MATCH($AW111,AA$5:AA$501,0)),INDEX(AA$5:AA$501,MATCH($AW111,AA$5:AA$501,0),1),"")</f>
        <v/>
      </c>
      <c r="AZ111" s="291" t="str">
        <f>IF(ISNUMBER(MATCH($AW111,AB$5:AB$501,0)),INDEX(AB$5:AB$501,MATCH($AW111,AB$5:AB$501,0),1),"")</f>
        <v/>
      </c>
      <c r="BA111" s="291" t="str">
        <f>IF(ISNUMBER(MATCH($AW111,AC$5:AC$501,0)),INDEX(AC$5:AC$501,MATCH($AW111,AC$5:AC$501,0),1),"")</f>
        <v/>
      </c>
      <c r="BB111" s="291" t="str">
        <f>IF(ISNUMBER(MATCH($AW111,AD$5:AD$501,0)),INDEX(AD$5:AD$501,MATCH($AW111,AD$5:AD$501,0),1),"")</f>
        <v/>
      </c>
      <c r="BC111" s="291" t="str">
        <f>IF(ISNUMBER(MATCH($AW111,AE$5:AE$501,0)),INDEX(AE$5:AE$501,MATCH($AW111,AE$5:AE$501,0),1),"")</f>
        <v/>
      </c>
      <c r="BD111" s="291" t="str">
        <f>IF(ISNUMBER(MATCH($AW111,AF$5:AF$501,0)),INDEX(AF$5:AF$501,MATCH($AW111,AF$5:AF$501,0),1),"")</f>
        <v/>
      </c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spans="1:76" ht="12.75" customHeight="1" x14ac:dyDescent="0.25">
      <c r="A112" s="310">
        <f>IF(ROW()-ROW(A$4)&lt;=1000,ROW()-ROW(A$4),"")</f>
        <v>108</v>
      </c>
      <c r="B112" s="301"/>
      <c r="C112" s="301"/>
      <c r="D112" s="67"/>
      <c r="E112" s="245" t="str">
        <f>IF(ISNUMBER(MATCH(C112,$B$5:$B$1000,0)),MATCH(C112,$B$5:$B$1000,0),"")</f>
        <v/>
      </c>
      <c r="F112" s="309" t="str">
        <f>IF(ISNUMBER(E112),MAX(F$4:F111)+1,"")</f>
        <v/>
      </c>
      <c r="G112" s="309" t="str">
        <f>IF(IF(ISNUMBER(E112),"",MAX(G$4:G111)+1)&lt;=G$3,IF(ISNUMBER(E112),"",MAX(G$4:G111)+1),"")</f>
        <v/>
      </c>
      <c r="H112" s="310" t="str">
        <f>IF(A112&lt;=G$3,MATCH(A112,G$5:G$1000,0),"")</f>
        <v/>
      </c>
      <c r="I112" s="245" t="str">
        <f>IF(ISNUMBER(H112),INDEX($B$5:$B$1000,H112,1),"")</f>
        <v/>
      </c>
      <c r="J112" s="248" t="str">
        <f>IF(ISNUMBER(F112),B112,IF(ISTEXT(B112),INDEX($I$5:$I$1000,MATCH(A112,$H$5:$H$1000,0),1),""))</f>
        <v/>
      </c>
      <c r="K112" s="309" t="str">
        <f>IF(C112="","",IF(ISNUMBER(MATCH(C112,$J$5:$J$1000,0)),"",IF(G112=1,F$3,0)+MAX(K$4:K111)+1))</f>
        <v/>
      </c>
      <c r="L112" s="309" t="str">
        <f>IF(C112="","",IF(ISNUMBER(MATCH(C112,$J$5:$J$1000,0)),"",IF(G112=1,E$4,0)+MAX(L$4:L111)+1))</f>
        <v/>
      </c>
      <c r="M112" s="248" t="str">
        <f>IF(ISNUMBER(MATCH(A112,$L$5:$L$1000,0)),INDEX($C$5:$C$1000,MATCH(A112,$L$5:$L$1000,0),1),"")</f>
        <v/>
      </c>
      <c r="N112" s="248"/>
      <c r="O112" s="67"/>
      <c r="P112" s="319" t="str">
        <f>IF(A112&lt;=$E$4,IF(ISTEXT(J112),J112,""),IF(ISTEXT(M112),M112,""))</f>
        <v/>
      </c>
      <c r="Q112" s="6"/>
      <c r="R112" s="303" t="str">
        <f>IF(ROW()-ROW(R$4)&lt;=AH$3,ROW()-ROW(R$4),"")</f>
        <v/>
      </c>
      <c r="S112" s="303" t="str">
        <f>IF(ROW()-ROW(S$4)&lt;=AI$3,ROW()-ROW(S$4),"")</f>
        <v/>
      </c>
      <c r="T112" s="303" t="str">
        <f>IF(ROW()-ROW(T$4)&lt;=AJ$3,ROW()-ROW(T$4),"")</f>
        <v/>
      </c>
      <c r="U112" s="303" t="str">
        <f>IF(ROW()-ROW(U$4)&lt;=AK$3,ROW()-ROW(U$4),"")</f>
        <v/>
      </c>
      <c r="V112" s="303" t="str">
        <f>IF(ROW()-ROW(V$4)&lt;=AL$3,ROW()-ROW(V$4),"")</f>
        <v/>
      </c>
      <c r="W112" s="303" t="str">
        <f>IF(ROW()-ROW(W$4)&lt;=AM$3,ROW()-ROW(W$4),"")</f>
        <v/>
      </c>
      <c r="X112" s="303" t="str">
        <f>IF(ROW()-ROW(X$4)&lt;=AN$3,ROW()-ROW(X$4),"")</f>
        <v/>
      </c>
      <c r="Y112" s="303"/>
      <c r="Z112" s="299" t="str">
        <f>IF(ISNUMBER(R112),INDEX($AW$5:$AW$2999,MATCH(R112,AH$5:AH$2999,0),1),"")</f>
        <v/>
      </c>
      <c r="AA112" s="299" t="str">
        <f>IF(ISNUMBER(S112),INDEX($AW$5:$AW$2999,MATCH(S112,AI$5:AI$2999,0),1),"")</f>
        <v/>
      </c>
      <c r="AB112" s="299" t="str">
        <f>IF(ISNUMBER(T112),INDEX($AW$5:$AW$2999,MATCH(T112,AJ$5:AJ$2999,0),1),"")</f>
        <v/>
      </c>
      <c r="AC112" s="299" t="str">
        <f>IF(ISNUMBER(U112),INDEX($AW$5:$AW$2999,MATCH(U112,AK$5:AK$2999,0),1),"")</f>
        <v/>
      </c>
      <c r="AD112" s="299" t="str">
        <f>IF(ISNUMBER(V112),INDEX($AW$5:$AW$2999,MATCH(V112,AL$5:AL$2999,0),1),"")</f>
        <v/>
      </c>
      <c r="AE112" s="299" t="str">
        <f>IF(ISNUMBER(W112),INDEX($AW$5:$AW$2999,MATCH(W112,AM$5:AM$2999,0),1),"")</f>
        <v/>
      </c>
      <c r="AF112" s="299" t="str">
        <f>IF(ISNUMBER(X112),INDEX($AW$5:$AW$2999,MATCH(X112,AN$5:AN$2999,0),1),"")</f>
        <v/>
      </c>
      <c r="AG112" s="299"/>
      <c r="AH112" s="303" t="str">
        <f>IF($AW112="","",IF(ISNUMBER(MATCH($AW112,AP$5:AP$29999,0)),MAX(AH$4:AH111)+1,0))</f>
        <v/>
      </c>
      <c r="AI112" s="303" t="str">
        <f>IF($AW112="","",IF(ISNUMBER(MATCH($AW112,AQ$5:AQ$29999,0)),MAX(AI$4:AI111)+1,0))</f>
        <v/>
      </c>
      <c r="AJ112" s="303" t="str">
        <f>IF($AW112="","",IF(ISNUMBER(MATCH($AW112,AR$5:AR$29999,0)),MAX(AJ$4:AJ111)+1,0))</f>
        <v/>
      </c>
      <c r="AK112" s="303" t="str">
        <f>IF($AW112="","",IF(ISNUMBER(MATCH($AW112,AS$5:AS$29999,0)),MAX(AK$4:AK111)+1,0))</f>
        <v/>
      </c>
      <c r="AL112" s="303" t="str">
        <f>IF($AW112="","",IF(ISNUMBER(MATCH($AW112,AT$5:AT$29999,0)),MAX(AL$4:AL111)+1,0))</f>
        <v/>
      </c>
      <c r="AM112" s="303" t="str">
        <f>IF($AW112="","",IF(ISNUMBER(MATCH($AW112,AU$5:AU$29999,0)),MAX(AM$4:AM111)+1,0))</f>
        <v/>
      </c>
      <c r="AN112" s="303" t="str">
        <f>IF($AW112="","",IF(ISNUMBER(MATCH($AW112,AV$5:AV$29999,0)),MAX(AN$4:AN111)+1,0))</f>
        <v/>
      </c>
      <c r="AO112" s="324"/>
      <c r="AP112" s="318"/>
      <c r="AQ112" s="318"/>
      <c r="AR112" s="318"/>
      <c r="AS112" s="318"/>
      <c r="AT112" s="301"/>
      <c r="AU112" s="301"/>
      <c r="AV112" s="301"/>
      <c r="AW112" s="319" t="str">
        <f t="shared" si="3"/>
        <v/>
      </c>
      <c r="AX112" s="291" t="str">
        <f>IF(ISNUMBER(MATCH($AW112,Z$5:Z$501,0)),INDEX(Z$5:Z$501,MATCH($AW112,Z$5:Z$501,0),1),"")</f>
        <v/>
      </c>
      <c r="AY112" s="291" t="str">
        <f>IF(ISNUMBER(MATCH($AW112,AA$5:AA$501,0)),INDEX(AA$5:AA$501,MATCH($AW112,AA$5:AA$501,0),1),"")</f>
        <v/>
      </c>
      <c r="AZ112" s="291" t="str">
        <f>IF(ISNUMBER(MATCH($AW112,AB$5:AB$501,0)),INDEX(AB$5:AB$501,MATCH($AW112,AB$5:AB$501,0),1),"")</f>
        <v/>
      </c>
      <c r="BA112" s="291" t="str">
        <f>IF(ISNUMBER(MATCH($AW112,AC$5:AC$501,0)),INDEX(AC$5:AC$501,MATCH($AW112,AC$5:AC$501,0),1),"")</f>
        <v/>
      </c>
      <c r="BB112" s="291" t="str">
        <f>IF(ISNUMBER(MATCH($AW112,AD$5:AD$501,0)),INDEX(AD$5:AD$501,MATCH($AW112,AD$5:AD$501,0),1),"")</f>
        <v/>
      </c>
      <c r="BC112" s="291" t="str">
        <f>IF(ISNUMBER(MATCH($AW112,AE$5:AE$501,0)),INDEX(AE$5:AE$501,MATCH($AW112,AE$5:AE$501,0),1),"")</f>
        <v/>
      </c>
      <c r="BD112" s="291" t="str">
        <f>IF(ISNUMBER(MATCH($AW112,AF$5:AF$501,0)),INDEX(AF$5:AF$501,MATCH($AW112,AF$5:AF$501,0),1),"")</f>
        <v/>
      </c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spans="1:76" ht="12.75" customHeight="1" x14ac:dyDescent="0.25">
      <c r="A113" s="310">
        <f>IF(ROW()-ROW(A$4)&lt;=1000,ROW()-ROW(A$4),"")</f>
        <v>109</v>
      </c>
      <c r="B113" s="301"/>
      <c r="C113" s="301"/>
      <c r="D113" s="67"/>
      <c r="E113" s="245" t="str">
        <f>IF(ISNUMBER(MATCH(C113,$B$5:$B$1000,0)),MATCH(C113,$B$5:$B$1000,0),"")</f>
        <v/>
      </c>
      <c r="F113" s="309" t="str">
        <f>IF(ISNUMBER(E113),MAX(F$4:F112)+1,"")</f>
        <v/>
      </c>
      <c r="G113" s="309" t="str">
        <f>IF(IF(ISNUMBER(E113),"",MAX(G$4:G112)+1)&lt;=G$3,IF(ISNUMBER(E113),"",MAX(G$4:G112)+1),"")</f>
        <v/>
      </c>
      <c r="H113" s="310" t="str">
        <f>IF(A113&lt;=G$3,MATCH(A113,G$5:G$1000,0),"")</f>
        <v/>
      </c>
      <c r="I113" s="245" t="str">
        <f>IF(ISNUMBER(H113),INDEX($B$5:$B$1000,H113,1),"")</f>
        <v/>
      </c>
      <c r="J113" s="248" t="str">
        <f>IF(ISNUMBER(F113),B113,IF(ISTEXT(B113),INDEX($I$5:$I$1000,MATCH(A113,$H$5:$H$1000,0),1),""))</f>
        <v/>
      </c>
      <c r="K113" s="309" t="str">
        <f>IF(C113="","",IF(ISNUMBER(MATCH(C113,$J$5:$J$1000,0)),"",IF(G113=1,F$3,0)+MAX(K$4:K112)+1))</f>
        <v/>
      </c>
      <c r="L113" s="309" t="str">
        <f>IF(C113="","",IF(ISNUMBER(MATCH(C113,$J$5:$J$1000,0)),"",IF(G113=1,E$4,0)+MAX(L$4:L112)+1))</f>
        <v/>
      </c>
      <c r="M113" s="248" t="str">
        <f>IF(ISNUMBER(MATCH(A113,$L$5:$L$1000,0)),INDEX($C$5:$C$1000,MATCH(A113,$L$5:$L$1000,0),1),"")</f>
        <v/>
      </c>
      <c r="N113" s="248"/>
      <c r="O113" s="67"/>
      <c r="P113" s="319" t="str">
        <f>IF(A113&lt;=$E$4,IF(ISTEXT(J113),J113,""),IF(ISTEXT(M113),M113,""))</f>
        <v/>
      </c>
      <c r="Q113" s="6"/>
      <c r="R113" s="303" t="str">
        <f>IF(ROW()-ROW(R$4)&lt;=AH$3,ROW()-ROW(R$4),"")</f>
        <v/>
      </c>
      <c r="S113" s="303" t="str">
        <f>IF(ROW()-ROW(S$4)&lt;=AI$3,ROW()-ROW(S$4),"")</f>
        <v/>
      </c>
      <c r="T113" s="303" t="str">
        <f>IF(ROW()-ROW(T$4)&lt;=AJ$3,ROW()-ROW(T$4),"")</f>
        <v/>
      </c>
      <c r="U113" s="303" t="str">
        <f>IF(ROW()-ROW(U$4)&lt;=AK$3,ROW()-ROW(U$4),"")</f>
        <v/>
      </c>
      <c r="V113" s="303" t="str">
        <f>IF(ROW()-ROW(V$4)&lt;=AL$3,ROW()-ROW(V$4),"")</f>
        <v/>
      </c>
      <c r="W113" s="303" t="str">
        <f>IF(ROW()-ROW(W$4)&lt;=AM$3,ROW()-ROW(W$4),"")</f>
        <v/>
      </c>
      <c r="X113" s="303" t="str">
        <f>IF(ROW()-ROW(X$4)&lt;=AN$3,ROW()-ROW(X$4),"")</f>
        <v/>
      </c>
      <c r="Y113" s="303"/>
      <c r="Z113" s="299" t="str">
        <f>IF(ISNUMBER(R113),INDEX($AW$5:$AW$2999,MATCH(R113,AH$5:AH$2999,0),1),"")</f>
        <v/>
      </c>
      <c r="AA113" s="299" t="str">
        <f>IF(ISNUMBER(S113),INDEX($AW$5:$AW$2999,MATCH(S113,AI$5:AI$2999,0),1),"")</f>
        <v/>
      </c>
      <c r="AB113" s="299" t="str">
        <f>IF(ISNUMBER(T113),INDEX($AW$5:$AW$2999,MATCH(T113,AJ$5:AJ$2999,0),1),"")</f>
        <v/>
      </c>
      <c r="AC113" s="299" t="str">
        <f>IF(ISNUMBER(U113),INDEX($AW$5:$AW$2999,MATCH(U113,AK$5:AK$2999,0),1),"")</f>
        <v/>
      </c>
      <c r="AD113" s="299" t="str">
        <f>IF(ISNUMBER(V113),INDEX($AW$5:$AW$2999,MATCH(V113,AL$5:AL$2999,0),1),"")</f>
        <v/>
      </c>
      <c r="AE113" s="299" t="str">
        <f>IF(ISNUMBER(W113),INDEX($AW$5:$AW$2999,MATCH(W113,AM$5:AM$2999,0),1),"")</f>
        <v/>
      </c>
      <c r="AF113" s="299" t="str">
        <f>IF(ISNUMBER(X113),INDEX($AW$5:$AW$2999,MATCH(X113,AN$5:AN$2999,0),1),"")</f>
        <v/>
      </c>
      <c r="AG113" s="299"/>
      <c r="AH113" s="303" t="str">
        <f>IF($AW113="","",IF(ISNUMBER(MATCH($AW113,AP$5:AP$29999,0)),MAX(AH$4:AH112)+1,0))</f>
        <v/>
      </c>
      <c r="AI113" s="303" t="str">
        <f>IF($AW113="","",IF(ISNUMBER(MATCH($AW113,AQ$5:AQ$29999,0)),MAX(AI$4:AI112)+1,0))</f>
        <v/>
      </c>
      <c r="AJ113" s="303" t="str">
        <f>IF($AW113="","",IF(ISNUMBER(MATCH($AW113,AR$5:AR$29999,0)),MAX(AJ$4:AJ112)+1,0))</f>
        <v/>
      </c>
      <c r="AK113" s="303" t="str">
        <f>IF($AW113="","",IF(ISNUMBER(MATCH($AW113,AS$5:AS$29999,0)),MAX(AK$4:AK112)+1,0))</f>
        <v/>
      </c>
      <c r="AL113" s="303" t="str">
        <f>IF($AW113="","",IF(ISNUMBER(MATCH($AW113,AT$5:AT$29999,0)),MAX(AL$4:AL112)+1,0))</f>
        <v/>
      </c>
      <c r="AM113" s="303" t="str">
        <f>IF($AW113="","",IF(ISNUMBER(MATCH($AW113,AU$5:AU$29999,0)),MAX(AM$4:AM112)+1,0))</f>
        <v/>
      </c>
      <c r="AN113" s="303" t="str">
        <f>IF($AW113="","",IF(ISNUMBER(MATCH($AW113,AV$5:AV$29999,0)),MAX(AN$4:AN112)+1,0))</f>
        <v/>
      </c>
      <c r="AO113" s="324"/>
      <c r="AP113" s="318"/>
      <c r="AQ113" s="318"/>
      <c r="AR113" s="318"/>
      <c r="AS113" s="318"/>
      <c r="AT113" s="301"/>
      <c r="AU113" s="301"/>
      <c r="AV113" s="301"/>
      <c r="AW113" s="319" t="str">
        <f t="shared" si="3"/>
        <v/>
      </c>
      <c r="AX113" s="291" t="str">
        <f>IF(ISNUMBER(MATCH($AW113,Z$5:Z$501,0)),INDEX(Z$5:Z$501,MATCH($AW113,Z$5:Z$501,0),1),"")</f>
        <v/>
      </c>
      <c r="AY113" s="291" t="str">
        <f>IF(ISNUMBER(MATCH($AW113,AA$5:AA$501,0)),INDEX(AA$5:AA$501,MATCH($AW113,AA$5:AA$501,0),1),"")</f>
        <v/>
      </c>
      <c r="AZ113" s="291" t="str">
        <f>IF(ISNUMBER(MATCH($AW113,AB$5:AB$501,0)),INDEX(AB$5:AB$501,MATCH($AW113,AB$5:AB$501,0),1),"")</f>
        <v/>
      </c>
      <c r="BA113" s="291" t="str">
        <f>IF(ISNUMBER(MATCH($AW113,AC$5:AC$501,0)),INDEX(AC$5:AC$501,MATCH($AW113,AC$5:AC$501,0),1),"")</f>
        <v/>
      </c>
      <c r="BB113" s="291" t="str">
        <f>IF(ISNUMBER(MATCH($AW113,AD$5:AD$501,0)),INDEX(AD$5:AD$501,MATCH($AW113,AD$5:AD$501,0),1),"")</f>
        <v/>
      </c>
      <c r="BC113" s="291" t="str">
        <f>IF(ISNUMBER(MATCH($AW113,AE$5:AE$501,0)),INDEX(AE$5:AE$501,MATCH($AW113,AE$5:AE$501,0),1),"")</f>
        <v/>
      </c>
      <c r="BD113" s="291" t="str">
        <f>IF(ISNUMBER(MATCH($AW113,AF$5:AF$501,0)),INDEX(AF$5:AF$501,MATCH($AW113,AF$5:AF$501,0),1),"")</f>
        <v/>
      </c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spans="1:76" ht="12.75" customHeight="1" x14ac:dyDescent="0.25">
      <c r="A114" s="310">
        <f>IF(ROW()-ROW(A$4)&lt;=1000,ROW()-ROW(A$4),"")</f>
        <v>110</v>
      </c>
      <c r="B114" s="301"/>
      <c r="C114" s="301"/>
      <c r="D114" s="67"/>
      <c r="E114" s="245" t="str">
        <f>IF(ISNUMBER(MATCH(C114,$B$5:$B$1000,0)),MATCH(C114,$B$5:$B$1000,0),"")</f>
        <v/>
      </c>
      <c r="F114" s="309" t="str">
        <f>IF(ISNUMBER(E114),MAX(F$4:F113)+1,"")</f>
        <v/>
      </c>
      <c r="G114" s="309" t="str">
        <f>IF(IF(ISNUMBER(E114),"",MAX(G$4:G113)+1)&lt;=G$3,IF(ISNUMBER(E114),"",MAX(G$4:G113)+1),"")</f>
        <v/>
      </c>
      <c r="H114" s="310" t="str">
        <f>IF(A114&lt;=G$3,MATCH(A114,G$5:G$1000,0),"")</f>
        <v/>
      </c>
      <c r="I114" s="245" t="str">
        <f>IF(ISNUMBER(H114),INDEX($B$5:$B$1000,H114,1),"")</f>
        <v/>
      </c>
      <c r="J114" s="248" t="str">
        <f>IF(ISNUMBER(F114),B114,IF(ISTEXT(B114),INDEX($I$5:$I$1000,MATCH(A114,$H$5:$H$1000,0),1),""))</f>
        <v/>
      </c>
      <c r="K114" s="309" t="str">
        <f>IF(C114="","",IF(ISNUMBER(MATCH(C114,$J$5:$J$1000,0)),"",IF(G114=1,F$3,0)+MAX(K$4:K113)+1))</f>
        <v/>
      </c>
      <c r="L114" s="309" t="str">
        <f>IF(C114="","",IF(ISNUMBER(MATCH(C114,$J$5:$J$1000,0)),"",IF(G114=1,E$4,0)+MAX(L$4:L113)+1))</f>
        <v/>
      </c>
      <c r="M114" s="248" t="str">
        <f>IF(ISNUMBER(MATCH(A114,$L$5:$L$1000,0)),INDEX($C$5:$C$1000,MATCH(A114,$L$5:$L$1000,0),1),"")</f>
        <v/>
      </c>
      <c r="N114" s="248"/>
      <c r="O114" s="67"/>
      <c r="P114" s="319" t="str">
        <f>IF(A114&lt;=$E$4,IF(ISTEXT(J114),J114,""),IF(ISTEXT(M114),M114,""))</f>
        <v/>
      </c>
      <c r="Q114" s="6"/>
      <c r="R114" s="303" t="str">
        <f>IF(ROW()-ROW(R$4)&lt;=AH$3,ROW()-ROW(R$4),"")</f>
        <v/>
      </c>
      <c r="S114" s="303" t="str">
        <f>IF(ROW()-ROW(S$4)&lt;=AI$3,ROW()-ROW(S$4),"")</f>
        <v/>
      </c>
      <c r="T114" s="303" t="str">
        <f>IF(ROW()-ROW(T$4)&lt;=AJ$3,ROW()-ROW(T$4),"")</f>
        <v/>
      </c>
      <c r="U114" s="303" t="str">
        <f>IF(ROW()-ROW(U$4)&lt;=AK$3,ROW()-ROW(U$4),"")</f>
        <v/>
      </c>
      <c r="V114" s="303" t="str">
        <f>IF(ROW()-ROW(V$4)&lt;=AL$3,ROW()-ROW(V$4),"")</f>
        <v/>
      </c>
      <c r="W114" s="303" t="str">
        <f>IF(ROW()-ROW(W$4)&lt;=AM$3,ROW()-ROW(W$4),"")</f>
        <v/>
      </c>
      <c r="X114" s="303" t="str">
        <f>IF(ROW()-ROW(X$4)&lt;=AN$3,ROW()-ROW(X$4),"")</f>
        <v/>
      </c>
      <c r="Y114" s="303"/>
      <c r="Z114" s="299" t="str">
        <f>IF(ISNUMBER(R114),INDEX($AW$5:$AW$2999,MATCH(R114,AH$5:AH$2999,0),1),"")</f>
        <v/>
      </c>
      <c r="AA114" s="299" t="str">
        <f>IF(ISNUMBER(S114),INDEX($AW$5:$AW$2999,MATCH(S114,AI$5:AI$2999,0),1),"")</f>
        <v/>
      </c>
      <c r="AB114" s="299" t="str">
        <f>IF(ISNUMBER(T114),INDEX($AW$5:$AW$2999,MATCH(T114,AJ$5:AJ$2999,0),1),"")</f>
        <v/>
      </c>
      <c r="AC114" s="299" t="str">
        <f>IF(ISNUMBER(U114),INDEX($AW$5:$AW$2999,MATCH(U114,AK$5:AK$2999,0),1),"")</f>
        <v/>
      </c>
      <c r="AD114" s="299" t="str">
        <f>IF(ISNUMBER(V114),INDEX($AW$5:$AW$2999,MATCH(V114,AL$5:AL$2999,0),1),"")</f>
        <v/>
      </c>
      <c r="AE114" s="299" t="str">
        <f>IF(ISNUMBER(W114),INDEX($AW$5:$AW$2999,MATCH(W114,AM$5:AM$2999,0),1),"")</f>
        <v/>
      </c>
      <c r="AF114" s="299" t="str">
        <f>IF(ISNUMBER(X114),INDEX($AW$5:$AW$2999,MATCH(X114,AN$5:AN$2999,0),1),"")</f>
        <v/>
      </c>
      <c r="AG114" s="299"/>
      <c r="AH114" s="303" t="str">
        <f>IF($AW114="","",IF(ISNUMBER(MATCH($AW114,AP$5:AP$29999,0)),MAX(AH$4:AH113)+1,0))</f>
        <v/>
      </c>
      <c r="AI114" s="303" t="str">
        <f>IF($AW114="","",IF(ISNUMBER(MATCH($AW114,AQ$5:AQ$29999,0)),MAX(AI$4:AI113)+1,0))</f>
        <v/>
      </c>
      <c r="AJ114" s="303" t="str">
        <f>IF($AW114="","",IF(ISNUMBER(MATCH($AW114,AR$5:AR$29999,0)),MAX(AJ$4:AJ113)+1,0))</f>
        <v/>
      </c>
      <c r="AK114" s="303" t="str">
        <f>IF($AW114="","",IF(ISNUMBER(MATCH($AW114,AS$5:AS$29999,0)),MAX(AK$4:AK113)+1,0))</f>
        <v/>
      </c>
      <c r="AL114" s="303" t="str">
        <f>IF($AW114="","",IF(ISNUMBER(MATCH($AW114,AT$5:AT$29999,0)),MAX(AL$4:AL113)+1,0))</f>
        <v/>
      </c>
      <c r="AM114" s="303" t="str">
        <f>IF($AW114="","",IF(ISNUMBER(MATCH($AW114,AU$5:AU$29999,0)),MAX(AM$4:AM113)+1,0))</f>
        <v/>
      </c>
      <c r="AN114" s="303" t="str">
        <f>IF($AW114="","",IF(ISNUMBER(MATCH($AW114,AV$5:AV$29999,0)),MAX(AN$4:AN113)+1,0))</f>
        <v/>
      </c>
      <c r="AO114" s="324"/>
      <c r="AP114" s="318"/>
      <c r="AQ114" s="318"/>
      <c r="AR114" s="318"/>
      <c r="AS114" s="318"/>
      <c r="AT114" s="301"/>
      <c r="AU114" s="301"/>
      <c r="AV114" s="301"/>
      <c r="AW114" s="319" t="str">
        <f t="shared" si="3"/>
        <v/>
      </c>
      <c r="AX114" s="291" t="str">
        <f>IF(ISNUMBER(MATCH($AW114,Z$5:Z$501,0)),INDEX(Z$5:Z$501,MATCH($AW114,Z$5:Z$501,0),1),"")</f>
        <v/>
      </c>
      <c r="AY114" s="291" t="str">
        <f>IF(ISNUMBER(MATCH($AW114,AA$5:AA$501,0)),INDEX(AA$5:AA$501,MATCH($AW114,AA$5:AA$501,0),1),"")</f>
        <v/>
      </c>
      <c r="AZ114" s="291" t="str">
        <f>IF(ISNUMBER(MATCH($AW114,AB$5:AB$501,0)),INDEX(AB$5:AB$501,MATCH($AW114,AB$5:AB$501,0),1),"")</f>
        <v/>
      </c>
      <c r="BA114" s="291" t="str">
        <f>IF(ISNUMBER(MATCH($AW114,AC$5:AC$501,0)),INDEX(AC$5:AC$501,MATCH($AW114,AC$5:AC$501,0),1),"")</f>
        <v/>
      </c>
      <c r="BB114" s="291" t="str">
        <f>IF(ISNUMBER(MATCH($AW114,AD$5:AD$501,0)),INDEX(AD$5:AD$501,MATCH($AW114,AD$5:AD$501,0),1),"")</f>
        <v/>
      </c>
      <c r="BC114" s="291" t="str">
        <f>IF(ISNUMBER(MATCH($AW114,AE$5:AE$501,0)),INDEX(AE$5:AE$501,MATCH($AW114,AE$5:AE$501,0),1),"")</f>
        <v/>
      </c>
      <c r="BD114" s="291" t="str">
        <f>IF(ISNUMBER(MATCH($AW114,AF$5:AF$501,0)),INDEX(AF$5:AF$501,MATCH($AW114,AF$5:AF$501,0),1),"")</f>
        <v/>
      </c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spans="1:76" ht="12.75" customHeight="1" x14ac:dyDescent="0.25">
      <c r="A115" s="310">
        <f>IF(ROW()-ROW(A$4)&lt;=1000,ROW()-ROW(A$4),"")</f>
        <v>111</v>
      </c>
      <c r="B115" s="301"/>
      <c r="C115" s="301"/>
      <c r="D115" s="67"/>
      <c r="E115" s="245" t="str">
        <f>IF(ISNUMBER(MATCH(C115,$B$5:$B$1000,0)),MATCH(C115,$B$5:$B$1000,0),"")</f>
        <v/>
      </c>
      <c r="F115" s="309" t="str">
        <f>IF(ISNUMBER(E115),MAX(F$4:F114)+1,"")</f>
        <v/>
      </c>
      <c r="G115" s="309" t="str">
        <f>IF(IF(ISNUMBER(E115),"",MAX(G$4:G114)+1)&lt;=G$3,IF(ISNUMBER(E115),"",MAX(G$4:G114)+1),"")</f>
        <v/>
      </c>
      <c r="H115" s="310" t="str">
        <f>IF(A115&lt;=G$3,MATCH(A115,G$5:G$1000,0),"")</f>
        <v/>
      </c>
      <c r="I115" s="245" t="str">
        <f>IF(ISNUMBER(H115),INDEX($B$5:$B$1000,H115,1),"")</f>
        <v/>
      </c>
      <c r="J115" s="248" t="str">
        <f>IF(ISNUMBER(F115),B115,IF(ISTEXT(B115),INDEX($I$5:$I$1000,MATCH(A115,$H$5:$H$1000,0),1),""))</f>
        <v/>
      </c>
      <c r="K115" s="309" t="str">
        <f>IF(C115="","",IF(ISNUMBER(MATCH(C115,$J$5:$J$1000,0)),"",IF(G115=1,F$3,0)+MAX(K$4:K114)+1))</f>
        <v/>
      </c>
      <c r="L115" s="309" t="str">
        <f>IF(C115="","",IF(ISNUMBER(MATCH(C115,$J$5:$J$1000,0)),"",IF(G115=1,E$4,0)+MAX(L$4:L114)+1))</f>
        <v/>
      </c>
      <c r="M115" s="248" t="str">
        <f>IF(ISNUMBER(MATCH(A115,$L$5:$L$1000,0)),INDEX($C$5:$C$1000,MATCH(A115,$L$5:$L$1000,0),1),"")</f>
        <v/>
      </c>
      <c r="N115" s="248"/>
      <c r="O115" s="67"/>
      <c r="P115" s="319" t="str">
        <f>IF(A115&lt;=$E$4,IF(ISTEXT(J115),J115,""),IF(ISTEXT(M115),M115,""))</f>
        <v/>
      </c>
      <c r="Q115" s="6"/>
      <c r="R115" s="303" t="str">
        <f>IF(ROW()-ROW(R$4)&lt;=AH$3,ROW()-ROW(R$4),"")</f>
        <v/>
      </c>
      <c r="S115" s="303" t="str">
        <f>IF(ROW()-ROW(S$4)&lt;=AI$3,ROW()-ROW(S$4),"")</f>
        <v/>
      </c>
      <c r="T115" s="303" t="str">
        <f>IF(ROW()-ROW(T$4)&lt;=AJ$3,ROW()-ROW(T$4),"")</f>
        <v/>
      </c>
      <c r="U115" s="303" t="str">
        <f>IF(ROW()-ROW(U$4)&lt;=AK$3,ROW()-ROW(U$4),"")</f>
        <v/>
      </c>
      <c r="V115" s="303" t="str">
        <f>IF(ROW()-ROW(V$4)&lt;=AL$3,ROW()-ROW(V$4),"")</f>
        <v/>
      </c>
      <c r="W115" s="303" t="str">
        <f>IF(ROW()-ROW(W$4)&lt;=AM$3,ROW()-ROW(W$4),"")</f>
        <v/>
      </c>
      <c r="X115" s="303" t="str">
        <f>IF(ROW()-ROW(X$4)&lt;=AN$3,ROW()-ROW(X$4),"")</f>
        <v/>
      </c>
      <c r="Y115" s="303"/>
      <c r="Z115" s="299" t="str">
        <f>IF(ISNUMBER(R115),INDEX($AW$5:$AW$2999,MATCH(R115,AH$5:AH$2999,0),1),"")</f>
        <v/>
      </c>
      <c r="AA115" s="299" t="str">
        <f>IF(ISNUMBER(S115),INDEX($AW$5:$AW$2999,MATCH(S115,AI$5:AI$2999,0),1),"")</f>
        <v/>
      </c>
      <c r="AB115" s="299" t="str">
        <f>IF(ISNUMBER(T115),INDEX($AW$5:$AW$2999,MATCH(T115,AJ$5:AJ$2999,0),1),"")</f>
        <v/>
      </c>
      <c r="AC115" s="299" t="str">
        <f>IF(ISNUMBER(U115),INDEX($AW$5:$AW$2999,MATCH(U115,AK$5:AK$2999,0),1),"")</f>
        <v/>
      </c>
      <c r="AD115" s="299" t="str">
        <f>IF(ISNUMBER(V115),INDEX($AW$5:$AW$2999,MATCH(V115,AL$5:AL$2999,0),1),"")</f>
        <v/>
      </c>
      <c r="AE115" s="299" t="str">
        <f>IF(ISNUMBER(W115),INDEX($AW$5:$AW$2999,MATCH(W115,AM$5:AM$2999,0),1),"")</f>
        <v/>
      </c>
      <c r="AF115" s="299" t="str">
        <f>IF(ISNUMBER(X115),INDEX($AW$5:$AW$2999,MATCH(X115,AN$5:AN$2999,0),1),"")</f>
        <v/>
      </c>
      <c r="AG115" s="299"/>
      <c r="AH115" s="303" t="str">
        <f>IF($AW115="","",IF(ISNUMBER(MATCH($AW115,AP$5:AP$29999,0)),MAX(AH$4:AH114)+1,0))</f>
        <v/>
      </c>
      <c r="AI115" s="303" t="str">
        <f>IF($AW115="","",IF(ISNUMBER(MATCH($AW115,AQ$5:AQ$29999,0)),MAX(AI$4:AI114)+1,0))</f>
        <v/>
      </c>
      <c r="AJ115" s="303" t="str">
        <f>IF($AW115="","",IF(ISNUMBER(MATCH($AW115,AR$5:AR$29999,0)),MAX(AJ$4:AJ114)+1,0))</f>
        <v/>
      </c>
      <c r="AK115" s="303" t="str">
        <f>IF($AW115="","",IF(ISNUMBER(MATCH($AW115,AS$5:AS$29999,0)),MAX(AK$4:AK114)+1,0))</f>
        <v/>
      </c>
      <c r="AL115" s="303" t="str">
        <f>IF($AW115="","",IF(ISNUMBER(MATCH($AW115,AT$5:AT$29999,0)),MAX(AL$4:AL114)+1,0))</f>
        <v/>
      </c>
      <c r="AM115" s="303" t="str">
        <f>IF($AW115="","",IF(ISNUMBER(MATCH($AW115,AU$5:AU$29999,0)),MAX(AM$4:AM114)+1,0))</f>
        <v/>
      </c>
      <c r="AN115" s="303" t="str">
        <f>IF($AW115="","",IF(ISNUMBER(MATCH($AW115,AV$5:AV$29999,0)),MAX(AN$4:AN114)+1,0))</f>
        <v/>
      </c>
      <c r="AO115" s="324"/>
      <c r="AP115" s="318"/>
      <c r="AQ115" s="318"/>
      <c r="AR115" s="318"/>
      <c r="AS115" s="318"/>
      <c r="AT115" s="301"/>
      <c r="AU115" s="301"/>
      <c r="AV115" s="301"/>
      <c r="AW115" s="319" t="str">
        <f t="shared" si="3"/>
        <v/>
      </c>
      <c r="AX115" s="291" t="str">
        <f>IF(ISNUMBER(MATCH($AW115,Z$5:Z$501,0)),INDEX(Z$5:Z$501,MATCH($AW115,Z$5:Z$501,0),1),"")</f>
        <v/>
      </c>
      <c r="AY115" s="291" t="str">
        <f>IF(ISNUMBER(MATCH($AW115,AA$5:AA$501,0)),INDEX(AA$5:AA$501,MATCH($AW115,AA$5:AA$501,0),1),"")</f>
        <v/>
      </c>
      <c r="AZ115" s="291" t="str">
        <f>IF(ISNUMBER(MATCH($AW115,AB$5:AB$501,0)),INDEX(AB$5:AB$501,MATCH($AW115,AB$5:AB$501,0),1),"")</f>
        <v/>
      </c>
      <c r="BA115" s="291" t="str">
        <f>IF(ISNUMBER(MATCH($AW115,AC$5:AC$501,0)),INDEX(AC$5:AC$501,MATCH($AW115,AC$5:AC$501,0),1),"")</f>
        <v/>
      </c>
      <c r="BB115" s="291" t="str">
        <f>IF(ISNUMBER(MATCH($AW115,AD$5:AD$501,0)),INDEX(AD$5:AD$501,MATCH($AW115,AD$5:AD$501,0),1),"")</f>
        <v/>
      </c>
      <c r="BC115" s="291" t="str">
        <f>IF(ISNUMBER(MATCH($AW115,AE$5:AE$501,0)),INDEX(AE$5:AE$501,MATCH($AW115,AE$5:AE$501,0),1),"")</f>
        <v/>
      </c>
      <c r="BD115" s="291" t="str">
        <f>IF(ISNUMBER(MATCH($AW115,AF$5:AF$501,0)),INDEX(AF$5:AF$501,MATCH($AW115,AF$5:AF$501,0),1),"")</f>
        <v/>
      </c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spans="1:76" ht="12.75" customHeight="1" x14ac:dyDescent="0.25">
      <c r="A116" s="310">
        <f>IF(ROW()-ROW(A$4)&lt;=1000,ROW()-ROW(A$4),"")</f>
        <v>112</v>
      </c>
      <c r="B116" s="301"/>
      <c r="C116" s="301"/>
      <c r="D116" s="67"/>
      <c r="E116" s="245" t="str">
        <f>IF(ISNUMBER(MATCH(C116,$B$5:$B$1000,0)),MATCH(C116,$B$5:$B$1000,0),"")</f>
        <v/>
      </c>
      <c r="F116" s="309" t="str">
        <f>IF(ISNUMBER(E116),MAX(F$4:F115)+1,"")</f>
        <v/>
      </c>
      <c r="G116" s="309" t="str">
        <f>IF(IF(ISNUMBER(E116),"",MAX(G$4:G115)+1)&lt;=G$3,IF(ISNUMBER(E116),"",MAX(G$4:G115)+1),"")</f>
        <v/>
      </c>
      <c r="H116" s="310" t="str">
        <f>IF(A116&lt;=G$3,MATCH(A116,G$5:G$1000,0),"")</f>
        <v/>
      </c>
      <c r="I116" s="245" t="str">
        <f>IF(ISNUMBER(H116),INDEX($B$5:$B$1000,H116,1),"")</f>
        <v/>
      </c>
      <c r="J116" s="248" t="str">
        <f>IF(ISNUMBER(F116),B116,IF(ISTEXT(B116),INDEX($I$5:$I$1000,MATCH(A116,$H$5:$H$1000,0),1),""))</f>
        <v/>
      </c>
      <c r="K116" s="309" t="str">
        <f>IF(C116="","",IF(ISNUMBER(MATCH(C116,$J$5:$J$1000,0)),"",IF(G116=1,F$3,0)+MAX(K$4:K115)+1))</f>
        <v/>
      </c>
      <c r="L116" s="309" t="str">
        <f>IF(C116="","",IF(ISNUMBER(MATCH(C116,$J$5:$J$1000,0)),"",IF(G116=1,E$4,0)+MAX(L$4:L115)+1))</f>
        <v/>
      </c>
      <c r="M116" s="248" t="str">
        <f>IF(ISNUMBER(MATCH(A116,$L$5:$L$1000,0)),INDEX($C$5:$C$1000,MATCH(A116,$L$5:$L$1000,0),1),"")</f>
        <v/>
      </c>
      <c r="N116" s="248"/>
      <c r="O116" s="67"/>
      <c r="P116" s="319" t="str">
        <f>IF(A116&lt;=$E$4,IF(ISTEXT(J116),J116,""),IF(ISTEXT(M116),M116,""))</f>
        <v/>
      </c>
      <c r="Q116" s="6"/>
      <c r="R116" s="303" t="str">
        <f>IF(ROW()-ROW(R$4)&lt;=AH$3,ROW()-ROW(R$4),"")</f>
        <v/>
      </c>
      <c r="S116" s="303" t="str">
        <f>IF(ROW()-ROW(S$4)&lt;=AI$3,ROW()-ROW(S$4),"")</f>
        <v/>
      </c>
      <c r="T116" s="303" t="str">
        <f>IF(ROW()-ROW(T$4)&lt;=AJ$3,ROW()-ROW(T$4),"")</f>
        <v/>
      </c>
      <c r="U116" s="303" t="str">
        <f>IF(ROW()-ROW(U$4)&lt;=AK$3,ROW()-ROW(U$4),"")</f>
        <v/>
      </c>
      <c r="V116" s="303" t="str">
        <f>IF(ROW()-ROW(V$4)&lt;=AL$3,ROW()-ROW(V$4),"")</f>
        <v/>
      </c>
      <c r="W116" s="303" t="str">
        <f>IF(ROW()-ROW(W$4)&lt;=AM$3,ROW()-ROW(W$4),"")</f>
        <v/>
      </c>
      <c r="X116" s="303" t="str">
        <f>IF(ROW()-ROW(X$4)&lt;=AN$3,ROW()-ROW(X$4),"")</f>
        <v/>
      </c>
      <c r="Y116" s="303"/>
      <c r="Z116" s="299" t="str">
        <f>IF(ISNUMBER(R116),INDEX($AW$5:$AW$2999,MATCH(R116,AH$5:AH$2999,0),1),"")</f>
        <v/>
      </c>
      <c r="AA116" s="299" t="str">
        <f>IF(ISNUMBER(S116),INDEX($AW$5:$AW$2999,MATCH(S116,AI$5:AI$2999,0),1),"")</f>
        <v/>
      </c>
      <c r="AB116" s="299" t="str">
        <f>IF(ISNUMBER(T116),INDEX($AW$5:$AW$2999,MATCH(T116,AJ$5:AJ$2999,0),1),"")</f>
        <v/>
      </c>
      <c r="AC116" s="299" t="str">
        <f>IF(ISNUMBER(U116),INDEX($AW$5:$AW$2999,MATCH(U116,AK$5:AK$2999,0),1),"")</f>
        <v/>
      </c>
      <c r="AD116" s="299" t="str">
        <f>IF(ISNUMBER(V116),INDEX($AW$5:$AW$2999,MATCH(V116,AL$5:AL$2999,0),1),"")</f>
        <v/>
      </c>
      <c r="AE116" s="299" t="str">
        <f>IF(ISNUMBER(W116),INDEX($AW$5:$AW$2999,MATCH(W116,AM$5:AM$2999,0),1),"")</f>
        <v/>
      </c>
      <c r="AF116" s="299" t="str">
        <f>IF(ISNUMBER(X116),INDEX($AW$5:$AW$2999,MATCH(X116,AN$5:AN$2999,0),1),"")</f>
        <v/>
      </c>
      <c r="AG116" s="299"/>
      <c r="AH116" s="303" t="str">
        <f>IF($AW116="","",IF(ISNUMBER(MATCH($AW116,AP$5:AP$29999,0)),MAX(AH$4:AH115)+1,0))</f>
        <v/>
      </c>
      <c r="AI116" s="303" t="str">
        <f>IF($AW116="","",IF(ISNUMBER(MATCH($AW116,AQ$5:AQ$29999,0)),MAX(AI$4:AI115)+1,0))</f>
        <v/>
      </c>
      <c r="AJ116" s="303" t="str">
        <f>IF($AW116="","",IF(ISNUMBER(MATCH($AW116,AR$5:AR$29999,0)),MAX(AJ$4:AJ115)+1,0))</f>
        <v/>
      </c>
      <c r="AK116" s="303" t="str">
        <f>IF($AW116="","",IF(ISNUMBER(MATCH($AW116,AS$5:AS$29999,0)),MAX(AK$4:AK115)+1,0))</f>
        <v/>
      </c>
      <c r="AL116" s="303" t="str">
        <f>IF($AW116="","",IF(ISNUMBER(MATCH($AW116,AT$5:AT$29999,0)),MAX(AL$4:AL115)+1,0))</f>
        <v/>
      </c>
      <c r="AM116" s="303" t="str">
        <f>IF($AW116="","",IF(ISNUMBER(MATCH($AW116,AU$5:AU$29999,0)),MAX(AM$4:AM115)+1,0))</f>
        <v/>
      </c>
      <c r="AN116" s="303" t="str">
        <f>IF($AW116="","",IF(ISNUMBER(MATCH($AW116,AV$5:AV$29999,0)),MAX(AN$4:AN115)+1,0))</f>
        <v/>
      </c>
      <c r="AO116" s="324"/>
      <c r="AP116" s="318"/>
      <c r="AQ116" s="318"/>
      <c r="AR116" s="318"/>
      <c r="AS116" s="318"/>
      <c r="AT116" s="301"/>
      <c r="AU116" s="301"/>
      <c r="AV116" s="301"/>
      <c r="AW116" s="319" t="str">
        <f t="shared" ref="AW116:AW152" si="4">P116</f>
        <v/>
      </c>
      <c r="AX116" s="291" t="str">
        <f>IF(ISNUMBER(MATCH($AW116,Z$5:Z$501,0)),INDEX(Z$5:Z$501,MATCH($AW116,Z$5:Z$501,0),1),"")</f>
        <v/>
      </c>
      <c r="AY116" s="291" t="str">
        <f>IF(ISNUMBER(MATCH($AW116,AA$5:AA$501,0)),INDEX(AA$5:AA$501,MATCH($AW116,AA$5:AA$501,0),1),"")</f>
        <v/>
      </c>
      <c r="AZ116" s="291" t="str">
        <f>IF(ISNUMBER(MATCH($AW116,AB$5:AB$501,0)),INDEX(AB$5:AB$501,MATCH($AW116,AB$5:AB$501,0),1),"")</f>
        <v/>
      </c>
      <c r="BA116" s="291" t="str">
        <f>IF(ISNUMBER(MATCH($AW116,AC$5:AC$501,0)),INDEX(AC$5:AC$501,MATCH($AW116,AC$5:AC$501,0),1),"")</f>
        <v/>
      </c>
      <c r="BB116" s="291" t="str">
        <f>IF(ISNUMBER(MATCH($AW116,AD$5:AD$501,0)),INDEX(AD$5:AD$501,MATCH($AW116,AD$5:AD$501,0),1),"")</f>
        <v/>
      </c>
      <c r="BC116" s="291" t="str">
        <f>IF(ISNUMBER(MATCH($AW116,AE$5:AE$501,0)),INDEX(AE$5:AE$501,MATCH($AW116,AE$5:AE$501,0),1),"")</f>
        <v/>
      </c>
      <c r="BD116" s="291" t="str">
        <f>IF(ISNUMBER(MATCH($AW116,AF$5:AF$501,0)),INDEX(AF$5:AF$501,MATCH($AW116,AF$5:AF$501,0),1),"")</f>
        <v/>
      </c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spans="1:76" ht="12.75" customHeight="1" x14ac:dyDescent="0.25">
      <c r="A117" s="310">
        <f>IF(ROW()-ROW(A$4)&lt;=1000,ROW()-ROW(A$4),"")</f>
        <v>113</v>
      </c>
      <c r="B117" s="301"/>
      <c r="C117" s="301"/>
      <c r="D117" s="67"/>
      <c r="E117" s="245" t="str">
        <f>IF(ISNUMBER(MATCH(C117,$B$5:$B$1000,0)),MATCH(C117,$B$5:$B$1000,0),"")</f>
        <v/>
      </c>
      <c r="F117" s="309" t="str">
        <f>IF(ISNUMBER(E117),MAX(F$4:F116)+1,"")</f>
        <v/>
      </c>
      <c r="G117" s="309" t="str">
        <f>IF(IF(ISNUMBER(E117),"",MAX(G$4:G116)+1)&lt;=G$3,IF(ISNUMBER(E117),"",MAX(G$4:G116)+1),"")</f>
        <v/>
      </c>
      <c r="H117" s="310" t="str">
        <f>IF(A117&lt;=G$3,MATCH(A117,G$5:G$1000,0),"")</f>
        <v/>
      </c>
      <c r="I117" s="245" t="str">
        <f>IF(ISNUMBER(H117),INDEX($B$5:$B$1000,H117,1),"")</f>
        <v/>
      </c>
      <c r="J117" s="248" t="str">
        <f>IF(ISNUMBER(F117),B117,IF(ISTEXT(B117),INDEX($I$5:$I$1000,MATCH(A117,$H$5:$H$1000,0),1),""))</f>
        <v/>
      </c>
      <c r="K117" s="309" t="str">
        <f>IF(C117="","",IF(ISNUMBER(MATCH(C117,$J$5:$J$1000,0)),"",IF(G117=1,F$3,0)+MAX(K$4:K116)+1))</f>
        <v/>
      </c>
      <c r="L117" s="309" t="str">
        <f>IF(C117="","",IF(ISNUMBER(MATCH(C117,$J$5:$J$1000,0)),"",IF(G117=1,E$4,0)+MAX(L$4:L116)+1))</f>
        <v/>
      </c>
      <c r="M117" s="248" t="str">
        <f>IF(ISNUMBER(MATCH(A117,$L$5:$L$1000,0)),INDEX($C$5:$C$1000,MATCH(A117,$L$5:$L$1000,0),1),"")</f>
        <v/>
      </c>
      <c r="N117" s="248"/>
      <c r="O117" s="67"/>
      <c r="P117" s="319" t="str">
        <f>IF(A117&lt;=$E$4,IF(ISTEXT(J117),J117,""),IF(ISTEXT(M117),M117,""))</f>
        <v/>
      </c>
      <c r="Q117" s="6"/>
      <c r="R117" s="303" t="str">
        <f>IF(ROW()-ROW(R$4)&lt;=AH$3,ROW()-ROW(R$4),"")</f>
        <v/>
      </c>
      <c r="S117" s="303" t="str">
        <f>IF(ROW()-ROW(S$4)&lt;=AI$3,ROW()-ROW(S$4),"")</f>
        <v/>
      </c>
      <c r="T117" s="303" t="str">
        <f>IF(ROW()-ROW(T$4)&lt;=AJ$3,ROW()-ROW(T$4),"")</f>
        <v/>
      </c>
      <c r="U117" s="303" t="str">
        <f>IF(ROW()-ROW(U$4)&lt;=AK$3,ROW()-ROW(U$4),"")</f>
        <v/>
      </c>
      <c r="V117" s="303" t="str">
        <f>IF(ROW()-ROW(V$4)&lt;=AL$3,ROW()-ROW(V$4),"")</f>
        <v/>
      </c>
      <c r="W117" s="303" t="str">
        <f>IF(ROW()-ROW(W$4)&lt;=AM$3,ROW()-ROW(W$4),"")</f>
        <v/>
      </c>
      <c r="X117" s="303" t="str">
        <f>IF(ROW()-ROW(X$4)&lt;=AN$3,ROW()-ROW(X$4),"")</f>
        <v/>
      </c>
      <c r="Y117" s="303"/>
      <c r="Z117" s="299" t="str">
        <f>IF(ISNUMBER(R117),INDEX($AW$5:$AW$2999,MATCH(R117,AH$5:AH$2999,0),1),"")</f>
        <v/>
      </c>
      <c r="AA117" s="299" t="str">
        <f>IF(ISNUMBER(S117),INDEX($AW$5:$AW$2999,MATCH(S117,AI$5:AI$2999,0),1),"")</f>
        <v/>
      </c>
      <c r="AB117" s="299" t="str">
        <f>IF(ISNUMBER(T117),INDEX($AW$5:$AW$2999,MATCH(T117,AJ$5:AJ$2999,0),1),"")</f>
        <v/>
      </c>
      <c r="AC117" s="299" t="str">
        <f>IF(ISNUMBER(U117),INDEX($AW$5:$AW$2999,MATCH(U117,AK$5:AK$2999,0),1),"")</f>
        <v/>
      </c>
      <c r="AD117" s="299" t="str">
        <f>IF(ISNUMBER(V117),INDEX($AW$5:$AW$2999,MATCH(V117,AL$5:AL$2999,0),1),"")</f>
        <v/>
      </c>
      <c r="AE117" s="299" t="str">
        <f>IF(ISNUMBER(W117),INDEX($AW$5:$AW$2999,MATCH(W117,AM$5:AM$2999,0),1),"")</f>
        <v/>
      </c>
      <c r="AF117" s="299" t="str">
        <f>IF(ISNUMBER(X117),INDEX($AW$5:$AW$2999,MATCH(X117,AN$5:AN$2999,0),1),"")</f>
        <v/>
      </c>
      <c r="AG117" s="299"/>
      <c r="AH117" s="303" t="str">
        <f>IF($AW117="","",IF(ISNUMBER(MATCH($AW117,AP$5:AP$29999,0)),MAX(AH$4:AH116)+1,0))</f>
        <v/>
      </c>
      <c r="AI117" s="303" t="str">
        <f>IF($AW117="","",IF(ISNUMBER(MATCH($AW117,AQ$5:AQ$29999,0)),MAX(AI$4:AI116)+1,0))</f>
        <v/>
      </c>
      <c r="AJ117" s="303" t="str">
        <f>IF($AW117="","",IF(ISNUMBER(MATCH($AW117,AR$5:AR$29999,0)),MAX(AJ$4:AJ116)+1,0))</f>
        <v/>
      </c>
      <c r="AK117" s="303" t="str">
        <f>IF($AW117="","",IF(ISNUMBER(MATCH($AW117,AS$5:AS$29999,0)),MAX(AK$4:AK116)+1,0))</f>
        <v/>
      </c>
      <c r="AL117" s="303" t="str">
        <f>IF($AW117="","",IF(ISNUMBER(MATCH($AW117,AT$5:AT$29999,0)),MAX(AL$4:AL116)+1,0))</f>
        <v/>
      </c>
      <c r="AM117" s="303" t="str">
        <f>IF($AW117="","",IF(ISNUMBER(MATCH($AW117,AU$5:AU$29999,0)),MAX(AM$4:AM116)+1,0))</f>
        <v/>
      </c>
      <c r="AN117" s="303" t="str">
        <f>IF($AW117="","",IF(ISNUMBER(MATCH($AW117,AV$5:AV$29999,0)),MAX(AN$4:AN116)+1,0))</f>
        <v/>
      </c>
      <c r="AO117" s="324"/>
      <c r="AP117" s="318"/>
      <c r="AQ117" s="318"/>
      <c r="AR117" s="318"/>
      <c r="AS117" s="318"/>
      <c r="AT117" s="301"/>
      <c r="AU117" s="301"/>
      <c r="AV117" s="301"/>
      <c r="AW117" s="319" t="str">
        <f t="shared" si="4"/>
        <v/>
      </c>
      <c r="AX117" s="291" t="str">
        <f>IF(ISNUMBER(MATCH($AW117,Z$5:Z$501,0)),INDEX(Z$5:Z$501,MATCH($AW117,Z$5:Z$501,0),1),"")</f>
        <v/>
      </c>
      <c r="AY117" s="291" t="str">
        <f>IF(ISNUMBER(MATCH($AW117,AA$5:AA$501,0)),INDEX(AA$5:AA$501,MATCH($AW117,AA$5:AA$501,0),1),"")</f>
        <v/>
      </c>
      <c r="AZ117" s="291" t="str">
        <f>IF(ISNUMBER(MATCH($AW117,AB$5:AB$501,0)),INDEX(AB$5:AB$501,MATCH($AW117,AB$5:AB$501,0),1),"")</f>
        <v/>
      </c>
      <c r="BA117" s="291" t="str">
        <f>IF(ISNUMBER(MATCH($AW117,AC$5:AC$501,0)),INDEX(AC$5:AC$501,MATCH($AW117,AC$5:AC$501,0),1),"")</f>
        <v/>
      </c>
      <c r="BB117" s="291" t="str">
        <f>IF(ISNUMBER(MATCH($AW117,AD$5:AD$501,0)),INDEX(AD$5:AD$501,MATCH($AW117,AD$5:AD$501,0),1),"")</f>
        <v/>
      </c>
      <c r="BC117" s="291" t="str">
        <f>IF(ISNUMBER(MATCH($AW117,AE$5:AE$501,0)),INDEX(AE$5:AE$501,MATCH($AW117,AE$5:AE$501,0),1),"")</f>
        <v/>
      </c>
      <c r="BD117" s="291" t="str">
        <f>IF(ISNUMBER(MATCH($AW117,AF$5:AF$501,0)),INDEX(AF$5:AF$501,MATCH($AW117,AF$5:AF$501,0),1),"")</f>
        <v/>
      </c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spans="1:76" ht="12.75" customHeight="1" x14ac:dyDescent="0.25">
      <c r="A118" s="310">
        <f>IF(ROW()-ROW(A$4)&lt;=1000,ROW()-ROW(A$4),"")</f>
        <v>114</v>
      </c>
      <c r="B118" s="301"/>
      <c r="C118" s="301"/>
      <c r="D118" s="67"/>
      <c r="E118" s="245" t="str">
        <f>IF(ISNUMBER(MATCH(C118,$B$5:$B$1000,0)),MATCH(C118,$B$5:$B$1000,0),"")</f>
        <v/>
      </c>
      <c r="F118" s="309" t="str">
        <f>IF(ISNUMBER(E118),MAX(F$4:F117)+1,"")</f>
        <v/>
      </c>
      <c r="G118" s="309" t="str">
        <f>IF(IF(ISNUMBER(E118),"",MAX(G$4:G117)+1)&lt;=G$3,IF(ISNUMBER(E118),"",MAX(G$4:G117)+1),"")</f>
        <v/>
      </c>
      <c r="H118" s="310" t="str">
        <f>IF(A118&lt;=G$3,MATCH(A118,G$5:G$1000,0),"")</f>
        <v/>
      </c>
      <c r="I118" s="245" t="str">
        <f>IF(ISNUMBER(H118),INDEX($B$5:$B$1000,H118,1),"")</f>
        <v/>
      </c>
      <c r="J118" s="248" t="str">
        <f>IF(ISNUMBER(F118),B118,IF(ISTEXT(B118),INDEX($I$5:$I$1000,MATCH(A118,$H$5:$H$1000,0),1),""))</f>
        <v/>
      </c>
      <c r="K118" s="309" t="str">
        <f>IF(C118="","",IF(ISNUMBER(MATCH(C118,$J$5:$J$1000,0)),"",IF(G118=1,F$3,0)+MAX(K$4:K117)+1))</f>
        <v/>
      </c>
      <c r="L118" s="309" t="str">
        <f>IF(C118="","",IF(ISNUMBER(MATCH(C118,$J$5:$J$1000,0)),"",IF(G118=1,E$4,0)+MAX(L$4:L117)+1))</f>
        <v/>
      </c>
      <c r="M118" s="248" t="str">
        <f>IF(ISNUMBER(MATCH(A118,$L$5:$L$1000,0)),INDEX($C$5:$C$1000,MATCH(A118,$L$5:$L$1000,0),1),"")</f>
        <v/>
      </c>
      <c r="N118" s="248"/>
      <c r="O118" s="67"/>
      <c r="P118" s="319" t="str">
        <f>IF(A118&lt;=$E$4,IF(ISTEXT(J118),J118,""),IF(ISTEXT(M118),M118,""))</f>
        <v/>
      </c>
      <c r="Q118" s="6"/>
      <c r="R118" s="303" t="str">
        <f>IF(ROW()-ROW(R$4)&lt;=AH$3,ROW()-ROW(R$4),"")</f>
        <v/>
      </c>
      <c r="S118" s="303" t="str">
        <f>IF(ROW()-ROW(S$4)&lt;=AI$3,ROW()-ROW(S$4),"")</f>
        <v/>
      </c>
      <c r="T118" s="303" t="str">
        <f>IF(ROW()-ROW(T$4)&lt;=AJ$3,ROW()-ROW(T$4),"")</f>
        <v/>
      </c>
      <c r="U118" s="303" t="str">
        <f>IF(ROW()-ROW(U$4)&lt;=AK$3,ROW()-ROW(U$4),"")</f>
        <v/>
      </c>
      <c r="V118" s="303" t="str">
        <f>IF(ROW()-ROW(V$4)&lt;=AL$3,ROW()-ROW(V$4),"")</f>
        <v/>
      </c>
      <c r="W118" s="303" t="str">
        <f>IF(ROW()-ROW(W$4)&lt;=AM$3,ROW()-ROW(W$4),"")</f>
        <v/>
      </c>
      <c r="X118" s="303" t="str">
        <f>IF(ROW()-ROW(X$4)&lt;=AN$3,ROW()-ROW(X$4),"")</f>
        <v/>
      </c>
      <c r="Y118" s="303"/>
      <c r="Z118" s="299" t="str">
        <f>IF(ISNUMBER(R118),INDEX($AW$5:$AW$2999,MATCH(R118,AH$5:AH$2999,0),1),"")</f>
        <v/>
      </c>
      <c r="AA118" s="299" t="str">
        <f>IF(ISNUMBER(S118),INDEX($AW$5:$AW$2999,MATCH(S118,AI$5:AI$2999,0),1),"")</f>
        <v/>
      </c>
      <c r="AB118" s="299" t="str">
        <f>IF(ISNUMBER(T118),INDEX($AW$5:$AW$2999,MATCH(T118,AJ$5:AJ$2999,0),1),"")</f>
        <v/>
      </c>
      <c r="AC118" s="299" t="str">
        <f>IF(ISNUMBER(U118),INDEX($AW$5:$AW$2999,MATCH(U118,AK$5:AK$2999,0),1),"")</f>
        <v/>
      </c>
      <c r="AD118" s="299" t="str">
        <f>IF(ISNUMBER(V118),INDEX($AW$5:$AW$2999,MATCH(V118,AL$5:AL$2999,0),1),"")</f>
        <v/>
      </c>
      <c r="AE118" s="299" t="str">
        <f>IF(ISNUMBER(W118),INDEX($AW$5:$AW$2999,MATCH(W118,AM$5:AM$2999,0),1),"")</f>
        <v/>
      </c>
      <c r="AF118" s="299" t="str">
        <f>IF(ISNUMBER(X118),INDEX($AW$5:$AW$2999,MATCH(X118,AN$5:AN$2999,0),1),"")</f>
        <v/>
      </c>
      <c r="AG118" s="299"/>
      <c r="AH118" s="303" t="str">
        <f>IF($AW118="","",IF(ISNUMBER(MATCH($AW118,AP$5:AP$29999,0)),MAX(AH$4:AH117)+1,0))</f>
        <v/>
      </c>
      <c r="AI118" s="303" t="str">
        <f>IF($AW118="","",IF(ISNUMBER(MATCH($AW118,AQ$5:AQ$29999,0)),MAX(AI$4:AI117)+1,0))</f>
        <v/>
      </c>
      <c r="AJ118" s="303" t="str">
        <f>IF($AW118="","",IF(ISNUMBER(MATCH($AW118,AR$5:AR$29999,0)),MAX(AJ$4:AJ117)+1,0))</f>
        <v/>
      </c>
      <c r="AK118" s="303" t="str">
        <f>IF($AW118="","",IF(ISNUMBER(MATCH($AW118,AS$5:AS$29999,0)),MAX(AK$4:AK117)+1,0))</f>
        <v/>
      </c>
      <c r="AL118" s="303" t="str">
        <f>IF($AW118="","",IF(ISNUMBER(MATCH($AW118,AT$5:AT$29999,0)),MAX(AL$4:AL117)+1,0))</f>
        <v/>
      </c>
      <c r="AM118" s="303" t="str">
        <f>IF($AW118="","",IF(ISNUMBER(MATCH($AW118,AU$5:AU$29999,0)),MAX(AM$4:AM117)+1,0))</f>
        <v/>
      </c>
      <c r="AN118" s="303" t="str">
        <f>IF($AW118="","",IF(ISNUMBER(MATCH($AW118,AV$5:AV$29999,0)),MAX(AN$4:AN117)+1,0))</f>
        <v/>
      </c>
      <c r="AO118" s="324"/>
      <c r="AP118" s="318"/>
      <c r="AQ118" s="318"/>
      <c r="AR118" s="318"/>
      <c r="AS118" s="318"/>
      <c r="AT118" s="301"/>
      <c r="AU118" s="301"/>
      <c r="AV118" s="301"/>
      <c r="AW118" s="319" t="str">
        <f t="shared" si="4"/>
        <v/>
      </c>
      <c r="AX118" s="291" t="str">
        <f>IF(ISNUMBER(MATCH($AW118,Z$5:Z$501,0)),INDEX(Z$5:Z$501,MATCH($AW118,Z$5:Z$501,0),1),"")</f>
        <v/>
      </c>
      <c r="AY118" s="291" t="str">
        <f>IF(ISNUMBER(MATCH($AW118,AA$5:AA$501,0)),INDEX(AA$5:AA$501,MATCH($AW118,AA$5:AA$501,0),1),"")</f>
        <v/>
      </c>
      <c r="AZ118" s="291" t="str">
        <f>IF(ISNUMBER(MATCH($AW118,AB$5:AB$501,0)),INDEX(AB$5:AB$501,MATCH($AW118,AB$5:AB$501,0),1),"")</f>
        <v/>
      </c>
      <c r="BA118" s="291" t="str">
        <f>IF(ISNUMBER(MATCH($AW118,AC$5:AC$501,0)),INDEX(AC$5:AC$501,MATCH($AW118,AC$5:AC$501,0),1),"")</f>
        <v/>
      </c>
      <c r="BB118" s="291" t="str">
        <f>IF(ISNUMBER(MATCH($AW118,AD$5:AD$501,0)),INDEX(AD$5:AD$501,MATCH($AW118,AD$5:AD$501,0),1),"")</f>
        <v/>
      </c>
      <c r="BC118" s="291" t="str">
        <f>IF(ISNUMBER(MATCH($AW118,AE$5:AE$501,0)),INDEX(AE$5:AE$501,MATCH($AW118,AE$5:AE$501,0),1),"")</f>
        <v/>
      </c>
      <c r="BD118" s="291" t="str">
        <f>IF(ISNUMBER(MATCH($AW118,AF$5:AF$501,0)),INDEX(AF$5:AF$501,MATCH($AW118,AF$5:AF$501,0),1),"")</f>
        <v/>
      </c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spans="1:76" ht="12.75" customHeight="1" x14ac:dyDescent="0.25">
      <c r="A119" s="310">
        <f>IF(ROW()-ROW(A$4)&lt;=1000,ROW()-ROW(A$4),"")</f>
        <v>115</v>
      </c>
      <c r="B119" s="301"/>
      <c r="C119" s="301"/>
      <c r="D119" s="67"/>
      <c r="E119" s="245" t="str">
        <f>IF(ISNUMBER(MATCH(C119,$B$5:$B$1000,0)),MATCH(C119,$B$5:$B$1000,0),"")</f>
        <v/>
      </c>
      <c r="F119" s="309" t="str">
        <f>IF(ISNUMBER(E119),MAX(F$4:F118)+1,"")</f>
        <v/>
      </c>
      <c r="G119" s="309" t="str">
        <f>IF(IF(ISNUMBER(E119),"",MAX(G$4:G118)+1)&lt;=G$3,IF(ISNUMBER(E119),"",MAX(G$4:G118)+1),"")</f>
        <v/>
      </c>
      <c r="H119" s="310" t="str">
        <f>IF(A119&lt;=G$3,MATCH(A119,G$5:G$1000,0),"")</f>
        <v/>
      </c>
      <c r="I119" s="245" t="str">
        <f>IF(ISNUMBER(H119),INDEX($B$5:$B$1000,H119,1),"")</f>
        <v/>
      </c>
      <c r="J119" s="248" t="str">
        <f>IF(ISNUMBER(F119),B119,IF(ISTEXT(B119),INDEX($I$5:$I$1000,MATCH(A119,$H$5:$H$1000,0),1),""))</f>
        <v/>
      </c>
      <c r="K119" s="309" t="str">
        <f>IF(C119="","",IF(ISNUMBER(MATCH(C119,$J$5:$J$1000,0)),"",IF(G119=1,F$3,0)+MAX(K$4:K118)+1))</f>
        <v/>
      </c>
      <c r="L119" s="309" t="str">
        <f>IF(C119="","",IF(ISNUMBER(MATCH(C119,$J$5:$J$1000,0)),"",IF(G119=1,E$4,0)+MAX(L$4:L118)+1))</f>
        <v/>
      </c>
      <c r="M119" s="248" t="str">
        <f>IF(ISNUMBER(MATCH(A119,$L$5:$L$1000,0)),INDEX($C$5:$C$1000,MATCH(A119,$L$5:$L$1000,0),1),"")</f>
        <v/>
      </c>
      <c r="N119" s="248"/>
      <c r="O119" s="67"/>
      <c r="P119" s="319" t="str">
        <f>IF(A119&lt;=$E$4,IF(ISTEXT(J119),J119,""),IF(ISTEXT(M119),M119,""))</f>
        <v/>
      </c>
      <c r="Q119" s="6"/>
      <c r="R119" s="303" t="str">
        <f>IF(ROW()-ROW(R$4)&lt;=AH$3,ROW()-ROW(R$4),"")</f>
        <v/>
      </c>
      <c r="S119" s="303" t="str">
        <f>IF(ROW()-ROW(S$4)&lt;=AI$3,ROW()-ROW(S$4),"")</f>
        <v/>
      </c>
      <c r="T119" s="303" t="str">
        <f>IF(ROW()-ROW(T$4)&lt;=AJ$3,ROW()-ROW(T$4),"")</f>
        <v/>
      </c>
      <c r="U119" s="303" t="str">
        <f>IF(ROW()-ROW(U$4)&lt;=AK$3,ROW()-ROW(U$4),"")</f>
        <v/>
      </c>
      <c r="V119" s="303" t="str">
        <f>IF(ROW()-ROW(V$4)&lt;=AL$3,ROW()-ROW(V$4),"")</f>
        <v/>
      </c>
      <c r="W119" s="303" t="str">
        <f>IF(ROW()-ROW(W$4)&lt;=AM$3,ROW()-ROW(W$4),"")</f>
        <v/>
      </c>
      <c r="X119" s="303" t="str">
        <f>IF(ROW()-ROW(X$4)&lt;=AN$3,ROW()-ROW(X$4),"")</f>
        <v/>
      </c>
      <c r="Y119" s="303"/>
      <c r="Z119" s="299" t="str">
        <f>IF(ISNUMBER(R119),INDEX($AW$5:$AW$2999,MATCH(R119,AH$5:AH$2999,0),1),"")</f>
        <v/>
      </c>
      <c r="AA119" s="299" t="str">
        <f>IF(ISNUMBER(S119),INDEX($AW$5:$AW$2999,MATCH(S119,AI$5:AI$2999,0),1),"")</f>
        <v/>
      </c>
      <c r="AB119" s="299" t="str">
        <f>IF(ISNUMBER(T119),INDEX($AW$5:$AW$2999,MATCH(T119,AJ$5:AJ$2999,0),1),"")</f>
        <v/>
      </c>
      <c r="AC119" s="299" t="str">
        <f>IF(ISNUMBER(U119),INDEX($AW$5:$AW$2999,MATCH(U119,AK$5:AK$2999,0),1),"")</f>
        <v/>
      </c>
      <c r="AD119" s="299" t="str">
        <f>IF(ISNUMBER(V119),INDEX($AW$5:$AW$2999,MATCH(V119,AL$5:AL$2999,0),1),"")</f>
        <v/>
      </c>
      <c r="AE119" s="299" t="str">
        <f>IF(ISNUMBER(W119),INDEX($AW$5:$AW$2999,MATCH(W119,AM$5:AM$2999,0),1),"")</f>
        <v/>
      </c>
      <c r="AF119" s="299" t="str">
        <f>IF(ISNUMBER(X119),INDEX($AW$5:$AW$2999,MATCH(X119,AN$5:AN$2999,0),1),"")</f>
        <v/>
      </c>
      <c r="AG119" s="299"/>
      <c r="AH119" s="303" t="str">
        <f>IF($AW119="","",IF(ISNUMBER(MATCH($AW119,AP$5:AP$29999,0)),MAX(AH$4:AH118)+1,0))</f>
        <v/>
      </c>
      <c r="AI119" s="303" t="str">
        <f>IF($AW119="","",IF(ISNUMBER(MATCH($AW119,AQ$5:AQ$29999,0)),MAX(AI$4:AI118)+1,0))</f>
        <v/>
      </c>
      <c r="AJ119" s="303" t="str">
        <f>IF($AW119="","",IF(ISNUMBER(MATCH($AW119,AR$5:AR$29999,0)),MAX(AJ$4:AJ118)+1,0))</f>
        <v/>
      </c>
      <c r="AK119" s="303" t="str">
        <f>IF($AW119="","",IF(ISNUMBER(MATCH($AW119,AS$5:AS$29999,0)),MAX(AK$4:AK118)+1,0))</f>
        <v/>
      </c>
      <c r="AL119" s="303" t="str">
        <f>IF($AW119="","",IF(ISNUMBER(MATCH($AW119,AT$5:AT$29999,0)),MAX(AL$4:AL118)+1,0))</f>
        <v/>
      </c>
      <c r="AM119" s="303" t="str">
        <f>IF($AW119="","",IF(ISNUMBER(MATCH($AW119,AU$5:AU$29999,0)),MAX(AM$4:AM118)+1,0))</f>
        <v/>
      </c>
      <c r="AN119" s="303" t="str">
        <f>IF($AW119="","",IF(ISNUMBER(MATCH($AW119,AV$5:AV$29999,0)),MAX(AN$4:AN118)+1,0))</f>
        <v/>
      </c>
      <c r="AO119" s="324"/>
      <c r="AP119" s="318"/>
      <c r="AQ119" s="318"/>
      <c r="AR119" s="318"/>
      <c r="AS119" s="318"/>
      <c r="AT119" s="301"/>
      <c r="AU119" s="301"/>
      <c r="AV119" s="301"/>
      <c r="AW119" s="319" t="str">
        <f t="shared" si="4"/>
        <v/>
      </c>
      <c r="AX119" s="291" t="str">
        <f>IF(ISNUMBER(MATCH($AW119,Z$5:Z$501,0)),INDEX(Z$5:Z$501,MATCH($AW119,Z$5:Z$501,0),1),"")</f>
        <v/>
      </c>
      <c r="AY119" s="291" t="str">
        <f>IF(ISNUMBER(MATCH($AW119,AA$5:AA$501,0)),INDEX(AA$5:AA$501,MATCH($AW119,AA$5:AA$501,0),1),"")</f>
        <v/>
      </c>
      <c r="AZ119" s="291" t="str">
        <f>IF(ISNUMBER(MATCH($AW119,AB$5:AB$501,0)),INDEX(AB$5:AB$501,MATCH($AW119,AB$5:AB$501,0),1),"")</f>
        <v/>
      </c>
      <c r="BA119" s="291" t="str">
        <f>IF(ISNUMBER(MATCH($AW119,AC$5:AC$501,0)),INDEX(AC$5:AC$501,MATCH($AW119,AC$5:AC$501,0),1),"")</f>
        <v/>
      </c>
      <c r="BB119" s="291" t="str">
        <f>IF(ISNUMBER(MATCH($AW119,AD$5:AD$501,0)),INDEX(AD$5:AD$501,MATCH($AW119,AD$5:AD$501,0),1),"")</f>
        <v/>
      </c>
      <c r="BC119" s="291" t="str">
        <f>IF(ISNUMBER(MATCH($AW119,AE$5:AE$501,0)),INDEX(AE$5:AE$501,MATCH($AW119,AE$5:AE$501,0),1),"")</f>
        <v/>
      </c>
      <c r="BD119" s="291" t="str">
        <f>IF(ISNUMBER(MATCH($AW119,AF$5:AF$501,0)),INDEX(AF$5:AF$501,MATCH($AW119,AF$5:AF$501,0),1),"")</f>
        <v/>
      </c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spans="1:76" ht="12.75" customHeight="1" x14ac:dyDescent="0.25">
      <c r="A120" s="310">
        <f>IF(ROW()-ROW(A$4)&lt;=1000,ROW()-ROW(A$4),"")</f>
        <v>116</v>
      </c>
      <c r="B120" s="301"/>
      <c r="C120" s="301"/>
      <c r="D120" s="67"/>
      <c r="E120" s="245" t="str">
        <f>IF(ISNUMBER(MATCH(C120,$B$5:$B$1000,0)),MATCH(C120,$B$5:$B$1000,0),"")</f>
        <v/>
      </c>
      <c r="F120" s="309" t="str">
        <f>IF(ISNUMBER(E120),MAX(F$4:F119)+1,"")</f>
        <v/>
      </c>
      <c r="G120" s="309" t="str">
        <f>IF(IF(ISNUMBER(E120),"",MAX(G$4:G119)+1)&lt;=G$3,IF(ISNUMBER(E120),"",MAX(G$4:G119)+1),"")</f>
        <v/>
      </c>
      <c r="H120" s="310" t="str">
        <f>IF(A120&lt;=G$3,MATCH(A120,G$5:G$1000,0),"")</f>
        <v/>
      </c>
      <c r="I120" s="245" t="str">
        <f>IF(ISNUMBER(H120),INDEX($B$5:$B$1000,H120,1),"")</f>
        <v/>
      </c>
      <c r="J120" s="248" t="str">
        <f>IF(ISNUMBER(F120),B120,IF(ISTEXT(B120),INDEX($I$5:$I$1000,MATCH(A120,$H$5:$H$1000,0),1),""))</f>
        <v/>
      </c>
      <c r="K120" s="309" t="str">
        <f>IF(C120="","",IF(ISNUMBER(MATCH(C120,$J$5:$J$1000,0)),"",IF(G120=1,F$3,0)+MAX(K$4:K119)+1))</f>
        <v/>
      </c>
      <c r="L120" s="309" t="str">
        <f>IF(C120="","",IF(ISNUMBER(MATCH(C120,$J$5:$J$1000,0)),"",IF(G120=1,E$4,0)+MAX(L$4:L119)+1))</f>
        <v/>
      </c>
      <c r="M120" s="248" t="str">
        <f>IF(ISNUMBER(MATCH(A120,$L$5:$L$1000,0)),INDEX($C$5:$C$1000,MATCH(A120,$L$5:$L$1000,0),1),"")</f>
        <v/>
      </c>
      <c r="N120" s="248"/>
      <c r="O120" s="67"/>
      <c r="P120" s="319" t="str">
        <f>IF(A120&lt;=$E$4,IF(ISTEXT(J120),J120,""),IF(ISTEXT(M120),M120,""))</f>
        <v/>
      </c>
      <c r="Q120" s="6"/>
      <c r="R120" s="303" t="str">
        <f>IF(ROW()-ROW(R$4)&lt;=AH$3,ROW()-ROW(R$4),"")</f>
        <v/>
      </c>
      <c r="S120" s="303" t="str">
        <f>IF(ROW()-ROW(S$4)&lt;=AI$3,ROW()-ROW(S$4),"")</f>
        <v/>
      </c>
      <c r="T120" s="303" t="str">
        <f>IF(ROW()-ROW(T$4)&lt;=AJ$3,ROW()-ROW(T$4),"")</f>
        <v/>
      </c>
      <c r="U120" s="303" t="str">
        <f>IF(ROW()-ROW(U$4)&lt;=AK$3,ROW()-ROW(U$4),"")</f>
        <v/>
      </c>
      <c r="V120" s="303" t="str">
        <f>IF(ROW()-ROW(V$4)&lt;=AL$3,ROW()-ROW(V$4),"")</f>
        <v/>
      </c>
      <c r="W120" s="303" t="str">
        <f>IF(ROW()-ROW(W$4)&lt;=AM$3,ROW()-ROW(W$4),"")</f>
        <v/>
      </c>
      <c r="X120" s="303" t="str">
        <f>IF(ROW()-ROW(X$4)&lt;=AN$3,ROW()-ROW(X$4),"")</f>
        <v/>
      </c>
      <c r="Y120" s="303"/>
      <c r="Z120" s="299" t="str">
        <f>IF(ISNUMBER(R120),INDEX($AW$5:$AW$2999,MATCH(R120,AH$5:AH$2999,0),1),"")</f>
        <v/>
      </c>
      <c r="AA120" s="299" t="str">
        <f>IF(ISNUMBER(S120),INDEX($AW$5:$AW$2999,MATCH(S120,AI$5:AI$2999,0),1),"")</f>
        <v/>
      </c>
      <c r="AB120" s="299" t="str">
        <f>IF(ISNUMBER(T120),INDEX($AW$5:$AW$2999,MATCH(T120,AJ$5:AJ$2999,0),1),"")</f>
        <v/>
      </c>
      <c r="AC120" s="299" t="str">
        <f>IF(ISNUMBER(U120),INDEX($AW$5:$AW$2999,MATCH(U120,AK$5:AK$2999,0),1),"")</f>
        <v/>
      </c>
      <c r="AD120" s="299" t="str">
        <f>IF(ISNUMBER(V120),INDEX($AW$5:$AW$2999,MATCH(V120,AL$5:AL$2999,0),1),"")</f>
        <v/>
      </c>
      <c r="AE120" s="299" t="str">
        <f>IF(ISNUMBER(W120),INDEX($AW$5:$AW$2999,MATCH(W120,AM$5:AM$2999,0),1),"")</f>
        <v/>
      </c>
      <c r="AF120" s="299" t="str">
        <f>IF(ISNUMBER(X120),INDEX($AW$5:$AW$2999,MATCH(X120,AN$5:AN$2999,0),1),"")</f>
        <v/>
      </c>
      <c r="AG120" s="299"/>
      <c r="AH120" s="303" t="str">
        <f>IF($AW120="","",IF(ISNUMBER(MATCH($AW120,AP$5:AP$29999,0)),MAX(AH$4:AH119)+1,0))</f>
        <v/>
      </c>
      <c r="AI120" s="303" t="str">
        <f>IF($AW120="","",IF(ISNUMBER(MATCH($AW120,AQ$5:AQ$29999,0)),MAX(AI$4:AI119)+1,0))</f>
        <v/>
      </c>
      <c r="AJ120" s="303" t="str">
        <f>IF($AW120="","",IF(ISNUMBER(MATCH($AW120,AR$5:AR$29999,0)),MAX(AJ$4:AJ119)+1,0))</f>
        <v/>
      </c>
      <c r="AK120" s="303" t="str">
        <f>IF($AW120="","",IF(ISNUMBER(MATCH($AW120,AS$5:AS$29999,0)),MAX(AK$4:AK119)+1,0))</f>
        <v/>
      </c>
      <c r="AL120" s="303" t="str">
        <f>IF($AW120="","",IF(ISNUMBER(MATCH($AW120,AT$5:AT$29999,0)),MAX(AL$4:AL119)+1,0))</f>
        <v/>
      </c>
      <c r="AM120" s="303" t="str">
        <f>IF($AW120="","",IF(ISNUMBER(MATCH($AW120,AU$5:AU$29999,0)),MAX(AM$4:AM119)+1,0))</f>
        <v/>
      </c>
      <c r="AN120" s="303" t="str">
        <f>IF($AW120="","",IF(ISNUMBER(MATCH($AW120,AV$5:AV$29999,0)),MAX(AN$4:AN119)+1,0))</f>
        <v/>
      </c>
      <c r="AO120" s="324"/>
      <c r="AP120" s="318"/>
      <c r="AQ120" s="318"/>
      <c r="AR120" s="318"/>
      <c r="AS120" s="318"/>
      <c r="AT120" s="301"/>
      <c r="AU120" s="301"/>
      <c r="AV120" s="301"/>
      <c r="AW120" s="319" t="str">
        <f t="shared" si="4"/>
        <v/>
      </c>
      <c r="AX120" s="291" t="str">
        <f>IF(ISNUMBER(MATCH($AW120,Z$5:Z$501,0)),INDEX(Z$5:Z$501,MATCH($AW120,Z$5:Z$501,0),1),"")</f>
        <v/>
      </c>
      <c r="AY120" s="291" t="str">
        <f>IF(ISNUMBER(MATCH($AW120,AA$5:AA$501,0)),INDEX(AA$5:AA$501,MATCH($AW120,AA$5:AA$501,0),1),"")</f>
        <v/>
      </c>
      <c r="AZ120" s="291" t="str">
        <f>IF(ISNUMBER(MATCH($AW120,AB$5:AB$501,0)),INDEX(AB$5:AB$501,MATCH($AW120,AB$5:AB$501,0),1),"")</f>
        <v/>
      </c>
      <c r="BA120" s="291" t="str">
        <f>IF(ISNUMBER(MATCH($AW120,AC$5:AC$501,0)),INDEX(AC$5:AC$501,MATCH($AW120,AC$5:AC$501,0),1),"")</f>
        <v/>
      </c>
      <c r="BB120" s="291" t="str">
        <f>IF(ISNUMBER(MATCH($AW120,AD$5:AD$501,0)),INDEX(AD$5:AD$501,MATCH($AW120,AD$5:AD$501,0),1),"")</f>
        <v/>
      </c>
      <c r="BC120" s="291" t="str">
        <f>IF(ISNUMBER(MATCH($AW120,AE$5:AE$501,0)),INDEX(AE$5:AE$501,MATCH($AW120,AE$5:AE$501,0),1),"")</f>
        <v/>
      </c>
      <c r="BD120" s="291" t="str">
        <f>IF(ISNUMBER(MATCH($AW120,AF$5:AF$501,0)),INDEX(AF$5:AF$501,MATCH($AW120,AF$5:AF$501,0),1),"")</f>
        <v/>
      </c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spans="1:76" ht="12.75" customHeight="1" x14ac:dyDescent="0.25">
      <c r="A121" s="310">
        <f>IF(ROW()-ROW(A$4)&lt;=1000,ROW()-ROW(A$4),"")</f>
        <v>117</v>
      </c>
      <c r="B121" s="301"/>
      <c r="C121" s="301"/>
      <c r="D121" s="67"/>
      <c r="E121" s="245" t="str">
        <f>IF(ISNUMBER(MATCH(C121,$B$5:$B$1000,0)),MATCH(C121,$B$5:$B$1000,0),"")</f>
        <v/>
      </c>
      <c r="F121" s="309" t="str">
        <f>IF(ISNUMBER(E121),MAX(F$4:F120)+1,"")</f>
        <v/>
      </c>
      <c r="G121" s="309" t="str">
        <f>IF(IF(ISNUMBER(E121),"",MAX(G$4:G120)+1)&lt;=G$3,IF(ISNUMBER(E121),"",MAX(G$4:G120)+1),"")</f>
        <v/>
      </c>
      <c r="H121" s="310" t="str">
        <f>IF(A121&lt;=G$3,MATCH(A121,G$5:G$1000,0),"")</f>
        <v/>
      </c>
      <c r="I121" s="245" t="str">
        <f>IF(ISNUMBER(H121),INDEX($B$5:$B$1000,H121,1),"")</f>
        <v/>
      </c>
      <c r="J121" s="248" t="str">
        <f>IF(ISNUMBER(F121),B121,IF(ISTEXT(B121),INDEX($I$5:$I$1000,MATCH(A121,$H$5:$H$1000,0),1),""))</f>
        <v/>
      </c>
      <c r="K121" s="309" t="str">
        <f>IF(C121="","",IF(ISNUMBER(MATCH(C121,$J$5:$J$1000,0)),"",IF(G121=1,F$3,0)+MAX(K$4:K120)+1))</f>
        <v/>
      </c>
      <c r="L121" s="309" t="str">
        <f>IF(C121="","",IF(ISNUMBER(MATCH(C121,$J$5:$J$1000,0)),"",IF(G121=1,E$4,0)+MAX(L$4:L120)+1))</f>
        <v/>
      </c>
      <c r="M121" s="248" t="str">
        <f>IF(ISNUMBER(MATCH(A121,$L$5:$L$1000,0)),INDEX($C$5:$C$1000,MATCH(A121,$L$5:$L$1000,0),1),"")</f>
        <v/>
      </c>
      <c r="N121" s="248"/>
      <c r="O121" s="67"/>
      <c r="P121" s="319" t="str">
        <f>IF(A121&lt;=$E$4,IF(ISTEXT(J121),J121,""),IF(ISTEXT(M121),M121,""))</f>
        <v/>
      </c>
      <c r="Q121" s="6"/>
      <c r="R121" s="303" t="str">
        <f>IF(ROW()-ROW(R$4)&lt;=AH$3,ROW()-ROW(R$4),"")</f>
        <v/>
      </c>
      <c r="S121" s="303" t="str">
        <f>IF(ROW()-ROW(S$4)&lt;=AI$3,ROW()-ROW(S$4),"")</f>
        <v/>
      </c>
      <c r="T121" s="303" t="str">
        <f>IF(ROW()-ROW(T$4)&lt;=AJ$3,ROW()-ROW(T$4),"")</f>
        <v/>
      </c>
      <c r="U121" s="303" t="str">
        <f>IF(ROW()-ROW(U$4)&lt;=AK$3,ROW()-ROW(U$4),"")</f>
        <v/>
      </c>
      <c r="V121" s="303" t="str">
        <f>IF(ROW()-ROW(V$4)&lt;=AL$3,ROW()-ROW(V$4),"")</f>
        <v/>
      </c>
      <c r="W121" s="303" t="str">
        <f>IF(ROW()-ROW(W$4)&lt;=AM$3,ROW()-ROW(W$4),"")</f>
        <v/>
      </c>
      <c r="X121" s="303" t="str">
        <f>IF(ROW()-ROW(X$4)&lt;=AN$3,ROW()-ROW(X$4),"")</f>
        <v/>
      </c>
      <c r="Y121" s="303"/>
      <c r="Z121" s="299" t="str">
        <f>IF(ISNUMBER(R121),INDEX($AW$5:$AW$2999,MATCH(R121,AH$5:AH$2999,0),1),"")</f>
        <v/>
      </c>
      <c r="AA121" s="299" t="str">
        <f>IF(ISNUMBER(S121),INDEX($AW$5:$AW$2999,MATCH(S121,AI$5:AI$2999,0),1),"")</f>
        <v/>
      </c>
      <c r="AB121" s="299" t="str">
        <f>IF(ISNUMBER(T121),INDEX($AW$5:$AW$2999,MATCH(T121,AJ$5:AJ$2999,0),1),"")</f>
        <v/>
      </c>
      <c r="AC121" s="299" t="str">
        <f>IF(ISNUMBER(U121),INDEX($AW$5:$AW$2999,MATCH(U121,AK$5:AK$2999,0),1),"")</f>
        <v/>
      </c>
      <c r="AD121" s="299" t="str">
        <f>IF(ISNUMBER(V121),INDEX($AW$5:$AW$2999,MATCH(V121,AL$5:AL$2999,0),1),"")</f>
        <v/>
      </c>
      <c r="AE121" s="299" t="str">
        <f>IF(ISNUMBER(W121),INDEX($AW$5:$AW$2999,MATCH(W121,AM$5:AM$2999,0),1),"")</f>
        <v/>
      </c>
      <c r="AF121" s="299" t="str">
        <f>IF(ISNUMBER(X121),INDEX($AW$5:$AW$2999,MATCH(X121,AN$5:AN$2999,0),1),"")</f>
        <v/>
      </c>
      <c r="AG121" s="299"/>
      <c r="AH121" s="303" t="str">
        <f>IF($AW121="","",IF(ISNUMBER(MATCH($AW121,AP$5:AP$29999,0)),MAX(AH$4:AH120)+1,0))</f>
        <v/>
      </c>
      <c r="AI121" s="303" t="str">
        <f>IF($AW121="","",IF(ISNUMBER(MATCH($AW121,AQ$5:AQ$29999,0)),MAX(AI$4:AI120)+1,0))</f>
        <v/>
      </c>
      <c r="AJ121" s="303" t="str">
        <f>IF($AW121="","",IF(ISNUMBER(MATCH($AW121,AR$5:AR$29999,0)),MAX(AJ$4:AJ120)+1,0))</f>
        <v/>
      </c>
      <c r="AK121" s="303" t="str">
        <f>IF($AW121="","",IF(ISNUMBER(MATCH($AW121,AS$5:AS$29999,0)),MAX(AK$4:AK120)+1,0))</f>
        <v/>
      </c>
      <c r="AL121" s="303" t="str">
        <f>IF($AW121="","",IF(ISNUMBER(MATCH($AW121,AT$5:AT$29999,0)),MAX(AL$4:AL120)+1,0))</f>
        <v/>
      </c>
      <c r="AM121" s="303" t="str">
        <f>IF($AW121="","",IF(ISNUMBER(MATCH($AW121,AU$5:AU$29999,0)),MAX(AM$4:AM120)+1,0))</f>
        <v/>
      </c>
      <c r="AN121" s="303" t="str">
        <f>IF($AW121="","",IF(ISNUMBER(MATCH($AW121,AV$5:AV$29999,0)),MAX(AN$4:AN120)+1,0))</f>
        <v/>
      </c>
      <c r="AO121" s="324"/>
      <c r="AP121" s="318"/>
      <c r="AQ121" s="318"/>
      <c r="AR121" s="318"/>
      <c r="AS121" s="318"/>
      <c r="AT121" s="301"/>
      <c r="AU121" s="301"/>
      <c r="AV121" s="301"/>
      <c r="AW121" s="319" t="str">
        <f t="shared" si="4"/>
        <v/>
      </c>
      <c r="AX121" s="291" t="str">
        <f>IF(ISNUMBER(MATCH($AW121,Z$5:Z$501,0)),INDEX(Z$5:Z$501,MATCH($AW121,Z$5:Z$501,0),1),"")</f>
        <v/>
      </c>
      <c r="AY121" s="291" t="str">
        <f>IF(ISNUMBER(MATCH($AW121,AA$5:AA$501,0)),INDEX(AA$5:AA$501,MATCH($AW121,AA$5:AA$501,0),1),"")</f>
        <v/>
      </c>
      <c r="AZ121" s="291" t="str">
        <f>IF(ISNUMBER(MATCH($AW121,AB$5:AB$501,0)),INDEX(AB$5:AB$501,MATCH($AW121,AB$5:AB$501,0),1),"")</f>
        <v/>
      </c>
      <c r="BA121" s="291" t="str">
        <f>IF(ISNUMBER(MATCH($AW121,AC$5:AC$501,0)),INDEX(AC$5:AC$501,MATCH($AW121,AC$5:AC$501,0),1),"")</f>
        <v/>
      </c>
      <c r="BB121" s="291" t="str">
        <f>IF(ISNUMBER(MATCH($AW121,AD$5:AD$501,0)),INDEX(AD$5:AD$501,MATCH($AW121,AD$5:AD$501,0),1),"")</f>
        <v/>
      </c>
      <c r="BC121" s="291" t="str">
        <f>IF(ISNUMBER(MATCH($AW121,AE$5:AE$501,0)),INDEX(AE$5:AE$501,MATCH($AW121,AE$5:AE$501,0),1),"")</f>
        <v/>
      </c>
      <c r="BD121" s="291" t="str">
        <f>IF(ISNUMBER(MATCH($AW121,AF$5:AF$501,0)),INDEX(AF$5:AF$501,MATCH($AW121,AF$5:AF$501,0),1),"")</f>
        <v/>
      </c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spans="1:76" ht="12.75" customHeight="1" x14ac:dyDescent="0.25">
      <c r="A122" s="310">
        <f>IF(ROW()-ROW(A$4)&lt;=1000,ROW()-ROW(A$4),"")</f>
        <v>118</v>
      </c>
      <c r="B122" s="301"/>
      <c r="C122" s="301"/>
      <c r="D122" s="67"/>
      <c r="E122" s="245" t="str">
        <f>IF(ISNUMBER(MATCH(C122,$B$5:$B$1000,0)),MATCH(C122,$B$5:$B$1000,0),"")</f>
        <v/>
      </c>
      <c r="F122" s="309" t="str">
        <f>IF(ISNUMBER(E122),MAX(F$4:F121)+1,"")</f>
        <v/>
      </c>
      <c r="G122" s="309" t="str">
        <f>IF(IF(ISNUMBER(E122),"",MAX(G$4:G121)+1)&lt;=G$3,IF(ISNUMBER(E122),"",MAX(G$4:G121)+1),"")</f>
        <v/>
      </c>
      <c r="H122" s="310" t="str">
        <f>IF(A122&lt;=G$3,MATCH(A122,G$5:G$1000,0),"")</f>
        <v/>
      </c>
      <c r="I122" s="245" t="str">
        <f>IF(ISNUMBER(H122),INDEX($B$5:$B$1000,H122,1),"")</f>
        <v/>
      </c>
      <c r="J122" s="248" t="str">
        <f>IF(ISNUMBER(F122),B122,IF(ISTEXT(B122),INDEX($I$5:$I$1000,MATCH(A122,$H$5:$H$1000,0),1),""))</f>
        <v/>
      </c>
      <c r="K122" s="309" t="str">
        <f>IF(C122="","",IF(ISNUMBER(MATCH(C122,$J$5:$J$1000,0)),"",IF(G122=1,F$3,0)+MAX(K$4:K121)+1))</f>
        <v/>
      </c>
      <c r="L122" s="309" t="str">
        <f>IF(C122="","",IF(ISNUMBER(MATCH(C122,$J$5:$J$1000,0)),"",IF(G122=1,E$4,0)+MAX(L$4:L121)+1))</f>
        <v/>
      </c>
      <c r="M122" s="248" t="str">
        <f>IF(ISNUMBER(MATCH(A122,$L$5:$L$1000,0)),INDEX($C$5:$C$1000,MATCH(A122,$L$5:$L$1000,0),1),"")</f>
        <v/>
      </c>
      <c r="N122" s="248"/>
      <c r="O122" s="67"/>
      <c r="P122" s="319" t="str">
        <f>IF(A122&lt;=$E$4,IF(ISTEXT(J122),J122,""),IF(ISTEXT(M122),M122,""))</f>
        <v/>
      </c>
      <c r="Q122" s="6"/>
      <c r="R122" s="303" t="str">
        <f>IF(ROW()-ROW(R$4)&lt;=AH$3,ROW()-ROW(R$4),"")</f>
        <v/>
      </c>
      <c r="S122" s="303" t="str">
        <f>IF(ROW()-ROW(S$4)&lt;=AI$3,ROW()-ROW(S$4),"")</f>
        <v/>
      </c>
      <c r="T122" s="303" t="str">
        <f>IF(ROW()-ROW(T$4)&lt;=AJ$3,ROW()-ROW(T$4),"")</f>
        <v/>
      </c>
      <c r="U122" s="303" t="str">
        <f>IF(ROW()-ROW(U$4)&lt;=AK$3,ROW()-ROW(U$4),"")</f>
        <v/>
      </c>
      <c r="V122" s="303" t="str">
        <f>IF(ROW()-ROW(V$4)&lt;=AL$3,ROW()-ROW(V$4),"")</f>
        <v/>
      </c>
      <c r="W122" s="303" t="str">
        <f>IF(ROW()-ROW(W$4)&lt;=AM$3,ROW()-ROW(W$4),"")</f>
        <v/>
      </c>
      <c r="X122" s="303" t="str">
        <f>IF(ROW()-ROW(X$4)&lt;=AN$3,ROW()-ROW(X$4),"")</f>
        <v/>
      </c>
      <c r="Y122" s="303"/>
      <c r="Z122" s="299" t="str">
        <f>IF(ISNUMBER(R122),INDEX($AW$5:$AW$2999,MATCH(R122,AH$5:AH$2999,0),1),"")</f>
        <v/>
      </c>
      <c r="AA122" s="299" t="str">
        <f>IF(ISNUMBER(S122),INDEX($AW$5:$AW$2999,MATCH(S122,AI$5:AI$2999,0),1),"")</f>
        <v/>
      </c>
      <c r="AB122" s="299" t="str">
        <f>IF(ISNUMBER(T122),INDEX($AW$5:$AW$2999,MATCH(T122,AJ$5:AJ$2999,0),1),"")</f>
        <v/>
      </c>
      <c r="AC122" s="299" t="str">
        <f>IF(ISNUMBER(U122),INDEX($AW$5:$AW$2999,MATCH(U122,AK$5:AK$2999,0),1),"")</f>
        <v/>
      </c>
      <c r="AD122" s="299" t="str">
        <f>IF(ISNUMBER(V122),INDEX($AW$5:$AW$2999,MATCH(V122,AL$5:AL$2999,0),1),"")</f>
        <v/>
      </c>
      <c r="AE122" s="299" t="str">
        <f>IF(ISNUMBER(W122),INDEX($AW$5:$AW$2999,MATCH(W122,AM$5:AM$2999,0),1),"")</f>
        <v/>
      </c>
      <c r="AF122" s="299" t="str">
        <f>IF(ISNUMBER(X122),INDEX($AW$5:$AW$2999,MATCH(X122,AN$5:AN$2999,0),1),"")</f>
        <v/>
      </c>
      <c r="AG122" s="299"/>
      <c r="AH122" s="303" t="str">
        <f>IF($AW122="","",IF(ISNUMBER(MATCH($AW122,AP$5:AP$29999,0)),MAX(AH$4:AH121)+1,0))</f>
        <v/>
      </c>
      <c r="AI122" s="303" t="str">
        <f>IF($AW122="","",IF(ISNUMBER(MATCH($AW122,AQ$5:AQ$29999,0)),MAX(AI$4:AI121)+1,0))</f>
        <v/>
      </c>
      <c r="AJ122" s="303" t="str">
        <f>IF($AW122="","",IF(ISNUMBER(MATCH($AW122,AR$5:AR$29999,0)),MAX(AJ$4:AJ121)+1,0))</f>
        <v/>
      </c>
      <c r="AK122" s="303" t="str">
        <f>IF($AW122="","",IF(ISNUMBER(MATCH($AW122,AS$5:AS$29999,0)),MAX(AK$4:AK121)+1,0))</f>
        <v/>
      </c>
      <c r="AL122" s="303" t="str">
        <f>IF($AW122="","",IF(ISNUMBER(MATCH($AW122,AT$5:AT$29999,0)),MAX(AL$4:AL121)+1,0))</f>
        <v/>
      </c>
      <c r="AM122" s="303" t="str">
        <f>IF($AW122="","",IF(ISNUMBER(MATCH($AW122,AU$5:AU$29999,0)),MAX(AM$4:AM121)+1,0))</f>
        <v/>
      </c>
      <c r="AN122" s="303" t="str">
        <f>IF($AW122="","",IF(ISNUMBER(MATCH($AW122,AV$5:AV$29999,0)),MAX(AN$4:AN121)+1,0))</f>
        <v/>
      </c>
      <c r="AO122" s="324"/>
      <c r="AP122" s="318"/>
      <c r="AQ122" s="318"/>
      <c r="AR122" s="318"/>
      <c r="AS122" s="318"/>
      <c r="AT122" s="301"/>
      <c r="AU122" s="301"/>
      <c r="AV122" s="301"/>
      <c r="AW122" s="319" t="str">
        <f t="shared" si="4"/>
        <v/>
      </c>
      <c r="AX122" s="291" t="str">
        <f>IF(ISNUMBER(MATCH($AW122,Z$5:Z$501,0)),INDEX(Z$5:Z$501,MATCH($AW122,Z$5:Z$501,0),1),"")</f>
        <v/>
      </c>
      <c r="AY122" s="291" t="str">
        <f>IF(ISNUMBER(MATCH($AW122,AA$5:AA$501,0)),INDEX(AA$5:AA$501,MATCH($AW122,AA$5:AA$501,0),1),"")</f>
        <v/>
      </c>
      <c r="AZ122" s="291" t="str">
        <f>IF(ISNUMBER(MATCH($AW122,AB$5:AB$501,0)),INDEX(AB$5:AB$501,MATCH($AW122,AB$5:AB$501,0),1),"")</f>
        <v/>
      </c>
      <c r="BA122" s="291" t="str">
        <f>IF(ISNUMBER(MATCH($AW122,AC$5:AC$501,0)),INDEX(AC$5:AC$501,MATCH($AW122,AC$5:AC$501,0),1),"")</f>
        <v/>
      </c>
      <c r="BB122" s="291" t="str">
        <f>IF(ISNUMBER(MATCH($AW122,AD$5:AD$501,0)),INDEX(AD$5:AD$501,MATCH($AW122,AD$5:AD$501,0),1),"")</f>
        <v/>
      </c>
      <c r="BC122" s="291" t="str">
        <f>IF(ISNUMBER(MATCH($AW122,AE$5:AE$501,0)),INDEX(AE$5:AE$501,MATCH($AW122,AE$5:AE$501,0),1),"")</f>
        <v/>
      </c>
      <c r="BD122" s="291" t="str">
        <f>IF(ISNUMBER(MATCH($AW122,AF$5:AF$501,0)),INDEX(AF$5:AF$501,MATCH($AW122,AF$5:AF$501,0),1),"")</f>
        <v/>
      </c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spans="1:76" ht="12.75" customHeight="1" x14ac:dyDescent="0.25">
      <c r="A123" s="310">
        <f>IF(ROW()-ROW(A$4)&lt;=1000,ROW()-ROW(A$4),"")</f>
        <v>119</v>
      </c>
      <c r="B123" s="301"/>
      <c r="C123" s="301"/>
      <c r="D123" s="67"/>
      <c r="E123" s="245" t="str">
        <f>IF(ISNUMBER(MATCH(C123,$B$5:$B$1000,0)),MATCH(C123,$B$5:$B$1000,0),"")</f>
        <v/>
      </c>
      <c r="F123" s="309" t="str">
        <f>IF(ISNUMBER(E123),MAX(F$4:F122)+1,"")</f>
        <v/>
      </c>
      <c r="G123" s="309" t="str">
        <f>IF(IF(ISNUMBER(E123),"",MAX(G$4:G122)+1)&lt;=G$3,IF(ISNUMBER(E123),"",MAX(G$4:G122)+1),"")</f>
        <v/>
      </c>
      <c r="H123" s="310" t="str">
        <f>IF(A123&lt;=G$3,MATCH(A123,G$5:G$1000,0),"")</f>
        <v/>
      </c>
      <c r="I123" s="245" t="str">
        <f>IF(ISNUMBER(H123),INDEX($B$5:$B$1000,H123,1),"")</f>
        <v/>
      </c>
      <c r="J123" s="248" t="str">
        <f>IF(ISNUMBER(F123),B123,IF(ISTEXT(B123),INDEX($I$5:$I$1000,MATCH(A123,$H$5:$H$1000,0),1),""))</f>
        <v/>
      </c>
      <c r="K123" s="309" t="str">
        <f>IF(C123="","",IF(ISNUMBER(MATCH(C123,$J$5:$J$1000,0)),"",IF(G123=1,F$3,0)+MAX(K$4:K122)+1))</f>
        <v/>
      </c>
      <c r="L123" s="309" t="str">
        <f>IF(C123="","",IF(ISNUMBER(MATCH(C123,$J$5:$J$1000,0)),"",IF(G123=1,E$4,0)+MAX(L$4:L122)+1))</f>
        <v/>
      </c>
      <c r="M123" s="248" t="str">
        <f>IF(ISNUMBER(MATCH(A123,$L$5:$L$1000,0)),INDEX($C$5:$C$1000,MATCH(A123,$L$5:$L$1000,0),1),"")</f>
        <v/>
      </c>
      <c r="N123" s="248"/>
      <c r="O123" s="67"/>
      <c r="P123" s="319" t="str">
        <f>IF(A123&lt;=$E$4,IF(ISTEXT(J123),J123,""),IF(ISTEXT(M123),M123,""))</f>
        <v/>
      </c>
      <c r="Q123" s="6"/>
      <c r="R123" s="303" t="str">
        <f>IF(ROW()-ROW(R$4)&lt;=AH$3,ROW()-ROW(R$4),"")</f>
        <v/>
      </c>
      <c r="S123" s="303" t="str">
        <f>IF(ROW()-ROW(S$4)&lt;=AI$3,ROW()-ROW(S$4),"")</f>
        <v/>
      </c>
      <c r="T123" s="303" t="str">
        <f>IF(ROW()-ROW(T$4)&lt;=AJ$3,ROW()-ROW(T$4),"")</f>
        <v/>
      </c>
      <c r="U123" s="303" t="str">
        <f>IF(ROW()-ROW(U$4)&lt;=AK$3,ROW()-ROW(U$4),"")</f>
        <v/>
      </c>
      <c r="V123" s="303" t="str">
        <f>IF(ROW()-ROW(V$4)&lt;=AL$3,ROW()-ROW(V$4),"")</f>
        <v/>
      </c>
      <c r="W123" s="303" t="str">
        <f>IF(ROW()-ROW(W$4)&lt;=AM$3,ROW()-ROW(W$4),"")</f>
        <v/>
      </c>
      <c r="X123" s="303" t="str">
        <f>IF(ROW()-ROW(X$4)&lt;=AN$3,ROW()-ROW(X$4),"")</f>
        <v/>
      </c>
      <c r="Y123" s="303"/>
      <c r="Z123" s="299" t="str">
        <f>IF(ISNUMBER(R123),INDEX($AW$5:$AW$2999,MATCH(R123,AH$5:AH$2999,0),1),"")</f>
        <v/>
      </c>
      <c r="AA123" s="299" t="str">
        <f>IF(ISNUMBER(S123),INDEX($AW$5:$AW$2999,MATCH(S123,AI$5:AI$2999,0),1),"")</f>
        <v/>
      </c>
      <c r="AB123" s="299" t="str">
        <f>IF(ISNUMBER(T123),INDEX($AW$5:$AW$2999,MATCH(T123,AJ$5:AJ$2999,0),1),"")</f>
        <v/>
      </c>
      <c r="AC123" s="299" t="str">
        <f>IF(ISNUMBER(U123),INDEX($AW$5:$AW$2999,MATCH(U123,AK$5:AK$2999,0),1),"")</f>
        <v/>
      </c>
      <c r="AD123" s="299" t="str">
        <f>IF(ISNUMBER(V123),INDEX($AW$5:$AW$2999,MATCH(V123,AL$5:AL$2999,0),1),"")</f>
        <v/>
      </c>
      <c r="AE123" s="299" t="str">
        <f>IF(ISNUMBER(W123),INDEX($AW$5:$AW$2999,MATCH(W123,AM$5:AM$2999,0),1),"")</f>
        <v/>
      </c>
      <c r="AF123" s="299" t="str">
        <f>IF(ISNUMBER(X123),INDEX($AW$5:$AW$2999,MATCH(X123,AN$5:AN$2999,0),1),"")</f>
        <v/>
      </c>
      <c r="AG123" s="299"/>
      <c r="AH123" s="303" t="str">
        <f>IF($AW123="","",IF(ISNUMBER(MATCH($AW123,AP$5:AP$29999,0)),MAX(AH$4:AH122)+1,0))</f>
        <v/>
      </c>
      <c r="AI123" s="303" t="str">
        <f>IF($AW123="","",IF(ISNUMBER(MATCH($AW123,AQ$5:AQ$29999,0)),MAX(AI$4:AI122)+1,0))</f>
        <v/>
      </c>
      <c r="AJ123" s="303" t="str">
        <f>IF($AW123="","",IF(ISNUMBER(MATCH($AW123,AR$5:AR$29999,0)),MAX(AJ$4:AJ122)+1,0))</f>
        <v/>
      </c>
      <c r="AK123" s="303" t="str">
        <f>IF($AW123="","",IF(ISNUMBER(MATCH($AW123,AS$5:AS$29999,0)),MAX(AK$4:AK122)+1,0))</f>
        <v/>
      </c>
      <c r="AL123" s="303" t="str">
        <f>IF($AW123="","",IF(ISNUMBER(MATCH($AW123,AT$5:AT$29999,0)),MAX(AL$4:AL122)+1,0))</f>
        <v/>
      </c>
      <c r="AM123" s="303" t="str">
        <f>IF($AW123="","",IF(ISNUMBER(MATCH($AW123,AU$5:AU$29999,0)),MAX(AM$4:AM122)+1,0))</f>
        <v/>
      </c>
      <c r="AN123" s="303" t="str">
        <f>IF($AW123="","",IF(ISNUMBER(MATCH($AW123,AV$5:AV$29999,0)),MAX(AN$4:AN122)+1,0))</f>
        <v/>
      </c>
      <c r="AO123" s="324"/>
      <c r="AP123" s="318"/>
      <c r="AQ123" s="318"/>
      <c r="AR123" s="318"/>
      <c r="AS123" s="318"/>
      <c r="AT123" s="301"/>
      <c r="AU123" s="301"/>
      <c r="AV123" s="301"/>
      <c r="AW123" s="319" t="str">
        <f t="shared" si="4"/>
        <v/>
      </c>
      <c r="AX123" s="291" t="str">
        <f>IF(ISNUMBER(MATCH($AW123,Z$5:Z$501,0)),INDEX(Z$5:Z$501,MATCH($AW123,Z$5:Z$501,0),1),"")</f>
        <v/>
      </c>
      <c r="AY123" s="291" t="str">
        <f>IF(ISNUMBER(MATCH($AW123,AA$5:AA$501,0)),INDEX(AA$5:AA$501,MATCH($AW123,AA$5:AA$501,0),1),"")</f>
        <v/>
      </c>
      <c r="AZ123" s="291" t="str">
        <f>IF(ISNUMBER(MATCH($AW123,AB$5:AB$501,0)),INDEX(AB$5:AB$501,MATCH($AW123,AB$5:AB$501,0),1),"")</f>
        <v/>
      </c>
      <c r="BA123" s="291" t="str">
        <f>IF(ISNUMBER(MATCH($AW123,AC$5:AC$501,0)),INDEX(AC$5:AC$501,MATCH($AW123,AC$5:AC$501,0),1),"")</f>
        <v/>
      </c>
      <c r="BB123" s="291" t="str">
        <f>IF(ISNUMBER(MATCH($AW123,AD$5:AD$501,0)),INDEX(AD$5:AD$501,MATCH($AW123,AD$5:AD$501,0),1),"")</f>
        <v/>
      </c>
      <c r="BC123" s="291" t="str">
        <f>IF(ISNUMBER(MATCH($AW123,AE$5:AE$501,0)),INDEX(AE$5:AE$501,MATCH($AW123,AE$5:AE$501,0),1),"")</f>
        <v/>
      </c>
      <c r="BD123" s="291" t="str">
        <f>IF(ISNUMBER(MATCH($AW123,AF$5:AF$501,0)),INDEX(AF$5:AF$501,MATCH($AW123,AF$5:AF$501,0),1),"")</f>
        <v/>
      </c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spans="1:76" ht="12.75" customHeight="1" x14ac:dyDescent="0.25">
      <c r="A124" s="310">
        <f>IF(ROW()-ROW(A$4)&lt;=1000,ROW()-ROW(A$4),"")</f>
        <v>120</v>
      </c>
      <c r="B124" s="301"/>
      <c r="C124" s="301"/>
      <c r="D124" s="67"/>
      <c r="E124" s="245" t="str">
        <f>IF(ISNUMBER(MATCH(C124,$B$5:$B$1000,0)),MATCH(C124,$B$5:$B$1000,0),"")</f>
        <v/>
      </c>
      <c r="F124" s="309" t="str">
        <f>IF(ISNUMBER(E124),MAX(F$4:F123)+1,"")</f>
        <v/>
      </c>
      <c r="G124" s="309" t="str">
        <f>IF(IF(ISNUMBER(E124),"",MAX(G$4:G123)+1)&lt;=G$3,IF(ISNUMBER(E124),"",MAX(G$4:G123)+1),"")</f>
        <v/>
      </c>
      <c r="H124" s="310" t="str">
        <f>IF(A124&lt;=G$3,MATCH(A124,G$5:G$1000,0),"")</f>
        <v/>
      </c>
      <c r="I124" s="245" t="str">
        <f>IF(ISNUMBER(H124),INDEX($B$5:$B$1000,H124,1),"")</f>
        <v/>
      </c>
      <c r="J124" s="248" t="str">
        <f>IF(ISNUMBER(F124),B124,IF(ISTEXT(B124),INDEX($I$5:$I$1000,MATCH(A124,$H$5:$H$1000,0),1),""))</f>
        <v/>
      </c>
      <c r="K124" s="309" t="str">
        <f>IF(C124="","",IF(ISNUMBER(MATCH(C124,$J$5:$J$1000,0)),"",IF(G124=1,F$3,0)+MAX(K$4:K123)+1))</f>
        <v/>
      </c>
      <c r="L124" s="309" t="str">
        <f>IF(C124="","",IF(ISNUMBER(MATCH(C124,$J$5:$J$1000,0)),"",IF(G124=1,E$4,0)+MAX(L$4:L123)+1))</f>
        <v/>
      </c>
      <c r="M124" s="248" t="str">
        <f>IF(ISNUMBER(MATCH(A124,$L$5:$L$1000,0)),INDEX($C$5:$C$1000,MATCH(A124,$L$5:$L$1000,0),1),"")</f>
        <v/>
      </c>
      <c r="N124" s="248"/>
      <c r="O124" s="67"/>
      <c r="P124" s="319" t="str">
        <f>IF(A124&lt;=$E$4,IF(ISTEXT(J124),J124,""),IF(ISTEXT(M124),M124,""))</f>
        <v/>
      </c>
      <c r="Q124" s="6"/>
      <c r="R124" s="303" t="str">
        <f>IF(ROW()-ROW(R$4)&lt;=AH$3,ROW()-ROW(R$4),"")</f>
        <v/>
      </c>
      <c r="S124" s="303" t="str">
        <f>IF(ROW()-ROW(S$4)&lt;=AI$3,ROW()-ROW(S$4),"")</f>
        <v/>
      </c>
      <c r="T124" s="303" t="str">
        <f>IF(ROW()-ROW(T$4)&lt;=AJ$3,ROW()-ROW(T$4),"")</f>
        <v/>
      </c>
      <c r="U124" s="303" t="str">
        <f>IF(ROW()-ROW(U$4)&lt;=AK$3,ROW()-ROW(U$4),"")</f>
        <v/>
      </c>
      <c r="V124" s="303" t="str">
        <f>IF(ROW()-ROW(V$4)&lt;=AL$3,ROW()-ROW(V$4),"")</f>
        <v/>
      </c>
      <c r="W124" s="303" t="str">
        <f>IF(ROW()-ROW(W$4)&lt;=AM$3,ROW()-ROW(W$4),"")</f>
        <v/>
      </c>
      <c r="X124" s="303" t="str">
        <f>IF(ROW()-ROW(X$4)&lt;=AN$3,ROW()-ROW(X$4),"")</f>
        <v/>
      </c>
      <c r="Y124" s="303"/>
      <c r="Z124" s="299" t="str">
        <f>IF(ISNUMBER(R124),INDEX($AW$5:$AW$2999,MATCH(R124,AH$5:AH$2999,0),1),"")</f>
        <v/>
      </c>
      <c r="AA124" s="299" t="str">
        <f>IF(ISNUMBER(S124),INDEX($AW$5:$AW$2999,MATCH(S124,AI$5:AI$2999,0),1),"")</f>
        <v/>
      </c>
      <c r="AB124" s="299" t="str">
        <f>IF(ISNUMBER(T124),INDEX($AW$5:$AW$2999,MATCH(T124,AJ$5:AJ$2999,0),1),"")</f>
        <v/>
      </c>
      <c r="AC124" s="299" t="str">
        <f>IF(ISNUMBER(U124),INDEX($AW$5:$AW$2999,MATCH(U124,AK$5:AK$2999,0),1),"")</f>
        <v/>
      </c>
      <c r="AD124" s="299" t="str">
        <f>IF(ISNUMBER(V124),INDEX($AW$5:$AW$2999,MATCH(V124,AL$5:AL$2999,0),1),"")</f>
        <v/>
      </c>
      <c r="AE124" s="299" t="str">
        <f>IF(ISNUMBER(W124),INDEX($AW$5:$AW$2999,MATCH(W124,AM$5:AM$2999,0),1),"")</f>
        <v/>
      </c>
      <c r="AF124" s="299" t="str">
        <f>IF(ISNUMBER(X124),INDEX($AW$5:$AW$2999,MATCH(X124,AN$5:AN$2999,0),1),"")</f>
        <v/>
      </c>
      <c r="AG124" s="299"/>
      <c r="AH124" s="303" t="str">
        <f>IF($AW124="","",IF(ISNUMBER(MATCH($AW124,AP$5:AP$29999,0)),MAX(AH$4:AH123)+1,0))</f>
        <v/>
      </c>
      <c r="AI124" s="303" t="str">
        <f>IF($AW124="","",IF(ISNUMBER(MATCH($AW124,AQ$5:AQ$29999,0)),MAX(AI$4:AI123)+1,0))</f>
        <v/>
      </c>
      <c r="AJ124" s="303" t="str">
        <f>IF($AW124="","",IF(ISNUMBER(MATCH($AW124,AR$5:AR$29999,0)),MAX(AJ$4:AJ123)+1,0))</f>
        <v/>
      </c>
      <c r="AK124" s="303" t="str">
        <f>IF($AW124="","",IF(ISNUMBER(MATCH($AW124,AS$5:AS$29999,0)),MAX(AK$4:AK123)+1,0))</f>
        <v/>
      </c>
      <c r="AL124" s="303" t="str">
        <f>IF($AW124="","",IF(ISNUMBER(MATCH($AW124,AT$5:AT$29999,0)),MAX(AL$4:AL123)+1,0))</f>
        <v/>
      </c>
      <c r="AM124" s="303" t="str">
        <f>IF($AW124="","",IF(ISNUMBER(MATCH($AW124,AU$5:AU$29999,0)),MAX(AM$4:AM123)+1,0))</f>
        <v/>
      </c>
      <c r="AN124" s="303" t="str">
        <f>IF($AW124="","",IF(ISNUMBER(MATCH($AW124,AV$5:AV$29999,0)),MAX(AN$4:AN123)+1,0))</f>
        <v/>
      </c>
      <c r="AO124" s="324"/>
      <c r="AP124" s="318"/>
      <c r="AQ124" s="318"/>
      <c r="AR124" s="318"/>
      <c r="AS124" s="318"/>
      <c r="AT124" s="301"/>
      <c r="AU124" s="301"/>
      <c r="AV124" s="301"/>
      <c r="AW124" s="319" t="str">
        <f t="shared" si="4"/>
        <v/>
      </c>
      <c r="AX124" s="291" t="str">
        <f>IF(ISNUMBER(MATCH($AW124,Z$5:Z$501,0)),INDEX(Z$5:Z$501,MATCH($AW124,Z$5:Z$501,0),1),"")</f>
        <v/>
      </c>
      <c r="AY124" s="291" t="str">
        <f>IF(ISNUMBER(MATCH($AW124,AA$5:AA$501,0)),INDEX(AA$5:AA$501,MATCH($AW124,AA$5:AA$501,0),1),"")</f>
        <v/>
      </c>
      <c r="AZ124" s="291" t="str">
        <f>IF(ISNUMBER(MATCH($AW124,AB$5:AB$501,0)),INDEX(AB$5:AB$501,MATCH($AW124,AB$5:AB$501,0),1),"")</f>
        <v/>
      </c>
      <c r="BA124" s="291" t="str">
        <f>IF(ISNUMBER(MATCH($AW124,AC$5:AC$501,0)),INDEX(AC$5:AC$501,MATCH($AW124,AC$5:AC$501,0),1),"")</f>
        <v/>
      </c>
      <c r="BB124" s="291" t="str">
        <f>IF(ISNUMBER(MATCH($AW124,AD$5:AD$501,0)),INDEX(AD$5:AD$501,MATCH($AW124,AD$5:AD$501,0),1),"")</f>
        <v/>
      </c>
      <c r="BC124" s="291" t="str">
        <f>IF(ISNUMBER(MATCH($AW124,AE$5:AE$501,0)),INDEX(AE$5:AE$501,MATCH($AW124,AE$5:AE$501,0),1),"")</f>
        <v/>
      </c>
      <c r="BD124" s="291" t="str">
        <f>IF(ISNUMBER(MATCH($AW124,AF$5:AF$501,0)),INDEX(AF$5:AF$501,MATCH($AW124,AF$5:AF$501,0),1),"")</f>
        <v/>
      </c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spans="1:76" ht="12.75" customHeight="1" x14ac:dyDescent="0.25">
      <c r="A125" s="310">
        <f>IF(ROW()-ROW(A$4)&lt;=1000,ROW()-ROW(A$4),"")</f>
        <v>121</v>
      </c>
      <c r="B125" s="301"/>
      <c r="C125" s="301"/>
      <c r="D125" s="67"/>
      <c r="E125" s="245" t="str">
        <f>IF(ISNUMBER(MATCH(C125,$B$5:$B$1000,0)),MATCH(C125,$B$5:$B$1000,0),"")</f>
        <v/>
      </c>
      <c r="F125" s="309" t="str">
        <f>IF(ISNUMBER(E125),MAX(F$4:F124)+1,"")</f>
        <v/>
      </c>
      <c r="G125" s="309" t="str">
        <f>IF(IF(ISNUMBER(E125),"",MAX(G$4:G124)+1)&lt;=G$3,IF(ISNUMBER(E125),"",MAX(G$4:G124)+1),"")</f>
        <v/>
      </c>
      <c r="H125" s="310" t="str">
        <f>IF(A125&lt;=G$3,MATCH(A125,G$5:G$1000,0),"")</f>
        <v/>
      </c>
      <c r="I125" s="245" t="str">
        <f>IF(ISNUMBER(H125),INDEX($B$5:$B$1000,H125,1),"")</f>
        <v/>
      </c>
      <c r="J125" s="248" t="str">
        <f>IF(ISNUMBER(F125),B125,IF(ISTEXT(B125),INDEX($I$5:$I$1000,MATCH(A125,$H$5:$H$1000,0),1),""))</f>
        <v/>
      </c>
      <c r="K125" s="309" t="str">
        <f>IF(C125="","",IF(ISNUMBER(MATCH(C125,$J$5:$J$1000,0)),"",IF(G125=1,F$3,0)+MAX(K$4:K124)+1))</f>
        <v/>
      </c>
      <c r="L125" s="309" t="str">
        <f>IF(C125="","",IF(ISNUMBER(MATCH(C125,$J$5:$J$1000,0)),"",IF(G125=1,E$4,0)+MAX(L$4:L124)+1))</f>
        <v/>
      </c>
      <c r="M125" s="248" t="str">
        <f>IF(ISNUMBER(MATCH(A125,$L$5:$L$1000,0)),INDEX($C$5:$C$1000,MATCH(A125,$L$5:$L$1000,0),1),"")</f>
        <v/>
      </c>
      <c r="N125" s="248"/>
      <c r="O125" s="67"/>
      <c r="P125" s="319" t="str">
        <f>IF(A125&lt;=$E$4,IF(ISTEXT(J125),J125,""),IF(ISTEXT(M125),M125,""))</f>
        <v/>
      </c>
      <c r="Q125" s="6"/>
      <c r="R125" s="303" t="str">
        <f>IF(ROW()-ROW(R$4)&lt;=AH$3,ROW()-ROW(R$4),"")</f>
        <v/>
      </c>
      <c r="S125" s="303" t="str">
        <f>IF(ROW()-ROW(S$4)&lt;=AI$3,ROW()-ROW(S$4),"")</f>
        <v/>
      </c>
      <c r="T125" s="303" t="str">
        <f>IF(ROW()-ROW(T$4)&lt;=AJ$3,ROW()-ROW(T$4),"")</f>
        <v/>
      </c>
      <c r="U125" s="303" t="str">
        <f>IF(ROW()-ROW(U$4)&lt;=AK$3,ROW()-ROW(U$4),"")</f>
        <v/>
      </c>
      <c r="V125" s="303" t="str">
        <f>IF(ROW()-ROW(V$4)&lt;=AL$3,ROW()-ROW(V$4),"")</f>
        <v/>
      </c>
      <c r="W125" s="303" t="str">
        <f>IF(ROW()-ROW(W$4)&lt;=AM$3,ROW()-ROW(W$4),"")</f>
        <v/>
      </c>
      <c r="X125" s="303" t="str">
        <f>IF(ROW()-ROW(X$4)&lt;=AN$3,ROW()-ROW(X$4),"")</f>
        <v/>
      </c>
      <c r="Y125" s="303"/>
      <c r="Z125" s="299" t="str">
        <f>IF(ISNUMBER(R125),INDEX($AW$5:$AW$2999,MATCH(R125,AH$5:AH$2999,0),1),"")</f>
        <v/>
      </c>
      <c r="AA125" s="299" t="str">
        <f>IF(ISNUMBER(S125),INDEX($AW$5:$AW$2999,MATCH(S125,AI$5:AI$2999,0),1),"")</f>
        <v/>
      </c>
      <c r="AB125" s="299" t="str">
        <f>IF(ISNUMBER(T125),INDEX($AW$5:$AW$2999,MATCH(T125,AJ$5:AJ$2999,0),1),"")</f>
        <v/>
      </c>
      <c r="AC125" s="299" t="str">
        <f>IF(ISNUMBER(U125),INDEX($AW$5:$AW$2999,MATCH(U125,AK$5:AK$2999,0),1),"")</f>
        <v/>
      </c>
      <c r="AD125" s="299" t="str">
        <f>IF(ISNUMBER(V125),INDEX($AW$5:$AW$2999,MATCH(V125,AL$5:AL$2999,0),1),"")</f>
        <v/>
      </c>
      <c r="AE125" s="299" t="str">
        <f>IF(ISNUMBER(W125),INDEX($AW$5:$AW$2999,MATCH(W125,AM$5:AM$2999,0),1),"")</f>
        <v/>
      </c>
      <c r="AF125" s="299" t="str">
        <f>IF(ISNUMBER(X125),INDEX($AW$5:$AW$2999,MATCH(X125,AN$5:AN$2999,0),1),"")</f>
        <v/>
      </c>
      <c r="AG125" s="299"/>
      <c r="AH125" s="303" t="str">
        <f>IF($AW125="","",IF(ISNUMBER(MATCH($AW125,AP$5:AP$29999,0)),MAX(AH$4:AH124)+1,0))</f>
        <v/>
      </c>
      <c r="AI125" s="303" t="str">
        <f>IF($AW125="","",IF(ISNUMBER(MATCH($AW125,AQ$5:AQ$29999,0)),MAX(AI$4:AI124)+1,0))</f>
        <v/>
      </c>
      <c r="AJ125" s="303" t="str">
        <f>IF($AW125="","",IF(ISNUMBER(MATCH($AW125,AR$5:AR$29999,0)),MAX(AJ$4:AJ124)+1,0))</f>
        <v/>
      </c>
      <c r="AK125" s="303" t="str">
        <f>IF($AW125="","",IF(ISNUMBER(MATCH($AW125,AS$5:AS$29999,0)),MAX(AK$4:AK124)+1,0))</f>
        <v/>
      </c>
      <c r="AL125" s="303" t="str">
        <f>IF($AW125="","",IF(ISNUMBER(MATCH($AW125,AT$5:AT$29999,0)),MAX(AL$4:AL124)+1,0))</f>
        <v/>
      </c>
      <c r="AM125" s="303" t="str">
        <f>IF($AW125="","",IF(ISNUMBER(MATCH($AW125,AU$5:AU$29999,0)),MAX(AM$4:AM124)+1,0))</f>
        <v/>
      </c>
      <c r="AN125" s="303" t="str">
        <f>IF($AW125="","",IF(ISNUMBER(MATCH($AW125,AV$5:AV$29999,0)),MAX(AN$4:AN124)+1,0))</f>
        <v/>
      </c>
      <c r="AO125" s="324"/>
      <c r="AP125" s="318"/>
      <c r="AQ125" s="318"/>
      <c r="AR125" s="318"/>
      <c r="AS125" s="318"/>
      <c r="AT125" s="301"/>
      <c r="AU125" s="301"/>
      <c r="AV125" s="301"/>
      <c r="AW125" s="319" t="str">
        <f t="shared" si="4"/>
        <v/>
      </c>
      <c r="AX125" s="291" t="str">
        <f>IF(ISNUMBER(MATCH($AW125,Z$5:Z$501,0)),INDEX(Z$5:Z$501,MATCH($AW125,Z$5:Z$501,0),1),"")</f>
        <v/>
      </c>
      <c r="AY125" s="291" t="str">
        <f>IF(ISNUMBER(MATCH($AW125,AA$5:AA$501,0)),INDEX(AA$5:AA$501,MATCH($AW125,AA$5:AA$501,0),1),"")</f>
        <v/>
      </c>
      <c r="AZ125" s="291" t="str">
        <f>IF(ISNUMBER(MATCH($AW125,AB$5:AB$501,0)),INDEX(AB$5:AB$501,MATCH($AW125,AB$5:AB$501,0),1),"")</f>
        <v/>
      </c>
      <c r="BA125" s="291" t="str">
        <f>IF(ISNUMBER(MATCH($AW125,AC$5:AC$501,0)),INDEX(AC$5:AC$501,MATCH($AW125,AC$5:AC$501,0),1),"")</f>
        <v/>
      </c>
      <c r="BB125" s="291" t="str">
        <f>IF(ISNUMBER(MATCH($AW125,AD$5:AD$501,0)),INDEX(AD$5:AD$501,MATCH($AW125,AD$5:AD$501,0),1),"")</f>
        <v/>
      </c>
      <c r="BC125" s="291" t="str">
        <f>IF(ISNUMBER(MATCH($AW125,AE$5:AE$501,0)),INDEX(AE$5:AE$501,MATCH($AW125,AE$5:AE$501,0),1),"")</f>
        <v/>
      </c>
      <c r="BD125" s="291" t="str">
        <f>IF(ISNUMBER(MATCH($AW125,AF$5:AF$501,0)),INDEX(AF$5:AF$501,MATCH($AW125,AF$5:AF$501,0),1),"")</f>
        <v/>
      </c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</row>
    <row r="126" spans="1:76" ht="12.75" customHeight="1" x14ac:dyDescent="0.25">
      <c r="A126" s="310">
        <f>IF(ROW()-ROW(A$4)&lt;=1000,ROW()-ROW(A$4),"")</f>
        <v>122</v>
      </c>
      <c r="B126" s="301"/>
      <c r="C126" s="301"/>
      <c r="D126" s="67"/>
      <c r="E126" s="245" t="str">
        <f>IF(ISNUMBER(MATCH(C126,$B$5:$B$1000,0)),MATCH(C126,$B$5:$B$1000,0),"")</f>
        <v/>
      </c>
      <c r="F126" s="309" t="str">
        <f>IF(ISNUMBER(E126),MAX(F$4:F125)+1,"")</f>
        <v/>
      </c>
      <c r="G126" s="309" t="str">
        <f>IF(IF(ISNUMBER(E126),"",MAX(G$4:G125)+1)&lt;=G$3,IF(ISNUMBER(E126),"",MAX(G$4:G125)+1),"")</f>
        <v/>
      </c>
      <c r="H126" s="310" t="str">
        <f>IF(A126&lt;=G$3,MATCH(A126,G$5:G$1000,0),"")</f>
        <v/>
      </c>
      <c r="I126" s="245" t="str">
        <f>IF(ISNUMBER(H126),INDEX($B$5:$B$1000,H126,1),"")</f>
        <v/>
      </c>
      <c r="J126" s="248" t="str">
        <f>IF(ISNUMBER(F126),B126,IF(ISTEXT(B126),INDEX($I$5:$I$1000,MATCH(A126,$H$5:$H$1000,0),1),""))</f>
        <v/>
      </c>
      <c r="K126" s="309" t="str">
        <f>IF(C126="","",IF(ISNUMBER(MATCH(C126,$J$5:$J$1000,0)),"",IF(G126=1,F$3,0)+MAX(K$4:K125)+1))</f>
        <v/>
      </c>
      <c r="L126" s="309" t="str">
        <f>IF(C126="","",IF(ISNUMBER(MATCH(C126,$J$5:$J$1000,0)),"",IF(G126=1,E$4,0)+MAX(L$4:L125)+1))</f>
        <v/>
      </c>
      <c r="M126" s="248" t="str">
        <f>IF(ISNUMBER(MATCH(A126,$L$5:$L$1000,0)),INDEX($C$5:$C$1000,MATCH(A126,$L$5:$L$1000,0),1),"")</f>
        <v/>
      </c>
      <c r="N126" s="248"/>
      <c r="O126" s="67"/>
      <c r="P126" s="319" t="str">
        <f>IF(A126&lt;=$E$4,IF(ISTEXT(J126),J126,""),IF(ISTEXT(M126),M126,""))</f>
        <v/>
      </c>
      <c r="Q126" s="6"/>
      <c r="R126" s="303" t="str">
        <f>IF(ROW()-ROW(R$4)&lt;=AH$3,ROW()-ROW(R$4),"")</f>
        <v/>
      </c>
      <c r="S126" s="303" t="str">
        <f>IF(ROW()-ROW(S$4)&lt;=AI$3,ROW()-ROW(S$4),"")</f>
        <v/>
      </c>
      <c r="T126" s="303" t="str">
        <f>IF(ROW()-ROW(T$4)&lt;=AJ$3,ROW()-ROW(T$4),"")</f>
        <v/>
      </c>
      <c r="U126" s="303" t="str">
        <f>IF(ROW()-ROW(U$4)&lt;=AK$3,ROW()-ROW(U$4),"")</f>
        <v/>
      </c>
      <c r="V126" s="303" t="str">
        <f>IF(ROW()-ROW(V$4)&lt;=AL$3,ROW()-ROW(V$4),"")</f>
        <v/>
      </c>
      <c r="W126" s="303" t="str">
        <f>IF(ROW()-ROW(W$4)&lt;=AM$3,ROW()-ROW(W$4),"")</f>
        <v/>
      </c>
      <c r="X126" s="303" t="str">
        <f>IF(ROW()-ROW(X$4)&lt;=AN$3,ROW()-ROW(X$4),"")</f>
        <v/>
      </c>
      <c r="Y126" s="303"/>
      <c r="Z126" s="299" t="str">
        <f>IF(ISNUMBER(R126),INDEX($AW$5:$AW$2999,MATCH(R126,AH$5:AH$2999,0),1),"")</f>
        <v/>
      </c>
      <c r="AA126" s="299" t="str">
        <f>IF(ISNUMBER(S126),INDEX($AW$5:$AW$2999,MATCH(S126,AI$5:AI$2999,0),1),"")</f>
        <v/>
      </c>
      <c r="AB126" s="299" t="str">
        <f>IF(ISNUMBER(T126),INDEX($AW$5:$AW$2999,MATCH(T126,AJ$5:AJ$2999,0),1),"")</f>
        <v/>
      </c>
      <c r="AC126" s="299" t="str">
        <f>IF(ISNUMBER(U126),INDEX($AW$5:$AW$2999,MATCH(U126,AK$5:AK$2999,0),1),"")</f>
        <v/>
      </c>
      <c r="AD126" s="299" t="str">
        <f>IF(ISNUMBER(V126),INDEX($AW$5:$AW$2999,MATCH(V126,AL$5:AL$2999,0),1),"")</f>
        <v/>
      </c>
      <c r="AE126" s="299" t="str">
        <f>IF(ISNUMBER(W126),INDEX($AW$5:$AW$2999,MATCH(W126,AM$5:AM$2999,0),1),"")</f>
        <v/>
      </c>
      <c r="AF126" s="299" t="str">
        <f>IF(ISNUMBER(X126),INDEX($AW$5:$AW$2999,MATCH(X126,AN$5:AN$2999,0),1),"")</f>
        <v/>
      </c>
      <c r="AG126" s="299"/>
      <c r="AH126" s="303" t="str">
        <f>IF($AW126="","",IF(ISNUMBER(MATCH($AW126,AP$5:AP$29999,0)),MAX(AH$4:AH125)+1,0))</f>
        <v/>
      </c>
      <c r="AI126" s="303" t="str">
        <f>IF($AW126="","",IF(ISNUMBER(MATCH($AW126,AQ$5:AQ$29999,0)),MAX(AI$4:AI125)+1,0))</f>
        <v/>
      </c>
      <c r="AJ126" s="303" t="str">
        <f>IF($AW126="","",IF(ISNUMBER(MATCH($AW126,AR$5:AR$29999,0)),MAX(AJ$4:AJ125)+1,0))</f>
        <v/>
      </c>
      <c r="AK126" s="303" t="str">
        <f>IF($AW126="","",IF(ISNUMBER(MATCH($AW126,AS$5:AS$29999,0)),MAX(AK$4:AK125)+1,0))</f>
        <v/>
      </c>
      <c r="AL126" s="303" t="str">
        <f>IF($AW126="","",IF(ISNUMBER(MATCH($AW126,AT$5:AT$29999,0)),MAX(AL$4:AL125)+1,0))</f>
        <v/>
      </c>
      <c r="AM126" s="303" t="str">
        <f>IF($AW126="","",IF(ISNUMBER(MATCH($AW126,AU$5:AU$29999,0)),MAX(AM$4:AM125)+1,0))</f>
        <v/>
      </c>
      <c r="AN126" s="303" t="str">
        <f>IF($AW126="","",IF(ISNUMBER(MATCH($AW126,AV$5:AV$29999,0)),MAX(AN$4:AN125)+1,0))</f>
        <v/>
      </c>
      <c r="AO126" s="324"/>
      <c r="AP126" s="318"/>
      <c r="AQ126" s="318"/>
      <c r="AR126" s="318"/>
      <c r="AS126" s="318"/>
      <c r="AT126" s="301"/>
      <c r="AU126" s="301"/>
      <c r="AV126" s="301"/>
      <c r="AW126" s="319" t="str">
        <f t="shared" si="4"/>
        <v/>
      </c>
      <c r="AX126" s="291" t="str">
        <f>IF(ISNUMBER(MATCH($AW126,Z$5:Z$501,0)),INDEX(Z$5:Z$501,MATCH($AW126,Z$5:Z$501,0),1),"")</f>
        <v/>
      </c>
      <c r="AY126" s="291" t="str">
        <f>IF(ISNUMBER(MATCH($AW126,AA$5:AA$501,0)),INDEX(AA$5:AA$501,MATCH($AW126,AA$5:AA$501,0),1),"")</f>
        <v/>
      </c>
      <c r="AZ126" s="291" t="str">
        <f>IF(ISNUMBER(MATCH($AW126,AB$5:AB$501,0)),INDEX(AB$5:AB$501,MATCH($AW126,AB$5:AB$501,0),1),"")</f>
        <v/>
      </c>
      <c r="BA126" s="291" t="str">
        <f>IF(ISNUMBER(MATCH($AW126,AC$5:AC$501,0)),INDEX(AC$5:AC$501,MATCH($AW126,AC$5:AC$501,0),1),"")</f>
        <v/>
      </c>
      <c r="BB126" s="291" t="str">
        <f>IF(ISNUMBER(MATCH($AW126,AD$5:AD$501,0)),INDEX(AD$5:AD$501,MATCH($AW126,AD$5:AD$501,0),1),"")</f>
        <v/>
      </c>
      <c r="BC126" s="291" t="str">
        <f>IF(ISNUMBER(MATCH($AW126,AE$5:AE$501,0)),INDEX(AE$5:AE$501,MATCH($AW126,AE$5:AE$501,0),1),"")</f>
        <v/>
      </c>
      <c r="BD126" s="291" t="str">
        <f>IF(ISNUMBER(MATCH($AW126,AF$5:AF$501,0)),INDEX(AF$5:AF$501,MATCH($AW126,AF$5:AF$501,0),1),"")</f>
        <v/>
      </c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spans="1:76" ht="12.75" customHeight="1" x14ac:dyDescent="0.25">
      <c r="A127" s="310">
        <f>IF(ROW()-ROW(A$4)&lt;=1000,ROW()-ROW(A$4),"")</f>
        <v>123</v>
      </c>
      <c r="B127" s="301"/>
      <c r="C127" s="301"/>
      <c r="D127" s="67"/>
      <c r="E127" s="245" t="str">
        <f>IF(ISNUMBER(MATCH(C127,$B$5:$B$1000,0)),MATCH(C127,$B$5:$B$1000,0),"")</f>
        <v/>
      </c>
      <c r="F127" s="309" t="str">
        <f>IF(ISNUMBER(E127),MAX(F$4:F126)+1,"")</f>
        <v/>
      </c>
      <c r="G127" s="309" t="str">
        <f>IF(IF(ISNUMBER(E127),"",MAX(G$4:G126)+1)&lt;=G$3,IF(ISNUMBER(E127),"",MAX(G$4:G126)+1),"")</f>
        <v/>
      </c>
      <c r="H127" s="310" t="str">
        <f>IF(A127&lt;=G$3,MATCH(A127,G$5:G$1000,0),"")</f>
        <v/>
      </c>
      <c r="I127" s="245" t="str">
        <f>IF(ISNUMBER(H127),INDEX($B$5:$B$1000,H127,1),"")</f>
        <v/>
      </c>
      <c r="J127" s="248" t="str">
        <f>IF(ISNUMBER(F127),B127,IF(ISTEXT(B127),INDEX($I$5:$I$1000,MATCH(A127,$H$5:$H$1000,0),1),""))</f>
        <v/>
      </c>
      <c r="K127" s="309" t="str">
        <f>IF(C127="","",IF(ISNUMBER(MATCH(C127,$J$5:$J$1000,0)),"",IF(G127=1,F$3,0)+MAX(K$4:K126)+1))</f>
        <v/>
      </c>
      <c r="L127" s="309" t="str">
        <f>IF(C127="","",IF(ISNUMBER(MATCH(C127,$J$5:$J$1000,0)),"",IF(G127=1,E$4,0)+MAX(L$4:L126)+1))</f>
        <v/>
      </c>
      <c r="M127" s="248" t="str">
        <f>IF(ISNUMBER(MATCH(A127,$L$5:$L$1000,0)),INDEX($C$5:$C$1000,MATCH(A127,$L$5:$L$1000,0),1),"")</f>
        <v/>
      </c>
      <c r="N127" s="248"/>
      <c r="O127" s="67"/>
      <c r="P127" s="319" t="str">
        <f>IF(A127&lt;=$E$4,IF(ISTEXT(J127),J127,""),IF(ISTEXT(M127),M127,""))</f>
        <v/>
      </c>
      <c r="Q127" s="6"/>
      <c r="R127" s="303" t="str">
        <f>IF(ROW()-ROW(R$4)&lt;=AH$3,ROW()-ROW(R$4),"")</f>
        <v/>
      </c>
      <c r="S127" s="303" t="str">
        <f>IF(ROW()-ROW(S$4)&lt;=AI$3,ROW()-ROW(S$4),"")</f>
        <v/>
      </c>
      <c r="T127" s="303" t="str">
        <f>IF(ROW()-ROW(T$4)&lt;=AJ$3,ROW()-ROW(T$4),"")</f>
        <v/>
      </c>
      <c r="U127" s="303" t="str">
        <f>IF(ROW()-ROW(U$4)&lt;=AK$3,ROW()-ROW(U$4),"")</f>
        <v/>
      </c>
      <c r="V127" s="303" t="str">
        <f>IF(ROW()-ROW(V$4)&lt;=AL$3,ROW()-ROW(V$4),"")</f>
        <v/>
      </c>
      <c r="W127" s="303" t="str">
        <f>IF(ROW()-ROW(W$4)&lt;=AM$3,ROW()-ROW(W$4),"")</f>
        <v/>
      </c>
      <c r="X127" s="303" t="str">
        <f>IF(ROW()-ROW(X$4)&lt;=AN$3,ROW()-ROW(X$4),"")</f>
        <v/>
      </c>
      <c r="Y127" s="303"/>
      <c r="Z127" s="299" t="str">
        <f>IF(ISNUMBER(R127),INDEX($AW$5:$AW$2999,MATCH(R127,AH$5:AH$2999,0),1),"")</f>
        <v/>
      </c>
      <c r="AA127" s="299" t="str">
        <f>IF(ISNUMBER(S127),INDEX($AW$5:$AW$2999,MATCH(S127,AI$5:AI$2999,0),1),"")</f>
        <v/>
      </c>
      <c r="AB127" s="299" t="str">
        <f>IF(ISNUMBER(T127),INDEX($AW$5:$AW$2999,MATCH(T127,AJ$5:AJ$2999,0),1),"")</f>
        <v/>
      </c>
      <c r="AC127" s="299" t="str">
        <f>IF(ISNUMBER(U127),INDEX($AW$5:$AW$2999,MATCH(U127,AK$5:AK$2999,0),1),"")</f>
        <v/>
      </c>
      <c r="AD127" s="299" t="str">
        <f>IF(ISNUMBER(V127),INDEX($AW$5:$AW$2999,MATCH(V127,AL$5:AL$2999,0),1),"")</f>
        <v/>
      </c>
      <c r="AE127" s="299" t="str">
        <f>IF(ISNUMBER(W127),INDEX($AW$5:$AW$2999,MATCH(W127,AM$5:AM$2999,0),1),"")</f>
        <v/>
      </c>
      <c r="AF127" s="299" t="str">
        <f>IF(ISNUMBER(X127),INDEX($AW$5:$AW$2999,MATCH(X127,AN$5:AN$2999,0),1),"")</f>
        <v/>
      </c>
      <c r="AG127" s="299"/>
      <c r="AH127" s="303" t="str">
        <f>IF($AW127="","",IF(ISNUMBER(MATCH($AW127,AP$5:AP$29999,0)),MAX(AH$4:AH126)+1,0))</f>
        <v/>
      </c>
      <c r="AI127" s="303" t="str">
        <f>IF($AW127="","",IF(ISNUMBER(MATCH($AW127,AQ$5:AQ$29999,0)),MAX(AI$4:AI126)+1,0))</f>
        <v/>
      </c>
      <c r="AJ127" s="303" t="str">
        <f>IF($AW127="","",IF(ISNUMBER(MATCH($AW127,AR$5:AR$29999,0)),MAX(AJ$4:AJ126)+1,0))</f>
        <v/>
      </c>
      <c r="AK127" s="303" t="str">
        <f>IF($AW127="","",IF(ISNUMBER(MATCH($AW127,AS$5:AS$29999,0)),MAX(AK$4:AK126)+1,0))</f>
        <v/>
      </c>
      <c r="AL127" s="303" t="str">
        <f>IF($AW127="","",IF(ISNUMBER(MATCH($AW127,AT$5:AT$29999,0)),MAX(AL$4:AL126)+1,0))</f>
        <v/>
      </c>
      <c r="AM127" s="303" t="str">
        <f>IF($AW127="","",IF(ISNUMBER(MATCH($AW127,AU$5:AU$29999,0)),MAX(AM$4:AM126)+1,0))</f>
        <v/>
      </c>
      <c r="AN127" s="303" t="str">
        <f>IF($AW127="","",IF(ISNUMBER(MATCH($AW127,AV$5:AV$29999,0)),MAX(AN$4:AN126)+1,0))</f>
        <v/>
      </c>
      <c r="AO127" s="324"/>
      <c r="AP127" s="318"/>
      <c r="AQ127" s="318"/>
      <c r="AR127" s="318"/>
      <c r="AS127" s="318"/>
      <c r="AT127" s="301"/>
      <c r="AU127" s="301"/>
      <c r="AV127" s="301"/>
      <c r="AW127" s="319" t="str">
        <f t="shared" si="4"/>
        <v/>
      </c>
      <c r="AX127" s="291" t="str">
        <f>IF(ISNUMBER(MATCH($AW127,Z$5:Z$501,0)),INDEX(Z$5:Z$501,MATCH($AW127,Z$5:Z$501,0),1),"")</f>
        <v/>
      </c>
      <c r="AY127" s="291" t="str">
        <f>IF(ISNUMBER(MATCH($AW127,AA$5:AA$501,0)),INDEX(AA$5:AA$501,MATCH($AW127,AA$5:AA$501,0),1),"")</f>
        <v/>
      </c>
      <c r="AZ127" s="291" t="str">
        <f>IF(ISNUMBER(MATCH($AW127,AB$5:AB$501,0)),INDEX(AB$5:AB$501,MATCH($AW127,AB$5:AB$501,0),1),"")</f>
        <v/>
      </c>
      <c r="BA127" s="291" t="str">
        <f>IF(ISNUMBER(MATCH($AW127,AC$5:AC$501,0)),INDEX(AC$5:AC$501,MATCH($AW127,AC$5:AC$501,0),1),"")</f>
        <v/>
      </c>
      <c r="BB127" s="291" t="str">
        <f>IF(ISNUMBER(MATCH($AW127,AD$5:AD$501,0)),INDEX(AD$5:AD$501,MATCH($AW127,AD$5:AD$501,0),1),"")</f>
        <v/>
      </c>
      <c r="BC127" s="291" t="str">
        <f>IF(ISNUMBER(MATCH($AW127,AE$5:AE$501,0)),INDEX(AE$5:AE$501,MATCH($AW127,AE$5:AE$501,0),1),"")</f>
        <v/>
      </c>
      <c r="BD127" s="291" t="str">
        <f>IF(ISNUMBER(MATCH($AW127,AF$5:AF$501,0)),INDEX(AF$5:AF$501,MATCH($AW127,AF$5:AF$501,0),1),"")</f>
        <v/>
      </c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spans="1:76" ht="12.75" customHeight="1" x14ac:dyDescent="0.25">
      <c r="A128" s="310">
        <f>IF(ROW()-ROW(A$4)&lt;=1000,ROW()-ROW(A$4),"")</f>
        <v>124</v>
      </c>
      <c r="B128" s="301"/>
      <c r="C128" s="301"/>
      <c r="D128" s="67"/>
      <c r="E128" s="245"/>
      <c r="F128" s="245"/>
      <c r="G128" s="309" t="str">
        <f>IF(IF(ISNUMBER(E128),"",MAX(G$4:G127)+1)&lt;=G$3,IF(ISNUMBER(E128),"",MAX(G$4:G127)+1),"")</f>
        <v/>
      </c>
      <c r="H128" s="307"/>
      <c r="I128" s="307"/>
      <c r="J128" s="304"/>
      <c r="K128" s="309"/>
      <c r="L128" s="309" t="str">
        <f>IF(C128="","",IF(ISNUMBER(MATCH(C128,$J$5:$J$1000,0)),"",IF(G128=1,E$4,0)+MAX(L$4:L127)+1))</f>
        <v/>
      </c>
      <c r="M128" s="304"/>
      <c r="N128" s="304"/>
      <c r="O128" s="67"/>
      <c r="P128" s="319"/>
      <c r="Q128" s="6"/>
      <c r="R128" s="303" t="str">
        <f>IF(ROW()-ROW(R$4)&lt;=AH$3,ROW()-ROW(R$4),"")</f>
        <v/>
      </c>
      <c r="S128" s="303" t="str">
        <f>IF(ROW()-ROW(S$4)&lt;=AI$3,ROW()-ROW(S$4),"")</f>
        <v/>
      </c>
      <c r="T128" s="303" t="str">
        <f>IF(ROW()-ROW(T$4)&lt;=AJ$3,ROW()-ROW(T$4),"")</f>
        <v/>
      </c>
      <c r="U128" s="303" t="str">
        <f>IF(ROW()-ROW(U$4)&lt;=AK$3,ROW()-ROW(U$4),"")</f>
        <v/>
      </c>
      <c r="V128" s="303" t="str">
        <f>IF(ROW()-ROW(V$4)&lt;=AL$3,ROW()-ROW(V$4),"")</f>
        <v/>
      </c>
      <c r="W128" s="303" t="str">
        <f>IF(ROW()-ROW(W$4)&lt;=AM$3,ROW()-ROW(W$4),"")</f>
        <v/>
      </c>
      <c r="X128" s="303" t="str">
        <f>IF(ROW()-ROW(X$4)&lt;=AN$3,ROW()-ROW(X$4),"")</f>
        <v/>
      </c>
      <c r="Y128" s="303"/>
      <c r="Z128" s="299" t="str">
        <f>IF(ISNUMBER(R128),INDEX($AW$5:$AW$2999,MATCH(R128,AH$5:AH$2999,0),1),"")</f>
        <v/>
      </c>
      <c r="AA128" s="299" t="str">
        <f>IF(ISNUMBER(S128),INDEX($AW$5:$AW$2999,MATCH(S128,AI$5:AI$2999,0),1),"")</f>
        <v/>
      </c>
      <c r="AB128" s="299" t="str">
        <f>IF(ISNUMBER(T128),INDEX($AW$5:$AW$2999,MATCH(T128,AJ$5:AJ$2999,0),1),"")</f>
        <v/>
      </c>
      <c r="AC128" s="299" t="str">
        <f>IF(ISNUMBER(U128),INDEX($AW$5:$AW$2999,MATCH(U128,AK$5:AK$2999,0),1),"")</f>
        <v/>
      </c>
      <c r="AD128" s="299" t="str">
        <f>IF(ISNUMBER(V128),INDEX($AW$5:$AW$2999,MATCH(V128,AL$5:AL$2999,0),1),"")</f>
        <v/>
      </c>
      <c r="AE128" s="299" t="str">
        <f>IF(ISNUMBER(W128),INDEX($AW$5:$AW$2999,MATCH(W128,AM$5:AM$2999,0),1),"")</f>
        <v/>
      </c>
      <c r="AF128" s="299" t="str">
        <f>IF(ISNUMBER(X128),INDEX($AW$5:$AW$2999,MATCH(X128,AN$5:AN$2999,0),1),"")</f>
        <v/>
      </c>
      <c r="AG128" s="299"/>
      <c r="AH128" s="303">
        <f>IF($AW128="","",IF(ISNUMBER(MATCH($AW128,AP$5:AP$29999,0)),MAX(AH$4:AH127)+1,0))</f>
        <v>0</v>
      </c>
      <c r="AI128" s="303">
        <f>IF($AW128="","",IF(ISNUMBER(MATCH($AW128,AQ$5:AQ$29999,0)),MAX(AI$4:AI127)+1,0))</f>
        <v>0</v>
      </c>
      <c r="AJ128" s="303">
        <f>IF($AW128="","",IF(ISNUMBER(MATCH($AW128,AR$5:AR$29999,0)),MAX(AJ$4:AJ127)+1,0))</f>
        <v>0</v>
      </c>
      <c r="AK128" s="303">
        <f>IF($AW128="","",IF(ISNUMBER(MATCH($AW128,AS$5:AS$29999,0)),MAX(AK$4:AK127)+1,0))</f>
        <v>0</v>
      </c>
      <c r="AL128" s="303">
        <f>IF($AW128="","",IF(ISNUMBER(MATCH($AW128,AT$5:AT$29999,0)),MAX(AL$4:AL127)+1,0))</f>
        <v>0</v>
      </c>
      <c r="AM128" s="303">
        <f>IF($AW128="","",IF(ISNUMBER(MATCH($AW128,AU$5:AU$29999,0)),MAX(AM$4:AM127)+1,0))</f>
        <v>0</v>
      </c>
      <c r="AN128" s="303">
        <f>IF($AW128="","",IF(ISNUMBER(MATCH($AW128,AV$5:AV$29999,0)),MAX(AN$4:AN127)+1,0))</f>
        <v>0</v>
      </c>
      <c r="AO128" s="324"/>
      <c r="AP128" s="318"/>
      <c r="AQ128" s="318"/>
      <c r="AR128" s="318"/>
      <c r="AS128" s="318"/>
      <c r="AT128" s="301"/>
      <c r="AU128" s="301"/>
      <c r="AV128" s="301"/>
      <c r="AW128" s="319">
        <f t="shared" si="4"/>
        <v>0</v>
      </c>
      <c r="AX128" s="291" t="str">
        <f>IF(ISNUMBER(MATCH($AW128,Z$5:Z$501,0)),INDEX(Z$5:Z$501,MATCH($AW128,Z$5:Z$501,0),1),"")</f>
        <v/>
      </c>
      <c r="AY128" s="291" t="str">
        <f>IF(ISNUMBER(MATCH($AW128,AA$5:AA$501,0)),INDEX(AA$5:AA$501,MATCH($AW128,AA$5:AA$501,0),1),"")</f>
        <v/>
      </c>
      <c r="AZ128" s="291" t="str">
        <f>IF(ISNUMBER(MATCH($AW128,AB$5:AB$501,0)),INDEX(AB$5:AB$501,MATCH($AW128,AB$5:AB$501,0),1),"")</f>
        <v/>
      </c>
      <c r="BA128" s="291" t="str">
        <f>IF(ISNUMBER(MATCH($AW128,AC$5:AC$501,0)),INDEX(AC$5:AC$501,MATCH($AW128,AC$5:AC$501,0),1),"")</f>
        <v/>
      </c>
      <c r="BB128" s="291" t="str">
        <f>IF(ISNUMBER(MATCH($AW128,AD$5:AD$501,0)),INDEX(AD$5:AD$501,MATCH($AW128,AD$5:AD$501,0),1),"")</f>
        <v/>
      </c>
      <c r="BC128" s="291" t="str">
        <f>IF(ISNUMBER(MATCH($AW128,AE$5:AE$501,0)),INDEX(AE$5:AE$501,MATCH($AW128,AE$5:AE$501,0),1),"")</f>
        <v/>
      </c>
      <c r="BD128" s="291" t="str">
        <f>IF(ISNUMBER(MATCH($AW128,AF$5:AF$501,0)),INDEX(AF$5:AF$501,MATCH($AW128,AF$5:AF$501,0),1),"")</f>
        <v/>
      </c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spans="1:76" ht="12.75" customHeight="1" x14ac:dyDescent="0.25">
      <c r="A129" s="310">
        <f>IF(ROW()-ROW(A$4)&lt;=1000,ROW()-ROW(A$4),"")</f>
        <v>125</v>
      </c>
      <c r="B129" s="301"/>
      <c r="C129" s="301"/>
      <c r="D129" s="67"/>
      <c r="E129" s="245"/>
      <c r="F129" s="245"/>
      <c r="G129" s="309" t="str">
        <f>IF(IF(ISNUMBER(E129),"",MAX(G$4:G128)+1)&lt;=G$3,IF(ISNUMBER(E129),"",MAX(G$4:G128)+1),"")</f>
        <v/>
      </c>
      <c r="H129" s="307"/>
      <c r="I129" s="307"/>
      <c r="J129" s="304"/>
      <c r="K129" s="309"/>
      <c r="L129" s="309" t="str">
        <f>IF(C129="","",IF(ISNUMBER(MATCH(C129,$J$5:$J$1000,0)),"",IF(G129=1,E$4,0)+MAX(L$4:L128)+1))</f>
        <v/>
      </c>
      <c r="M129" s="304"/>
      <c r="N129" s="304"/>
      <c r="O129" s="67"/>
      <c r="P129" s="319"/>
      <c r="Q129" s="6"/>
      <c r="R129" s="303" t="str">
        <f>IF(ROW()-ROW(R$4)&lt;=AH$3,ROW()-ROW(R$4),"")</f>
        <v/>
      </c>
      <c r="S129" s="303" t="str">
        <f>IF(ROW()-ROW(S$4)&lt;=AI$3,ROW()-ROW(S$4),"")</f>
        <v/>
      </c>
      <c r="T129" s="303" t="str">
        <f>IF(ROW()-ROW(T$4)&lt;=AJ$3,ROW()-ROW(T$4),"")</f>
        <v/>
      </c>
      <c r="U129" s="303" t="str">
        <f>IF(ROW()-ROW(U$4)&lt;=AK$3,ROW()-ROW(U$4),"")</f>
        <v/>
      </c>
      <c r="V129" s="303" t="str">
        <f>IF(ROW()-ROW(V$4)&lt;=AL$3,ROW()-ROW(V$4),"")</f>
        <v/>
      </c>
      <c r="W129" s="303" t="str">
        <f>IF(ROW()-ROW(W$4)&lt;=AM$3,ROW()-ROW(W$4),"")</f>
        <v/>
      </c>
      <c r="X129" s="303" t="str">
        <f>IF(ROW()-ROW(X$4)&lt;=AN$3,ROW()-ROW(X$4),"")</f>
        <v/>
      </c>
      <c r="Y129" s="303"/>
      <c r="Z129" s="299" t="str">
        <f>IF(ISNUMBER(R129),INDEX($AW$5:$AW$2999,MATCH(R129,AH$5:AH$2999,0),1),"")</f>
        <v/>
      </c>
      <c r="AA129" s="299" t="str">
        <f>IF(ISNUMBER(S129),INDEX($AW$5:$AW$2999,MATCH(S129,AI$5:AI$2999,0),1),"")</f>
        <v/>
      </c>
      <c r="AB129" s="299" t="str">
        <f>IF(ISNUMBER(T129),INDEX($AW$5:$AW$2999,MATCH(T129,AJ$5:AJ$2999,0),1),"")</f>
        <v/>
      </c>
      <c r="AC129" s="299" t="str">
        <f>IF(ISNUMBER(U129),INDEX($AW$5:$AW$2999,MATCH(U129,AK$5:AK$2999,0),1),"")</f>
        <v/>
      </c>
      <c r="AD129" s="299" t="str">
        <f>IF(ISNUMBER(V129),INDEX($AW$5:$AW$2999,MATCH(V129,AL$5:AL$2999,0),1),"")</f>
        <v/>
      </c>
      <c r="AE129" s="299" t="str">
        <f>IF(ISNUMBER(W129),INDEX($AW$5:$AW$2999,MATCH(W129,AM$5:AM$2999,0),1),"")</f>
        <v/>
      </c>
      <c r="AF129" s="299" t="str">
        <f>IF(ISNUMBER(X129),INDEX($AW$5:$AW$2999,MATCH(X129,AN$5:AN$2999,0),1),"")</f>
        <v/>
      </c>
      <c r="AG129" s="299"/>
      <c r="AH129" s="303">
        <f>IF($AW129="","",IF(ISNUMBER(MATCH($AW129,AP$5:AP$29999,0)),MAX(AH$4:AH128)+1,0))</f>
        <v>0</v>
      </c>
      <c r="AI129" s="303">
        <f>IF($AW129="","",IF(ISNUMBER(MATCH($AW129,AQ$5:AQ$29999,0)),MAX(AI$4:AI128)+1,0))</f>
        <v>0</v>
      </c>
      <c r="AJ129" s="303">
        <f>IF($AW129="","",IF(ISNUMBER(MATCH($AW129,AR$5:AR$29999,0)),MAX(AJ$4:AJ128)+1,0))</f>
        <v>0</v>
      </c>
      <c r="AK129" s="303">
        <f>IF($AW129="","",IF(ISNUMBER(MATCH($AW129,AS$5:AS$29999,0)),MAX(AK$4:AK128)+1,0))</f>
        <v>0</v>
      </c>
      <c r="AL129" s="303">
        <f>IF($AW129="","",IF(ISNUMBER(MATCH($AW129,AT$5:AT$29999,0)),MAX(AL$4:AL128)+1,0))</f>
        <v>0</v>
      </c>
      <c r="AM129" s="303">
        <f>IF($AW129="","",IF(ISNUMBER(MATCH($AW129,AU$5:AU$29999,0)),MAX(AM$4:AM128)+1,0))</f>
        <v>0</v>
      </c>
      <c r="AN129" s="303">
        <f>IF($AW129="","",IF(ISNUMBER(MATCH($AW129,AV$5:AV$29999,0)),MAX(AN$4:AN128)+1,0))</f>
        <v>0</v>
      </c>
      <c r="AO129" s="324"/>
      <c r="AP129" s="318"/>
      <c r="AQ129" s="318"/>
      <c r="AR129" s="318"/>
      <c r="AS129" s="318"/>
      <c r="AT129" s="301"/>
      <c r="AU129" s="301"/>
      <c r="AV129" s="301"/>
      <c r="AW129" s="319">
        <f t="shared" si="4"/>
        <v>0</v>
      </c>
      <c r="AX129" s="291" t="str">
        <f>IF(ISNUMBER(MATCH($AW129,Z$5:Z$501,0)),INDEX(Z$5:Z$501,MATCH($AW129,Z$5:Z$501,0),1),"")</f>
        <v/>
      </c>
      <c r="AY129" s="291" t="str">
        <f>IF(ISNUMBER(MATCH($AW129,AA$5:AA$501,0)),INDEX(AA$5:AA$501,MATCH($AW129,AA$5:AA$501,0),1),"")</f>
        <v/>
      </c>
      <c r="AZ129" s="291" t="str">
        <f>IF(ISNUMBER(MATCH($AW129,AB$5:AB$501,0)),INDEX(AB$5:AB$501,MATCH($AW129,AB$5:AB$501,0),1),"")</f>
        <v/>
      </c>
      <c r="BA129" s="291" t="str">
        <f>IF(ISNUMBER(MATCH($AW129,AC$5:AC$501,0)),INDEX(AC$5:AC$501,MATCH($AW129,AC$5:AC$501,0),1),"")</f>
        <v/>
      </c>
      <c r="BB129" s="291" t="str">
        <f>IF(ISNUMBER(MATCH($AW129,AD$5:AD$501,0)),INDEX(AD$5:AD$501,MATCH($AW129,AD$5:AD$501,0),1),"")</f>
        <v/>
      </c>
      <c r="BC129" s="291" t="str">
        <f>IF(ISNUMBER(MATCH($AW129,AE$5:AE$501,0)),INDEX(AE$5:AE$501,MATCH($AW129,AE$5:AE$501,0),1),"")</f>
        <v/>
      </c>
      <c r="BD129" s="291" t="str">
        <f>IF(ISNUMBER(MATCH($AW129,AF$5:AF$501,0)),INDEX(AF$5:AF$501,MATCH($AW129,AF$5:AF$501,0),1),"")</f>
        <v/>
      </c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spans="1:76" ht="12.75" customHeight="1" x14ac:dyDescent="0.25">
      <c r="A130" s="310">
        <f>IF(ROW()-ROW(A$4)&lt;=1000,ROW()-ROW(A$4),"")</f>
        <v>126</v>
      </c>
      <c r="B130" s="301"/>
      <c r="C130" s="301"/>
      <c r="D130" s="67"/>
      <c r="E130" s="245"/>
      <c r="F130" s="245"/>
      <c r="G130" s="309" t="str">
        <f>IF(IF(ISNUMBER(E130),"",MAX(G$4:G129)+1)&lt;=G$3,IF(ISNUMBER(E130),"",MAX(G$4:G129)+1),"")</f>
        <v/>
      </c>
      <c r="H130" s="307"/>
      <c r="I130" s="307"/>
      <c r="J130" s="304"/>
      <c r="K130" s="309"/>
      <c r="L130" s="309" t="str">
        <f>IF(C130="","",IF(ISNUMBER(MATCH(C130,$J$5:$J$1000,0)),"",IF(G130=1,E$4,0)+MAX(L$4:L129)+1))</f>
        <v/>
      </c>
      <c r="M130" s="304"/>
      <c r="N130" s="304"/>
      <c r="O130" s="67"/>
      <c r="P130" s="319"/>
      <c r="Q130" s="6"/>
      <c r="R130" s="303" t="str">
        <f>IF(ROW()-ROW(R$4)&lt;=AH$3,ROW()-ROW(R$4),"")</f>
        <v/>
      </c>
      <c r="S130" s="303" t="str">
        <f>IF(ROW()-ROW(S$4)&lt;=AI$3,ROW()-ROW(S$4),"")</f>
        <v/>
      </c>
      <c r="T130" s="303" t="str">
        <f>IF(ROW()-ROW(T$4)&lt;=AJ$3,ROW()-ROW(T$4),"")</f>
        <v/>
      </c>
      <c r="U130" s="303" t="str">
        <f>IF(ROW()-ROW(U$4)&lt;=AK$3,ROW()-ROW(U$4),"")</f>
        <v/>
      </c>
      <c r="V130" s="303" t="str">
        <f>IF(ROW()-ROW(V$4)&lt;=AL$3,ROW()-ROW(V$4),"")</f>
        <v/>
      </c>
      <c r="W130" s="303" t="str">
        <f>IF(ROW()-ROW(W$4)&lt;=AM$3,ROW()-ROW(W$4),"")</f>
        <v/>
      </c>
      <c r="X130" s="303" t="str">
        <f>IF(ROW()-ROW(X$4)&lt;=AN$3,ROW()-ROW(X$4),"")</f>
        <v/>
      </c>
      <c r="Y130" s="303"/>
      <c r="Z130" s="299" t="str">
        <f>IF(ISNUMBER(R130),INDEX($AW$5:$AW$2999,MATCH(R130,AH$5:AH$2999,0),1),"")</f>
        <v/>
      </c>
      <c r="AA130" s="299" t="str">
        <f>IF(ISNUMBER(S130),INDEX($AW$5:$AW$2999,MATCH(S130,AI$5:AI$2999,0),1),"")</f>
        <v/>
      </c>
      <c r="AB130" s="299" t="str">
        <f>IF(ISNUMBER(T130),INDEX($AW$5:$AW$2999,MATCH(T130,AJ$5:AJ$2999,0),1),"")</f>
        <v/>
      </c>
      <c r="AC130" s="299" t="str">
        <f>IF(ISNUMBER(U130),INDEX($AW$5:$AW$2999,MATCH(U130,AK$5:AK$2999,0),1),"")</f>
        <v/>
      </c>
      <c r="AD130" s="299" t="str">
        <f>IF(ISNUMBER(V130),INDEX($AW$5:$AW$2999,MATCH(V130,AL$5:AL$2999,0),1),"")</f>
        <v/>
      </c>
      <c r="AE130" s="299" t="str">
        <f>IF(ISNUMBER(W130),INDEX($AW$5:$AW$2999,MATCH(W130,AM$5:AM$2999,0),1),"")</f>
        <v/>
      </c>
      <c r="AF130" s="299" t="str">
        <f>IF(ISNUMBER(X130),INDEX($AW$5:$AW$2999,MATCH(X130,AN$5:AN$2999,0),1),"")</f>
        <v/>
      </c>
      <c r="AG130" s="299"/>
      <c r="AH130" s="303">
        <f>IF($AW130="","",IF(ISNUMBER(MATCH($AW130,AP$5:AP$29999,0)),MAX(AH$4:AH129)+1,0))</f>
        <v>0</v>
      </c>
      <c r="AI130" s="303">
        <f>IF($AW130="","",IF(ISNUMBER(MATCH($AW130,AQ$5:AQ$29999,0)),MAX(AI$4:AI129)+1,0))</f>
        <v>0</v>
      </c>
      <c r="AJ130" s="303">
        <f>IF($AW130="","",IF(ISNUMBER(MATCH($AW130,AR$5:AR$29999,0)),MAX(AJ$4:AJ129)+1,0))</f>
        <v>0</v>
      </c>
      <c r="AK130" s="303">
        <f>IF($AW130="","",IF(ISNUMBER(MATCH($AW130,AS$5:AS$29999,0)),MAX(AK$4:AK129)+1,0))</f>
        <v>0</v>
      </c>
      <c r="AL130" s="303">
        <f>IF($AW130="","",IF(ISNUMBER(MATCH($AW130,AT$5:AT$29999,0)),MAX(AL$4:AL129)+1,0))</f>
        <v>0</v>
      </c>
      <c r="AM130" s="303">
        <f>IF($AW130="","",IF(ISNUMBER(MATCH($AW130,AU$5:AU$29999,0)),MAX(AM$4:AM129)+1,0))</f>
        <v>0</v>
      </c>
      <c r="AN130" s="303">
        <f>IF($AW130="","",IF(ISNUMBER(MATCH($AW130,AV$5:AV$29999,0)),MAX(AN$4:AN129)+1,0))</f>
        <v>0</v>
      </c>
      <c r="AO130" s="324"/>
      <c r="AP130" s="318"/>
      <c r="AQ130" s="318"/>
      <c r="AR130" s="318"/>
      <c r="AS130" s="318"/>
      <c r="AT130" s="301"/>
      <c r="AU130" s="301"/>
      <c r="AV130" s="301"/>
      <c r="AW130" s="319">
        <f t="shared" si="4"/>
        <v>0</v>
      </c>
      <c r="AX130" s="291" t="str">
        <f>IF(ISNUMBER(MATCH($AW130,Z$5:Z$501,0)),INDEX(Z$5:Z$501,MATCH($AW130,Z$5:Z$501,0),1),"")</f>
        <v/>
      </c>
      <c r="AY130" s="291" t="str">
        <f>IF(ISNUMBER(MATCH($AW130,AA$5:AA$501,0)),INDEX(AA$5:AA$501,MATCH($AW130,AA$5:AA$501,0),1),"")</f>
        <v/>
      </c>
      <c r="AZ130" s="291" t="str">
        <f>IF(ISNUMBER(MATCH($AW130,AB$5:AB$501,0)),INDEX(AB$5:AB$501,MATCH($AW130,AB$5:AB$501,0),1),"")</f>
        <v/>
      </c>
      <c r="BA130" s="291" t="str">
        <f>IF(ISNUMBER(MATCH($AW130,AC$5:AC$501,0)),INDEX(AC$5:AC$501,MATCH($AW130,AC$5:AC$501,0),1),"")</f>
        <v/>
      </c>
      <c r="BB130" s="291" t="str">
        <f>IF(ISNUMBER(MATCH($AW130,AD$5:AD$501,0)),INDEX(AD$5:AD$501,MATCH($AW130,AD$5:AD$501,0),1),"")</f>
        <v/>
      </c>
      <c r="BC130" s="291" t="str">
        <f>IF(ISNUMBER(MATCH($AW130,AE$5:AE$501,0)),INDEX(AE$5:AE$501,MATCH($AW130,AE$5:AE$501,0),1),"")</f>
        <v/>
      </c>
      <c r="BD130" s="291" t="str">
        <f>IF(ISNUMBER(MATCH($AW130,AF$5:AF$501,0)),INDEX(AF$5:AF$501,MATCH($AW130,AF$5:AF$501,0),1),"")</f>
        <v/>
      </c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spans="1:76" ht="12.75" customHeight="1" x14ac:dyDescent="0.25">
      <c r="A131" s="310">
        <f>IF(ROW()-ROW(A$4)&lt;=1000,ROW()-ROW(A$4),"")</f>
        <v>127</v>
      </c>
      <c r="B131" s="301"/>
      <c r="C131" s="301"/>
      <c r="D131" s="67"/>
      <c r="E131" s="245"/>
      <c r="F131" s="245"/>
      <c r="G131" s="309" t="str">
        <f>IF(IF(ISNUMBER(E131),"",MAX(G$4:G130)+1)&lt;=G$3,IF(ISNUMBER(E131),"",MAX(G$4:G130)+1),"")</f>
        <v/>
      </c>
      <c r="H131" s="307"/>
      <c r="I131" s="307"/>
      <c r="J131" s="304"/>
      <c r="K131" s="309"/>
      <c r="L131" s="309" t="str">
        <f>IF(C131="","",IF(ISNUMBER(MATCH(C131,$J$5:$J$1000,0)),"",IF(G131=1,E$4,0)+MAX(L$4:L130)+1))</f>
        <v/>
      </c>
      <c r="M131" s="304"/>
      <c r="N131" s="304"/>
      <c r="O131" s="67"/>
      <c r="P131" s="319"/>
      <c r="Q131" s="6"/>
      <c r="R131" s="303" t="str">
        <f>IF(ROW()-ROW(R$4)&lt;=AH$3,ROW()-ROW(R$4),"")</f>
        <v/>
      </c>
      <c r="S131" s="303" t="str">
        <f>IF(ROW()-ROW(S$4)&lt;=AI$3,ROW()-ROW(S$4),"")</f>
        <v/>
      </c>
      <c r="T131" s="303" t="str">
        <f>IF(ROW()-ROW(T$4)&lt;=AJ$3,ROW()-ROW(T$4),"")</f>
        <v/>
      </c>
      <c r="U131" s="303" t="str">
        <f>IF(ROW()-ROW(U$4)&lt;=AK$3,ROW()-ROW(U$4),"")</f>
        <v/>
      </c>
      <c r="V131" s="303" t="str">
        <f>IF(ROW()-ROW(V$4)&lt;=AL$3,ROW()-ROW(V$4),"")</f>
        <v/>
      </c>
      <c r="W131" s="303" t="str">
        <f>IF(ROW()-ROW(W$4)&lt;=AM$3,ROW()-ROW(W$4),"")</f>
        <v/>
      </c>
      <c r="X131" s="303" t="str">
        <f>IF(ROW()-ROW(X$4)&lt;=AN$3,ROW()-ROW(X$4),"")</f>
        <v/>
      </c>
      <c r="Y131" s="303"/>
      <c r="Z131" s="299" t="str">
        <f>IF(ISNUMBER(R131),INDEX($AW$5:$AW$2999,MATCH(R131,AH$5:AH$2999,0),1),"")</f>
        <v/>
      </c>
      <c r="AA131" s="299" t="str">
        <f>IF(ISNUMBER(S131),INDEX($AW$5:$AW$2999,MATCH(S131,AI$5:AI$2999,0),1),"")</f>
        <v/>
      </c>
      <c r="AB131" s="299" t="str">
        <f>IF(ISNUMBER(T131),INDEX($AW$5:$AW$2999,MATCH(T131,AJ$5:AJ$2999,0),1),"")</f>
        <v/>
      </c>
      <c r="AC131" s="299" t="str">
        <f>IF(ISNUMBER(U131),INDEX($AW$5:$AW$2999,MATCH(U131,AK$5:AK$2999,0),1),"")</f>
        <v/>
      </c>
      <c r="AD131" s="299" t="str">
        <f>IF(ISNUMBER(V131),INDEX($AW$5:$AW$2999,MATCH(V131,AL$5:AL$2999,0),1),"")</f>
        <v/>
      </c>
      <c r="AE131" s="299" t="str">
        <f>IF(ISNUMBER(W131),INDEX($AW$5:$AW$2999,MATCH(W131,AM$5:AM$2999,0),1),"")</f>
        <v/>
      </c>
      <c r="AF131" s="299" t="str">
        <f>IF(ISNUMBER(X131),INDEX($AW$5:$AW$2999,MATCH(X131,AN$5:AN$2999,0),1),"")</f>
        <v/>
      </c>
      <c r="AG131" s="299"/>
      <c r="AH131" s="303">
        <f>IF($AW131="","",IF(ISNUMBER(MATCH($AW131,AP$5:AP$29999,0)),MAX(AH$4:AH130)+1,0))</f>
        <v>0</v>
      </c>
      <c r="AI131" s="303">
        <f>IF($AW131="","",IF(ISNUMBER(MATCH($AW131,AQ$5:AQ$29999,0)),MAX(AI$4:AI130)+1,0))</f>
        <v>0</v>
      </c>
      <c r="AJ131" s="303">
        <f>IF($AW131="","",IF(ISNUMBER(MATCH($AW131,AR$5:AR$29999,0)),MAX(AJ$4:AJ130)+1,0))</f>
        <v>0</v>
      </c>
      <c r="AK131" s="303">
        <f>IF($AW131="","",IF(ISNUMBER(MATCH($AW131,AS$5:AS$29999,0)),MAX(AK$4:AK130)+1,0))</f>
        <v>0</v>
      </c>
      <c r="AL131" s="303">
        <f>IF($AW131="","",IF(ISNUMBER(MATCH($AW131,AT$5:AT$29999,0)),MAX(AL$4:AL130)+1,0))</f>
        <v>0</v>
      </c>
      <c r="AM131" s="303">
        <f>IF($AW131="","",IF(ISNUMBER(MATCH($AW131,AU$5:AU$29999,0)),MAX(AM$4:AM130)+1,0))</f>
        <v>0</v>
      </c>
      <c r="AN131" s="303">
        <f>IF($AW131="","",IF(ISNUMBER(MATCH($AW131,AV$5:AV$29999,0)),MAX(AN$4:AN130)+1,0))</f>
        <v>0</v>
      </c>
      <c r="AO131" s="324"/>
      <c r="AP131" s="318"/>
      <c r="AQ131" s="318"/>
      <c r="AR131" s="318"/>
      <c r="AS131" s="318"/>
      <c r="AT131" s="301"/>
      <c r="AU131" s="301"/>
      <c r="AV131" s="301"/>
      <c r="AW131" s="319">
        <f t="shared" si="4"/>
        <v>0</v>
      </c>
      <c r="AX131" s="291" t="str">
        <f>IF(ISNUMBER(MATCH($AW131,Z$5:Z$501,0)),INDEX(Z$5:Z$501,MATCH($AW131,Z$5:Z$501,0),1),"")</f>
        <v/>
      </c>
      <c r="AY131" s="291" t="str">
        <f>IF(ISNUMBER(MATCH($AW131,AA$5:AA$501,0)),INDEX(AA$5:AA$501,MATCH($AW131,AA$5:AA$501,0),1),"")</f>
        <v/>
      </c>
      <c r="AZ131" s="291" t="str">
        <f>IF(ISNUMBER(MATCH($AW131,AB$5:AB$501,0)),INDEX(AB$5:AB$501,MATCH($AW131,AB$5:AB$501,0),1),"")</f>
        <v/>
      </c>
      <c r="BA131" s="291" t="str">
        <f>IF(ISNUMBER(MATCH($AW131,AC$5:AC$501,0)),INDEX(AC$5:AC$501,MATCH($AW131,AC$5:AC$501,0),1),"")</f>
        <v/>
      </c>
      <c r="BB131" s="291" t="str">
        <f>IF(ISNUMBER(MATCH($AW131,AD$5:AD$501,0)),INDEX(AD$5:AD$501,MATCH($AW131,AD$5:AD$501,0),1),"")</f>
        <v/>
      </c>
      <c r="BC131" s="291" t="str">
        <f>IF(ISNUMBER(MATCH($AW131,AE$5:AE$501,0)),INDEX(AE$5:AE$501,MATCH($AW131,AE$5:AE$501,0),1),"")</f>
        <v/>
      </c>
      <c r="BD131" s="291" t="str">
        <f>IF(ISNUMBER(MATCH($AW131,AF$5:AF$501,0)),INDEX(AF$5:AF$501,MATCH($AW131,AF$5:AF$501,0),1),"")</f>
        <v/>
      </c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spans="1:76" ht="12.75" customHeight="1" x14ac:dyDescent="0.25">
      <c r="A132" s="310">
        <f>IF(ROW()-ROW(A$4)&lt;=1000,ROW()-ROW(A$4),"")</f>
        <v>128</v>
      </c>
      <c r="B132" s="301"/>
      <c r="C132" s="301"/>
      <c r="D132" s="67"/>
      <c r="E132" s="245"/>
      <c r="F132" s="245"/>
      <c r="G132" s="309" t="str">
        <f>IF(IF(ISNUMBER(E132),"",MAX(G$4:G131)+1)&lt;=G$3,IF(ISNUMBER(E132),"",MAX(G$4:G131)+1),"")</f>
        <v/>
      </c>
      <c r="H132" s="307"/>
      <c r="I132" s="307"/>
      <c r="J132" s="304"/>
      <c r="K132" s="309"/>
      <c r="L132" s="309" t="str">
        <f>IF(C132="","",IF(ISNUMBER(MATCH(C132,$J$5:$J$1000,0)),"",IF(G132=1,E$4,0)+MAX(L$4:L131)+1))</f>
        <v/>
      </c>
      <c r="M132" s="304"/>
      <c r="N132" s="304"/>
      <c r="O132" s="67"/>
      <c r="P132" s="319"/>
      <c r="Q132" s="6"/>
      <c r="R132" s="303" t="str">
        <f>IF(ROW()-ROW(R$4)&lt;=AH$3,ROW()-ROW(R$4),"")</f>
        <v/>
      </c>
      <c r="S132" s="303" t="str">
        <f>IF(ROW()-ROW(S$4)&lt;=AI$3,ROW()-ROW(S$4),"")</f>
        <v/>
      </c>
      <c r="T132" s="303" t="str">
        <f>IF(ROW()-ROW(T$4)&lt;=AJ$3,ROW()-ROW(T$4),"")</f>
        <v/>
      </c>
      <c r="U132" s="303" t="str">
        <f>IF(ROW()-ROW(U$4)&lt;=AK$3,ROW()-ROW(U$4),"")</f>
        <v/>
      </c>
      <c r="V132" s="303" t="str">
        <f>IF(ROW()-ROW(V$4)&lt;=AL$3,ROW()-ROW(V$4),"")</f>
        <v/>
      </c>
      <c r="W132" s="303" t="str">
        <f>IF(ROW()-ROW(W$4)&lt;=AM$3,ROW()-ROW(W$4),"")</f>
        <v/>
      </c>
      <c r="X132" s="303" t="str">
        <f>IF(ROW()-ROW(X$4)&lt;=AN$3,ROW()-ROW(X$4),"")</f>
        <v/>
      </c>
      <c r="Y132" s="303"/>
      <c r="Z132" s="299" t="str">
        <f>IF(ISNUMBER(R132),INDEX($AW$5:$AW$2999,MATCH(R132,AH$5:AH$2999,0),1),"")</f>
        <v/>
      </c>
      <c r="AA132" s="299" t="str">
        <f>IF(ISNUMBER(S132),INDEX($AW$5:$AW$2999,MATCH(S132,AI$5:AI$2999,0),1),"")</f>
        <v/>
      </c>
      <c r="AB132" s="299" t="str">
        <f>IF(ISNUMBER(T132),INDEX($AW$5:$AW$2999,MATCH(T132,AJ$5:AJ$2999,0),1),"")</f>
        <v/>
      </c>
      <c r="AC132" s="299" t="str">
        <f>IF(ISNUMBER(U132),INDEX($AW$5:$AW$2999,MATCH(U132,AK$5:AK$2999,0),1),"")</f>
        <v/>
      </c>
      <c r="AD132" s="299" t="str">
        <f>IF(ISNUMBER(V132),INDEX($AW$5:$AW$2999,MATCH(V132,AL$5:AL$2999,0),1),"")</f>
        <v/>
      </c>
      <c r="AE132" s="299" t="str">
        <f>IF(ISNUMBER(W132),INDEX($AW$5:$AW$2999,MATCH(W132,AM$5:AM$2999,0),1),"")</f>
        <v/>
      </c>
      <c r="AF132" s="299" t="str">
        <f>IF(ISNUMBER(X132),INDEX($AW$5:$AW$2999,MATCH(X132,AN$5:AN$2999,0),1),"")</f>
        <v/>
      </c>
      <c r="AG132" s="299"/>
      <c r="AH132" s="303">
        <f>IF($AW132="","",IF(ISNUMBER(MATCH($AW132,AP$5:AP$29999,0)),MAX(AH$4:AH131)+1,0))</f>
        <v>0</v>
      </c>
      <c r="AI132" s="303">
        <f>IF($AW132="","",IF(ISNUMBER(MATCH($AW132,AQ$5:AQ$29999,0)),MAX(AI$4:AI131)+1,0))</f>
        <v>0</v>
      </c>
      <c r="AJ132" s="303">
        <f>IF($AW132="","",IF(ISNUMBER(MATCH($AW132,AR$5:AR$29999,0)),MAX(AJ$4:AJ131)+1,0))</f>
        <v>0</v>
      </c>
      <c r="AK132" s="303">
        <f>IF($AW132="","",IF(ISNUMBER(MATCH($AW132,AS$5:AS$29999,0)),MAX(AK$4:AK131)+1,0))</f>
        <v>0</v>
      </c>
      <c r="AL132" s="303">
        <f>IF($AW132="","",IF(ISNUMBER(MATCH($AW132,AT$5:AT$29999,0)),MAX(AL$4:AL131)+1,0))</f>
        <v>0</v>
      </c>
      <c r="AM132" s="303">
        <f>IF($AW132="","",IF(ISNUMBER(MATCH($AW132,AU$5:AU$29999,0)),MAX(AM$4:AM131)+1,0))</f>
        <v>0</v>
      </c>
      <c r="AN132" s="303">
        <f>IF($AW132="","",IF(ISNUMBER(MATCH($AW132,AV$5:AV$29999,0)),MAX(AN$4:AN131)+1,0))</f>
        <v>0</v>
      </c>
      <c r="AO132" s="324"/>
      <c r="AP132" s="318"/>
      <c r="AQ132" s="318"/>
      <c r="AR132" s="318"/>
      <c r="AS132" s="318"/>
      <c r="AT132" s="301"/>
      <c r="AU132" s="301"/>
      <c r="AV132" s="301"/>
      <c r="AW132" s="319">
        <f t="shared" si="4"/>
        <v>0</v>
      </c>
      <c r="AX132" s="291" t="str">
        <f>IF(ISNUMBER(MATCH($AW132,Z$5:Z$501,0)),INDEX(Z$5:Z$501,MATCH($AW132,Z$5:Z$501,0),1),"")</f>
        <v/>
      </c>
      <c r="AY132" s="291" t="str">
        <f>IF(ISNUMBER(MATCH($AW132,AA$5:AA$501,0)),INDEX(AA$5:AA$501,MATCH($AW132,AA$5:AA$501,0),1),"")</f>
        <v/>
      </c>
      <c r="AZ132" s="291" t="str">
        <f>IF(ISNUMBER(MATCH($AW132,AB$5:AB$501,0)),INDEX(AB$5:AB$501,MATCH($AW132,AB$5:AB$501,0),1),"")</f>
        <v/>
      </c>
      <c r="BA132" s="291" t="str">
        <f>IF(ISNUMBER(MATCH($AW132,AC$5:AC$501,0)),INDEX(AC$5:AC$501,MATCH($AW132,AC$5:AC$501,0),1),"")</f>
        <v/>
      </c>
      <c r="BB132" s="291" t="str">
        <f>IF(ISNUMBER(MATCH($AW132,AD$5:AD$501,0)),INDEX(AD$5:AD$501,MATCH($AW132,AD$5:AD$501,0),1),"")</f>
        <v/>
      </c>
      <c r="BC132" s="291" t="str">
        <f>IF(ISNUMBER(MATCH($AW132,AE$5:AE$501,0)),INDEX(AE$5:AE$501,MATCH($AW132,AE$5:AE$501,0),1),"")</f>
        <v/>
      </c>
      <c r="BD132" s="291" t="str">
        <f>IF(ISNUMBER(MATCH($AW132,AF$5:AF$501,0)),INDEX(AF$5:AF$501,MATCH($AW132,AF$5:AF$501,0),1),"")</f>
        <v/>
      </c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spans="1:76" ht="12.75" customHeight="1" x14ac:dyDescent="0.25">
      <c r="A133" s="310">
        <f>IF(ROW()-ROW(A$4)&lt;=1000,ROW()-ROW(A$4),"")</f>
        <v>129</v>
      </c>
      <c r="B133" s="301"/>
      <c r="C133" s="301"/>
      <c r="D133" s="67"/>
      <c r="E133" s="245"/>
      <c r="F133" s="245"/>
      <c r="G133" s="309" t="str">
        <f>IF(IF(ISNUMBER(E133),"",MAX(G$4:G132)+1)&lt;=G$3,IF(ISNUMBER(E133),"",MAX(G$4:G132)+1),"")</f>
        <v/>
      </c>
      <c r="H133" s="307"/>
      <c r="I133" s="307"/>
      <c r="J133" s="304"/>
      <c r="K133" s="309"/>
      <c r="L133" s="309" t="str">
        <f>IF(C133="","",IF(ISNUMBER(MATCH(C133,$J$5:$J$1000,0)),"",IF(G133=1,E$4,0)+MAX(L$4:L132)+1))</f>
        <v/>
      </c>
      <c r="M133" s="304"/>
      <c r="N133" s="304"/>
      <c r="O133" s="67"/>
      <c r="P133" s="319"/>
      <c r="Q133" s="6"/>
      <c r="R133" s="303" t="str">
        <f>IF(ROW()-ROW(R$4)&lt;=AH$3,ROW()-ROW(R$4),"")</f>
        <v/>
      </c>
      <c r="S133" s="303" t="str">
        <f>IF(ROW()-ROW(S$4)&lt;=AI$3,ROW()-ROW(S$4),"")</f>
        <v/>
      </c>
      <c r="T133" s="303" t="str">
        <f>IF(ROW()-ROW(T$4)&lt;=AJ$3,ROW()-ROW(T$4),"")</f>
        <v/>
      </c>
      <c r="U133" s="303" t="str">
        <f>IF(ROW()-ROW(U$4)&lt;=AK$3,ROW()-ROW(U$4),"")</f>
        <v/>
      </c>
      <c r="V133" s="303" t="str">
        <f>IF(ROW()-ROW(V$4)&lt;=AL$3,ROW()-ROW(V$4),"")</f>
        <v/>
      </c>
      <c r="W133" s="303" t="str">
        <f>IF(ROW()-ROW(W$4)&lt;=AM$3,ROW()-ROW(W$4),"")</f>
        <v/>
      </c>
      <c r="X133" s="303" t="str">
        <f>IF(ROW()-ROW(X$4)&lt;=AN$3,ROW()-ROW(X$4),"")</f>
        <v/>
      </c>
      <c r="Y133" s="303"/>
      <c r="Z133" s="299" t="str">
        <f>IF(ISNUMBER(R133),INDEX($AW$5:$AW$2999,MATCH(R133,AH$5:AH$2999,0),1),"")</f>
        <v/>
      </c>
      <c r="AA133" s="299" t="str">
        <f>IF(ISNUMBER(S133),INDEX($AW$5:$AW$2999,MATCH(S133,AI$5:AI$2999,0),1),"")</f>
        <v/>
      </c>
      <c r="AB133" s="299" t="str">
        <f>IF(ISNUMBER(T133),INDEX($AW$5:$AW$2999,MATCH(T133,AJ$5:AJ$2999,0),1),"")</f>
        <v/>
      </c>
      <c r="AC133" s="299" t="str">
        <f>IF(ISNUMBER(U133),INDEX($AW$5:$AW$2999,MATCH(U133,AK$5:AK$2999,0),1),"")</f>
        <v/>
      </c>
      <c r="AD133" s="299" t="str">
        <f>IF(ISNUMBER(V133),INDEX($AW$5:$AW$2999,MATCH(V133,AL$5:AL$2999,0),1),"")</f>
        <v/>
      </c>
      <c r="AE133" s="299" t="str">
        <f>IF(ISNUMBER(W133),INDEX($AW$5:$AW$2999,MATCH(W133,AM$5:AM$2999,0),1),"")</f>
        <v/>
      </c>
      <c r="AF133" s="299" t="str">
        <f>IF(ISNUMBER(X133),INDEX($AW$5:$AW$2999,MATCH(X133,AN$5:AN$2999,0),1),"")</f>
        <v/>
      </c>
      <c r="AG133" s="299"/>
      <c r="AH133" s="303">
        <f>IF($AW133="","",IF(ISNUMBER(MATCH($AW133,AP$5:AP$29999,0)),MAX(AH$4:AH132)+1,0))</f>
        <v>0</v>
      </c>
      <c r="AI133" s="303">
        <f>IF($AW133="","",IF(ISNUMBER(MATCH($AW133,AQ$5:AQ$29999,0)),MAX(AI$4:AI132)+1,0))</f>
        <v>0</v>
      </c>
      <c r="AJ133" s="303">
        <f>IF($AW133="","",IF(ISNUMBER(MATCH($AW133,AR$5:AR$29999,0)),MAX(AJ$4:AJ132)+1,0))</f>
        <v>0</v>
      </c>
      <c r="AK133" s="303">
        <f>IF($AW133="","",IF(ISNUMBER(MATCH($AW133,AS$5:AS$29999,0)),MAX(AK$4:AK132)+1,0))</f>
        <v>0</v>
      </c>
      <c r="AL133" s="303">
        <f>IF($AW133="","",IF(ISNUMBER(MATCH($AW133,AT$5:AT$29999,0)),MAX(AL$4:AL132)+1,0))</f>
        <v>0</v>
      </c>
      <c r="AM133" s="303">
        <f>IF($AW133="","",IF(ISNUMBER(MATCH($AW133,AU$5:AU$29999,0)),MAX(AM$4:AM132)+1,0))</f>
        <v>0</v>
      </c>
      <c r="AN133" s="303">
        <f>IF($AW133="","",IF(ISNUMBER(MATCH($AW133,AV$5:AV$29999,0)),MAX(AN$4:AN132)+1,0))</f>
        <v>0</v>
      </c>
      <c r="AO133" s="324"/>
      <c r="AP133" s="318"/>
      <c r="AQ133" s="318"/>
      <c r="AR133" s="318"/>
      <c r="AS133" s="318"/>
      <c r="AT133" s="301"/>
      <c r="AU133" s="301"/>
      <c r="AV133" s="301"/>
      <c r="AW133" s="319">
        <f t="shared" si="4"/>
        <v>0</v>
      </c>
      <c r="AX133" s="291" t="str">
        <f>IF(ISNUMBER(MATCH($AW133,Z$5:Z$501,0)),INDEX(Z$5:Z$501,MATCH($AW133,Z$5:Z$501,0),1),"")</f>
        <v/>
      </c>
      <c r="AY133" s="291" t="str">
        <f>IF(ISNUMBER(MATCH($AW133,AA$5:AA$501,0)),INDEX(AA$5:AA$501,MATCH($AW133,AA$5:AA$501,0),1),"")</f>
        <v/>
      </c>
      <c r="AZ133" s="291" t="str">
        <f>IF(ISNUMBER(MATCH($AW133,AB$5:AB$501,0)),INDEX(AB$5:AB$501,MATCH($AW133,AB$5:AB$501,0),1),"")</f>
        <v/>
      </c>
      <c r="BA133" s="291" t="str">
        <f>IF(ISNUMBER(MATCH($AW133,AC$5:AC$501,0)),INDEX(AC$5:AC$501,MATCH($AW133,AC$5:AC$501,0),1),"")</f>
        <v/>
      </c>
      <c r="BB133" s="291" t="str">
        <f>IF(ISNUMBER(MATCH($AW133,AD$5:AD$501,0)),INDEX(AD$5:AD$501,MATCH($AW133,AD$5:AD$501,0),1),"")</f>
        <v/>
      </c>
      <c r="BC133" s="291" t="str">
        <f>IF(ISNUMBER(MATCH($AW133,AE$5:AE$501,0)),INDEX(AE$5:AE$501,MATCH($AW133,AE$5:AE$501,0),1),"")</f>
        <v/>
      </c>
      <c r="BD133" s="291" t="str">
        <f>IF(ISNUMBER(MATCH($AW133,AF$5:AF$501,0)),INDEX(AF$5:AF$501,MATCH($AW133,AF$5:AF$501,0),1),"")</f>
        <v/>
      </c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spans="1:76" ht="12.75" customHeight="1" x14ac:dyDescent="0.25">
      <c r="A134" s="310">
        <f>IF(ROW()-ROW(A$4)&lt;=1000,ROW()-ROW(A$4),"")</f>
        <v>130</v>
      </c>
      <c r="B134" s="301"/>
      <c r="C134" s="301"/>
      <c r="D134" s="67"/>
      <c r="E134" s="245"/>
      <c r="F134" s="245"/>
      <c r="G134" s="309" t="str">
        <f>IF(IF(ISNUMBER(E134),"",MAX(G$4:G133)+1)&lt;=G$3,IF(ISNUMBER(E134),"",MAX(G$4:G133)+1),"")</f>
        <v/>
      </c>
      <c r="H134" s="307"/>
      <c r="I134" s="307"/>
      <c r="J134" s="304"/>
      <c r="K134" s="309"/>
      <c r="L134" s="309" t="str">
        <f>IF(C134="","",IF(ISNUMBER(MATCH(C134,$J$5:$J$1000,0)),"",IF(G134=1,E$4,0)+MAX(L$4:L133)+1))</f>
        <v/>
      </c>
      <c r="M134" s="304"/>
      <c r="N134" s="304"/>
      <c r="O134" s="67"/>
      <c r="P134" s="319"/>
      <c r="Q134" s="6"/>
      <c r="R134" s="303" t="str">
        <f>IF(ROW()-ROW(R$4)&lt;=AH$3,ROW()-ROW(R$4),"")</f>
        <v/>
      </c>
      <c r="S134" s="303" t="str">
        <f>IF(ROW()-ROW(S$4)&lt;=AI$3,ROW()-ROW(S$4),"")</f>
        <v/>
      </c>
      <c r="T134" s="303" t="str">
        <f>IF(ROW()-ROW(T$4)&lt;=AJ$3,ROW()-ROW(T$4),"")</f>
        <v/>
      </c>
      <c r="U134" s="303" t="str">
        <f>IF(ROW()-ROW(U$4)&lt;=AK$3,ROW()-ROW(U$4),"")</f>
        <v/>
      </c>
      <c r="V134" s="303" t="str">
        <f>IF(ROW()-ROW(V$4)&lt;=AL$3,ROW()-ROW(V$4),"")</f>
        <v/>
      </c>
      <c r="W134" s="303" t="str">
        <f>IF(ROW()-ROW(W$4)&lt;=AM$3,ROW()-ROW(W$4),"")</f>
        <v/>
      </c>
      <c r="X134" s="303" t="str">
        <f>IF(ROW()-ROW(X$4)&lt;=AN$3,ROW()-ROW(X$4),"")</f>
        <v/>
      </c>
      <c r="Y134" s="303"/>
      <c r="Z134" s="299" t="str">
        <f>IF(ISNUMBER(R134),INDEX($AW$5:$AW$2999,MATCH(R134,AH$5:AH$2999,0),1),"")</f>
        <v/>
      </c>
      <c r="AA134" s="299" t="str">
        <f>IF(ISNUMBER(S134),INDEX($AW$5:$AW$2999,MATCH(S134,AI$5:AI$2999,0),1),"")</f>
        <v/>
      </c>
      <c r="AB134" s="299" t="str">
        <f>IF(ISNUMBER(T134),INDEX($AW$5:$AW$2999,MATCH(T134,AJ$5:AJ$2999,0),1),"")</f>
        <v/>
      </c>
      <c r="AC134" s="299" t="str">
        <f>IF(ISNUMBER(U134),INDEX($AW$5:$AW$2999,MATCH(U134,AK$5:AK$2999,0),1),"")</f>
        <v/>
      </c>
      <c r="AD134" s="299" t="str">
        <f>IF(ISNUMBER(V134),INDEX($AW$5:$AW$2999,MATCH(V134,AL$5:AL$2999,0),1),"")</f>
        <v/>
      </c>
      <c r="AE134" s="299" t="str">
        <f>IF(ISNUMBER(W134),INDEX($AW$5:$AW$2999,MATCH(W134,AM$5:AM$2999,0),1),"")</f>
        <v/>
      </c>
      <c r="AF134" s="299" t="str">
        <f>IF(ISNUMBER(X134),INDEX($AW$5:$AW$2999,MATCH(X134,AN$5:AN$2999,0),1),"")</f>
        <v/>
      </c>
      <c r="AG134" s="299"/>
      <c r="AH134" s="303">
        <f>IF($AW134="","",IF(ISNUMBER(MATCH($AW134,AP$5:AP$29999,0)),MAX(AH$4:AH133)+1,0))</f>
        <v>0</v>
      </c>
      <c r="AI134" s="303">
        <f>IF($AW134="","",IF(ISNUMBER(MATCH($AW134,AQ$5:AQ$29999,0)),MAX(AI$4:AI133)+1,0))</f>
        <v>0</v>
      </c>
      <c r="AJ134" s="303">
        <f>IF($AW134="","",IF(ISNUMBER(MATCH($AW134,AR$5:AR$29999,0)),MAX(AJ$4:AJ133)+1,0))</f>
        <v>0</v>
      </c>
      <c r="AK134" s="303">
        <f>IF($AW134="","",IF(ISNUMBER(MATCH($AW134,AS$5:AS$29999,0)),MAX(AK$4:AK133)+1,0))</f>
        <v>0</v>
      </c>
      <c r="AL134" s="303">
        <f>IF($AW134="","",IF(ISNUMBER(MATCH($AW134,AT$5:AT$29999,0)),MAX(AL$4:AL133)+1,0))</f>
        <v>0</v>
      </c>
      <c r="AM134" s="303">
        <f>IF($AW134="","",IF(ISNUMBER(MATCH($AW134,AU$5:AU$29999,0)),MAX(AM$4:AM133)+1,0))</f>
        <v>0</v>
      </c>
      <c r="AN134" s="303">
        <f>IF($AW134="","",IF(ISNUMBER(MATCH($AW134,AV$5:AV$29999,0)),MAX(AN$4:AN133)+1,0))</f>
        <v>0</v>
      </c>
      <c r="AO134" s="324"/>
      <c r="AP134" s="318"/>
      <c r="AQ134" s="318"/>
      <c r="AR134" s="318"/>
      <c r="AS134" s="318"/>
      <c r="AT134" s="301"/>
      <c r="AU134" s="301"/>
      <c r="AV134" s="301"/>
      <c r="AW134" s="319">
        <f t="shared" si="4"/>
        <v>0</v>
      </c>
      <c r="AX134" s="291" t="str">
        <f>IF(ISNUMBER(MATCH($AW134,Z$5:Z$501,0)),INDEX(Z$5:Z$501,MATCH($AW134,Z$5:Z$501,0),1),"")</f>
        <v/>
      </c>
      <c r="AY134" s="291" t="str">
        <f>IF(ISNUMBER(MATCH($AW134,AA$5:AA$501,0)),INDEX(AA$5:AA$501,MATCH($AW134,AA$5:AA$501,0),1),"")</f>
        <v/>
      </c>
      <c r="AZ134" s="291" t="str">
        <f>IF(ISNUMBER(MATCH($AW134,AB$5:AB$501,0)),INDEX(AB$5:AB$501,MATCH($AW134,AB$5:AB$501,0),1),"")</f>
        <v/>
      </c>
      <c r="BA134" s="291" t="str">
        <f>IF(ISNUMBER(MATCH($AW134,AC$5:AC$501,0)),INDEX(AC$5:AC$501,MATCH($AW134,AC$5:AC$501,0),1),"")</f>
        <v/>
      </c>
      <c r="BB134" s="291" t="str">
        <f>IF(ISNUMBER(MATCH($AW134,AD$5:AD$501,0)),INDEX(AD$5:AD$501,MATCH($AW134,AD$5:AD$501,0),1),"")</f>
        <v/>
      </c>
      <c r="BC134" s="291" t="str">
        <f>IF(ISNUMBER(MATCH($AW134,AE$5:AE$501,0)),INDEX(AE$5:AE$501,MATCH($AW134,AE$5:AE$501,0),1),"")</f>
        <v/>
      </c>
      <c r="BD134" s="291" t="str">
        <f>IF(ISNUMBER(MATCH($AW134,AF$5:AF$501,0)),INDEX(AF$5:AF$501,MATCH($AW134,AF$5:AF$501,0),1),"")</f>
        <v/>
      </c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spans="1:76" ht="12.75" customHeight="1" x14ac:dyDescent="0.25">
      <c r="A135" s="310">
        <f>IF(ROW()-ROW(A$4)&lt;=1000,ROW()-ROW(A$4),"")</f>
        <v>131</v>
      </c>
      <c r="B135" s="301"/>
      <c r="C135" s="301"/>
      <c r="D135" s="67"/>
      <c r="E135" s="245"/>
      <c r="F135" s="245"/>
      <c r="G135" s="309" t="str">
        <f>IF(IF(ISNUMBER(E135),"",MAX(G$4:G134)+1)&lt;=G$3,IF(ISNUMBER(E135),"",MAX(G$4:G134)+1),"")</f>
        <v/>
      </c>
      <c r="H135" s="307"/>
      <c r="I135" s="307"/>
      <c r="J135" s="304"/>
      <c r="K135" s="309"/>
      <c r="L135" s="309" t="str">
        <f>IF(C135="","",IF(ISNUMBER(MATCH(C135,$J$5:$J$1000,0)),"",IF(G135=1,E$4,0)+MAX(L$4:L134)+1))</f>
        <v/>
      </c>
      <c r="M135" s="304"/>
      <c r="N135" s="304"/>
      <c r="O135" s="67"/>
      <c r="P135" s="319"/>
      <c r="Q135" s="6"/>
      <c r="R135" s="303" t="str">
        <f>IF(ROW()-ROW(R$4)&lt;=AH$3,ROW()-ROW(R$4),"")</f>
        <v/>
      </c>
      <c r="S135" s="303" t="str">
        <f>IF(ROW()-ROW(S$4)&lt;=AI$3,ROW()-ROW(S$4),"")</f>
        <v/>
      </c>
      <c r="T135" s="303" t="str">
        <f>IF(ROW()-ROW(T$4)&lt;=AJ$3,ROW()-ROW(T$4),"")</f>
        <v/>
      </c>
      <c r="U135" s="303" t="str">
        <f>IF(ROW()-ROW(U$4)&lt;=AK$3,ROW()-ROW(U$4),"")</f>
        <v/>
      </c>
      <c r="V135" s="303" t="str">
        <f>IF(ROW()-ROW(V$4)&lt;=AL$3,ROW()-ROW(V$4),"")</f>
        <v/>
      </c>
      <c r="W135" s="303" t="str">
        <f>IF(ROW()-ROW(W$4)&lt;=AM$3,ROW()-ROW(W$4),"")</f>
        <v/>
      </c>
      <c r="X135" s="303" t="str">
        <f>IF(ROW()-ROW(X$4)&lt;=AN$3,ROW()-ROW(X$4),"")</f>
        <v/>
      </c>
      <c r="Y135" s="303"/>
      <c r="Z135" s="299" t="str">
        <f>IF(ISNUMBER(R135),INDEX($AW$5:$AW$2999,MATCH(R135,AH$5:AH$2999,0),1),"")</f>
        <v/>
      </c>
      <c r="AA135" s="299" t="str">
        <f>IF(ISNUMBER(S135),INDEX($AW$5:$AW$2999,MATCH(S135,AI$5:AI$2999,0),1),"")</f>
        <v/>
      </c>
      <c r="AB135" s="299" t="str">
        <f>IF(ISNUMBER(T135),INDEX($AW$5:$AW$2999,MATCH(T135,AJ$5:AJ$2999,0),1),"")</f>
        <v/>
      </c>
      <c r="AC135" s="299" t="str">
        <f>IF(ISNUMBER(U135),INDEX($AW$5:$AW$2999,MATCH(U135,AK$5:AK$2999,0),1),"")</f>
        <v/>
      </c>
      <c r="AD135" s="299" t="str">
        <f>IF(ISNUMBER(V135),INDEX($AW$5:$AW$2999,MATCH(V135,AL$5:AL$2999,0),1),"")</f>
        <v/>
      </c>
      <c r="AE135" s="299" t="str">
        <f>IF(ISNUMBER(W135),INDEX($AW$5:$AW$2999,MATCH(W135,AM$5:AM$2999,0),1),"")</f>
        <v/>
      </c>
      <c r="AF135" s="299" t="str">
        <f>IF(ISNUMBER(X135),INDEX($AW$5:$AW$2999,MATCH(X135,AN$5:AN$2999,0),1),"")</f>
        <v/>
      </c>
      <c r="AG135" s="299"/>
      <c r="AH135" s="303">
        <f>IF($AW135="","",IF(ISNUMBER(MATCH($AW135,AP$5:AP$29999,0)),MAX(AH$4:AH134)+1,0))</f>
        <v>0</v>
      </c>
      <c r="AI135" s="303">
        <f>IF($AW135="","",IF(ISNUMBER(MATCH($AW135,AQ$5:AQ$29999,0)),MAX(AI$4:AI134)+1,0))</f>
        <v>0</v>
      </c>
      <c r="AJ135" s="303">
        <f>IF($AW135="","",IF(ISNUMBER(MATCH($AW135,AR$5:AR$29999,0)),MAX(AJ$4:AJ134)+1,0))</f>
        <v>0</v>
      </c>
      <c r="AK135" s="303">
        <f>IF($AW135="","",IF(ISNUMBER(MATCH($AW135,AS$5:AS$29999,0)),MAX(AK$4:AK134)+1,0))</f>
        <v>0</v>
      </c>
      <c r="AL135" s="303">
        <f>IF($AW135="","",IF(ISNUMBER(MATCH($AW135,AT$5:AT$29999,0)),MAX(AL$4:AL134)+1,0))</f>
        <v>0</v>
      </c>
      <c r="AM135" s="303">
        <f>IF($AW135="","",IF(ISNUMBER(MATCH($AW135,AU$5:AU$29999,0)),MAX(AM$4:AM134)+1,0))</f>
        <v>0</v>
      </c>
      <c r="AN135" s="303">
        <f>IF($AW135="","",IF(ISNUMBER(MATCH($AW135,AV$5:AV$29999,0)),MAX(AN$4:AN134)+1,0))</f>
        <v>0</v>
      </c>
      <c r="AO135" s="324"/>
      <c r="AP135" s="318"/>
      <c r="AQ135" s="318"/>
      <c r="AR135" s="318"/>
      <c r="AS135" s="318"/>
      <c r="AT135" s="301"/>
      <c r="AU135" s="301"/>
      <c r="AV135" s="301"/>
      <c r="AW135" s="319">
        <f t="shared" si="4"/>
        <v>0</v>
      </c>
      <c r="AX135" s="291"/>
      <c r="AY135" s="291"/>
      <c r="AZ135" s="291"/>
      <c r="BA135" s="291"/>
      <c r="BB135" s="291"/>
      <c r="BC135" s="291"/>
      <c r="BD135" s="29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spans="1:76" ht="12.75" customHeight="1" x14ac:dyDescent="0.25">
      <c r="A136" s="310">
        <f>IF(ROW()-ROW(A$4)&lt;=1000,ROW()-ROW(A$4),"")</f>
        <v>132</v>
      </c>
      <c r="B136" s="301"/>
      <c r="C136" s="301"/>
      <c r="D136" s="67"/>
      <c r="E136" s="245"/>
      <c r="F136" s="245"/>
      <c r="G136" s="309" t="str">
        <f>IF(IF(ISNUMBER(E136),"",MAX(G$4:G135)+1)&lt;=G$3,IF(ISNUMBER(E136),"",MAX(G$4:G135)+1),"")</f>
        <v/>
      </c>
      <c r="H136" s="307"/>
      <c r="I136" s="307"/>
      <c r="J136" s="304"/>
      <c r="K136" s="309"/>
      <c r="L136" s="309" t="str">
        <f>IF(C136="","",IF(ISNUMBER(MATCH(C136,$J$5:$J$1000,0)),"",IF(G136=1,E$4,0)+MAX(L$4:L135)+1))</f>
        <v/>
      </c>
      <c r="M136" s="304"/>
      <c r="N136" s="304"/>
      <c r="O136" s="67"/>
      <c r="P136" s="319"/>
      <c r="Q136" s="6"/>
      <c r="R136" s="303" t="str">
        <f>IF(ROW()-ROW(R$4)&lt;=AH$3,ROW()-ROW(R$4),"")</f>
        <v/>
      </c>
      <c r="S136" s="303" t="str">
        <f>IF(ROW()-ROW(S$4)&lt;=AI$3,ROW()-ROW(S$4),"")</f>
        <v/>
      </c>
      <c r="T136" s="303" t="str">
        <f>IF(ROW()-ROW(T$4)&lt;=AJ$3,ROW()-ROW(T$4),"")</f>
        <v/>
      </c>
      <c r="U136" s="303" t="str">
        <f>IF(ROW()-ROW(U$4)&lt;=AK$3,ROW()-ROW(U$4),"")</f>
        <v/>
      </c>
      <c r="V136" s="303" t="str">
        <f>IF(ROW()-ROW(V$4)&lt;=AL$3,ROW()-ROW(V$4),"")</f>
        <v/>
      </c>
      <c r="W136" s="303" t="str">
        <f>IF(ROW()-ROW(W$4)&lt;=AM$3,ROW()-ROW(W$4),"")</f>
        <v/>
      </c>
      <c r="X136" s="303" t="str">
        <f>IF(ROW()-ROW(X$4)&lt;=AN$3,ROW()-ROW(X$4),"")</f>
        <v/>
      </c>
      <c r="Y136" s="303"/>
      <c r="Z136" s="299" t="str">
        <f>IF(ISNUMBER(R136),INDEX($AW$5:$AW$2999,MATCH(R136,AH$5:AH$2999,0),1),"")</f>
        <v/>
      </c>
      <c r="AA136" s="299" t="str">
        <f>IF(ISNUMBER(S136),INDEX($AW$5:$AW$2999,MATCH(S136,AI$5:AI$2999,0),1),"")</f>
        <v/>
      </c>
      <c r="AB136" s="299" t="str">
        <f>IF(ISNUMBER(T136),INDEX($AW$5:$AW$2999,MATCH(T136,AJ$5:AJ$2999,0),1),"")</f>
        <v/>
      </c>
      <c r="AC136" s="299" t="str">
        <f>IF(ISNUMBER(U136),INDEX($AW$5:$AW$2999,MATCH(U136,AK$5:AK$2999,0),1),"")</f>
        <v/>
      </c>
      <c r="AD136" s="299" t="str">
        <f>IF(ISNUMBER(V136),INDEX($AW$5:$AW$2999,MATCH(V136,AL$5:AL$2999,0),1),"")</f>
        <v/>
      </c>
      <c r="AE136" s="299" t="str">
        <f>IF(ISNUMBER(W136),INDEX($AW$5:$AW$2999,MATCH(W136,AM$5:AM$2999,0),1),"")</f>
        <v/>
      </c>
      <c r="AF136" s="299" t="str">
        <f>IF(ISNUMBER(X136),INDEX($AW$5:$AW$2999,MATCH(X136,AN$5:AN$2999,0),1),"")</f>
        <v/>
      </c>
      <c r="AG136" s="299"/>
      <c r="AH136" s="303">
        <f>IF($AW136="","",IF(ISNUMBER(MATCH($AW136,AP$5:AP$29999,0)),MAX(AH$4:AH135)+1,0))</f>
        <v>0</v>
      </c>
      <c r="AI136" s="303">
        <f>IF($AW136="","",IF(ISNUMBER(MATCH($AW136,AQ$5:AQ$29999,0)),MAX(AI$4:AI135)+1,0))</f>
        <v>0</v>
      </c>
      <c r="AJ136" s="303">
        <f>IF($AW136="","",IF(ISNUMBER(MATCH($AW136,AR$5:AR$29999,0)),MAX(AJ$4:AJ135)+1,0))</f>
        <v>0</v>
      </c>
      <c r="AK136" s="303">
        <f>IF($AW136="","",IF(ISNUMBER(MATCH($AW136,AS$5:AS$29999,0)),MAX(AK$4:AK135)+1,0))</f>
        <v>0</v>
      </c>
      <c r="AL136" s="303">
        <f>IF($AW136="","",IF(ISNUMBER(MATCH($AW136,AT$5:AT$29999,0)),MAX(AL$4:AL135)+1,0))</f>
        <v>0</v>
      </c>
      <c r="AM136" s="303">
        <f>IF($AW136="","",IF(ISNUMBER(MATCH($AW136,AU$5:AU$29999,0)),MAX(AM$4:AM135)+1,0))</f>
        <v>0</v>
      </c>
      <c r="AN136" s="303">
        <f>IF($AW136="","",IF(ISNUMBER(MATCH($AW136,AV$5:AV$29999,0)),MAX(AN$4:AN135)+1,0))</f>
        <v>0</v>
      </c>
      <c r="AO136" s="324"/>
      <c r="AP136" s="318"/>
      <c r="AQ136" s="318"/>
      <c r="AR136" s="318"/>
      <c r="AS136" s="318"/>
      <c r="AT136" s="301"/>
      <c r="AU136" s="301"/>
      <c r="AV136" s="301"/>
      <c r="AW136" s="319">
        <f t="shared" si="4"/>
        <v>0</v>
      </c>
      <c r="AX136" s="291"/>
      <c r="AY136" s="291"/>
      <c r="AZ136" s="291"/>
      <c r="BA136" s="291"/>
      <c r="BB136" s="291"/>
      <c r="BC136" s="291"/>
      <c r="BD136" s="29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spans="1:76" ht="12.75" customHeight="1" x14ac:dyDescent="0.25">
      <c r="A137" s="310">
        <f>IF(ROW()-ROW(A$4)&lt;=1000,ROW()-ROW(A$4),"")</f>
        <v>133</v>
      </c>
      <c r="B137" s="301"/>
      <c r="C137" s="301"/>
      <c r="D137" s="67"/>
      <c r="E137" s="245"/>
      <c r="F137" s="245"/>
      <c r="G137" s="309" t="str">
        <f>IF(IF(ISNUMBER(E137),"",MAX(G$4:G136)+1)&lt;=G$3,IF(ISNUMBER(E137),"",MAX(G$4:G136)+1),"")</f>
        <v/>
      </c>
      <c r="H137" s="307"/>
      <c r="I137" s="307"/>
      <c r="J137" s="304"/>
      <c r="K137" s="309"/>
      <c r="L137" s="309" t="str">
        <f>IF(C137="","",IF(ISNUMBER(MATCH(C137,$J$5:$J$1000,0)),"",IF(G137=1,E$4,0)+MAX(L$4:L136)+1))</f>
        <v/>
      </c>
      <c r="M137" s="304"/>
      <c r="N137" s="304"/>
      <c r="O137" s="67"/>
      <c r="P137" s="319"/>
      <c r="Q137" s="6"/>
      <c r="R137" s="303" t="str">
        <f>IF(ROW()-ROW(R$4)&lt;=AH$3,ROW()-ROW(R$4),"")</f>
        <v/>
      </c>
      <c r="S137" s="303" t="str">
        <f>IF(ROW()-ROW(S$4)&lt;=AI$3,ROW()-ROW(S$4),"")</f>
        <v/>
      </c>
      <c r="T137" s="303" t="str">
        <f>IF(ROW()-ROW(T$4)&lt;=AJ$3,ROW()-ROW(T$4),"")</f>
        <v/>
      </c>
      <c r="U137" s="303" t="str">
        <f>IF(ROW()-ROW(U$4)&lt;=AK$3,ROW()-ROW(U$4),"")</f>
        <v/>
      </c>
      <c r="V137" s="303" t="str">
        <f>IF(ROW()-ROW(V$4)&lt;=AL$3,ROW()-ROW(V$4),"")</f>
        <v/>
      </c>
      <c r="W137" s="303" t="str">
        <f>IF(ROW()-ROW(W$4)&lt;=AM$3,ROW()-ROW(W$4),"")</f>
        <v/>
      </c>
      <c r="X137" s="303" t="str">
        <f>IF(ROW()-ROW(X$4)&lt;=AN$3,ROW()-ROW(X$4),"")</f>
        <v/>
      </c>
      <c r="Y137" s="303"/>
      <c r="Z137" s="299" t="str">
        <f>IF(ISNUMBER(R137),INDEX($AW$5:$AW$2999,MATCH(R137,AH$5:AH$2999,0),1),"")</f>
        <v/>
      </c>
      <c r="AA137" s="299" t="str">
        <f>IF(ISNUMBER(S137),INDEX($AW$5:$AW$2999,MATCH(S137,AI$5:AI$2999,0),1),"")</f>
        <v/>
      </c>
      <c r="AB137" s="299" t="str">
        <f>IF(ISNUMBER(T137),INDEX($AW$5:$AW$2999,MATCH(T137,AJ$5:AJ$2999,0),1),"")</f>
        <v/>
      </c>
      <c r="AC137" s="299" t="str">
        <f>IF(ISNUMBER(U137),INDEX($AW$5:$AW$2999,MATCH(U137,AK$5:AK$2999,0),1),"")</f>
        <v/>
      </c>
      <c r="AD137" s="299" t="str">
        <f>IF(ISNUMBER(V137),INDEX($AW$5:$AW$2999,MATCH(V137,AL$5:AL$2999,0),1),"")</f>
        <v/>
      </c>
      <c r="AE137" s="299" t="str">
        <f>IF(ISNUMBER(W137),INDEX($AW$5:$AW$2999,MATCH(W137,AM$5:AM$2999,0),1),"")</f>
        <v/>
      </c>
      <c r="AF137" s="299" t="str">
        <f>IF(ISNUMBER(X137),INDEX($AW$5:$AW$2999,MATCH(X137,AN$5:AN$2999,0),1),"")</f>
        <v/>
      </c>
      <c r="AG137" s="299"/>
      <c r="AH137" s="303">
        <f>IF($AW137="","",IF(ISNUMBER(MATCH($AW137,AP$5:AP$29999,0)),MAX(AH$4:AH136)+1,0))</f>
        <v>0</v>
      </c>
      <c r="AI137" s="303">
        <f>IF($AW137="","",IF(ISNUMBER(MATCH($AW137,AQ$5:AQ$29999,0)),MAX(AI$4:AI136)+1,0))</f>
        <v>0</v>
      </c>
      <c r="AJ137" s="303">
        <f>IF($AW137="","",IF(ISNUMBER(MATCH($AW137,AR$5:AR$29999,0)),MAX(AJ$4:AJ136)+1,0))</f>
        <v>0</v>
      </c>
      <c r="AK137" s="303">
        <f>IF($AW137="","",IF(ISNUMBER(MATCH($AW137,AS$5:AS$29999,0)),MAX(AK$4:AK136)+1,0))</f>
        <v>0</v>
      </c>
      <c r="AL137" s="303">
        <f>IF($AW137="","",IF(ISNUMBER(MATCH($AW137,AT$5:AT$29999,0)),MAX(AL$4:AL136)+1,0))</f>
        <v>0</v>
      </c>
      <c r="AM137" s="303">
        <f>IF($AW137="","",IF(ISNUMBER(MATCH($AW137,AU$5:AU$29999,0)),MAX(AM$4:AM136)+1,0))</f>
        <v>0</v>
      </c>
      <c r="AN137" s="303">
        <f>IF($AW137="","",IF(ISNUMBER(MATCH($AW137,AV$5:AV$29999,0)),MAX(AN$4:AN136)+1,0))</f>
        <v>0</v>
      </c>
      <c r="AO137" s="324"/>
      <c r="AP137" s="318"/>
      <c r="AQ137" s="318"/>
      <c r="AR137" s="318"/>
      <c r="AS137" s="318"/>
      <c r="AT137" s="301"/>
      <c r="AU137" s="301"/>
      <c r="AV137" s="301"/>
      <c r="AW137" s="319">
        <f t="shared" si="4"/>
        <v>0</v>
      </c>
      <c r="AX137" s="291"/>
      <c r="AY137" s="291"/>
      <c r="AZ137" s="291"/>
      <c r="BA137" s="291"/>
      <c r="BB137" s="291"/>
      <c r="BC137" s="291"/>
      <c r="BD137" s="29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spans="1:76" ht="12.75" customHeight="1" x14ac:dyDescent="0.25">
      <c r="A138" s="310">
        <f>IF(ROW()-ROW(A$4)&lt;=1000,ROW()-ROW(A$4),"")</f>
        <v>134</v>
      </c>
      <c r="B138" s="301"/>
      <c r="C138" s="301"/>
      <c r="D138" s="67"/>
      <c r="E138" s="245"/>
      <c r="F138" s="245"/>
      <c r="G138" s="309" t="str">
        <f>IF(IF(ISNUMBER(E138),"",MAX(G$4:G137)+1)&lt;=G$3,IF(ISNUMBER(E138),"",MAX(G$4:G137)+1),"")</f>
        <v/>
      </c>
      <c r="H138" s="307"/>
      <c r="I138" s="307"/>
      <c r="J138" s="304"/>
      <c r="K138" s="309"/>
      <c r="L138" s="309" t="str">
        <f>IF(C138="","",IF(ISNUMBER(MATCH(C138,$J$5:$J$1000,0)),"",IF(G138=1,E$4,0)+MAX(L$4:L137)+1))</f>
        <v/>
      </c>
      <c r="M138" s="304"/>
      <c r="N138" s="304"/>
      <c r="O138" s="67"/>
      <c r="P138" s="319"/>
      <c r="Q138" s="6"/>
      <c r="R138" s="303" t="str">
        <f>IF(ROW()-ROW(R$4)&lt;=AH$3,ROW()-ROW(R$4),"")</f>
        <v/>
      </c>
      <c r="S138" s="303" t="str">
        <f>IF(ROW()-ROW(S$4)&lt;=AI$3,ROW()-ROW(S$4),"")</f>
        <v/>
      </c>
      <c r="T138" s="303" t="str">
        <f>IF(ROW()-ROW(T$4)&lt;=AJ$3,ROW()-ROW(T$4),"")</f>
        <v/>
      </c>
      <c r="U138" s="303" t="str">
        <f>IF(ROW()-ROW(U$4)&lt;=AK$3,ROW()-ROW(U$4),"")</f>
        <v/>
      </c>
      <c r="V138" s="303" t="str">
        <f>IF(ROW()-ROW(V$4)&lt;=AL$3,ROW()-ROW(V$4),"")</f>
        <v/>
      </c>
      <c r="W138" s="303" t="str">
        <f>IF(ROW()-ROW(W$4)&lt;=AM$3,ROW()-ROW(W$4),"")</f>
        <v/>
      </c>
      <c r="X138" s="303" t="str">
        <f>IF(ROW()-ROW(X$4)&lt;=AN$3,ROW()-ROW(X$4),"")</f>
        <v/>
      </c>
      <c r="Y138" s="303"/>
      <c r="Z138" s="299" t="str">
        <f>IF(ISNUMBER(R138),INDEX($AW$5:$AW$2999,MATCH(R138,AH$5:AH$2999,0),1),"")</f>
        <v/>
      </c>
      <c r="AA138" s="299" t="str">
        <f>IF(ISNUMBER(S138),INDEX($AW$5:$AW$2999,MATCH(S138,AI$5:AI$2999,0),1),"")</f>
        <v/>
      </c>
      <c r="AB138" s="299" t="str">
        <f>IF(ISNUMBER(T138),INDEX($AW$5:$AW$2999,MATCH(T138,AJ$5:AJ$2999,0),1),"")</f>
        <v/>
      </c>
      <c r="AC138" s="299" t="str">
        <f>IF(ISNUMBER(U138),INDEX($AW$5:$AW$2999,MATCH(U138,AK$5:AK$2999,0),1),"")</f>
        <v/>
      </c>
      <c r="AD138" s="299" t="str">
        <f>IF(ISNUMBER(V138),INDEX($AW$5:$AW$2999,MATCH(V138,AL$5:AL$2999,0),1),"")</f>
        <v/>
      </c>
      <c r="AE138" s="299" t="str">
        <f>IF(ISNUMBER(W138),INDEX($AW$5:$AW$2999,MATCH(W138,AM$5:AM$2999,0),1),"")</f>
        <v/>
      </c>
      <c r="AF138" s="299" t="str">
        <f>IF(ISNUMBER(X138),INDEX($AW$5:$AW$2999,MATCH(X138,AN$5:AN$2999,0),1),"")</f>
        <v/>
      </c>
      <c r="AG138" s="299"/>
      <c r="AH138" s="303">
        <f>IF($AW138="","",IF(ISNUMBER(MATCH($AW138,AP$5:AP$29999,0)),MAX(AH$4:AH137)+1,0))</f>
        <v>0</v>
      </c>
      <c r="AI138" s="303">
        <f>IF($AW138="","",IF(ISNUMBER(MATCH($AW138,AQ$5:AQ$29999,0)),MAX(AI$4:AI137)+1,0))</f>
        <v>0</v>
      </c>
      <c r="AJ138" s="303">
        <f>IF($AW138="","",IF(ISNUMBER(MATCH($AW138,AR$5:AR$29999,0)),MAX(AJ$4:AJ137)+1,0))</f>
        <v>0</v>
      </c>
      <c r="AK138" s="303">
        <f>IF($AW138="","",IF(ISNUMBER(MATCH($AW138,AS$5:AS$29999,0)),MAX(AK$4:AK137)+1,0))</f>
        <v>0</v>
      </c>
      <c r="AL138" s="303">
        <f>IF($AW138="","",IF(ISNUMBER(MATCH($AW138,AT$5:AT$29999,0)),MAX(AL$4:AL137)+1,0))</f>
        <v>0</v>
      </c>
      <c r="AM138" s="303">
        <f>IF($AW138="","",IF(ISNUMBER(MATCH($AW138,AU$5:AU$29999,0)),MAX(AM$4:AM137)+1,0))</f>
        <v>0</v>
      </c>
      <c r="AN138" s="303">
        <f>IF($AW138="","",IF(ISNUMBER(MATCH($AW138,AV$5:AV$29999,0)),MAX(AN$4:AN137)+1,0))</f>
        <v>0</v>
      </c>
      <c r="AO138" s="324"/>
      <c r="AP138" s="318"/>
      <c r="AQ138" s="318"/>
      <c r="AR138" s="318"/>
      <c r="AS138" s="318"/>
      <c r="AT138" s="301"/>
      <c r="AU138" s="301"/>
      <c r="AV138" s="301"/>
      <c r="AW138" s="319">
        <f t="shared" si="4"/>
        <v>0</v>
      </c>
      <c r="AX138" s="291"/>
      <c r="AY138" s="291"/>
      <c r="AZ138" s="291"/>
      <c r="BA138" s="291"/>
      <c r="BB138" s="291"/>
      <c r="BC138" s="291"/>
      <c r="BD138" s="29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spans="1:76" ht="12.75" customHeight="1" x14ac:dyDescent="0.25">
      <c r="A139" s="310">
        <f>IF(ROW()-ROW(A$4)&lt;=1000,ROW()-ROW(A$4),"")</f>
        <v>135</v>
      </c>
      <c r="B139" s="301"/>
      <c r="C139" s="301"/>
      <c r="D139" s="67"/>
      <c r="E139" s="245"/>
      <c r="F139" s="245"/>
      <c r="G139" s="309" t="str">
        <f>IF(IF(ISNUMBER(E139),"",MAX(G$4:G138)+1)&lt;=G$3,IF(ISNUMBER(E139),"",MAX(G$4:G138)+1),"")</f>
        <v/>
      </c>
      <c r="H139" s="307"/>
      <c r="I139" s="307"/>
      <c r="J139" s="304"/>
      <c r="K139" s="309"/>
      <c r="L139" s="309" t="str">
        <f>IF(C139="","",IF(ISNUMBER(MATCH(C139,$J$5:$J$1000,0)),"",IF(G139=1,E$4,0)+MAX(L$4:L138)+1))</f>
        <v/>
      </c>
      <c r="M139" s="304"/>
      <c r="N139" s="304"/>
      <c r="O139" s="67"/>
      <c r="P139" s="319"/>
      <c r="Q139" s="6"/>
      <c r="R139" s="303" t="str">
        <f>IF(ROW()-ROW(R$4)&lt;=AH$3,ROW()-ROW(R$4),"")</f>
        <v/>
      </c>
      <c r="S139" s="303" t="str">
        <f>IF(ROW()-ROW(S$4)&lt;=AI$3,ROW()-ROW(S$4),"")</f>
        <v/>
      </c>
      <c r="T139" s="303" t="str">
        <f>IF(ROW()-ROW(T$4)&lt;=AJ$3,ROW()-ROW(T$4),"")</f>
        <v/>
      </c>
      <c r="U139" s="303" t="str">
        <f>IF(ROW()-ROW(U$4)&lt;=AK$3,ROW()-ROW(U$4),"")</f>
        <v/>
      </c>
      <c r="V139" s="303" t="str">
        <f>IF(ROW()-ROW(V$4)&lt;=AL$3,ROW()-ROW(V$4),"")</f>
        <v/>
      </c>
      <c r="W139" s="303" t="str">
        <f>IF(ROW()-ROW(W$4)&lt;=AM$3,ROW()-ROW(W$4),"")</f>
        <v/>
      </c>
      <c r="X139" s="303" t="str">
        <f>IF(ROW()-ROW(X$4)&lt;=AN$3,ROW()-ROW(X$4),"")</f>
        <v/>
      </c>
      <c r="Y139" s="303"/>
      <c r="Z139" s="299" t="str">
        <f>IF(ISNUMBER(R139),INDEX($AW$5:$AW$2999,MATCH(R139,AH$5:AH$2999,0),1),"")</f>
        <v/>
      </c>
      <c r="AA139" s="299" t="str">
        <f>IF(ISNUMBER(S139),INDEX($AW$5:$AW$2999,MATCH(S139,AI$5:AI$2999,0),1),"")</f>
        <v/>
      </c>
      <c r="AB139" s="299" t="str">
        <f>IF(ISNUMBER(T139),INDEX($AW$5:$AW$2999,MATCH(T139,AJ$5:AJ$2999,0),1),"")</f>
        <v/>
      </c>
      <c r="AC139" s="299" t="str">
        <f>IF(ISNUMBER(U139),INDEX($AW$5:$AW$2999,MATCH(U139,AK$5:AK$2999,0),1),"")</f>
        <v/>
      </c>
      <c r="AD139" s="299" t="str">
        <f>IF(ISNUMBER(V139),INDEX($AW$5:$AW$2999,MATCH(V139,AL$5:AL$2999,0),1),"")</f>
        <v/>
      </c>
      <c r="AE139" s="299" t="str">
        <f>IF(ISNUMBER(W139),INDEX($AW$5:$AW$2999,MATCH(W139,AM$5:AM$2999,0),1),"")</f>
        <v/>
      </c>
      <c r="AF139" s="299" t="str">
        <f>IF(ISNUMBER(X139),INDEX($AW$5:$AW$2999,MATCH(X139,AN$5:AN$2999,0),1),"")</f>
        <v/>
      </c>
      <c r="AG139" s="299"/>
      <c r="AH139" s="303">
        <f>IF($AW139="","",IF(ISNUMBER(MATCH($AW139,AP$5:AP$29999,0)),MAX(AH$4:AH138)+1,0))</f>
        <v>0</v>
      </c>
      <c r="AI139" s="303">
        <f>IF($AW139="","",IF(ISNUMBER(MATCH($AW139,AQ$5:AQ$29999,0)),MAX(AI$4:AI138)+1,0))</f>
        <v>0</v>
      </c>
      <c r="AJ139" s="303">
        <f>IF($AW139="","",IF(ISNUMBER(MATCH($AW139,AR$5:AR$29999,0)),MAX(AJ$4:AJ138)+1,0))</f>
        <v>0</v>
      </c>
      <c r="AK139" s="303">
        <f>IF($AW139="","",IF(ISNUMBER(MATCH($AW139,AS$5:AS$29999,0)),MAX(AK$4:AK138)+1,0))</f>
        <v>0</v>
      </c>
      <c r="AL139" s="303">
        <f>IF($AW139="","",IF(ISNUMBER(MATCH($AW139,AT$5:AT$29999,0)),MAX(AL$4:AL138)+1,0))</f>
        <v>0</v>
      </c>
      <c r="AM139" s="303">
        <f>IF($AW139="","",IF(ISNUMBER(MATCH($AW139,AU$5:AU$29999,0)),MAX(AM$4:AM138)+1,0))</f>
        <v>0</v>
      </c>
      <c r="AN139" s="303">
        <f>IF($AW139="","",IF(ISNUMBER(MATCH($AW139,AV$5:AV$29999,0)),MAX(AN$4:AN138)+1,0))</f>
        <v>0</v>
      </c>
      <c r="AO139" s="324"/>
      <c r="AP139" s="318"/>
      <c r="AQ139" s="318"/>
      <c r="AR139" s="318"/>
      <c r="AS139" s="318"/>
      <c r="AT139" s="301"/>
      <c r="AU139" s="301"/>
      <c r="AV139" s="301"/>
      <c r="AW139" s="319">
        <f t="shared" si="4"/>
        <v>0</v>
      </c>
      <c r="AX139" s="291"/>
      <c r="AY139" s="291"/>
      <c r="AZ139" s="291"/>
      <c r="BA139" s="291"/>
      <c r="BB139" s="291"/>
      <c r="BC139" s="291"/>
      <c r="BD139" s="29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spans="1:76" ht="12.75" customHeight="1" x14ac:dyDescent="0.25">
      <c r="A140" s="310">
        <f>IF(ROW()-ROW(A$4)&lt;=1000,ROW()-ROW(A$4),"")</f>
        <v>136</v>
      </c>
      <c r="B140" s="301"/>
      <c r="C140" s="301"/>
      <c r="D140" s="67"/>
      <c r="E140" s="245"/>
      <c r="F140" s="245"/>
      <c r="G140" s="309" t="str">
        <f>IF(IF(ISNUMBER(E140),"",MAX(G$4:G139)+1)&lt;=G$3,IF(ISNUMBER(E140),"",MAX(G$4:G139)+1),"")</f>
        <v/>
      </c>
      <c r="H140" s="307"/>
      <c r="I140" s="307"/>
      <c r="J140" s="304"/>
      <c r="K140" s="309"/>
      <c r="L140" s="309" t="str">
        <f>IF(C140="","",IF(ISNUMBER(MATCH(C140,$J$5:$J$1000,0)),"",IF(G140=1,E$4,0)+MAX(L$4:L139)+1))</f>
        <v/>
      </c>
      <c r="M140" s="304"/>
      <c r="N140" s="304"/>
      <c r="O140" s="67"/>
      <c r="P140" s="319"/>
      <c r="Q140" s="6"/>
      <c r="R140" s="303" t="str">
        <f>IF(ROW()-ROW(R$4)&lt;=AH$3,ROW()-ROW(R$4),"")</f>
        <v/>
      </c>
      <c r="S140" s="303" t="str">
        <f>IF(ROW()-ROW(S$4)&lt;=AI$3,ROW()-ROW(S$4),"")</f>
        <v/>
      </c>
      <c r="T140" s="303" t="str">
        <f>IF(ROW()-ROW(T$4)&lt;=AJ$3,ROW()-ROW(T$4),"")</f>
        <v/>
      </c>
      <c r="U140" s="303" t="str">
        <f>IF(ROW()-ROW(U$4)&lt;=AK$3,ROW()-ROW(U$4),"")</f>
        <v/>
      </c>
      <c r="V140" s="303" t="str">
        <f>IF(ROW()-ROW(V$4)&lt;=AL$3,ROW()-ROW(V$4),"")</f>
        <v/>
      </c>
      <c r="W140" s="303" t="str">
        <f>IF(ROW()-ROW(W$4)&lt;=AM$3,ROW()-ROW(W$4),"")</f>
        <v/>
      </c>
      <c r="X140" s="303" t="str">
        <f>IF(ROW()-ROW(X$4)&lt;=AN$3,ROW()-ROW(X$4),"")</f>
        <v/>
      </c>
      <c r="Y140" s="303"/>
      <c r="Z140" s="299" t="str">
        <f>IF(ISNUMBER(R140),INDEX($AW$5:$AW$2999,MATCH(R140,AH$5:AH$2999,0),1),"")</f>
        <v/>
      </c>
      <c r="AA140" s="299" t="str">
        <f>IF(ISNUMBER(S140),INDEX($AW$5:$AW$2999,MATCH(S140,AI$5:AI$2999,0),1),"")</f>
        <v/>
      </c>
      <c r="AB140" s="299" t="str">
        <f>IF(ISNUMBER(T140),INDEX($AW$5:$AW$2999,MATCH(T140,AJ$5:AJ$2999,0),1),"")</f>
        <v/>
      </c>
      <c r="AC140" s="299" t="str">
        <f>IF(ISNUMBER(U140),INDEX($AW$5:$AW$2999,MATCH(U140,AK$5:AK$2999,0),1),"")</f>
        <v/>
      </c>
      <c r="AD140" s="299" t="str">
        <f>IF(ISNUMBER(V140),INDEX($AW$5:$AW$2999,MATCH(V140,AL$5:AL$2999,0),1),"")</f>
        <v/>
      </c>
      <c r="AE140" s="299" t="str">
        <f>IF(ISNUMBER(W140),INDEX($AW$5:$AW$2999,MATCH(W140,AM$5:AM$2999,0),1),"")</f>
        <v/>
      </c>
      <c r="AF140" s="299" t="str">
        <f>IF(ISNUMBER(X140),INDEX($AW$5:$AW$2999,MATCH(X140,AN$5:AN$2999,0),1),"")</f>
        <v/>
      </c>
      <c r="AG140" s="299"/>
      <c r="AH140" s="303">
        <f>IF($AW140="","",IF(ISNUMBER(MATCH($AW140,AP$5:AP$29999,0)),MAX(AH$4:AH139)+1,0))</f>
        <v>0</v>
      </c>
      <c r="AI140" s="303">
        <f>IF($AW140="","",IF(ISNUMBER(MATCH($AW140,AQ$5:AQ$29999,0)),MAX(AI$4:AI139)+1,0))</f>
        <v>0</v>
      </c>
      <c r="AJ140" s="303">
        <f>IF($AW140="","",IF(ISNUMBER(MATCH($AW140,AR$5:AR$29999,0)),MAX(AJ$4:AJ139)+1,0))</f>
        <v>0</v>
      </c>
      <c r="AK140" s="303">
        <f>IF($AW140="","",IF(ISNUMBER(MATCH($AW140,AS$5:AS$29999,0)),MAX(AK$4:AK139)+1,0))</f>
        <v>0</v>
      </c>
      <c r="AL140" s="303">
        <f>IF($AW140="","",IF(ISNUMBER(MATCH($AW140,AT$5:AT$29999,0)),MAX(AL$4:AL139)+1,0))</f>
        <v>0</v>
      </c>
      <c r="AM140" s="303">
        <f>IF($AW140="","",IF(ISNUMBER(MATCH($AW140,AU$5:AU$29999,0)),MAX(AM$4:AM139)+1,0))</f>
        <v>0</v>
      </c>
      <c r="AN140" s="303">
        <f>IF($AW140="","",IF(ISNUMBER(MATCH($AW140,AV$5:AV$29999,0)),MAX(AN$4:AN139)+1,0))</f>
        <v>0</v>
      </c>
      <c r="AO140" s="324"/>
      <c r="AP140" s="318"/>
      <c r="AQ140" s="318"/>
      <c r="AR140" s="318"/>
      <c r="AS140" s="318"/>
      <c r="AT140" s="301"/>
      <c r="AU140" s="301"/>
      <c r="AV140" s="301"/>
      <c r="AW140" s="319">
        <f t="shared" si="4"/>
        <v>0</v>
      </c>
      <c r="AX140" s="291"/>
      <c r="AY140" s="291"/>
      <c r="AZ140" s="291"/>
      <c r="BA140" s="291"/>
      <c r="BB140" s="291"/>
      <c r="BC140" s="291"/>
      <c r="BD140" s="29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spans="1:76" ht="12.75" customHeight="1" x14ac:dyDescent="0.25">
      <c r="A141" s="310">
        <f>IF(ROW()-ROW(A$4)&lt;=1000,ROW()-ROW(A$4),"")</f>
        <v>137</v>
      </c>
      <c r="B141" s="301"/>
      <c r="C141" s="301"/>
      <c r="D141" s="67"/>
      <c r="E141" s="245"/>
      <c r="F141" s="245"/>
      <c r="G141" s="309" t="str">
        <f>IF(IF(ISNUMBER(E141),"",MAX(G$4:G140)+1)&lt;=G$3,IF(ISNUMBER(E141),"",MAX(G$4:G140)+1),"")</f>
        <v/>
      </c>
      <c r="H141" s="307"/>
      <c r="I141" s="307"/>
      <c r="J141" s="304"/>
      <c r="K141" s="309"/>
      <c r="L141" s="309" t="str">
        <f>IF(C141="","",IF(ISNUMBER(MATCH(C141,$J$5:$J$1000,0)),"",IF(G141=1,E$4,0)+MAX(L$4:L140)+1))</f>
        <v/>
      </c>
      <c r="M141" s="304"/>
      <c r="N141" s="304"/>
      <c r="O141" s="67"/>
      <c r="P141" s="319"/>
      <c r="Q141" s="6"/>
      <c r="R141" s="303" t="str">
        <f>IF(ROW()-ROW(R$4)&lt;=AH$3,ROW()-ROW(R$4),"")</f>
        <v/>
      </c>
      <c r="S141" s="303" t="str">
        <f>IF(ROW()-ROW(S$4)&lt;=AI$3,ROW()-ROW(S$4),"")</f>
        <v/>
      </c>
      <c r="T141" s="303" t="str">
        <f>IF(ROW()-ROW(T$4)&lt;=AJ$3,ROW()-ROW(T$4),"")</f>
        <v/>
      </c>
      <c r="U141" s="303" t="str">
        <f>IF(ROW()-ROW(U$4)&lt;=AK$3,ROW()-ROW(U$4),"")</f>
        <v/>
      </c>
      <c r="V141" s="303" t="str">
        <f>IF(ROW()-ROW(V$4)&lt;=AL$3,ROW()-ROW(V$4),"")</f>
        <v/>
      </c>
      <c r="W141" s="303" t="str">
        <f>IF(ROW()-ROW(W$4)&lt;=AM$3,ROW()-ROW(W$4),"")</f>
        <v/>
      </c>
      <c r="X141" s="303" t="str">
        <f>IF(ROW()-ROW(X$4)&lt;=AN$3,ROW()-ROW(X$4),"")</f>
        <v/>
      </c>
      <c r="Y141" s="303"/>
      <c r="Z141" s="299" t="str">
        <f>IF(ISNUMBER(R141),INDEX($AW$5:$AW$2999,MATCH(R141,AH$5:AH$2999,0),1),"")</f>
        <v/>
      </c>
      <c r="AA141" s="299" t="str">
        <f>IF(ISNUMBER(S141),INDEX($AW$5:$AW$2999,MATCH(S141,AI$5:AI$2999,0),1),"")</f>
        <v/>
      </c>
      <c r="AB141" s="299" t="str">
        <f>IF(ISNUMBER(T141),INDEX($AW$5:$AW$2999,MATCH(T141,AJ$5:AJ$2999,0),1),"")</f>
        <v/>
      </c>
      <c r="AC141" s="299" t="str">
        <f>IF(ISNUMBER(U141),INDEX($AW$5:$AW$2999,MATCH(U141,AK$5:AK$2999,0),1),"")</f>
        <v/>
      </c>
      <c r="AD141" s="299" t="str">
        <f>IF(ISNUMBER(V141),INDEX($AW$5:$AW$2999,MATCH(V141,AL$5:AL$2999,0),1),"")</f>
        <v/>
      </c>
      <c r="AE141" s="299" t="str">
        <f>IF(ISNUMBER(W141),INDEX($AW$5:$AW$2999,MATCH(W141,AM$5:AM$2999,0),1),"")</f>
        <v/>
      </c>
      <c r="AF141" s="299" t="str">
        <f>IF(ISNUMBER(X141),INDEX($AW$5:$AW$2999,MATCH(X141,AN$5:AN$2999,0),1),"")</f>
        <v/>
      </c>
      <c r="AG141" s="299"/>
      <c r="AH141" s="303">
        <f>IF($AW141="","",IF(ISNUMBER(MATCH($AW141,AP$5:AP$29999,0)),MAX(AH$4:AH140)+1,0))</f>
        <v>0</v>
      </c>
      <c r="AI141" s="303">
        <f>IF($AW141="","",IF(ISNUMBER(MATCH($AW141,AQ$5:AQ$29999,0)),MAX(AI$4:AI140)+1,0))</f>
        <v>0</v>
      </c>
      <c r="AJ141" s="303">
        <f>IF($AW141="","",IF(ISNUMBER(MATCH($AW141,AR$5:AR$29999,0)),MAX(AJ$4:AJ140)+1,0))</f>
        <v>0</v>
      </c>
      <c r="AK141" s="303">
        <f>IF($AW141="","",IF(ISNUMBER(MATCH($AW141,AS$5:AS$29999,0)),MAX(AK$4:AK140)+1,0))</f>
        <v>0</v>
      </c>
      <c r="AL141" s="303">
        <f>IF($AW141="","",IF(ISNUMBER(MATCH($AW141,AT$5:AT$29999,0)),MAX(AL$4:AL140)+1,0))</f>
        <v>0</v>
      </c>
      <c r="AM141" s="303">
        <f>IF($AW141="","",IF(ISNUMBER(MATCH($AW141,AU$5:AU$29999,0)),MAX(AM$4:AM140)+1,0))</f>
        <v>0</v>
      </c>
      <c r="AN141" s="303">
        <f>IF($AW141="","",IF(ISNUMBER(MATCH($AW141,AV$5:AV$29999,0)),MAX(AN$4:AN140)+1,0))</f>
        <v>0</v>
      </c>
      <c r="AO141" s="324"/>
      <c r="AP141" s="318"/>
      <c r="AQ141" s="318"/>
      <c r="AR141" s="318"/>
      <c r="AS141" s="318"/>
      <c r="AT141" s="301"/>
      <c r="AU141" s="301"/>
      <c r="AV141" s="301"/>
      <c r="AW141" s="319">
        <f t="shared" si="4"/>
        <v>0</v>
      </c>
      <c r="AX141" s="291"/>
      <c r="AY141" s="291"/>
      <c r="AZ141" s="291"/>
      <c r="BA141" s="291"/>
      <c r="BB141" s="291"/>
      <c r="BC141" s="291"/>
      <c r="BD141" s="29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spans="1:76" ht="12.75" customHeight="1" x14ac:dyDescent="0.25">
      <c r="A142" s="310">
        <f>IF(ROW()-ROW(A$4)&lt;=1000,ROW()-ROW(A$4),"")</f>
        <v>138</v>
      </c>
      <c r="B142" s="301"/>
      <c r="C142" s="301"/>
      <c r="D142" s="67"/>
      <c r="E142" s="245"/>
      <c r="F142" s="245"/>
      <c r="G142" s="309" t="str">
        <f>IF(IF(ISNUMBER(E142),"",MAX(G$4:G141)+1)&lt;=G$3,IF(ISNUMBER(E142),"",MAX(G$4:G141)+1),"")</f>
        <v/>
      </c>
      <c r="H142" s="307"/>
      <c r="I142" s="307"/>
      <c r="J142" s="304"/>
      <c r="K142" s="309"/>
      <c r="L142" s="309" t="str">
        <f>IF(C142="","",IF(ISNUMBER(MATCH(C142,$J$5:$J$1000,0)),"",IF(G142=1,E$4,0)+MAX(L$4:L141)+1))</f>
        <v/>
      </c>
      <c r="M142" s="304"/>
      <c r="N142" s="304"/>
      <c r="O142" s="67"/>
      <c r="P142" s="319"/>
      <c r="Q142" s="6"/>
      <c r="R142" s="303" t="str">
        <f>IF(ROW()-ROW(R$4)&lt;=AH$3,ROW()-ROW(R$4),"")</f>
        <v/>
      </c>
      <c r="S142" s="303" t="str">
        <f>IF(ROW()-ROW(S$4)&lt;=AI$3,ROW()-ROW(S$4),"")</f>
        <v/>
      </c>
      <c r="T142" s="303" t="str">
        <f>IF(ROW()-ROW(T$4)&lt;=AJ$3,ROW()-ROW(T$4),"")</f>
        <v/>
      </c>
      <c r="U142" s="303" t="str">
        <f>IF(ROW()-ROW(U$4)&lt;=AK$3,ROW()-ROW(U$4),"")</f>
        <v/>
      </c>
      <c r="V142" s="303" t="str">
        <f>IF(ROW()-ROW(V$4)&lt;=AL$3,ROW()-ROW(V$4),"")</f>
        <v/>
      </c>
      <c r="W142" s="303" t="str">
        <f>IF(ROW()-ROW(W$4)&lt;=AM$3,ROW()-ROW(W$4),"")</f>
        <v/>
      </c>
      <c r="X142" s="303" t="str">
        <f>IF(ROW()-ROW(X$4)&lt;=AN$3,ROW()-ROW(X$4),"")</f>
        <v/>
      </c>
      <c r="Y142" s="303"/>
      <c r="Z142" s="299" t="str">
        <f>IF(ISNUMBER(R142),INDEX($AW$5:$AW$2999,MATCH(R142,AH$5:AH$2999,0),1),"")</f>
        <v/>
      </c>
      <c r="AA142" s="299" t="str">
        <f>IF(ISNUMBER(S142),INDEX($AW$5:$AW$2999,MATCH(S142,AI$5:AI$2999,0),1),"")</f>
        <v/>
      </c>
      <c r="AB142" s="299" t="str">
        <f>IF(ISNUMBER(T142),INDEX($AW$5:$AW$2999,MATCH(T142,AJ$5:AJ$2999,0),1),"")</f>
        <v/>
      </c>
      <c r="AC142" s="299" t="str">
        <f>IF(ISNUMBER(U142),INDEX($AW$5:$AW$2999,MATCH(U142,AK$5:AK$2999,0),1),"")</f>
        <v/>
      </c>
      <c r="AD142" s="299" t="str">
        <f>IF(ISNUMBER(V142),INDEX($AW$5:$AW$2999,MATCH(V142,AL$5:AL$2999,0),1),"")</f>
        <v/>
      </c>
      <c r="AE142" s="299" t="str">
        <f>IF(ISNUMBER(W142),INDEX($AW$5:$AW$2999,MATCH(W142,AM$5:AM$2999,0),1),"")</f>
        <v/>
      </c>
      <c r="AF142" s="299" t="str">
        <f>IF(ISNUMBER(X142),INDEX($AW$5:$AW$2999,MATCH(X142,AN$5:AN$2999,0),1),"")</f>
        <v/>
      </c>
      <c r="AG142" s="299"/>
      <c r="AH142" s="303">
        <f>IF($AW142="","",IF(ISNUMBER(MATCH($AW142,AP$5:AP$29999,0)),MAX(AH$4:AH141)+1,0))</f>
        <v>0</v>
      </c>
      <c r="AI142" s="303">
        <f>IF($AW142="","",IF(ISNUMBER(MATCH($AW142,AQ$5:AQ$29999,0)),MAX(AI$4:AI141)+1,0))</f>
        <v>0</v>
      </c>
      <c r="AJ142" s="303">
        <f>IF($AW142="","",IF(ISNUMBER(MATCH($AW142,AR$5:AR$29999,0)),MAX(AJ$4:AJ141)+1,0))</f>
        <v>0</v>
      </c>
      <c r="AK142" s="303">
        <f>IF($AW142="","",IF(ISNUMBER(MATCH($AW142,AS$5:AS$29999,0)),MAX(AK$4:AK141)+1,0))</f>
        <v>0</v>
      </c>
      <c r="AL142" s="303">
        <f>IF($AW142="","",IF(ISNUMBER(MATCH($AW142,AT$5:AT$29999,0)),MAX(AL$4:AL141)+1,0))</f>
        <v>0</v>
      </c>
      <c r="AM142" s="303">
        <f>IF($AW142="","",IF(ISNUMBER(MATCH($AW142,AU$5:AU$29999,0)),MAX(AM$4:AM141)+1,0))</f>
        <v>0</v>
      </c>
      <c r="AN142" s="303">
        <f>IF($AW142="","",IF(ISNUMBER(MATCH($AW142,AV$5:AV$29999,0)),MAX(AN$4:AN141)+1,0))</f>
        <v>0</v>
      </c>
      <c r="AO142" s="324"/>
      <c r="AP142" s="318"/>
      <c r="AQ142" s="318"/>
      <c r="AR142" s="318"/>
      <c r="AS142" s="318"/>
      <c r="AT142" s="301"/>
      <c r="AU142" s="301"/>
      <c r="AV142" s="301"/>
      <c r="AW142" s="319">
        <f t="shared" si="4"/>
        <v>0</v>
      </c>
      <c r="AX142" s="291"/>
      <c r="AY142" s="291"/>
      <c r="AZ142" s="291"/>
      <c r="BA142" s="291"/>
      <c r="BB142" s="291"/>
      <c r="BC142" s="291"/>
      <c r="BD142" s="29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spans="1:76" ht="12.75" customHeight="1" x14ac:dyDescent="0.25">
      <c r="A143" s="310">
        <f>IF(ROW()-ROW(A$4)&lt;=1000,ROW()-ROW(A$4),"")</f>
        <v>139</v>
      </c>
      <c r="B143" s="301"/>
      <c r="C143" s="301"/>
      <c r="D143" s="67"/>
      <c r="E143" s="245"/>
      <c r="F143" s="245"/>
      <c r="G143" s="309" t="str">
        <f>IF(IF(ISNUMBER(E143),"",MAX(G$4:G142)+1)&lt;=G$3,IF(ISNUMBER(E143),"",MAX(G$4:G142)+1),"")</f>
        <v/>
      </c>
      <c r="H143" s="307"/>
      <c r="I143" s="307"/>
      <c r="J143" s="304"/>
      <c r="K143" s="309"/>
      <c r="L143" s="309" t="str">
        <f>IF(C143="","",IF(ISNUMBER(MATCH(C143,$J$5:$J$1000,0)),"",IF(G143=1,E$4,0)+MAX(L$4:L142)+1))</f>
        <v/>
      </c>
      <c r="M143" s="304"/>
      <c r="N143" s="304"/>
      <c r="O143" s="67"/>
      <c r="P143" s="319"/>
      <c r="Q143" s="6"/>
      <c r="R143" s="303" t="str">
        <f>IF(ROW()-ROW(R$4)&lt;=AH$3,ROW()-ROW(R$4),"")</f>
        <v/>
      </c>
      <c r="S143" s="303" t="str">
        <f>IF(ROW()-ROW(S$4)&lt;=AI$3,ROW()-ROW(S$4),"")</f>
        <v/>
      </c>
      <c r="T143" s="303" t="str">
        <f>IF(ROW()-ROW(T$4)&lt;=AJ$3,ROW()-ROW(T$4),"")</f>
        <v/>
      </c>
      <c r="U143" s="303" t="str">
        <f>IF(ROW()-ROW(U$4)&lt;=AK$3,ROW()-ROW(U$4),"")</f>
        <v/>
      </c>
      <c r="V143" s="303" t="str">
        <f>IF(ROW()-ROW(V$4)&lt;=AL$3,ROW()-ROW(V$4),"")</f>
        <v/>
      </c>
      <c r="W143" s="303" t="str">
        <f>IF(ROW()-ROW(W$4)&lt;=AM$3,ROW()-ROW(W$4),"")</f>
        <v/>
      </c>
      <c r="X143" s="303" t="str">
        <f>IF(ROW()-ROW(X$4)&lt;=AN$3,ROW()-ROW(X$4),"")</f>
        <v/>
      </c>
      <c r="Y143" s="303"/>
      <c r="Z143" s="299" t="str">
        <f>IF(ISNUMBER(R143),INDEX($AW$5:$AW$2999,MATCH(R143,AH$5:AH$2999,0),1),"")</f>
        <v/>
      </c>
      <c r="AA143" s="299" t="str">
        <f>IF(ISNUMBER(S143),INDEX($AW$5:$AW$2999,MATCH(S143,AI$5:AI$2999,0),1),"")</f>
        <v/>
      </c>
      <c r="AB143" s="299" t="str">
        <f>IF(ISNUMBER(T143),INDEX($AW$5:$AW$2999,MATCH(T143,AJ$5:AJ$2999,0),1),"")</f>
        <v/>
      </c>
      <c r="AC143" s="299" t="str">
        <f>IF(ISNUMBER(U143),INDEX($AW$5:$AW$2999,MATCH(U143,AK$5:AK$2999,0),1),"")</f>
        <v/>
      </c>
      <c r="AD143" s="299" t="str">
        <f>IF(ISNUMBER(V143),INDEX($AW$5:$AW$2999,MATCH(V143,AL$5:AL$2999,0),1),"")</f>
        <v/>
      </c>
      <c r="AE143" s="299" t="str">
        <f>IF(ISNUMBER(W143),INDEX($AW$5:$AW$2999,MATCH(W143,AM$5:AM$2999,0),1),"")</f>
        <v/>
      </c>
      <c r="AF143" s="299" t="str">
        <f>IF(ISNUMBER(X143),INDEX($AW$5:$AW$2999,MATCH(X143,AN$5:AN$2999,0),1),"")</f>
        <v/>
      </c>
      <c r="AG143" s="299"/>
      <c r="AH143" s="303">
        <f>IF($AW143="","",IF(ISNUMBER(MATCH($AW143,AP$5:AP$29999,0)),MAX(AH$4:AH142)+1,0))</f>
        <v>0</v>
      </c>
      <c r="AI143" s="303">
        <f>IF($AW143="","",IF(ISNUMBER(MATCH($AW143,AQ$5:AQ$29999,0)),MAX(AI$4:AI142)+1,0))</f>
        <v>0</v>
      </c>
      <c r="AJ143" s="303">
        <f>IF($AW143="","",IF(ISNUMBER(MATCH($AW143,AR$5:AR$29999,0)),MAX(AJ$4:AJ142)+1,0))</f>
        <v>0</v>
      </c>
      <c r="AK143" s="303">
        <f>IF($AW143="","",IF(ISNUMBER(MATCH($AW143,AS$5:AS$29999,0)),MAX(AK$4:AK142)+1,0))</f>
        <v>0</v>
      </c>
      <c r="AL143" s="303">
        <f>IF($AW143="","",IF(ISNUMBER(MATCH($AW143,AT$5:AT$29999,0)),MAX(AL$4:AL142)+1,0))</f>
        <v>0</v>
      </c>
      <c r="AM143" s="303">
        <f>IF($AW143="","",IF(ISNUMBER(MATCH($AW143,AU$5:AU$29999,0)),MAX(AM$4:AM142)+1,0))</f>
        <v>0</v>
      </c>
      <c r="AN143" s="303">
        <f>IF($AW143="","",IF(ISNUMBER(MATCH($AW143,AV$5:AV$29999,0)),MAX(AN$4:AN142)+1,0))</f>
        <v>0</v>
      </c>
      <c r="AO143" s="324"/>
      <c r="AP143" s="318"/>
      <c r="AQ143" s="318"/>
      <c r="AR143" s="318"/>
      <c r="AS143" s="318"/>
      <c r="AT143" s="301"/>
      <c r="AU143" s="301"/>
      <c r="AV143" s="301"/>
      <c r="AW143" s="319">
        <f t="shared" si="4"/>
        <v>0</v>
      </c>
      <c r="AX143" s="291"/>
      <c r="AY143" s="291"/>
      <c r="AZ143" s="291"/>
      <c r="BA143" s="291"/>
      <c r="BB143" s="291"/>
      <c r="BC143" s="291"/>
      <c r="BD143" s="29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spans="1:76" ht="12.75" customHeight="1" x14ac:dyDescent="0.25">
      <c r="A144" s="310">
        <f>IF(ROW()-ROW(A$4)&lt;=1000,ROW()-ROW(A$4),"")</f>
        <v>140</v>
      </c>
      <c r="B144" s="301"/>
      <c r="C144" s="301"/>
      <c r="D144" s="67"/>
      <c r="E144" s="245"/>
      <c r="F144" s="245"/>
      <c r="G144" s="309" t="str">
        <f>IF(IF(ISNUMBER(E144),"",MAX(G$4:G143)+1)&lt;=G$3,IF(ISNUMBER(E144),"",MAX(G$4:G143)+1),"")</f>
        <v/>
      </c>
      <c r="H144" s="307"/>
      <c r="I144" s="307"/>
      <c r="J144" s="304"/>
      <c r="K144" s="309"/>
      <c r="L144" s="309" t="str">
        <f>IF(C144="","",IF(ISNUMBER(MATCH(C144,$J$5:$J$1000,0)),"",IF(G144=1,E$4,0)+MAX(L$4:L143)+1))</f>
        <v/>
      </c>
      <c r="M144" s="304"/>
      <c r="N144" s="304"/>
      <c r="O144" s="67"/>
      <c r="P144" s="319"/>
      <c r="Q144" s="6"/>
      <c r="R144" s="303" t="str">
        <f>IF(ROW()-ROW(R$4)&lt;=AH$3,ROW()-ROW(R$4),"")</f>
        <v/>
      </c>
      <c r="S144" s="303" t="str">
        <f>IF(ROW()-ROW(S$4)&lt;=AI$3,ROW()-ROW(S$4),"")</f>
        <v/>
      </c>
      <c r="T144" s="303" t="str">
        <f>IF(ROW()-ROW(T$4)&lt;=AJ$3,ROW()-ROW(T$4),"")</f>
        <v/>
      </c>
      <c r="U144" s="303" t="str">
        <f>IF(ROW()-ROW(U$4)&lt;=AK$3,ROW()-ROW(U$4),"")</f>
        <v/>
      </c>
      <c r="V144" s="303" t="str">
        <f>IF(ROW()-ROW(V$4)&lt;=AL$3,ROW()-ROW(V$4),"")</f>
        <v/>
      </c>
      <c r="W144" s="303" t="str">
        <f>IF(ROW()-ROW(W$4)&lt;=AM$3,ROW()-ROW(W$4),"")</f>
        <v/>
      </c>
      <c r="X144" s="303" t="str">
        <f>IF(ROW()-ROW(X$4)&lt;=AN$3,ROW()-ROW(X$4),"")</f>
        <v/>
      </c>
      <c r="Y144" s="303"/>
      <c r="Z144" s="299" t="str">
        <f>IF(ISNUMBER(R144),INDEX($AW$5:$AW$2999,MATCH(R144,AH$5:AH$2999,0),1),"")</f>
        <v/>
      </c>
      <c r="AA144" s="299" t="str">
        <f>IF(ISNUMBER(S144),INDEX($AW$5:$AW$2999,MATCH(S144,AI$5:AI$2999,0),1),"")</f>
        <v/>
      </c>
      <c r="AB144" s="299" t="str">
        <f>IF(ISNUMBER(T144),INDEX($AW$5:$AW$2999,MATCH(T144,AJ$5:AJ$2999,0),1),"")</f>
        <v/>
      </c>
      <c r="AC144" s="299" t="str">
        <f>IF(ISNUMBER(U144),INDEX($AW$5:$AW$2999,MATCH(U144,AK$5:AK$2999,0),1),"")</f>
        <v/>
      </c>
      <c r="AD144" s="299" t="str">
        <f>IF(ISNUMBER(V144),INDEX($AW$5:$AW$2999,MATCH(V144,AL$5:AL$2999,0),1),"")</f>
        <v/>
      </c>
      <c r="AE144" s="299" t="str">
        <f>IF(ISNUMBER(W144),INDEX($AW$5:$AW$2999,MATCH(W144,AM$5:AM$2999,0),1),"")</f>
        <v/>
      </c>
      <c r="AF144" s="299" t="str">
        <f>IF(ISNUMBER(X144),INDEX($AW$5:$AW$2999,MATCH(X144,AN$5:AN$2999,0),1),"")</f>
        <v/>
      </c>
      <c r="AG144" s="299"/>
      <c r="AH144" s="303">
        <f>IF($AW144="","",IF(ISNUMBER(MATCH($AW144,AP$5:AP$29999,0)),MAX(AH$4:AH143)+1,0))</f>
        <v>0</v>
      </c>
      <c r="AI144" s="303">
        <f>IF($AW144="","",IF(ISNUMBER(MATCH($AW144,AQ$5:AQ$29999,0)),MAX(AI$4:AI143)+1,0))</f>
        <v>0</v>
      </c>
      <c r="AJ144" s="303">
        <f>IF($AW144="","",IF(ISNUMBER(MATCH($AW144,AR$5:AR$29999,0)),MAX(AJ$4:AJ143)+1,0))</f>
        <v>0</v>
      </c>
      <c r="AK144" s="303">
        <f>IF($AW144="","",IF(ISNUMBER(MATCH($AW144,AS$5:AS$29999,0)),MAX(AK$4:AK143)+1,0))</f>
        <v>0</v>
      </c>
      <c r="AL144" s="303">
        <f>IF($AW144="","",IF(ISNUMBER(MATCH($AW144,AT$5:AT$29999,0)),MAX(AL$4:AL143)+1,0))</f>
        <v>0</v>
      </c>
      <c r="AM144" s="303">
        <f>IF($AW144="","",IF(ISNUMBER(MATCH($AW144,AU$5:AU$29999,0)),MAX(AM$4:AM143)+1,0))</f>
        <v>0</v>
      </c>
      <c r="AN144" s="303">
        <f>IF($AW144="","",IF(ISNUMBER(MATCH($AW144,AV$5:AV$29999,0)),MAX(AN$4:AN143)+1,0))</f>
        <v>0</v>
      </c>
      <c r="AO144" s="324"/>
      <c r="AP144" s="318"/>
      <c r="AQ144" s="318"/>
      <c r="AR144" s="318"/>
      <c r="AS144" s="318"/>
      <c r="AT144" s="301"/>
      <c r="AU144" s="301"/>
      <c r="AV144" s="301"/>
      <c r="AW144" s="319">
        <f t="shared" si="4"/>
        <v>0</v>
      </c>
      <c r="AX144" s="291"/>
      <c r="AY144" s="291"/>
      <c r="AZ144" s="291"/>
      <c r="BA144" s="291"/>
      <c r="BB144" s="291"/>
      <c r="BC144" s="291"/>
      <c r="BD144" s="29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spans="1:76" ht="12.75" customHeight="1" x14ac:dyDescent="0.25">
      <c r="A145" s="310">
        <f>IF(ROW()-ROW(A$4)&lt;=1000,ROW()-ROW(A$4),"")</f>
        <v>141</v>
      </c>
      <c r="B145" s="301"/>
      <c r="C145" s="301"/>
      <c r="D145" s="67"/>
      <c r="E145" s="245"/>
      <c r="F145" s="245"/>
      <c r="G145" s="309" t="str">
        <f>IF(IF(ISNUMBER(E145),"",MAX(G$4:G144)+1)&lt;=G$3,IF(ISNUMBER(E145),"",MAX(G$4:G144)+1),"")</f>
        <v/>
      </c>
      <c r="H145" s="307"/>
      <c r="I145" s="307"/>
      <c r="J145" s="304"/>
      <c r="K145" s="309"/>
      <c r="L145" s="309" t="str">
        <f>IF(C145="","",IF(ISNUMBER(MATCH(C145,$J$5:$J$1000,0)),"",IF(G145=1,E$4,0)+MAX(L$4:L144)+1))</f>
        <v/>
      </c>
      <c r="M145" s="304"/>
      <c r="N145" s="304"/>
      <c r="O145" s="67"/>
      <c r="P145" s="319"/>
      <c r="Q145" s="6"/>
      <c r="R145" s="303" t="str">
        <f>IF(ROW()-ROW(R$4)&lt;=AH$3,ROW()-ROW(R$4),"")</f>
        <v/>
      </c>
      <c r="S145" s="303" t="str">
        <f>IF(ROW()-ROW(S$4)&lt;=AI$3,ROW()-ROW(S$4),"")</f>
        <v/>
      </c>
      <c r="T145" s="303" t="str">
        <f>IF(ROW()-ROW(T$4)&lt;=AJ$3,ROW()-ROW(T$4),"")</f>
        <v/>
      </c>
      <c r="U145" s="303" t="str">
        <f>IF(ROW()-ROW(U$4)&lt;=AK$3,ROW()-ROW(U$4),"")</f>
        <v/>
      </c>
      <c r="V145" s="303" t="str">
        <f>IF(ROW()-ROW(V$4)&lt;=AL$3,ROW()-ROW(V$4),"")</f>
        <v/>
      </c>
      <c r="W145" s="303" t="str">
        <f>IF(ROW()-ROW(W$4)&lt;=AM$3,ROW()-ROW(W$4),"")</f>
        <v/>
      </c>
      <c r="X145" s="303" t="str">
        <f>IF(ROW()-ROW(X$4)&lt;=AN$3,ROW()-ROW(X$4),"")</f>
        <v/>
      </c>
      <c r="Y145" s="303"/>
      <c r="Z145" s="299" t="str">
        <f>IF(ISNUMBER(R145),INDEX($AW$5:$AW$2999,MATCH(R145,AH$5:AH$2999,0),1),"")</f>
        <v/>
      </c>
      <c r="AA145" s="299" t="str">
        <f>IF(ISNUMBER(S145),INDEX($AW$5:$AW$2999,MATCH(S145,AI$5:AI$2999,0),1),"")</f>
        <v/>
      </c>
      <c r="AB145" s="299" t="str">
        <f>IF(ISNUMBER(T145),INDEX($AW$5:$AW$2999,MATCH(T145,AJ$5:AJ$2999,0),1),"")</f>
        <v/>
      </c>
      <c r="AC145" s="299" t="str">
        <f>IF(ISNUMBER(U145),INDEX($AW$5:$AW$2999,MATCH(U145,AK$5:AK$2999,0),1),"")</f>
        <v/>
      </c>
      <c r="AD145" s="299" t="str">
        <f>IF(ISNUMBER(V145),INDEX($AW$5:$AW$2999,MATCH(V145,AL$5:AL$2999,0),1),"")</f>
        <v/>
      </c>
      <c r="AE145" s="299" t="str">
        <f>IF(ISNUMBER(W145),INDEX($AW$5:$AW$2999,MATCH(W145,AM$5:AM$2999,0),1),"")</f>
        <v/>
      </c>
      <c r="AF145" s="299" t="str">
        <f>IF(ISNUMBER(X145),INDEX($AW$5:$AW$2999,MATCH(X145,AN$5:AN$2999,0),1),"")</f>
        <v/>
      </c>
      <c r="AG145" s="299"/>
      <c r="AH145" s="303">
        <f>IF($AW145="","",IF(ISNUMBER(MATCH($AW145,AP$5:AP$29999,0)),MAX(AH$4:AH144)+1,0))</f>
        <v>0</v>
      </c>
      <c r="AI145" s="303">
        <f>IF($AW145="","",IF(ISNUMBER(MATCH($AW145,AQ$5:AQ$29999,0)),MAX(AI$4:AI144)+1,0))</f>
        <v>0</v>
      </c>
      <c r="AJ145" s="303">
        <f>IF($AW145="","",IF(ISNUMBER(MATCH($AW145,AR$5:AR$29999,0)),MAX(AJ$4:AJ144)+1,0))</f>
        <v>0</v>
      </c>
      <c r="AK145" s="303">
        <f>IF($AW145="","",IF(ISNUMBER(MATCH($AW145,AS$5:AS$29999,0)),MAX(AK$4:AK144)+1,0))</f>
        <v>0</v>
      </c>
      <c r="AL145" s="303">
        <f>IF($AW145="","",IF(ISNUMBER(MATCH($AW145,AT$5:AT$29999,0)),MAX(AL$4:AL144)+1,0))</f>
        <v>0</v>
      </c>
      <c r="AM145" s="303">
        <f>IF($AW145="","",IF(ISNUMBER(MATCH($AW145,AU$5:AU$29999,0)),MAX(AM$4:AM144)+1,0))</f>
        <v>0</v>
      </c>
      <c r="AN145" s="303">
        <f>IF($AW145="","",IF(ISNUMBER(MATCH($AW145,AV$5:AV$29999,0)),MAX(AN$4:AN144)+1,0))</f>
        <v>0</v>
      </c>
      <c r="AO145" s="324"/>
      <c r="AP145" s="318"/>
      <c r="AQ145" s="318"/>
      <c r="AR145" s="318"/>
      <c r="AS145" s="318"/>
      <c r="AT145" s="301"/>
      <c r="AU145" s="301"/>
      <c r="AV145" s="301"/>
      <c r="AW145" s="319">
        <f t="shared" si="4"/>
        <v>0</v>
      </c>
      <c r="AX145" s="291"/>
      <c r="AY145" s="291"/>
      <c r="AZ145" s="291"/>
      <c r="BA145" s="291"/>
      <c r="BB145" s="291"/>
      <c r="BC145" s="291"/>
      <c r="BD145" s="29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spans="1:76" ht="12.75" customHeight="1" x14ac:dyDescent="0.25">
      <c r="A146" s="310">
        <f>IF(ROW()-ROW(A$4)&lt;=1000,ROW()-ROW(A$4),"")</f>
        <v>142</v>
      </c>
      <c r="B146" s="301"/>
      <c r="C146" s="301"/>
      <c r="D146" s="67"/>
      <c r="E146" s="245"/>
      <c r="F146" s="245"/>
      <c r="G146" s="309" t="str">
        <f>IF(IF(ISNUMBER(E146),"",MAX(G$4:G145)+1)&lt;=G$3,IF(ISNUMBER(E146),"",MAX(G$4:G145)+1),"")</f>
        <v/>
      </c>
      <c r="H146" s="307"/>
      <c r="I146" s="307"/>
      <c r="J146" s="304"/>
      <c r="K146" s="309"/>
      <c r="L146" s="309" t="str">
        <f>IF(C146="","",IF(ISNUMBER(MATCH(C146,$J$5:$J$1000,0)),"",IF(G146=1,E$4,0)+MAX(L$4:L145)+1))</f>
        <v/>
      </c>
      <c r="M146" s="304"/>
      <c r="N146" s="304"/>
      <c r="O146" s="67"/>
      <c r="P146" s="319"/>
      <c r="Q146" s="6"/>
      <c r="R146" s="303" t="str">
        <f>IF(ROW()-ROW(R$4)&lt;=AH$3,ROW()-ROW(R$4),"")</f>
        <v/>
      </c>
      <c r="S146" s="303" t="str">
        <f>IF(ROW()-ROW(S$4)&lt;=AI$3,ROW()-ROW(S$4),"")</f>
        <v/>
      </c>
      <c r="T146" s="303" t="str">
        <f>IF(ROW()-ROW(T$4)&lt;=AJ$3,ROW()-ROW(T$4),"")</f>
        <v/>
      </c>
      <c r="U146" s="303" t="str">
        <f>IF(ROW()-ROW(U$4)&lt;=AK$3,ROW()-ROW(U$4),"")</f>
        <v/>
      </c>
      <c r="V146" s="303" t="str">
        <f>IF(ROW()-ROW(V$4)&lt;=AL$3,ROW()-ROW(V$4),"")</f>
        <v/>
      </c>
      <c r="W146" s="303" t="str">
        <f>IF(ROW()-ROW(W$4)&lt;=AM$3,ROW()-ROW(W$4),"")</f>
        <v/>
      </c>
      <c r="X146" s="303" t="str">
        <f>IF(ROW()-ROW(X$4)&lt;=AN$3,ROW()-ROW(X$4),"")</f>
        <v/>
      </c>
      <c r="Y146" s="303"/>
      <c r="Z146" s="299" t="str">
        <f>IF(ISNUMBER(R146),INDEX($AW$5:$AW$2999,MATCH(R146,AH$5:AH$2999,0),1),"")</f>
        <v/>
      </c>
      <c r="AA146" s="299" t="str">
        <f>IF(ISNUMBER(S146),INDEX($AW$5:$AW$2999,MATCH(S146,AI$5:AI$2999,0),1),"")</f>
        <v/>
      </c>
      <c r="AB146" s="299" t="str">
        <f>IF(ISNUMBER(T146),INDEX($AW$5:$AW$2999,MATCH(T146,AJ$5:AJ$2999,0),1),"")</f>
        <v/>
      </c>
      <c r="AC146" s="299" t="str">
        <f>IF(ISNUMBER(U146),INDEX($AW$5:$AW$2999,MATCH(U146,AK$5:AK$2999,0),1),"")</f>
        <v/>
      </c>
      <c r="AD146" s="299" t="str">
        <f>IF(ISNUMBER(V146),INDEX($AW$5:$AW$2999,MATCH(V146,AL$5:AL$2999,0),1),"")</f>
        <v/>
      </c>
      <c r="AE146" s="299" t="str">
        <f>IF(ISNUMBER(W146),INDEX($AW$5:$AW$2999,MATCH(W146,AM$5:AM$2999,0),1),"")</f>
        <v/>
      </c>
      <c r="AF146" s="299" t="str">
        <f>IF(ISNUMBER(X146),INDEX($AW$5:$AW$2999,MATCH(X146,AN$5:AN$2999,0),1),"")</f>
        <v/>
      </c>
      <c r="AG146" s="299"/>
      <c r="AH146" s="303">
        <f>IF($AW146="","",IF(ISNUMBER(MATCH($AW146,AP$5:AP$29999,0)),MAX(AH$4:AH145)+1,0))</f>
        <v>0</v>
      </c>
      <c r="AI146" s="303">
        <f>IF($AW146="","",IF(ISNUMBER(MATCH($AW146,AQ$5:AQ$29999,0)),MAX(AI$4:AI145)+1,0))</f>
        <v>0</v>
      </c>
      <c r="AJ146" s="303">
        <f>IF($AW146="","",IF(ISNUMBER(MATCH($AW146,AR$5:AR$29999,0)),MAX(AJ$4:AJ145)+1,0))</f>
        <v>0</v>
      </c>
      <c r="AK146" s="303">
        <f>IF($AW146="","",IF(ISNUMBER(MATCH($AW146,AS$5:AS$29999,0)),MAX(AK$4:AK145)+1,0))</f>
        <v>0</v>
      </c>
      <c r="AL146" s="303">
        <f>IF($AW146="","",IF(ISNUMBER(MATCH($AW146,AT$5:AT$29999,0)),MAX(AL$4:AL145)+1,0))</f>
        <v>0</v>
      </c>
      <c r="AM146" s="303">
        <f>IF($AW146="","",IF(ISNUMBER(MATCH($AW146,AU$5:AU$29999,0)),MAX(AM$4:AM145)+1,0))</f>
        <v>0</v>
      </c>
      <c r="AN146" s="303">
        <f>IF($AW146="","",IF(ISNUMBER(MATCH($AW146,AV$5:AV$29999,0)),MAX(AN$4:AN145)+1,0))</f>
        <v>0</v>
      </c>
      <c r="AO146" s="324"/>
      <c r="AP146" s="318"/>
      <c r="AQ146" s="318"/>
      <c r="AR146" s="318"/>
      <c r="AS146" s="318"/>
      <c r="AT146" s="301"/>
      <c r="AU146" s="301"/>
      <c r="AV146" s="301"/>
      <c r="AW146" s="319">
        <f t="shared" si="4"/>
        <v>0</v>
      </c>
      <c r="AX146" s="291"/>
      <c r="AY146" s="291"/>
      <c r="AZ146" s="291"/>
      <c r="BA146" s="291"/>
      <c r="BB146" s="291"/>
      <c r="BC146" s="291"/>
      <c r="BD146" s="29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spans="1:76" ht="12.75" customHeight="1" x14ac:dyDescent="0.25">
      <c r="A147" s="310">
        <f>IF(ROW()-ROW(A$4)&lt;=1000,ROW()-ROW(A$4),"")</f>
        <v>143</v>
      </c>
      <c r="B147" s="301"/>
      <c r="C147" s="301"/>
      <c r="D147" s="67"/>
      <c r="E147" s="245"/>
      <c r="F147" s="245"/>
      <c r="G147" s="309" t="str">
        <f>IF(IF(ISNUMBER(E147),"",MAX(G$4:G146)+1)&lt;=G$3,IF(ISNUMBER(E147),"",MAX(G$4:G146)+1),"")</f>
        <v/>
      </c>
      <c r="H147" s="307"/>
      <c r="I147" s="307"/>
      <c r="J147" s="304"/>
      <c r="K147" s="309"/>
      <c r="L147" s="309" t="str">
        <f>IF(C147="","",IF(ISNUMBER(MATCH(C147,$J$5:$J$1000,0)),"",IF(G147=1,E$4,0)+MAX(L$4:L146)+1))</f>
        <v/>
      </c>
      <c r="M147" s="304"/>
      <c r="N147" s="304"/>
      <c r="O147" s="67"/>
      <c r="P147" s="319"/>
      <c r="Q147" s="6"/>
      <c r="R147" s="303" t="str">
        <f>IF(ROW()-ROW(R$4)&lt;=AH$3,ROW()-ROW(R$4),"")</f>
        <v/>
      </c>
      <c r="S147" s="303" t="str">
        <f>IF(ROW()-ROW(S$4)&lt;=AI$3,ROW()-ROW(S$4),"")</f>
        <v/>
      </c>
      <c r="T147" s="303" t="str">
        <f>IF(ROW()-ROW(T$4)&lt;=AJ$3,ROW()-ROW(T$4),"")</f>
        <v/>
      </c>
      <c r="U147" s="303" t="str">
        <f>IF(ROW()-ROW(U$4)&lt;=AK$3,ROW()-ROW(U$4),"")</f>
        <v/>
      </c>
      <c r="V147" s="303" t="str">
        <f>IF(ROW()-ROW(V$4)&lt;=AL$3,ROW()-ROW(V$4),"")</f>
        <v/>
      </c>
      <c r="W147" s="303" t="str">
        <f>IF(ROW()-ROW(W$4)&lt;=AM$3,ROW()-ROW(W$4),"")</f>
        <v/>
      </c>
      <c r="X147" s="303" t="str">
        <f>IF(ROW()-ROW(X$4)&lt;=AN$3,ROW()-ROW(X$4),"")</f>
        <v/>
      </c>
      <c r="Y147" s="303"/>
      <c r="Z147" s="299" t="str">
        <f>IF(ISNUMBER(R147),INDEX($AW$5:$AW$2999,MATCH(R147,AH$5:AH$2999,0),1),"")</f>
        <v/>
      </c>
      <c r="AA147" s="299" t="str">
        <f>IF(ISNUMBER(S147),INDEX($AW$5:$AW$2999,MATCH(S147,AI$5:AI$2999,0),1),"")</f>
        <v/>
      </c>
      <c r="AB147" s="299" t="str">
        <f>IF(ISNUMBER(T147),INDEX($AW$5:$AW$2999,MATCH(T147,AJ$5:AJ$2999,0),1),"")</f>
        <v/>
      </c>
      <c r="AC147" s="299" t="str">
        <f>IF(ISNUMBER(U147),INDEX($AW$5:$AW$2999,MATCH(U147,AK$5:AK$2999,0),1),"")</f>
        <v/>
      </c>
      <c r="AD147" s="299" t="str">
        <f>IF(ISNUMBER(V147),INDEX($AW$5:$AW$2999,MATCH(V147,AL$5:AL$2999,0),1),"")</f>
        <v/>
      </c>
      <c r="AE147" s="299" t="str">
        <f>IF(ISNUMBER(W147),INDEX($AW$5:$AW$2999,MATCH(W147,AM$5:AM$2999,0),1),"")</f>
        <v/>
      </c>
      <c r="AF147" s="299" t="str">
        <f>IF(ISNUMBER(X147),INDEX($AW$5:$AW$2999,MATCH(X147,AN$5:AN$2999,0),1),"")</f>
        <v/>
      </c>
      <c r="AG147" s="299"/>
      <c r="AH147" s="303">
        <f>IF($AW147="","",IF(ISNUMBER(MATCH($AW147,AP$5:AP$29999,0)),MAX(AH$4:AH146)+1,0))</f>
        <v>0</v>
      </c>
      <c r="AI147" s="303">
        <f>IF($AW147="","",IF(ISNUMBER(MATCH($AW147,AQ$5:AQ$29999,0)),MAX(AI$4:AI146)+1,0))</f>
        <v>0</v>
      </c>
      <c r="AJ147" s="303">
        <f>IF($AW147="","",IF(ISNUMBER(MATCH($AW147,AR$5:AR$29999,0)),MAX(AJ$4:AJ146)+1,0))</f>
        <v>0</v>
      </c>
      <c r="AK147" s="303">
        <f>IF($AW147="","",IF(ISNUMBER(MATCH($AW147,AS$5:AS$29999,0)),MAX(AK$4:AK146)+1,0))</f>
        <v>0</v>
      </c>
      <c r="AL147" s="303">
        <f>IF($AW147="","",IF(ISNUMBER(MATCH($AW147,AT$5:AT$29999,0)),MAX(AL$4:AL146)+1,0))</f>
        <v>0</v>
      </c>
      <c r="AM147" s="303">
        <f>IF($AW147="","",IF(ISNUMBER(MATCH($AW147,AU$5:AU$29999,0)),MAX(AM$4:AM146)+1,0))</f>
        <v>0</v>
      </c>
      <c r="AN147" s="303">
        <f>IF($AW147="","",IF(ISNUMBER(MATCH($AW147,AV$5:AV$29999,0)),MAX(AN$4:AN146)+1,0))</f>
        <v>0</v>
      </c>
      <c r="AO147" s="324"/>
      <c r="AP147" s="318"/>
      <c r="AQ147" s="318"/>
      <c r="AR147" s="318"/>
      <c r="AS147" s="318"/>
      <c r="AT147" s="301"/>
      <c r="AU147" s="301"/>
      <c r="AV147" s="301"/>
      <c r="AW147" s="319">
        <f t="shared" si="4"/>
        <v>0</v>
      </c>
      <c r="AX147" s="291"/>
      <c r="AY147" s="291"/>
      <c r="AZ147" s="291"/>
      <c r="BA147" s="291"/>
      <c r="BB147" s="291"/>
      <c r="BC147" s="291"/>
      <c r="BD147" s="29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spans="1:76" ht="12.75" customHeight="1" x14ac:dyDescent="0.25">
      <c r="A148" s="310">
        <f>IF(ROW()-ROW(A$4)&lt;=1000,ROW()-ROW(A$4),"")</f>
        <v>144</v>
      </c>
      <c r="B148" s="301"/>
      <c r="C148" s="301"/>
      <c r="D148" s="67"/>
      <c r="E148" s="245"/>
      <c r="F148" s="245"/>
      <c r="G148" s="309" t="str">
        <f>IF(IF(ISNUMBER(E148),"",MAX(G$4:G147)+1)&lt;=G$3,IF(ISNUMBER(E148),"",MAX(G$4:G147)+1),"")</f>
        <v/>
      </c>
      <c r="H148" s="307"/>
      <c r="I148" s="307"/>
      <c r="J148" s="304"/>
      <c r="K148" s="309"/>
      <c r="L148" s="309" t="str">
        <f>IF(C148="","",IF(ISNUMBER(MATCH(C148,$J$5:$J$1000,0)),"",IF(G148=1,E$4,0)+MAX(L$4:L147)+1))</f>
        <v/>
      </c>
      <c r="M148" s="304"/>
      <c r="N148" s="304"/>
      <c r="O148" s="67"/>
      <c r="P148" s="319"/>
      <c r="Q148" s="6"/>
      <c r="R148" s="303" t="str">
        <f>IF(ROW()-ROW(R$4)&lt;=AH$3,ROW()-ROW(R$4),"")</f>
        <v/>
      </c>
      <c r="S148" s="303" t="str">
        <f>IF(ROW()-ROW(S$4)&lt;=AI$3,ROW()-ROW(S$4),"")</f>
        <v/>
      </c>
      <c r="T148" s="303" t="str">
        <f>IF(ROW()-ROW(T$4)&lt;=AJ$3,ROW()-ROW(T$4),"")</f>
        <v/>
      </c>
      <c r="U148" s="303" t="str">
        <f>IF(ROW()-ROW(U$4)&lt;=AK$3,ROW()-ROW(U$4),"")</f>
        <v/>
      </c>
      <c r="V148" s="303" t="str">
        <f>IF(ROW()-ROW(V$4)&lt;=AL$3,ROW()-ROW(V$4),"")</f>
        <v/>
      </c>
      <c r="W148" s="303" t="str">
        <f>IF(ROW()-ROW(W$4)&lt;=AM$3,ROW()-ROW(W$4),"")</f>
        <v/>
      </c>
      <c r="X148" s="303" t="str">
        <f>IF(ROW()-ROW(X$4)&lt;=AN$3,ROW()-ROW(X$4),"")</f>
        <v/>
      </c>
      <c r="Y148" s="303"/>
      <c r="Z148" s="299" t="str">
        <f>IF(ISNUMBER(R148),INDEX($AW$5:$AW$2999,MATCH(R148,AH$5:AH$2999,0),1),"")</f>
        <v/>
      </c>
      <c r="AA148" s="299" t="str">
        <f>IF(ISNUMBER(S148),INDEX($AW$5:$AW$2999,MATCH(S148,AI$5:AI$2999,0),1),"")</f>
        <v/>
      </c>
      <c r="AB148" s="299" t="str">
        <f>IF(ISNUMBER(T148),INDEX($AW$5:$AW$2999,MATCH(T148,AJ$5:AJ$2999,0),1),"")</f>
        <v/>
      </c>
      <c r="AC148" s="299" t="str">
        <f>IF(ISNUMBER(U148),INDEX($AW$5:$AW$2999,MATCH(U148,AK$5:AK$2999,0),1),"")</f>
        <v/>
      </c>
      <c r="AD148" s="299" t="str">
        <f>IF(ISNUMBER(V148),INDEX($AW$5:$AW$2999,MATCH(V148,AL$5:AL$2999,0),1),"")</f>
        <v/>
      </c>
      <c r="AE148" s="299" t="str">
        <f>IF(ISNUMBER(W148),INDEX($AW$5:$AW$2999,MATCH(W148,AM$5:AM$2999,0),1),"")</f>
        <v/>
      </c>
      <c r="AF148" s="299" t="str">
        <f>IF(ISNUMBER(X148),INDEX($AW$5:$AW$2999,MATCH(X148,AN$5:AN$2999,0),1),"")</f>
        <v/>
      </c>
      <c r="AG148" s="299"/>
      <c r="AH148" s="303">
        <f>IF($AW148="","",IF(ISNUMBER(MATCH($AW148,AP$5:AP$29999,0)),MAX(AH$4:AH147)+1,0))</f>
        <v>0</v>
      </c>
      <c r="AI148" s="303">
        <f>IF($AW148="","",IF(ISNUMBER(MATCH($AW148,AQ$5:AQ$29999,0)),MAX(AI$4:AI147)+1,0))</f>
        <v>0</v>
      </c>
      <c r="AJ148" s="303">
        <f>IF($AW148="","",IF(ISNUMBER(MATCH($AW148,AR$5:AR$29999,0)),MAX(AJ$4:AJ147)+1,0))</f>
        <v>0</v>
      </c>
      <c r="AK148" s="303">
        <f>IF($AW148="","",IF(ISNUMBER(MATCH($AW148,AS$5:AS$29999,0)),MAX(AK$4:AK147)+1,0))</f>
        <v>0</v>
      </c>
      <c r="AL148" s="303">
        <f>IF($AW148="","",IF(ISNUMBER(MATCH($AW148,AT$5:AT$29999,0)),MAX(AL$4:AL147)+1,0))</f>
        <v>0</v>
      </c>
      <c r="AM148" s="303">
        <f>IF($AW148="","",IF(ISNUMBER(MATCH($AW148,AU$5:AU$29999,0)),MAX(AM$4:AM147)+1,0))</f>
        <v>0</v>
      </c>
      <c r="AN148" s="303">
        <f>IF($AW148="","",IF(ISNUMBER(MATCH($AW148,AV$5:AV$29999,0)),MAX(AN$4:AN147)+1,0))</f>
        <v>0</v>
      </c>
      <c r="AO148" s="324"/>
      <c r="AP148" s="318"/>
      <c r="AQ148" s="318"/>
      <c r="AR148" s="318"/>
      <c r="AS148" s="318"/>
      <c r="AT148" s="301"/>
      <c r="AU148" s="301"/>
      <c r="AV148" s="301"/>
      <c r="AW148" s="319">
        <f t="shared" si="4"/>
        <v>0</v>
      </c>
      <c r="AX148" s="291"/>
      <c r="AY148" s="291"/>
      <c r="AZ148" s="291"/>
      <c r="BA148" s="291"/>
      <c r="BB148" s="291"/>
      <c r="BC148" s="291"/>
      <c r="BD148" s="29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  <row r="149" spans="1:76" ht="12.75" customHeight="1" x14ac:dyDescent="0.25">
      <c r="A149" s="310">
        <f>IF(ROW()-ROW(A$4)&lt;=1000,ROW()-ROW(A$4),"")</f>
        <v>145</v>
      </c>
      <c r="B149" s="301"/>
      <c r="C149" s="301"/>
      <c r="D149" s="67"/>
      <c r="E149" s="245"/>
      <c r="F149" s="245"/>
      <c r="G149" s="309" t="str">
        <f>IF(IF(ISNUMBER(E149),"",MAX(G$4:G148)+1)&lt;=G$3,IF(ISNUMBER(E149),"",MAX(G$4:G148)+1),"")</f>
        <v/>
      </c>
      <c r="H149" s="307"/>
      <c r="I149" s="307"/>
      <c r="J149" s="304"/>
      <c r="K149" s="309"/>
      <c r="L149" s="309" t="str">
        <f>IF(C149="","",IF(ISNUMBER(MATCH(C149,$J$5:$J$1000,0)),"",IF(G149=1,E$4,0)+MAX(L$4:L148)+1))</f>
        <v/>
      </c>
      <c r="M149" s="304"/>
      <c r="N149" s="304"/>
      <c r="O149" s="67"/>
      <c r="P149" s="319"/>
      <c r="Q149" s="6"/>
      <c r="R149" s="303" t="str">
        <f>IF(ROW()-ROW(R$4)&lt;=AH$3,ROW()-ROW(R$4),"")</f>
        <v/>
      </c>
      <c r="S149" s="303" t="str">
        <f>IF(ROW()-ROW(S$4)&lt;=AI$3,ROW()-ROW(S$4),"")</f>
        <v/>
      </c>
      <c r="T149" s="303" t="str">
        <f>IF(ROW()-ROW(T$4)&lt;=AJ$3,ROW()-ROW(T$4),"")</f>
        <v/>
      </c>
      <c r="U149" s="303" t="str">
        <f>IF(ROW()-ROW(U$4)&lt;=AK$3,ROW()-ROW(U$4),"")</f>
        <v/>
      </c>
      <c r="V149" s="303" t="str">
        <f>IF(ROW()-ROW(V$4)&lt;=AL$3,ROW()-ROW(V$4),"")</f>
        <v/>
      </c>
      <c r="W149" s="303" t="str">
        <f>IF(ROW()-ROW(W$4)&lt;=AM$3,ROW()-ROW(W$4),"")</f>
        <v/>
      </c>
      <c r="X149" s="303" t="str">
        <f>IF(ROW()-ROW(X$4)&lt;=AN$3,ROW()-ROW(X$4),"")</f>
        <v/>
      </c>
      <c r="Y149" s="303"/>
      <c r="Z149" s="299" t="str">
        <f>IF(ISNUMBER(R149),INDEX($AW$5:$AW$2999,MATCH(R149,AH$5:AH$2999,0),1),"")</f>
        <v/>
      </c>
      <c r="AA149" s="299" t="str">
        <f>IF(ISNUMBER(S149),INDEX($AW$5:$AW$2999,MATCH(S149,AI$5:AI$2999,0),1),"")</f>
        <v/>
      </c>
      <c r="AB149" s="299" t="str">
        <f>IF(ISNUMBER(T149),INDEX($AW$5:$AW$2999,MATCH(T149,AJ$5:AJ$2999,0),1),"")</f>
        <v/>
      </c>
      <c r="AC149" s="299" t="str">
        <f>IF(ISNUMBER(U149),INDEX($AW$5:$AW$2999,MATCH(U149,AK$5:AK$2999,0),1),"")</f>
        <v/>
      </c>
      <c r="AD149" s="299" t="str">
        <f>IF(ISNUMBER(V149),INDEX($AW$5:$AW$2999,MATCH(V149,AL$5:AL$2999,0),1),"")</f>
        <v/>
      </c>
      <c r="AE149" s="299" t="str">
        <f>IF(ISNUMBER(W149),INDEX($AW$5:$AW$2999,MATCH(W149,AM$5:AM$2999,0),1),"")</f>
        <v/>
      </c>
      <c r="AF149" s="299" t="str">
        <f>IF(ISNUMBER(X149),INDEX($AW$5:$AW$2999,MATCH(X149,AN$5:AN$2999,0),1),"")</f>
        <v/>
      </c>
      <c r="AG149" s="299"/>
      <c r="AH149" s="303">
        <f>IF($AW149="","",IF(ISNUMBER(MATCH($AW149,AP$5:AP$29999,0)),MAX(AH$4:AH148)+1,0))</f>
        <v>0</v>
      </c>
      <c r="AI149" s="303">
        <f>IF($AW149="","",IF(ISNUMBER(MATCH($AW149,AQ$5:AQ$29999,0)),MAX(AI$4:AI148)+1,0))</f>
        <v>0</v>
      </c>
      <c r="AJ149" s="303">
        <f>IF($AW149="","",IF(ISNUMBER(MATCH($AW149,AR$5:AR$29999,0)),MAX(AJ$4:AJ148)+1,0))</f>
        <v>0</v>
      </c>
      <c r="AK149" s="303">
        <f>IF($AW149="","",IF(ISNUMBER(MATCH($AW149,AS$5:AS$29999,0)),MAX(AK$4:AK148)+1,0))</f>
        <v>0</v>
      </c>
      <c r="AL149" s="303">
        <f>IF($AW149="","",IF(ISNUMBER(MATCH($AW149,AT$5:AT$29999,0)),MAX(AL$4:AL148)+1,0))</f>
        <v>0</v>
      </c>
      <c r="AM149" s="303">
        <f>IF($AW149="","",IF(ISNUMBER(MATCH($AW149,AU$5:AU$29999,0)),MAX(AM$4:AM148)+1,0))</f>
        <v>0</v>
      </c>
      <c r="AN149" s="303">
        <f>IF($AW149="","",IF(ISNUMBER(MATCH($AW149,AV$5:AV$29999,0)),MAX(AN$4:AN148)+1,0))</f>
        <v>0</v>
      </c>
      <c r="AO149" s="324"/>
      <c r="AP149" s="318"/>
      <c r="AQ149" s="318"/>
      <c r="AR149" s="318"/>
      <c r="AS149" s="318"/>
      <c r="AT149" s="301"/>
      <c r="AU149" s="301"/>
      <c r="AV149" s="301"/>
      <c r="AW149" s="319">
        <f t="shared" si="4"/>
        <v>0</v>
      </c>
      <c r="AX149" s="291"/>
      <c r="AY149" s="291"/>
      <c r="AZ149" s="291"/>
      <c r="BA149" s="291"/>
      <c r="BB149" s="291"/>
      <c r="BC149" s="291"/>
      <c r="BD149" s="29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</row>
    <row r="150" spans="1:76" ht="12.75" customHeight="1" x14ac:dyDescent="0.25">
      <c r="A150" s="310">
        <f>IF(ROW()-ROW(A$4)&lt;=1000,ROW()-ROW(A$4),"")</f>
        <v>146</v>
      </c>
      <c r="B150" s="301"/>
      <c r="C150" s="301"/>
      <c r="D150" s="67"/>
      <c r="E150" s="245"/>
      <c r="F150" s="245"/>
      <c r="G150" s="309" t="str">
        <f>IF(IF(ISNUMBER(E150),"",MAX(G$4:G149)+1)&lt;=G$3,IF(ISNUMBER(E150),"",MAX(G$4:G149)+1),"")</f>
        <v/>
      </c>
      <c r="H150" s="307"/>
      <c r="I150" s="307"/>
      <c r="J150" s="304"/>
      <c r="K150" s="309"/>
      <c r="L150" s="309" t="str">
        <f>IF(C150="","",IF(ISNUMBER(MATCH(C150,$J$5:$J$1000,0)),"",IF(G150=1,E$4,0)+MAX(L$4:L149)+1))</f>
        <v/>
      </c>
      <c r="M150" s="304"/>
      <c r="N150" s="304"/>
      <c r="O150" s="67"/>
      <c r="P150" s="319"/>
      <c r="Q150" s="6"/>
      <c r="R150" s="303" t="str">
        <f>IF(ROW()-ROW(R$4)&lt;=AH$3,ROW()-ROW(R$4),"")</f>
        <v/>
      </c>
      <c r="S150" s="303" t="str">
        <f>IF(ROW()-ROW(S$4)&lt;=AI$3,ROW()-ROW(S$4),"")</f>
        <v/>
      </c>
      <c r="T150" s="303" t="str">
        <f>IF(ROW()-ROW(T$4)&lt;=AJ$3,ROW()-ROW(T$4),"")</f>
        <v/>
      </c>
      <c r="U150" s="303" t="str">
        <f>IF(ROW()-ROW(U$4)&lt;=AK$3,ROW()-ROW(U$4),"")</f>
        <v/>
      </c>
      <c r="V150" s="303" t="str">
        <f>IF(ROW()-ROW(V$4)&lt;=AL$3,ROW()-ROW(V$4),"")</f>
        <v/>
      </c>
      <c r="W150" s="303" t="str">
        <f>IF(ROW()-ROW(W$4)&lt;=AM$3,ROW()-ROW(W$4),"")</f>
        <v/>
      </c>
      <c r="X150" s="303" t="str">
        <f>IF(ROW()-ROW(X$4)&lt;=AN$3,ROW()-ROW(X$4),"")</f>
        <v/>
      </c>
      <c r="Y150" s="303"/>
      <c r="Z150" s="299" t="str">
        <f>IF(ISNUMBER(R150),INDEX($AW$5:$AW$2999,MATCH(R150,AH$5:AH$2999,0),1),"")</f>
        <v/>
      </c>
      <c r="AA150" s="299" t="str">
        <f>IF(ISNUMBER(S150),INDEX($AW$5:$AW$2999,MATCH(S150,AI$5:AI$2999,0),1),"")</f>
        <v/>
      </c>
      <c r="AB150" s="299" t="str">
        <f>IF(ISNUMBER(T150),INDEX($AW$5:$AW$2999,MATCH(T150,AJ$5:AJ$2999,0),1),"")</f>
        <v/>
      </c>
      <c r="AC150" s="299" t="str">
        <f>IF(ISNUMBER(U150),INDEX($AW$5:$AW$2999,MATCH(U150,AK$5:AK$2999,0),1),"")</f>
        <v/>
      </c>
      <c r="AD150" s="299" t="str">
        <f>IF(ISNUMBER(V150),INDEX($AW$5:$AW$2999,MATCH(V150,AL$5:AL$2999,0),1),"")</f>
        <v/>
      </c>
      <c r="AE150" s="299" t="str">
        <f>IF(ISNUMBER(W150),INDEX($AW$5:$AW$2999,MATCH(W150,AM$5:AM$2999,0),1),"")</f>
        <v/>
      </c>
      <c r="AF150" s="299" t="str">
        <f>IF(ISNUMBER(X150),INDEX($AW$5:$AW$2999,MATCH(X150,AN$5:AN$2999,0),1),"")</f>
        <v/>
      </c>
      <c r="AG150" s="299"/>
      <c r="AH150" s="303">
        <f>IF($AW150="","",IF(ISNUMBER(MATCH($AW150,AP$5:AP$29999,0)),MAX(AH$4:AH149)+1,0))</f>
        <v>0</v>
      </c>
      <c r="AI150" s="303">
        <f>IF($AW150="","",IF(ISNUMBER(MATCH($AW150,AQ$5:AQ$29999,0)),MAX(AI$4:AI149)+1,0))</f>
        <v>0</v>
      </c>
      <c r="AJ150" s="303">
        <f>IF($AW150="","",IF(ISNUMBER(MATCH($AW150,AR$5:AR$29999,0)),MAX(AJ$4:AJ149)+1,0))</f>
        <v>0</v>
      </c>
      <c r="AK150" s="303">
        <f>IF($AW150="","",IF(ISNUMBER(MATCH($AW150,AS$5:AS$29999,0)),MAX(AK$4:AK149)+1,0))</f>
        <v>0</v>
      </c>
      <c r="AL150" s="303">
        <f>IF($AW150="","",IF(ISNUMBER(MATCH($AW150,AT$5:AT$29999,0)),MAX(AL$4:AL149)+1,0))</f>
        <v>0</v>
      </c>
      <c r="AM150" s="303">
        <f>IF($AW150="","",IF(ISNUMBER(MATCH($AW150,AU$5:AU$29999,0)),MAX(AM$4:AM149)+1,0))</f>
        <v>0</v>
      </c>
      <c r="AN150" s="303">
        <f>IF($AW150="","",IF(ISNUMBER(MATCH($AW150,AV$5:AV$29999,0)),MAX(AN$4:AN149)+1,0))</f>
        <v>0</v>
      </c>
      <c r="AO150" s="324"/>
      <c r="AP150" s="318"/>
      <c r="AQ150" s="318"/>
      <c r="AR150" s="318"/>
      <c r="AS150" s="318"/>
      <c r="AT150" s="301"/>
      <c r="AU150" s="301"/>
      <c r="AV150" s="301"/>
      <c r="AW150" s="319">
        <f t="shared" si="4"/>
        <v>0</v>
      </c>
      <c r="AX150" s="291"/>
      <c r="AY150" s="291"/>
      <c r="AZ150" s="291"/>
      <c r="BA150" s="291"/>
      <c r="BB150" s="291"/>
      <c r="BC150" s="291"/>
      <c r="BD150" s="29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</row>
    <row r="151" spans="1:76" ht="12.75" customHeight="1" x14ac:dyDescent="0.25">
      <c r="A151" s="310">
        <f>IF(ROW()-ROW(A$4)&lt;=1000,ROW()-ROW(A$4),"")</f>
        <v>147</v>
      </c>
      <c r="B151" s="301"/>
      <c r="C151" s="301"/>
      <c r="D151" s="67"/>
      <c r="E151" s="245"/>
      <c r="F151" s="245"/>
      <c r="G151" s="309" t="str">
        <f>IF(IF(ISNUMBER(E151),"",MAX(G$4:G150)+1)&lt;=G$3,IF(ISNUMBER(E151),"",MAX(G$4:G150)+1),"")</f>
        <v/>
      </c>
      <c r="H151" s="307"/>
      <c r="I151" s="307"/>
      <c r="J151" s="304"/>
      <c r="K151" s="309"/>
      <c r="L151" s="309" t="str">
        <f>IF(C151="","",IF(ISNUMBER(MATCH(C151,$J$5:$J$1000,0)),"",IF(G151=1,E$4,0)+MAX(L$4:L150)+1))</f>
        <v/>
      </c>
      <c r="M151" s="304"/>
      <c r="N151" s="304"/>
      <c r="O151" s="67"/>
      <c r="P151" s="319"/>
      <c r="Q151" s="6"/>
      <c r="R151" s="303" t="str">
        <f>IF(ROW()-ROW(R$4)&lt;=AH$3,ROW()-ROW(R$4),"")</f>
        <v/>
      </c>
      <c r="S151" s="303" t="str">
        <f>IF(ROW()-ROW(S$4)&lt;=AI$3,ROW()-ROW(S$4),"")</f>
        <v/>
      </c>
      <c r="T151" s="303" t="str">
        <f>IF(ROW()-ROW(T$4)&lt;=AJ$3,ROW()-ROW(T$4),"")</f>
        <v/>
      </c>
      <c r="U151" s="303" t="str">
        <f>IF(ROW()-ROW(U$4)&lt;=AK$3,ROW()-ROW(U$4),"")</f>
        <v/>
      </c>
      <c r="V151" s="303" t="str">
        <f>IF(ROW()-ROW(V$4)&lt;=AL$3,ROW()-ROW(V$4),"")</f>
        <v/>
      </c>
      <c r="W151" s="303" t="str">
        <f>IF(ROW()-ROW(W$4)&lt;=AM$3,ROW()-ROW(W$4),"")</f>
        <v/>
      </c>
      <c r="X151" s="303" t="str">
        <f>IF(ROW()-ROW(X$4)&lt;=AN$3,ROW()-ROW(X$4),"")</f>
        <v/>
      </c>
      <c r="Y151" s="303"/>
      <c r="Z151" s="299" t="str">
        <f>IF(ISNUMBER(R151),INDEX($AW$5:$AW$2999,MATCH(R151,AH$5:AH$2999,0),1),"")</f>
        <v/>
      </c>
      <c r="AA151" s="299" t="str">
        <f>IF(ISNUMBER(S151),INDEX($AW$5:$AW$2999,MATCH(S151,AI$5:AI$2999,0),1),"")</f>
        <v/>
      </c>
      <c r="AB151" s="299" t="str">
        <f>IF(ISNUMBER(T151),INDEX($AW$5:$AW$2999,MATCH(T151,AJ$5:AJ$2999,0),1),"")</f>
        <v/>
      </c>
      <c r="AC151" s="299" t="str">
        <f>IF(ISNUMBER(U151),INDEX($AW$5:$AW$2999,MATCH(U151,AK$5:AK$2999,0),1),"")</f>
        <v/>
      </c>
      <c r="AD151" s="299" t="str">
        <f>IF(ISNUMBER(V151),INDEX($AW$5:$AW$2999,MATCH(V151,AL$5:AL$2999,0),1),"")</f>
        <v/>
      </c>
      <c r="AE151" s="299" t="str">
        <f>IF(ISNUMBER(W151),INDEX($AW$5:$AW$2999,MATCH(W151,AM$5:AM$2999,0),1),"")</f>
        <v/>
      </c>
      <c r="AF151" s="299" t="str">
        <f>IF(ISNUMBER(X151),INDEX($AW$5:$AW$2999,MATCH(X151,AN$5:AN$2999,0),1),"")</f>
        <v/>
      </c>
      <c r="AG151" s="299"/>
      <c r="AH151" s="303">
        <f>IF($AW151="","",IF(ISNUMBER(MATCH($AW151,AP$5:AP$29999,0)),MAX(AH$4:AH150)+1,0))</f>
        <v>0</v>
      </c>
      <c r="AI151" s="303">
        <f>IF($AW151="","",IF(ISNUMBER(MATCH($AW151,AQ$5:AQ$29999,0)),MAX(AI$4:AI150)+1,0))</f>
        <v>0</v>
      </c>
      <c r="AJ151" s="303">
        <f>IF($AW151="","",IF(ISNUMBER(MATCH($AW151,AR$5:AR$29999,0)),MAX(AJ$4:AJ150)+1,0))</f>
        <v>0</v>
      </c>
      <c r="AK151" s="303">
        <f>IF($AW151="","",IF(ISNUMBER(MATCH($AW151,AS$5:AS$29999,0)),MAX(AK$4:AK150)+1,0))</f>
        <v>0</v>
      </c>
      <c r="AL151" s="303">
        <f>IF($AW151="","",IF(ISNUMBER(MATCH($AW151,AT$5:AT$29999,0)),MAX(AL$4:AL150)+1,0))</f>
        <v>0</v>
      </c>
      <c r="AM151" s="303">
        <f>IF($AW151="","",IF(ISNUMBER(MATCH($AW151,AU$5:AU$29999,0)),MAX(AM$4:AM150)+1,0))</f>
        <v>0</v>
      </c>
      <c r="AN151" s="303">
        <f>IF($AW151="","",IF(ISNUMBER(MATCH($AW151,AV$5:AV$29999,0)),MAX(AN$4:AN150)+1,0))</f>
        <v>0</v>
      </c>
      <c r="AO151" s="324"/>
      <c r="AP151" s="318"/>
      <c r="AQ151" s="318"/>
      <c r="AR151" s="318"/>
      <c r="AS151" s="318"/>
      <c r="AT151" s="301"/>
      <c r="AU151" s="301"/>
      <c r="AV151" s="301"/>
      <c r="AW151" s="319">
        <f t="shared" si="4"/>
        <v>0</v>
      </c>
      <c r="AX151" s="291"/>
      <c r="AY151" s="291"/>
      <c r="AZ151" s="291"/>
      <c r="BA151" s="291"/>
      <c r="BB151" s="291"/>
      <c r="BC151" s="291"/>
      <c r="BD151" s="29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</row>
    <row r="152" spans="1:76" ht="12.75" customHeight="1" x14ac:dyDescent="0.25">
      <c r="A152" s="310">
        <f>IF(ROW()-ROW(A$4)&lt;=1000,ROW()-ROW(A$4),"")</f>
        <v>148</v>
      </c>
      <c r="B152" s="301"/>
      <c r="C152" s="301"/>
      <c r="D152" s="67"/>
      <c r="E152" s="245"/>
      <c r="F152" s="245"/>
      <c r="G152" s="309" t="str">
        <f>IF(IF(ISNUMBER(E152),"",MAX(G$4:G151)+1)&lt;=G$3,IF(ISNUMBER(E152),"",MAX(G$4:G151)+1),"")</f>
        <v/>
      </c>
      <c r="H152" s="307"/>
      <c r="I152" s="307"/>
      <c r="J152" s="304"/>
      <c r="K152" s="309"/>
      <c r="L152" s="309" t="str">
        <f>IF(C152="","",IF(ISNUMBER(MATCH(C152,$J$5:$J$1000,0)),"",IF(G152=1,E$4,0)+MAX(L$4:L151)+1))</f>
        <v/>
      </c>
      <c r="M152" s="304"/>
      <c r="N152" s="304"/>
      <c r="O152" s="67"/>
      <c r="P152" s="319"/>
      <c r="Q152" s="6"/>
      <c r="R152" s="303" t="str">
        <f>IF(ROW()-ROW(R$4)&lt;=AH$3,ROW()-ROW(R$4),"")</f>
        <v/>
      </c>
      <c r="S152" s="303" t="str">
        <f>IF(ROW()-ROW(S$4)&lt;=AI$3,ROW()-ROW(S$4),"")</f>
        <v/>
      </c>
      <c r="T152" s="303" t="str">
        <f>IF(ROW()-ROW(T$4)&lt;=AJ$3,ROW()-ROW(T$4),"")</f>
        <v/>
      </c>
      <c r="U152" s="303" t="str">
        <f>IF(ROW()-ROW(U$4)&lt;=AK$3,ROW()-ROW(U$4),"")</f>
        <v/>
      </c>
      <c r="V152" s="303" t="str">
        <f>IF(ROW()-ROW(V$4)&lt;=AL$3,ROW()-ROW(V$4),"")</f>
        <v/>
      </c>
      <c r="W152" s="303" t="str">
        <f>IF(ROW()-ROW(W$4)&lt;=AM$3,ROW()-ROW(W$4),"")</f>
        <v/>
      </c>
      <c r="X152" s="303" t="str">
        <f>IF(ROW()-ROW(X$4)&lt;=AN$3,ROW()-ROW(X$4),"")</f>
        <v/>
      </c>
      <c r="Y152" s="303"/>
      <c r="Z152" s="299" t="str">
        <f>IF(ISNUMBER(R152),INDEX($AW$5:$AW$2999,MATCH(R152,AH$5:AH$2999,0),1),"")</f>
        <v/>
      </c>
      <c r="AA152" s="299" t="str">
        <f>IF(ISNUMBER(S152),INDEX($AW$5:$AW$2999,MATCH(S152,AI$5:AI$2999,0),1),"")</f>
        <v/>
      </c>
      <c r="AB152" s="299" t="str">
        <f>IF(ISNUMBER(T152),INDEX($AW$5:$AW$2999,MATCH(T152,AJ$5:AJ$2999,0),1),"")</f>
        <v/>
      </c>
      <c r="AC152" s="299" t="str">
        <f>IF(ISNUMBER(U152),INDEX($AW$5:$AW$2999,MATCH(U152,AK$5:AK$2999,0),1),"")</f>
        <v/>
      </c>
      <c r="AD152" s="299" t="str">
        <f>IF(ISNUMBER(V152),INDEX($AW$5:$AW$2999,MATCH(V152,AL$5:AL$2999,0),1),"")</f>
        <v/>
      </c>
      <c r="AE152" s="299" t="str">
        <f>IF(ISNUMBER(W152),INDEX($AW$5:$AW$2999,MATCH(W152,AM$5:AM$2999,0),1),"")</f>
        <v/>
      </c>
      <c r="AF152" s="299" t="str">
        <f>IF(ISNUMBER(X152),INDEX($AW$5:$AW$2999,MATCH(X152,AN$5:AN$2999,0),1),"")</f>
        <v/>
      </c>
      <c r="AG152" s="299"/>
      <c r="AH152" s="303">
        <f>IF($AW152="","",IF(ISNUMBER(MATCH($AW152,AP$5:AP$29999,0)),MAX(AH$4:AH151)+1,0))</f>
        <v>0</v>
      </c>
      <c r="AI152" s="303">
        <f>IF($AW152="","",IF(ISNUMBER(MATCH($AW152,AQ$5:AQ$29999,0)),MAX(AI$4:AI151)+1,0))</f>
        <v>0</v>
      </c>
      <c r="AJ152" s="303">
        <f>IF($AW152="","",IF(ISNUMBER(MATCH($AW152,AR$5:AR$29999,0)),MAX(AJ$4:AJ151)+1,0))</f>
        <v>0</v>
      </c>
      <c r="AK152" s="303">
        <f>IF($AW152="","",IF(ISNUMBER(MATCH($AW152,AS$5:AS$29999,0)),MAX(AK$4:AK151)+1,0))</f>
        <v>0</v>
      </c>
      <c r="AL152" s="303">
        <f>IF($AW152="","",IF(ISNUMBER(MATCH($AW152,AT$5:AT$29999,0)),MAX(AL$4:AL151)+1,0))</f>
        <v>0</v>
      </c>
      <c r="AM152" s="303">
        <f>IF($AW152="","",IF(ISNUMBER(MATCH($AW152,AU$5:AU$29999,0)),MAX(AM$4:AM151)+1,0))</f>
        <v>0</v>
      </c>
      <c r="AN152" s="303">
        <f>IF($AW152="","",IF(ISNUMBER(MATCH($AW152,AV$5:AV$29999,0)),MAX(AN$4:AN151)+1,0))</f>
        <v>0</v>
      </c>
      <c r="AO152" s="324"/>
      <c r="AP152" s="318"/>
      <c r="AQ152" s="318"/>
      <c r="AR152" s="318"/>
      <c r="AS152" s="318"/>
      <c r="AT152" s="301"/>
      <c r="AU152" s="301"/>
      <c r="AV152" s="301"/>
      <c r="AW152" s="319">
        <f t="shared" si="4"/>
        <v>0</v>
      </c>
      <c r="AX152" s="291"/>
      <c r="AY152" s="291"/>
      <c r="AZ152" s="291"/>
      <c r="BA152" s="291"/>
      <c r="BB152" s="291"/>
      <c r="BC152" s="291"/>
      <c r="BD152" s="29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</row>
    <row r="153" spans="1:76" ht="12.75" customHeight="1" x14ac:dyDescent="0.25">
      <c r="A153" s="310">
        <f>IF(ROW()-ROW(A$4)&lt;=1000,ROW()-ROW(A$4),"")</f>
        <v>149</v>
      </c>
      <c r="B153" s="301"/>
      <c r="C153" s="301"/>
      <c r="D153" s="67"/>
      <c r="E153" s="245"/>
      <c r="F153" s="245"/>
      <c r="G153" s="309" t="str">
        <f>IF(IF(ISNUMBER(E153),"",MAX(G$4:G152)+1)&lt;=G$3,IF(ISNUMBER(E153),"",MAX(G$4:G152)+1),"")</f>
        <v/>
      </c>
      <c r="H153" s="307"/>
      <c r="I153" s="307"/>
      <c r="J153" s="304"/>
      <c r="K153" s="309"/>
      <c r="L153" s="309" t="str">
        <f>IF(C153="","",IF(ISNUMBER(MATCH(C153,$J$5:$J$1000,0)),"",IF(G153=1,E$4,0)+MAX(L$4:L152)+1))</f>
        <v/>
      </c>
      <c r="M153" s="304"/>
      <c r="N153" s="304"/>
      <c r="O153" s="67"/>
      <c r="P153" s="319"/>
      <c r="Q153" s="6"/>
      <c r="R153" s="303" t="str">
        <f>IF(ROW()-ROW(R$4)&lt;=AH$3,ROW()-ROW(R$4),"")</f>
        <v/>
      </c>
      <c r="S153" s="303" t="str">
        <f>IF(ROW()-ROW(S$4)&lt;=AI$3,ROW()-ROW(S$4),"")</f>
        <v/>
      </c>
      <c r="T153" s="303" t="str">
        <f>IF(ROW()-ROW(T$4)&lt;=AJ$3,ROW()-ROW(T$4),"")</f>
        <v/>
      </c>
      <c r="U153" s="303" t="str">
        <f>IF(ROW()-ROW(U$4)&lt;=AK$3,ROW()-ROW(U$4),"")</f>
        <v/>
      </c>
      <c r="V153" s="303" t="str">
        <f>IF(ROW()-ROW(V$4)&lt;=AL$3,ROW()-ROW(V$4),"")</f>
        <v/>
      </c>
      <c r="W153" s="303" t="str">
        <f>IF(ROW()-ROW(W$4)&lt;=AM$3,ROW()-ROW(W$4),"")</f>
        <v/>
      </c>
      <c r="X153" s="303" t="str">
        <f>IF(ROW()-ROW(X$4)&lt;=AN$3,ROW()-ROW(X$4),"")</f>
        <v/>
      </c>
      <c r="Y153" s="303"/>
      <c r="Z153" s="299" t="str">
        <f>IF(ISNUMBER(R153),INDEX($AW$5:$AW$2999,MATCH(R153,AH$5:AH$2999,0),1),"")</f>
        <v/>
      </c>
      <c r="AA153" s="299" t="str">
        <f>IF(ISNUMBER(S153),INDEX($AW$5:$AW$2999,MATCH(S153,AI$5:AI$2999,0),1),"")</f>
        <v/>
      </c>
      <c r="AB153" s="299" t="str">
        <f>IF(ISNUMBER(T153),INDEX($AW$5:$AW$2999,MATCH(T153,AJ$5:AJ$2999,0),1),"")</f>
        <v/>
      </c>
      <c r="AC153" s="299" t="str">
        <f>IF(ISNUMBER(U153),INDEX($AW$5:$AW$2999,MATCH(U153,AK$5:AK$2999,0),1),"")</f>
        <v/>
      </c>
      <c r="AD153" s="299" t="str">
        <f>IF(ISNUMBER(V153),INDEX($AW$5:$AW$2999,MATCH(V153,AL$5:AL$2999,0),1),"")</f>
        <v/>
      </c>
      <c r="AE153" s="299" t="str">
        <f>IF(ISNUMBER(W153),INDEX($AW$5:$AW$2999,MATCH(W153,AM$5:AM$2999,0),1),"")</f>
        <v/>
      </c>
      <c r="AF153" s="299" t="str">
        <f>IF(ISNUMBER(X153),INDEX($AW$5:$AW$2999,MATCH(X153,AN$5:AN$2999,0),1),"")</f>
        <v/>
      </c>
      <c r="AG153" s="299"/>
      <c r="AH153" s="303" t="str">
        <f>IF($AW153="","",IF(ISNUMBER(MATCH($AW153,AP$5:AP$29999,0)),MAX(AH$4:AH152)+1,0))</f>
        <v/>
      </c>
      <c r="AI153" s="303" t="str">
        <f>IF($AW153="","",IF(ISNUMBER(MATCH($AW153,AQ$5:AQ$29999,0)),MAX(AI$4:AI152)+1,0))</f>
        <v/>
      </c>
      <c r="AJ153" s="303" t="str">
        <f>IF($AW153="","",IF(ISNUMBER(MATCH($AW153,AR$5:AR$29999,0)),MAX(AJ$4:AJ152)+1,0))</f>
        <v/>
      </c>
      <c r="AK153" s="303" t="str">
        <f>IF($AW153="","",IF(ISNUMBER(MATCH($AW153,AS$5:AS$29999,0)),MAX(AK$4:AK152)+1,0))</f>
        <v/>
      </c>
      <c r="AL153" s="303" t="str">
        <f>IF($AW153="","",IF(ISNUMBER(MATCH($AW153,AT$5:AT$29999,0)),MAX(AL$4:AL152)+1,0))</f>
        <v/>
      </c>
      <c r="AM153" s="303" t="str">
        <f>IF($AW153="","",IF(ISNUMBER(MATCH($AW153,AU$5:AU$29999,0)),MAX(AM$4:AM152)+1,0))</f>
        <v/>
      </c>
      <c r="AN153" s="303" t="str">
        <f>IF($AW153="","",IF(ISNUMBER(MATCH($AW153,AV$5:AV$29999,0)),MAX(AN$4:AN152)+1,0))</f>
        <v/>
      </c>
      <c r="AO153" s="324"/>
      <c r="AP153" s="318"/>
      <c r="AQ153" s="318"/>
      <c r="AR153" s="318"/>
      <c r="AS153" s="318"/>
      <c r="AT153" s="301"/>
      <c r="AU153" s="301"/>
      <c r="AV153" s="301"/>
      <c r="AW153" s="319"/>
      <c r="AX153" s="291"/>
      <c r="AY153" s="291"/>
      <c r="AZ153" s="291"/>
      <c r="BA153" s="291"/>
      <c r="BB153" s="291"/>
      <c r="BC153" s="291"/>
      <c r="BD153" s="29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</row>
    <row r="154" spans="1:76" ht="12.75" customHeight="1" x14ac:dyDescent="0.25">
      <c r="A154" s="310">
        <f>IF(ROW()-ROW(A$4)&lt;=1000,ROW()-ROW(A$4),"")</f>
        <v>150</v>
      </c>
      <c r="B154" s="301"/>
      <c r="C154" s="301"/>
      <c r="D154" s="67"/>
      <c r="E154" s="245"/>
      <c r="F154" s="245"/>
      <c r="G154" s="309" t="str">
        <f>IF(IF(ISNUMBER(E154),"",MAX(G$4:G153)+1)&lt;=G$3,IF(ISNUMBER(E154),"",MAX(G$4:G153)+1),"")</f>
        <v/>
      </c>
      <c r="H154" s="307"/>
      <c r="I154" s="307"/>
      <c r="J154" s="304"/>
      <c r="K154" s="309"/>
      <c r="L154" s="309" t="str">
        <f>IF(C154="","",IF(ISNUMBER(MATCH(C154,$J$5:$J$1000,0)),"",IF(G154=1,E$4,0)+MAX(L$4:L153)+1))</f>
        <v/>
      </c>
      <c r="M154" s="304"/>
      <c r="N154" s="304"/>
      <c r="O154" s="67"/>
      <c r="P154" s="319"/>
      <c r="Q154" s="6"/>
      <c r="R154" s="303" t="str">
        <f>IF(ROW()-ROW(R$4)&lt;=AH$3,ROW()-ROW(R$4),"")</f>
        <v/>
      </c>
      <c r="S154" s="303" t="str">
        <f>IF(ROW()-ROW(S$4)&lt;=AI$3,ROW()-ROW(S$4),"")</f>
        <v/>
      </c>
      <c r="T154" s="303" t="str">
        <f>IF(ROW()-ROW(T$4)&lt;=AJ$3,ROW()-ROW(T$4),"")</f>
        <v/>
      </c>
      <c r="U154" s="303" t="str">
        <f>IF(ROW()-ROW(U$4)&lt;=AK$3,ROW()-ROW(U$4),"")</f>
        <v/>
      </c>
      <c r="V154" s="303" t="str">
        <f>IF(ROW()-ROW(V$4)&lt;=AL$3,ROW()-ROW(V$4),"")</f>
        <v/>
      </c>
      <c r="W154" s="303" t="str">
        <f>IF(ROW()-ROW(W$4)&lt;=AM$3,ROW()-ROW(W$4),"")</f>
        <v/>
      </c>
      <c r="X154" s="303" t="str">
        <f>IF(ROW()-ROW(X$4)&lt;=AN$3,ROW()-ROW(X$4),"")</f>
        <v/>
      </c>
      <c r="Y154" s="303"/>
      <c r="Z154" s="299" t="str">
        <f>IF(ISNUMBER(R154),INDEX($AW$5:$AW$2999,MATCH(R154,AH$5:AH$2999,0),1),"")</f>
        <v/>
      </c>
      <c r="AA154" s="299" t="str">
        <f>IF(ISNUMBER(S154),INDEX($AW$5:$AW$2999,MATCH(S154,AI$5:AI$2999,0),1),"")</f>
        <v/>
      </c>
      <c r="AB154" s="299" t="str">
        <f>IF(ISNUMBER(T154),INDEX($AW$5:$AW$2999,MATCH(T154,AJ$5:AJ$2999,0),1),"")</f>
        <v/>
      </c>
      <c r="AC154" s="299" t="str">
        <f>IF(ISNUMBER(U154),INDEX($AW$5:$AW$2999,MATCH(U154,AK$5:AK$2999,0),1),"")</f>
        <v/>
      </c>
      <c r="AD154" s="299" t="str">
        <f>IF(ISNUMBER(V154),INDEX($AW$5:$AW$2999,MATCH(V154,AL$5:AL$2999,0),1),"")</f>
        <v/>
      </c>
      <c r="AE154" s="299" t="str">
        <f>IF(ISNUMBER(W154),INDEX($AW$5:$AW$2999,MATCH(W154,AM$5:AM$2999,0),1),"")</f>
        <v/>
      </c>
      <c r="AF154" s="299" t="str">
        <f>IF(ISNUMBER(X154),INDEX($AW$5:$AW$2999,MATCH(X154,AN$5:AN$2999,0),1),"")</f>
        <v/>
      </c>
      <c r="AG154" s="299"/>
      <c r="AH154" s="303" t="str">
        <f>IF($AW154="","",IF(ISNUMBER(MATCH($AW154,AP$5:AP$29999,0)),MAX(AH$4:AH153)+1,0))</f>
        <v/>
      </c>
      <c r="AI154" s="303" t="str">
        <f>IF($AW154="","",IF(ISNUMBER(MATCH($AW154,AQ$5:AQ$29999,0)),MAX(AI$4:AI153)+1,0))</f>
        <v/>
      </c>
      <c r="AJ154" s="303" t="str">
        <f>IF($AW154="","",IF(ISNUMBER(MATCH($AW154,AR$5:AR$29999,0)),MAX(AJ$4:AJ153)+1,0))</f>
        <v/>
      </c>
      <c r="AK154" s="303" t="str">
        <f>IF($AW154="","",IF(ISNUMBER(MATCH($AW154,AS$5:AS$29999,0)),MAX(AK$4:AK153)+1,0))</f>
        <v/>
      </c>
      <c r="AL154" s="303" t="str">
        <f>IF($AW154="","",IF(ISNUMBER(MATCH($AW154,AT$5:AT$29999,0)),MAX(AL$4:AL153)+1,0))</f>
        <v/>
      </c>
      <c r="AM154" s="303" t="str">
        <f>IF($AW154="","",IF(ISNUMBER(MATCH($AW154,AU$5:AU$29999,0)),MAX(AM$4:AM153)+1,0))</f>
        <v/>
      </c>
      <c r="AN154" s="303" t="str">
        <f>IF($AW154="","",IF(ISNUMBER(MATCH($AW154,AV$5:AV$29999,0)),MAX(AN$4:AN153)+1,0))</f>
        <v/>
      </c>
      <c r="AO154" s="324"/>
      <c r="AP154" s="318"/>
      <c r="AQ154" s="318"/>
      <c r="AR154" s="318"/>
      <c r="AS154" s="318"/>
      <c r="AT154" s="301"/>
      <c r="AU154" s="301"/>
      <c r="AV154" s="301"/>
      <c r="AW154" s="319"/>
      <c r="AX154" s="291"/>
      <c r="AY154" s="291"/>
      <c r="AZ154" s="291"/>
      <c r="BA154" s="291"/>
      <c r="BB154" s="291"/>
      <c r="BC154" s="291"/>
      <c r="BD154" s="29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</row>
    <row r="155" spans="1:76" ht="12.75" customHeight="1" x14ac:dyDescent="0.25">
      <c r="A155" s="310">
        <f>IF(ROW()-ROW(A$4)&lt;=1000,ROW()-ROW(A$4),"")</f>
        <v>151</v>
      </c>
      <c r="B155" s="301"/>
      <c r="C155" s="301"/>
      <c r="D155" s="67"/>
      <c r="E155" s="245"/>
      <c r="F155" s="245"/>
      <c r="G155" s="309" t="str">
        <f>IF(IF(ISNUMBER(E155),"",MAX(G$4:G154)+1)&lt;=G$3,IF(ISNUMBER(E155),"",MAX(G$4:G154)+1),"")</f>
        <v/>
      </c>
      <c r="H155" s="307"/>
      <c r="I155" s="307"/>
      <c r="J155" s="304"/>
      <c r="K155" s="309"/>
      <c r="L155" s="309" t="str">
        <f>IF(C155="","",IF(ISNUMBER(MATCH(C155,$J$5:$J$1000,0)),"",IF(G155=1,E$4,0)+MAX(L$4:L154)+1))</f>
        <v/>
      </c>
      <c r="M155" s="304"/>
      <c r="N155" s="304"/>
      <c r="O155" s="67"/>
      <c r="P155" s="319"/>
      <c r="Q155" s="6"/>
      <c r="R155" s="303" t="str">
        <f>IF(ROW()-ROW(R$4)&lt;=AH$3,ROW()-ROW(R$4),"")</f>
        <v/>
      </c>
      <c r="S155" s="303" t="str">
        <f>IF(ROW()-ROW(S$4)&lt;=AI$3,ROW()-ROW(S$4),"")</f>
        <v/>
      </c>
      <c r="T155" s="303" t="str">
        <f>IF(ROW()-ROW(T$4)&lt;=AJ$3,ROW()-ROW(T$4),"")</f>
        <v/>
      </c>
      <c r="U155" s="303" t="str">
        <f>IF(ROW()-ROW(U$4)&lt;=AK$3,ROW()-ROW(U$4),"")</f>
        <v/>
      </c>
      <c r="V155" s="303" t="str">
        <f>IF(ROW()-ROW(V$4)&lt;=AL$3,ROW()-ROW(V$4),"")</f>
        <v/>
      </c>
      <c r="W155" s="303" t="str">
        <f>IF(ROW()-ROW(W$4)&lt;=AM$3,ROW()-ROW(W$4),"")</f>
        <v/>
      </c>
      <c r="X155" s="303" t="str">
        <f>IF(ROW()-ROW(X$4)&lt;=AN$3,ROW()-ROW(X$4),"")</f>
        <v/>
      </c>
      <c r="Y155" s="303"/>
      <c r="Z155" s="299" t="str">
        <f>IF(ISNUMBER(R155),INDEX($AW$5:$AW$2999,MATCH(R155,AH$5:AH$2999,0),1),"")</f>
        <v/>
      </c>
      <c r="AA155" s="299" t="str">
        <f>IF(ISNUMBER(S155),INDEX($AW$5:$AW$2999,MATCH(S155,AI$5:AI$2999,0),1),"")</f>
        <v/>
      </c>
      <c r="AB155" s="299" t="str">
        <f>IF(ISNUMBER(T155),INDEX($AW$5:$AW$2999,MATCH(T155,AJ$5:AJ$2999,0),1),"")</f>
        <v/>
      </c>
      <c r="AC155" s="299" t="str">
        <f>IF(ISNUMBER(U155),INDEX($AW$5:$AW$2999,MATCH(U155,AK$5:AK$2999,0),1),"")</f>
        <v/>
      </c>
      <c r="AD155" s="299" t="str">
        <f>IF(ISNUMBER(V155),INDEX($AW$5:$AW$2999,MATCH(V155,AL$5:AL$2999,0),1),"")</f>
        <v/>
      </c>
      <c r="AE155" s="299" t="str">
        <f>IF(ISNUMBER(W155),INDEX($AW$5:$AW$2999,MATCH(W155,AM$5:AM$2999,0),1),"")</f>
        <v/>
      </c>
      <c r="AF155" s="299" t="str">
        <f>IF(ISNUMBER(X155),INDEX($AW$5:$AW$2999,MATCH(X155,AN$5:AN$2999,0),1),"")</f>
        <v/>
      </c>
      <c r="AG155" s="299"/>
      <c r="AH155" s="303" t="str">
        <f>IF($AW155="","",IF(ISNUMBER(MATCH($AW155,AP$5:AP$29999,0)),MAX(AH$4:AH154)+1,0))</f>
        <v/>
      </c>
      <c r="AI155" s="303" t="str">
        <f>IF($AW155="","",IF(ISNUMBER(MATCH($AW155,AQ$5:AQ$29999,0)),MAX(AI$4:AI154)+1,0))</f>
        <v/>
      </c>
      <c r="AJ155" s="303" t="str">
        <f>IF($AW155="","",IF(ISNUMBER(MATCH($AW155,AR$5:AR$29999,0)),MAX(AJ$4:AJ154)+1,0))</f>
        <v/>
      </c>
      <c r="AK155" s="303" t="str">
        <f>IF($AW155="","",IF(ISNUMBER(MATCH($AW155,AS$5:AS$29999,0)),MAX(AK$4:AK154)+1,0))</f>
        <v/>
      </c>
      <c r="AL155" s="303" t="str">
        <f>IF($AW155="","",IF(ISNUMBER(MATCH($AW155,AT$5:AT$29999,0)),MAX(AL$4:AL154)+1,0))</f>
        <v/>
      </c>
      <c r="AM155" s="303" t="str">
        <f>IF($AW155="","",IF(ISNUMBER(MATCH($AW155,AU$5:AU$29999,0)),MAX(AM$4:AM154)+1,0))</f>
        <v/>
      </c>
      <c r="AN155" s="303" t="str">
        <f>IF($AW155="","",IF(ISNUMBER(MATCH($AW155,AV$5:AV$29999,0)),MAX(AN$4:AN154)+1,0))</f>
        <v/>
      </c>
      <c r="AO155" s="324"/>
      <c r="AP155" s="318"/>
      <c r="AQ155" s="318"/>
      <c r="AR155" s="318"/>
      <c r="AS155" s="318"/>
      <c r="AT155" s="301"/>
      <c r="AU155" s="301"/>
      <c r="AV155" s="301"/>
      <c r="AW155" s="319"/>
      <c r="AX155" s="291"/>
      <c r="AY155" s="291"/>
      <c r="AZ155" s="291"/>
      <c r="BA155" s="291"/>
      <c r="BB155" s="291"/>
      <c r="BC155" s="291"/>
      <c r="BD155" s="29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</row>
    <row r="156" spans="1:76" ht="12.75" customHeight="1" x14ac:dyDescent="0.25">
      <c r="A156" s="310">
        <f>IF(ROW()-ROW(A$4)&lt;=1000,ROW()-ROW(A$4),"")</f>
        <v>152</v>
      </c>
      <c r="B156" s="301"/>
      <c r="C156" s="301"/>
      <c r="D156" s="67"/>
      <c r="E156" s="245"/>
      <c r="F156" s="245"/>
      <c r="G156" s="309" t="str">
        <f>IF(IF(ISNUMBER(E156),"",MAX(G$4:G155)+1)&lt;=G$3,IF(ISNUMBER(E156),"",MAX(G$4:G155)+1),"")</f>
        <v/>
      </c>
      <c r="H156" s="307"/>
      <c r="I156" s="307"/>
      <c r="J156" s="304"/>
      <c r="K156" s="309"/>
      <c r="L156" s="309" t="str">
        <f>IF(C156="","",IF(ISNUMBER(MATCH(C156,$J$5:$J$1000,0)),"",IF(G156=1,E$4,0)+MAX(L$4:L155)+1))</f>
        <v/>
      </c>
      <c r="M156" s="304"/>
      <c r="N156" s="304"/>
      <c r="O156" s="67"/>
      <c r="P156" s="319"/>
      <c r="Q156" s="6"/>
      <c r="R156" s="303" t="str">
        <f>IF(ROW()-ROW(R$4)&lt;=AH$3,ROW()-ROW(R$4),"")</f>
        <v/>
      </c>
      <c r="S156" s="303" t="str">
        <f>IF(ROW()-ROW(S$4)&lt;=AI$3,ROW()-ROW(S$4),"")</f>
        <v/>
      </c>
      <c r="T156" s="303" t="str">
        <f>IF(ROW()-ROW(T$4)&lt;=AJ$3,ROW()-ROW(T$4),"")</f>
        <v/>
      </c>
      <c r="U156" s="303" t="str">
        <f>IF(ROW()-ROW(U$4)&lt;=AK$3,ROW()-ROW(U$4),"")</f>
        <v/>
      </c>
      <c r="V156" s="303" t="str">
        <f>IF(ROW()-ROW(V$4)&lt;=AL$3,ROW()-ROW(V$4),"")</f>
        <v/>
      </c>
      <c r="W156" s="303" t="str">
        <f>IF(ROW()-ROW(W$4)&lt;=AM$3,ROW()-ROW(W$4),"")</f>
        <v/>
      </c>
      <c r="X156" s="303" t="str">
        <f>IF(ROW()-ROW(X$4)&lt;=AN$3,ROW()-ROW(X$4),"")</f>
        <v/>
      </c>
      <c r="Y156" s="303"/>
      <c r="Z156" s="299" t="str">
        <f>IF(ISNUMBER(R156),INDEX($AW$5:$AW$2999,MATCH(R156,AH$5:AH$2999,0),1),"")</f>
        <v/>
      </c>
      <c r="AA156" s="299" t="str">
        <f>IF(ISNUMBER(S156),INDEX($AW$5:$AW$2999,MATCH(S156,AI$5:AI$2999,0),1),"")</f>
        <v/>
      </c>
      <c r="AB156" s="299" t="str">
        <f>IF(ISNUMBER(T156),INDEX($AW$5:$AW$2999,MATCH(T156,AJ$5:AJ$2999,0),1),"")</f>
        <v/>
      </c>
      <c r="AC156" s="299" t="str">
        <f>IF(ISNUMBER(U156),INDEX($AW$5:$AW$2999,MATCH(U156,AK$5:AK$2999,0),1),"")</f>
        <v/>
      </c>
      <c r="AD156" s="299" t="str">
        <f>IF(ISNUMBER(V156),INDEX($AW$5:$AW$2999,MATCH(V156,AL$5:AL$2999,0),1),"")</f>
        <v/>
      </c>
      <c r="AE156" s="299" t="str">
        <f>IF(ISNUMBER(W156),INDEX($AW$5:$AW$2999,MATCH(W156,AM$5:AM$2999,0),1),"")</f>
        <v/>
      </c>
      <c r="AF156" s="299" t="str">
        <f>IF(ISNUMBER(X156),INDEX($AW$5:$AW$2999,MATCH(X156,AN$5:AN$2999,0),1),"")</f>
        <v/>
      </c>
      <c r="AG156" s="299"/>
      <c r="AH156" s="303" t="str">
        <f>IF($AW156="","",IF(ISNUMBER(MATCH($AW156,AP$5:AP$29999,0)),MAX(AH$4:AH155)+1,0))</f>
        <v/>
      </c>
      <c r="AI156" s="303" t="str">
        <f>IF($AW156="","",IF(ISNUMBER(MATCH($AW156,AQ$5:AQ$29999,0)),MAX(AI$4:AI155)+1,0))</f>
        <v/>
      </c>
      <c r="AJ156" s="303" t="str">
        <f>IF($AW156="","",IF(ISNUMBER(MATCH($AW156,AR$5:AR$29999,0)),MAX(AJ$4:AJ155)+1,0))</f>
        <v/>
      </c>
      <c r="AK156" s="303" t="str">
        <f>IF($AW156="","",IF(ISNUMBER(MATCH($AW156,AS$5:AS$29999,0)),MAX(AK$4:AK155)+1,0))</f>
        <v/>
      </c>
      <c r="AL156" s="303" t="str">
        <f>IF($AW156="","",IF(ISNUMBER(MATCH($AW156,AT$5:AT$29999,0)),MAX(AL$4:AL155)+1,0))</f>
        <v/>
      </c>
      <c r="AM156" s="303" t="str">
        <f>IF($AW156="","",IF(ISNUMBER(MATCH($AW156,AU$5:AU$29999,0)),MAX(AM$4:AM155)+1,0))</f>
        <v/>
      </c>
      <c r="AN156" s="303" t="str">
        <f>IF($AW156="","",IF(ISNUMBER(MATCH($AW156,AV$5:AV$29999,0)),MAX(AN$4:AN155)+1,0))</f>
        <v/>
      </c>
      <c r="AO156" s="324"/>
      <c r="AP156" s="318"/>
      <c r="AQ156" s="318"/>
      <c r="AR156" s="318"/>
      <c r="AS156" s="318"/>
      <c r="AT156" s="301"/>
      <c r="AU156" s="301"/>
      <c r="AV156" s="301"/>
      <c r="AW156" s="319"/>
      <c r="AX156" s="291"/>
      <c r="AY156" s="291"/>
      <c r="AZ156" s="291"/>
      <c r="BA156" s="291"/>
      <c r="BB156" s="291"/>
      <c r="BC156" s="291"/>
      <c r="BD156" s="29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</row>
    <row r="157" spans="1:76" ht="12.75" customHeight="1" x14ac:dyDescent="0.25">
      <c r="A157" s="310">
        <f>IF(ROW()-ROW(A$4)&lt;=1000,ROW()-ROW(A$4),"")</f>
        <v>153</v>
      </c>
      <c r="B157" s="301"/>
      <c r="C157" s="301"/>
      <c r="D157" s="67"/>
      <c r="E157" s="245"/>
      <c r="F157" s="245"/>
      <c r="G157" s="309" t="str">
        <f>IF(IF(ISNUMBER(E157),"",MAX(G$4:G156)+1)&lt;=G$3,IF(ISNUMBER(E157),"",MAX(G$4:G156)+1),"")</f>
        <v/>
      </c>
      <c r="H157" s="307"/>
      <c r="I157" s="307"/>
      <c r="J157" s="304"/>
      <c r="K157" s="309"/>
      <c r="L157" s="309" t="str">
        <f>IF(C157="","",IF(ISNUMBER(MATCH(C157,$J$5:$J$1000,0)),"",IF(G157=1,E$4,0)+MAX(L$4:L156)+1))</f>
        <v/>
      </c>
      <c r="M157" s="304"/>
      <c r="N157" s="304"/>
      <c r="O157" s="67"/>
      <c r="P157" s="319"/>
      <c r="Q157" s="6"/>
      <c r="R157" s="303" t="str">
        <f>IF(ROW()-ROW(R$4)&lt;=AH$3,ROW()-ROW(R$4),"")</f>
        <v/>
      </c>
      <c r="S157" s="303" t="str">
        <f>IF(ROW()-ROW(S$4)&lt;=AI$3,ROW()-ROW(S$4),"")</f>
        <v/>
      </c>
      <c r="T157" s="303" t="str">
        <f>IF(ROW()-ROW(T$4)&lt;=AJ$3,ROW()-ROW(T$4),"")</f>
        <v/>
      </c>
      <c r="U157" s="303" t="str">
        <f>IF(ROW()-ROW(U$4)&lt;=AK$3,ROW()-ROW(U$4),"")</f>
        <v/>
      </c>
      <c r="V157" s="303" t="str">
        <f>IF(ROW()-ROW(V$4)&lt;=AL$3,ROW()-ROW(V$4),"")</f>
        <v/>
      </c>
      <c r="W157" s="303" t="str">
        <f>IF(ROW()-ROW(W$4)&lt;=AM$3,ROW()-ROW(W$4),"")</f>
        <v/>
      </c>
      <c r="X157" s="303" t="str">
        <f>IF(ROW()-ROW(X$4)&lt;=AN$3,ROW()-ROW(X$4),"")</f>
        <v/>
      </c>
      <c r="Y157" s="303"/>
      <c r="Z157" s="299" t="str">
        <f>IF(ISNUMBER(R157),INDEX($AW$5:$AW$2999,MATCH(R157,AH$5:AH$2999,0),1),"")</f>
        <v/>
      </c>
      <c r="AA157" s="299" t="str">
        <f>IF(ISNUMBER(S157),INDEX($AW$5:$AW$2999,MATCH(S157,AI$5:AI$2999,0),1),"")</f>
        <v/>
      </c>
      <c r="AB157" s="299" t="str">
        <f>IF(ISNUMBER(T157),INDEX($AW$5:$AW$2999,MATCH(T157,AJ$5:AJ$2999,0),1),"")</f>
        <v/>
      </c>
      <c r="AC157" s="299" t="str">
        <f>IF(ISNUMBER(U157),INDEX($AW$5:$AW$2999,MATCH(U157,AK$5:AK$2999,0),1),"")</f>
        <v/>
      </c>
      <c r="AD157" s="299" t="str">
        <f>IF(ISNUMBER(V157),INDEX($AW$5:$AW$2999,MATCH(V157,AL$5:AL$2999,0),1),"")</f>
        <v/>
      </c>
      <c r="AE157" s="299" t="str">
        <f>IF(ISNUMBER(W157),INDEX($AW$5:$AW$2999,MATCH(W157,AM$5:AM$2999,0),1),"")</f>
        <v/>
      </c>
      <c r="AF157" s="299" t="str">
        <f>IF(ISNUMBER(X157),INDEX($AW$5:$AW$2999,MATCH(X157,AN$5:AN$2999,0),1),"")</f>
        <v/>
      </c>
      <c r="AG157" s="299"/>
      <c r="AH157" s="303" t="str">
        <f>IF($AW157="","",IF(ISNUMBER(MATCH($AW157,AP$5:AP$29999,0)),MAX(AH$4:AH156)+1,0))</f>
        <v/>
      </c>
      <c r="AI157" s="303" t="str">
        <f>IF($AW157="","",IF(ISNUMBER(MATCH($AW157,AQ$5:AQ$29999,0)),MAX(AI$4:AI156)+1,0))</f>
        <v/>
      </c>
      <c r="AJ157" s="303" t="str">
        <f>IF($AW157="","",IF(ISNUMBER(MATCH($AW157,AR$5:AR$29999,0)),MAX(AJ$4:AJ156)+1,0))</f>
        <v/>
      </c>
      <c r="AK157" s="303" t="str">
        <f>IF($AW157="","",IF(ISNUMBER(MATCH($AW157,AS$5:AS$29999,0)),MAX(AK$4:AK156)+1,0))</f>
        <v/>
      </c>
      <c r="AL157" s="303" t="str">
        <f>IF($AW157="","",IF(ISNUMBER(MATCH($AW157,AT$5:AT$29999,0)),MAX(AL$4:AL156)+1,0))</f>
        <v/>
      </c>
      <c r="AM157" s="303" t="str">
        <f>IF($AW157="","",IF(ISNUMBER(MATCH($AW157,AU$5:AU$29999,0)),MAX(AM$4:AM156)+1,0))</f>
        <v/>
      </c>
      <c r="AN157" s="303" t="str">
        <f>IF($AW157="","",IF(ISNUMBER(MATCH($AW157,AV$5:AV$29999,0)),MAX(AN$4:AN156)+1,0))</f>
        <v/>
      </c>
      <c r="AO157" s="324"/>
      <c r="AP157" s="318"/>
      <c r="AQ157" s="318"/>
      <c r="AR157" s="318"/>
      <c r="AS157" s="318"/>
      <c r="AT157" s="301"/>
      <c r="AU157" s="301"/>
      <c r="AV157" s="301"/>
      <c r="AW157" s="319"/>
      <c r="AX157" s="291"/>
      <c r="AY157" s="291"/>
      <c r="AZ157" s="291"/>
      <c r="BA157" s="291"/>
      <c r="BB157" s="291"/>
      <c r="BC157" s="291"/>
      <c r="BD157" s="29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</row>
    <row r="158" spans="1:76" ht="12.75" customHeight="1" x14ac:dyDescent="0.25">
      <c r="A158" s="310">
        <f>IF(ROW()-ROW(A$4)&lt;=1000,ROW()-ROW(A$4),"")</f>
        <v>154</v>
      </c>
      <c r="B158" s="301"/>
      <c r="C158" s="301"/>
      <c r="D158" s="67"/>
      <c r="E158" s="245"/>
      <c r="F158" s="245"/>
      <c r="G158" s="309" t="str">
        <f>IF(IF(ISNUMBER(E158),"",MAX(G$4:G157)+1)&lt;=G$3,IF(ISNUMBER(E158),"",MAX(G$4:G157)+1),"")</f>
        <v/>
      </c>
      <c r="H158" s="307"/>
      <c r="I158" s="307"/>
      <c r="J158" s="304"/>
      <c r="K158" s="309"/>
      <c r="L158" s="309" t="str">
        <f>IF(C158="","",IF(ISNUMBER(MATCH(C158,$J$5:$J$1000,0)),"",IF(G158=1,E$4,0)+MAX(L$4:L157)+1))</f>
        <v/>
      </c>
      <c r="M158" s="304"/>
      <c r="N158" s="304"/>
      <c r="O158" s="67"/>
      <c r="P158" s="319"/>
      <c r="Q158" s="6"/>
      <c r="R158" s="303" t="str">
        <f>IF(ROW()-ROW(R$4)&lt;=AH$3,ROW()-ROW(R$4),"")</f>
        <v/>
      </c>
      <c r="S158" s="303" t="str">
        <f>IF(ROW()-ROW(S$4)&lt;=AI$3,ROW()-ROW(S$4),"")</f>
        <v/>
      </c>
      <c r="T158" s="303" t="str">
        <f>IF(ROW()-ROW(T$4)&lt;=AJ$3,ROW()-ROW(T$4),"")</f>
        <v/>
      </c>
      <c r="U158" s="303" t="str">
        <f>IF(ROW()-ROW(U$4)&lt;=AK$3,ROW()-ROW(U$4),"")</f>
        <v/>
      </c>
      <c r="V158" s="303" t="str">
        <f>IF(ROW()-ROW(V$4)&lt;=AL$3,ROW()-ROW(V$4),"")</f>
        <v/>
      </c>
      <c r="W158" s="303" t="str">
        <f>IF(ROW()-ROW(W$4)&lt;=AM$3,ROW()-ROW(W$4),"")</f>
        <v/>
      </c>
      <c r="X158" s="303" t="str">
        <f>IF(ROW()-ROW(X$4)&lt;=AN$3,ROW()-ROW(X$4),"")</f>
        <v/>
      </c>
      <c r="Y158" s="303"/>
      <c r="Z158" s="299" t="str">
        <f>IF(ISNUMBER(R158),INDEX($AW$5:$AW$2999,MATCH(R158,AH$5:AH$2999,0),1),"")</f>
        <v/>
      </c>
      <c r="AA158" s="299" t="str">
        <f>IF(ISNUMBER(S158),INDEX($AW$5:$AW$2999,MATCH(S158,AI$5:AI$2999,0),1),"")</f>
        <v/>
      </c>
      <c r="AB158" s="299" t="str">
        <f>IF(ISNUMBER(T158),INDEX($AW$5:$AW$2999,MATCH(T158,AJ$5:AJ$2999,0),1),"")</f>
        <v/>
      </c>
      <c r="AC158" s="299" t="str">
        <f>IF(ISNUMBER(U158),INDEX($AW$5:$AW$2999,MATCH(U158,AK$5:AK$2999,0),1),"")</f>
        <v/>
      </c>
      <c r="AD158" s="299" t="str">
        <f>IF(ISNUMBER(V158),INDEX($AW$5:$AW$2999,MATCH(V158,AL$5:AL$2999,0),1),"")</f>
        <v/>
      </c>
      <c r="AE158" s="299" t="str">
        <f>IF(ISNUMBER(W158),INDEX($AW$5:$AW$2999,MATCH(W158,AM$5:AM$2999,0),1),"")</f>
        <v/>
      </c>
      <c r="AF158" s="299" t="str">
        <f>IF(ISNUMBER(X158),INDEX($AW$5:$AW$2999,MATCH(X158,AN$5:AN$2999,0),1),"")</f>
        <v/>
      </c>
      <c r="AG158" s="299"/>
      <c r="AH158" s="303" t="str">
        <f>IF($AW158="","",IF(ISNUMBER(MATCH($AW158,AP$5:AP$29999,0)),MAX(AH$4:AH157)+1,0))</f>
        <v/>
      </c>
      <c r="AI158" s="303" t="str">
        <f>IF($AW158="","",IF(ISNUMBER(MATCH($AW158,AQ$5:AQ$29999,0)),MAX(AI$4:AI157)+1,0))</f>
        <v/>
      </c>
      <c r="AJ158" s="303" t="str">
        <f>IF($AW158="","",IF(ISNUMBER(MATCH($AW158,AR$5:AR$29999,0)),MAX(AJ$4:AJ157)+1,0))</f>
        <v/>
      </c>
      <c r="AK158" s="303" t="str">
        <f>IF($AW158="","",IF(ISNUMBER(MATCH($AW158,AS$5:AS$29999,0)),MAX(AK$4:AK157)+1,0))</f>
        <v/>
      </c>
      <c r="AL158" s="303" t="str">
        <f>IF($AW158="","",IF(ISNUMBER(MATCH($AW158,AT$5:AT$29999,0)),MAX(AL$4:AL157)+1,0))</f>
        <v/>
      </c>
      <c r="AM158" s="303" t="str">
        <f>IF($AW158="","",IF(ISNUMBER(MATCH($AW158,AU$5:AU$29999,0)),MAX(AM$4:AM157)+1,0))</f>
        <v/>
      </c>
      <c r="AN158" s="303" t="str">
        <f>IF($AW158="","",IF(ISNUMBER(MATCH($AW158,AV$5:AV$29999,0)),MAX(AN$4:AN157)+1,0))</f>
        <v/>
      </c>
      <c r="AO158" s="324"/>
      <c r="AP158" s="318"/>
      <c r="AQ158" s="318"/>
      <c r="AR158" s="318"/>
      <c r="AS158" s="318"/>
      <c r="AT158" s="301"/>
      <c r="AU158" s="301"/>
      <c r="AV158" s="301"/>
      <c r="AW158" s="319"/>
      <c r="AX158" s="291"/>
      <c r="AY158" s="291"/>
      <c r="AZ158" s="291"/>
      <c r="BA158" s="291"/>
      <c r="BB158" s="291"/>
      <c r="BC158" s="291"/>
      <c r="BD158" s="29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</row>
    <row r="159" spans="1:76" ht="12.75" customHeight="1" x14ac:dyDescent="0.25">
      <c r="A159" s="310">
        <f>IF(ROW()-ROW(A$4)&lt;=1000,ROW()-ROW(A$4),"")</f>
        <v>155</v>
      </c>
      <c r="B159" s="301"/>
      <c r="C159" s="301"/>
      <c r="D159" s="67"/>
      <c r="E159" s="245"/>
      <c r="F159" s="245"/>
      <c r="G159" s="309" t="str">
        <f>IF(IF(ISNUMBER(E159),"",MAX(G$4:G158)+1)&lt;=G$3,IF(ISNUMBER(E159),"",MAX(G$4:G158)+1),"")</f>
        <v/>
      </c>
      <c r="H159" s="307"/>
      <c r="I159" s="307"/>
      <c r="J159" s="304"/>
      <c r="K159" s="309"/>
      <c r="L159" s="309" t="str">
        <f>IF(C159="","",IF(ISNUMBER(MATCH(C159,$J$5:$J$1000,0)),"",IF(G159=1,E$4,0)+MAX(L$4:L158)+1))</f>
        <v/>
      </c>
      <c r="M159" s="304"/>
      <c r="N159" s="304"/>
      <c r="O159" s="67"/>
      <c r="P159" s="319"/>
      <c r="Q159" s="6"/>
      <c r="R159" s="303" t="str">
        <f>IF(ROW()-ROW(R$4)&lt;=AH$3,ROW()-ROW(R$4),"")</f>
        <v/>
      </c>
      <c r="S159" s="303" t="str">
        <f>IF(ROW()-ROW(S$4)&lt;=AI$3,ROW()-ROW(S$4),"")</f>
        <v/>
      </c>
      <c r="T159" s="303" t="str">
        <f>IF(ROW()-ROW(T$4)&lt;=AJ$3,ROW()-ROW(T$4),"")</f>
        <v/>
      </c>
      <c r="U159" s="303" t="str">
        <f>IF(ROW()-ROW(U$4)&lt;=AK$3,ROW()-ROW(U$4),"")</f>
        <v/>
      </c>
      <c r="V159" s="303" t="str">
        <f>IF(ROW()-ROW(V$4)&lt;=AL$3,ROW()-ROW(V$4),"")</f>
        <v/>
      </c>
      <c r="W159" s="303" t="str">
        <f>IF(ROW()-ROW(W$4)&lt;=AM$3,ROW()-ROW(W$4),"")</f>
        <v/>
      </c>
      <c r="X159" s="303" t="str">
        <f>IF(ROW()-ROW(X$4)&lt;=AN$3,ROW()-ROW(X$4),"")</f>
        <v/>
      </c>
      <c r="Y159" s="303"/>
      <c r="Z159" s="299" t="str">
        <f>IF(ISNUMBER(R159),INDEX($AW$5:$AW$2999,MATCH(R159,AH$5:AH$2999,0),1),"")</f>
        <v/>
      </c>
      <c r="AA159" s="299" t="str">
        <f>IF(ISNUMBER(S159),INDEX($AW$5:$AW$2999,MATCH(S159,AI$5:AI$2999,0),1),"")</f>
        <v/>
      </c>
      <c r="AB159" s="299" t="str">
        <f>IF(ISNUMBER(T159),INDEX($AW$5:$AW$2999,MATCH(T159,AJ$5:AJ$2999,0),1),"")</f>
        <v/>
      </c>
      <c r="AC159" s="299" t="str">
        <f>IF(ISNUMBER(U159),INDEX($AW$5:$AW$2999,MATCH(U159,AK$5:AK$2999,0),1),"")</f>
        <v/>
      </c>
      <c r="AD159" s="299" t="str">
        <f>IF(ISNUMBER(V159),INDEX($AW$5:$AW$2999,MATCH(V159,AL$5:AL$2999,0),1),"")</f>
        <v/>
      </c>
      <c r="AE159" s="299" t="str">
        <f>IF(ISNUMBER(W159),INDEX($AW$5:$AW$2999,MATCH(W159,AM$5:AM$2999,0),1),"")</f>
        <v/>
      </c>
      <c r="AF159" s="299" t="str">
        <f>IF(ISNUMBER(X159),INDEX($AW$5:$AW$2999,MATCH(X159,AN$5:AN$2999,0),1),"")</f>
        <v/>
      </c>
      <c r="AG159" s="299"/>
      <c r="AH159" s="303" t="str">
        <f>IF($AW159="","",IF(ISNUMBER(MATCH($AW159,AP$5:AP$29999,0)),MAX(AH$4:AH158)+1,0))</f>
        <v/>
      </c>
      <c r="AI159" s="303" t="str">
        <f>IF($AW159="","",IF(ISNUMBER(MATCH($AW159,AQ$5:AQ$29999,0)),MAX(AI$4:AI158)+1,0))</f>
        <v/>
      </c>
      <c r="AJ159" s="303" t="str">
        <f>IF($AW159="","",IF(ISNUMBER(MATCH($AW159,AR$5:AR$29999,0)),MAX(AJ$4:AJ158)+1,0))</f>
        <v/>
      </c>
      <c r="AK159" s="303" t="str">
        <f>IF($AW159="","",IF(ISNUMBER(MATCH($AW159,AS$5:AS$29999,0)),MAX(AK$4:AK158)+1,0))</f>
        <v/>
      </c>
      <c r="AL159" s="303" t="str">
        <f>IF($AW159="","",IF(ISNUMBER(MATCH($AW159,AT$5:AT$29999,0)),MAX(AL$4:AL158)+1,0))</f>
        <v/>
      </c>
      <c r="AM159" s="303" t="str">
        <f>IF($AW159="","",IF(ISNUMBER(MATCH($AW159,AU$5:AU$29999,0)),MAX(AM$4:AM158)+1,0))</f>
        <v/>
      </c>
      <c r="AN159" s="303" t="str">
        <f>IF($AW159="","",IF(ISNUMBER(MATCH($AW159,AV$5:AV$29999,0)),MAX(AN$4:AN158)+1,0))</f>
        <v/>
      </c>
      <c r="AO159" s="324"/>
      <c r="AP159" s="318"/>
      <c r="AQ159" s="318"/>
      <c r="AR159" s="318"/>
      <c r="AS159" s="318"/>
      <c r="AT159" s="301"/>
      <c r="AU159" s="301"/>
      <c r="AV159" s="301"/>
      <c r="AW159" s="319"/>
      <c r="AX159" s="291"/>
      <c r="AY159" s="291"/>
      <c r="AZ159" s="291"/>
      <c r="BA159" s="291"/>
      <c r="BB159" s="291"/>
      <c r="BC159" s="291"/>
      <c r="BD159" s="29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</row>
    <row r="160" spans="1:76" ht="12.75" customHeight="1" x14ac:dyDescent="0.25">
      <c r="A160" s="310">
        <f>IF(ROW()-ROW(A$4)&lt;=1000,ROW()-ROW(A$4),"")</f>
        <v>156</v>
      </c>
      <c r="B160" s="301"/>
      <c r="C160" s="301"/>
      <c r="D160" s="67"/>
      <c r="E160" s="245"/>
      <c r="F160" s="245"/>
      <c r="G160" s="309" t="str">
        <f>IF(IF(ISNUMBER(E160),"",MAX(G$4:G159)+1)&lt;=G$3,IF(ISNUMBER(E160),"",MAX(G$4:G159)+1),"")</f>
        <v/>
      </c>
      <c r="H160" s="307"/>
      <c r="I160" s="307"/>
      <c r="J160" s="304"/>
      <c r="K160" s="309"/>
      <c r="L160" s="309" t="str">
        <f>IF(C160="","",IF(ISNUMBER(MATCH(C160,$J$5:$J$1000,0)),"",IF(G160=1,E$4,0)+MAX(L$4:L159)+1))</f>
        <v/>
      </c>
      <c r="M160" s="304"/>
      <c r="N160" s="304"/>
      <c r="O160" s="67"/>
      <c r="P160" s="319"/>
      <c r="Q160" s="6"/>
      <c r="R160" s="303" t="str">
        <f>IF(ROW()-ROW(R$4)&lt;=AH$3,ROW()-ROW(R$4),"")</f>
        <v/>
      </c>
      <c r="S160" s="303" t="str">
        <f>IF(ROW()-ROW(S$4)&lt;=AI$3,ROW()-ROW(S$4),"")</f>
        <v/>
      </c>
      <c r="T160" s="303" t="str">
        <f>IF(ROW()-ROW(T$4)&lt;=AJ$3,ROW()-ROW(T$4),"")</f>
        <v/>
      </c>
      <c r="U160" s="303" t="str">
        <f>IF(ROW()-ROW(U$4)&lt;=AK$3,ROW()-ROW(U$4),"")</f>
        <v/>
      </c>
      <c r="V160" s="303" t="str">
        <f>IF(ROW()-ROW(V$4)&lt;=AL$3,ROW()-ROW(V$4),"")</f>
        <v/>
      </c>
      <c r="W160" s="303" t="str">
        <f>IF(ROW()-ROW(W$4)&lt;=AM$3,ROW()-ROW(W$4),"")</f>
        <v/>
      </c>
      <c r="X160" s="303" t="str">
        <f>IF(ROW()-ROW(X$4)&lt;=AN$3,ROW()-ROW(X$4),"")</f>
        <v/>
      </c>
      <c r="Y160" s="303"/>
      <c r="Z160" s="299" t="str">
        <f>IF(ISNUMBER(R160),INDEX($AW$5:$AW$2999,MATCH(R160,AH$5:AH$2999,0),1),"")</f>
        <v/>
      </c>
      <c r="AA160" s="299" t="str">
        <f>IF(ISNUMBER(S160),INDEX($AW$5:$AW$2999,MATCH(S160,AI$5:AI$2999,0),1),"")</f>
        <v/>
      </c>
      <c r="AB160" s="299" t="str">
        <f>IF(ISNUMBER(T160),INDEX($AW$5:$AW$2999,MATCH(T160,AJ$5:AJ$2999,0),1),"")</f>
        <v/>
      </c>
      <c r="AC160" s="299" t="str">
        <f>IF(ISNUMBER(U160),INDEX($AW$5:$AW$2999,MATCH(U160,AK$5:AK$2999,0),1),"")</f>
        <v/>
      </c>
      <c r="AD160" s="299" t="str">
        <f>IF(ISNUMBER(V160),INDEX($AW$5:$AW$2999,MATCH(V160,AL$5:AL$2999,0),1),"")</f>
        <v/>
      </c>
      <c r="AE160" s="299" t="str">
        <f>IF(ISNUMBER(W160),INDEX($AW$5:$AW$2999,MATCH(W160,AM$5:AM$2999,0),1),"")</f>
        <v/>
      </c>
      <c r="AF160" s="299" t="str">
        <f>IF(ISNUMBER(X160),INDEX($AW$5:$AW$2999,MATCH(X160,AN$5:AN$2999,0),1),"")</f>
        <v/>
      </c>
      <c r="AG160" s="299"/>
      <c r="AH160" s="303" t="str">
        <f>IF($AW160="","",IF(ISNUMBER(MATCH($AW160,AP$5:AP$29999,0)),MAX(AH$4:AH159)+1,0))</f>
        <v/>
      </c>
      <c r="AI160" s="303" t="str">
        <f>IF($AW160="","",IF(ISNUMBER(MATCH($AW160,AQ$5:AQ$29999,0)),MAX(AI$4:AI159)+1,0))</f>
        <v/>
      </c>
      <c r="AJ160" s="303" t="str">
        <f>IF($AW160="","",IF(ISNUMBER(MATCH($AW160,AR$5:AR$29999,0)),MAX(AJ$4:AJ159)+1,0))</f>
        <v/>
      </c>
      <c r="AK160" s="303" t="str">
        <f>IF($AW160="","",IF(ISNUMBER(MATCH($AW160,AS$5:AS$29999,0)),MAX(AK$4:AK159)+1,0))</f>
        <v/>
      </c>
      <c r="AL160" s="303" t="str">
        <f>IF($AW160="","",IF(ISNUMBER(MATCH($AW160,AT$5:AT$29999,0)),MAX(AL$4:AL159)+1,0))</f>
        <v/>
      </c>
      <c r="AM160" s="303" t="str">
        <f>IF($AW160="","",IF(ISNUMBER(MATCH($AW160,AU$5:AU$29999,0)),MAX(AM$4:AM159)+1,0))</f>
        <v/>
      </c>
      <c r="AN160" s="303" t="str">
        <f>IF($AW160="","",IF(ISNUMBER(MATCH($AW160,AV$5:AV$29999,0)),MAX(AN$4:AN159)+1,0))</f>
        <v/>
      </c>
      <c r="AO160" s="324"/>
      <c r="AP160" s="318"/>
      <c r="AQ160" s="318"/>
      <c r="AR160" s="318"/>
      <c r="AS160" s="318"/>
      <c r="AT160" s="301"/>
      <c r="AU160" s="301"/>
      <c r="AV160" s="301"/>
      <c r="AW160" s="319"/>
      <c r="AX160" s="291"/>
      <c r="AY160" s="291"/>
      <c r="AZ160" s="291"/>
      <c r="BA160" s="291"/>
      <c r="BB160" s="291"/>
      <c r="BC160" s="291"/>
      <c r="BD160" s="29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</row>
    <row r="161" spans="1:76" ht="12.75" customHeight="1" x14ac:dyDescent="0.25">
      <c r="A161" s="310">
        <f>IF(ROW()-ROW(A$4)&lt;=1000,ROW()-ROW(A$4),"")</f>
        <v>157</v>
      </c>
      <c r="B161" s="301"/>
      <c r="C161" s="301"/>
      <c r="D161" s="67"/>
      <c r="E161" s="245"/>
      <c r="F161" s="245"/>
      <c r="G161" s="309" t="str">
        <f>IF(IF(ISNUMBER(E161),"",MAX(G$4:G160)+1)&lt;=G$3,IF(ISNUMBER(E161),"",MAX(G$4:G160)+1),"")</f>
        <v/>
      </c>
      <c r="H161" s="307"/>
      <c r="I161" s="307"/>
      <c r="J161" s="304"/>
      <c r="K161" s="309"/>
      <c r="L161" s="309" t="str">
        <f>IF(C161="","",IF(ISNUMBER(MATCH(C161,$J$5:$J$1000,0)),"",IF(G161=1,E$4,0)+MAX(L$4:L160)+1))</f>
        <v/>
      </c>
      <c r="M161" s="304"/>
      <c r="N161" s="304"/>
      <c r="O161" s="67"/>
      <c r="P161" s="319"/>
      <c r="Q161" s="6"/>
      <c r="R161" s="303" t="str">
        <f>IF(ROW()-ROW(R$4)&lt;=AH$3,ROW()-ROW(R$4),"")</f>
        <v/>
      </c>
      <c r="S161" s="303" t="str">
        <f>IF(ROW()-ROW(S$4)&lt;=AI$3,ROW()-ROW(S$4),"")</f>
        <v/>
      </c>
      <c r="T161" s="303" t="str">
        <f>IF(ROW()-ROW(T$4)&lt;=AJ$3,ROW()-ROW(T$4),"")</f>
        <v/>
      </c>
      <c r="U161" s="303" t="str">
        <f>IF(ROW()-ROW(U$4)&lt;=AK$3,ROW()-ROW(U$4),"")</f>
        <v/>
      </c>
      <c r="V161" s="303" t="str">
        <f>IF(ROW()-ROW(V$4)&lt;=AL$3,ROW()-ROW(V$4),"")</f>
        <v/>
      </c>
      <c r="W161" s="303" t="str">
        <f>IF(ROW()-ROW(W$4)&lt;=AM$3,ROW()-ROW(W$4),"")</f>
        <v/>
      </c>
      <c r="X161" s="303" t="str">
        <f>IF(ROW()-ROW(X$4)&lt;=AN$3,ROW()-ROW(X$4),"")</f>
        <v/>
      </c>
      <c r="Y161" s="303"/>
      <c r="Z161" s="299" t="str">
        <f>IF(ISNUMBER(R161),INDEX($AW$5:$AW$2999,MATCH(R161,AH$5:AH$2999,0),1),"")</f>
        <v/>
      </c>
      <c r="AA161" s="299" t="str">
        <f>IF(ISNUMBER(S161),INDEX($AW$5:$AW$2999,MATCH(S161,AI$5:AI$2999,0),1),"")</f>
        <v/>
      </c>
      <c r="AB161" s="299" t="str">
        <f>IF(ISNUMBER(T161),INDEX($AW$5:$AW$2999,MATCH(T161,AJ$5:AJ$2999,0),1),"")</f>
        <v/>
      </c>
      <c r="AC161" s="299" t="str">
        <f>IF(ISNUMBER(U161),INDEX($AW$5:$AW$2999,MATCH(U161,AK$5:AK$2999,0),1),"")</f>
        <v/>
      </c>
      <c r="AD161" s="299" t="str">
        <f>IF(ISNUMBER(V161),INDEX($AW$5:$AW$2999,MATCH(V161,AL$5:AL$2999,0),1),"")</f>
        <v/>
      </c>
      <c r="AE161" s="299" t="str">
        <f>IF(ISNUMBER(W161),INDEX($AW$5:$AW$2999,MATCH(W161,AM$5:AM$2999,0),1),"")</f>
        <v/>
      </c>
      <c r="AF161" s="299" t="str">
        <f>IF(ISNUMBER(X161),INDEX($AW$5:$AW$2999,MATCH(X161,AN$5:AN$2999,0),1),"")</f>
        <v/>
      </c>
      <c r="AG161" s="299"/>
      <c r="AH161" s="303" t="str">
        <f>IF($AW161="","",IF(ISNUMBER(MATCH($AW161,AP$5:AP$29999,0)),MAX(AH$4:AH160)+1,0))</f>
        <v/>
      </c>
      <c r="AI161" s="303" t="str">
        <f>IF($AW161="","",IF(ISNUMBER(MATCH($AW161,AQ$5:AQ$29999,0)),MAX(AI$4:AI160)+1,0))</f>
        <v/>
      </c>
      <c r="AJ161" s="303" t="str">
        <f>IF($AW161="","",IF(ISNUMBER(MATCH($AW161,AR$5:AR$29999,0)),MAX(AJ$4:AJ160)+1,0))</f>
        <v/>
      </c>
      <c r="AK161" s="303" t="str">
        <f>IF($AW161="","",IF(ISNUMBER(MATCH($AW161,AS$5:AS$29999,0)),MAX(AK$4:AK160)+1,0))</f>
        <v/>
      </c>
      <c r="AL161" s="303" t="str">
        <f>IF($AW161="","",IF(ISNUMBER(MATCH($AW161,AT$5:AT$29999,0)),MAX(AL$4:AL160)+1,0))</f>
        <v/>
      </c>
      <c r="AM161" s="303" t="str">
        <f>IF($AW161="","",IF(ISNUMBER(MATCH($AW161,AU$5:AU$29999,0)),MAX(AM$4:AM160)+1,0))</f>
        <v/>
      </c>
      <c r="AN161" s="303" t="str">
        <f>IF($AW161="","",IF(ISNUMBER(MATCH($AW161,AV$5:AV$29999,0)),MAX(AN$4:AN160)+1,0))</f>
        <v/>
      </c>
      <c r="AO161" s="324"/>
      <c r="AP161" s="318"/>
      <c r="AQ161" s="318"/>
      <c r="AR161" s="318"/>
      <c r="AS161" s="318"/>
      <c r="AT161" s="301"/>
      <c r="AU161" s="301"/>
      <c r="AV161" s="301"/>
      <c r="AW161" s="319"/>
      <c r="AX161" s="291"/>
      <c r="AY161" s="291"/>
      <c r="AZ161" s="291"/>
      <c r="BA161" s="291"/>
      <c r="BB161" s="291"/>
      <c r="BC161" s="291"/>
      <c r="BD161" s="29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</row>
    <row r="162" spans="1:76" ht="12.75" customHeight="1" x14ac:dyDescent="0.25">
      <c r="A162" s="310">
        <f>IF(ROW()-ROW(A$4)&lt;=1000,ROW()-ROW(A$4),"")</f>
        <v>158</v>
      </c>
      <c r="B162" s="301"/>
      <c r="C162" s="301"/>
      <c r="D162" s="67"/>
      <c r="E162" s="245"/>
      <c r="F162" s="245"/>
      <c r="G162" s="309" t="str">
        <f>IF(IF(ISNUMBER(E162),"",MAX(G$4:G161)+1)&lt;=G$3,IF(ISNUMBER(E162),"",MAX(G$4:G161)+1),"")</f>
        <v/>
      </c>
      <c r="H162" s="307"/>
      <c r="I162" s="307"/>
      <c r="J162" s="304"/>
      <c r="K162" s="309"/>
      <c r="L162" s="309" t="str">
        <f>IF(C162="","",IF(ISNUMBER(MATCH(C162,$J$5:$J$1000,0)),"",IF(G162=1,E$4,0)+MAX(L$4:L161)+1))</f>
        <v/>
      </c>
      <c r="M162" s="304"/>
      <c r="N162" s="304"/>
      <c r="O162" s="67"/>
      <c r="P162" s="319"/>
      <c r="Q162" s="6"/>
      <c r="R162" s="303" t="str">
        <f>IF(ROW()-ROW(R$4)&lt;=AH$3,ROW()-ROW(R$4),"")</f>
        <v/>
      </c>
      <c r="S162" s="303" t="str">
        <f>IF(ROW()-ROW(S$4)&lt;=AI$3,ROW()-ROW(S$4),"")</f>
        <v/>
      </c>
      <c r="T162" s="303" t="str">
        <f>IF(ROW()-ROW(T$4)&lt;=AJ$3,ROW()-ROW(T$4),"")</f>
        <v/>
      </c>
      <c r="U162" s="303" t="str">
        <f>IF(ROW()-ROW(U$4)&lt;=AK$3,ROW()-ROW(U$4),"")</f>
        <v/>
      </c>
      <c r="V162" s="303" t="str">
        <f>IF(ROW()-ROW(V$4)&lt;=AL$3,ROW()-ROW(V$4),"")</f>
        <v/>
      </c>
      <c r="W162" s="303" t="str">
        <f>IF(ROW()-ROW(W$4)&lt;=AM$3,ROW()-ROW(W$4),"")</f>
        <v/>
      </c>
      <c r="X162" s="303" t="str">
        <f>IF(ROW()-ROW(X$4)&lt;=AN$3,ROW()-ROW(X$4),"")</f>
        <v/>
      </c>
      <c r="Y162" s="303"/>
      <c r="Z162" s="299" t="str">
        <f>IF(ISNUMBER(R162),INDEX($AW$5:$AW$2999,MATCH(R162,AH$5:AH$2999,0),1),"")</f>
        <v/>
      </c>
      <c r="AA162" s="299" t="str">
        <f>IF(ISNUMBER(S162),INDEX($AW$5:$AW$2999,MATCH(S162,AI$5:AI$2999,0),1),"")</f>
        <v/>
      </c>
      <c r="AB162" s="299" t="str">
        <f>IF(ISNUMBER(T162),INDEX($AW$5:$AW$2999,MATCH(T162,AJ$5:AJ$2999,0),1),"")</f>
        <v/>
      </c>
      <c r="AC162" s="299" t="str">
        <f>IF(ISNUMBER(U162),INDEX($AW$5:$AW$2999,MATCH(U162,AK$5:AK$2999,0),1),"")</f>
        <v/>
      </c>
      <c r="AD162" s="299" t="str">
        <f>IF(ISNUMBER(V162),INDEX($AW$5:$AW$2999,MATCH(V162,AL$5:AL$2999,0),1),"")</f>
        <v/>
      </c>
      <c r="AE162" s="299" t="str">
        <f>IF(ISNUMBER(W162),INDEX($AW$5:$AW$2999,MATCH(W162,AM$5:AM$2999,0),1),"")</f>
        <v/>
      </c>
      <c r="AF162" s="299" t="str">
        <f>IF(ISNUMBER(X162),INDEX($AW$5:$AW$2999,MATCH(X162,AN$5:AN$2999,0),1),"")</f>
        <v/>
      </c>
      <c r="AG162" s="299"/>
      <c r="AH162" s="303" t="str">
        <f>IF($AW162="","",IF(ISNUMBER(MATCH($AW162,AP$5:AP$29999,0)),MAX(AH$4:AH161)+1,0))</f>
        <v/>
      </c>
      <c r="AI162" s="303" t="str">
        <f>IF($AW162="","",IF(ISNUMBER(MATCH($AW162,AQ$5:AQ$29999,0)),MAX(AI$4:AI161)+1,0))</f>
        <v/>
      </c>
      <c r="AJ162" s="303" t="str">
        <f>IF($AW162="","",IF(ISNUMBER(MATCH($AW162,AR$5:AR$29999,0)),MAX(AJ$4:AJ161)+1,0))</f>
        <v/>
      </c>
      <c r="AK162" s="303" t="str">
        <f>IF($AW162="","",IF(ISNUMBER(MATCH($AW162,AS$5:AS$29999,0)),MAX(AK$4:AK161)+1,0))</f>
        <v/>
      </c>
      <c r="AL162" s="303" t="str">
        <f>IF($AW162="","",IF(ISNUMBER(MATCH($AW162,AT$5:AT$29999,0)),MAX(AL$4:AL161)+1,0))</f>
        <v/>
      </c>
      <c r="AM162" s="303" t="str">
        <f>IF($AW162="","",IF(ISNUMBER(MATCH($AW162,AU$5:AU$29999,0)),MAX(AM$4:AM161)+1,0))</f>
        <v/>
      </c>
      <c r="AN162" s="303" t="str">
        <f>IF($AW162="","",IF(ISNUMBER(MATCH($AW162,AV$5:AV$29999,0)),MAX(AN$4:AN161)+1,0))</f>
        <v/>
      </c>
      <c r="AO162" s="324"/>
      <c r="AP162" s="318"/>
      <c r="AQ162" s="318"/>
      <c r="AR162" s="318"/>
      <c r="AS162" s="318"/>
      <c r="AT162" s="301"/>
      <c r="AU162" s="301"/>
      <c r="AV162" s="301"/>
      <c r="AW162" s="319"/>
      <c r="AX162" s="291"/>
      <c r="AY162" s="291"/>
      <c r="AZ162" s="291"/>
      <c r="BA162" s="291"/>
      <c r="BB162" s="291"/>
      <c r="BC162" s="291"/>
      <c r="BD162" s="29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</row>
    <row r="163" spans="1:76" ht="12.75" customHeight="1" x14ac:dyDescent="0.25">
      <c r="A163" s="310">
        <f>IF(ROW()-ROW(A$4)&lt;=1000,ROW()-ROW(A$4),"")</f>
        <v>159</v>
      </c>
      <c r="B163" s="301"/>
      <c r="C163" s="301"/>
      <c r="D163" s="67"/>
      <c r="E163" s="245"/>
      <c r="F163" s="245"/>
      <c r="G163" s="309" t="str">
        <f>IF(IF(ISNUMBER(E163),"",MAX(G$4:G162)+1)&lt;=G$3,IF(ISNUMBER(E163),"",MAX(G$4:G162)+1),"")</f>
        <v/>
      </c>
      <c r="H163" s="307"/>
      <c r="I163" s="307"/>
      <c r="J163" s="304"/>
      <c r="K163" s="309"/>
      <c r="L163" s="309" t="str">
        <f>IF(C163="","",IF(ISNUMBER(MATCH(C163,$J$5:$J$1000,0)),"",IF(G163=1,E$4,0)+MAX(L$4:L162)+1))</f>
        <v/>
      </c>
      <c r="M163" s="304"/>
      <c r="N163" s="304"/>
      <c r="O163" s="67"/>
      <c r="P163" s="319"/>
      <c r="Q163" s="6"/>
      <c r="R163" s="303" t="str">
        <f>IF(ROW()-ROW(R$4)&lt;=AH$3,ROW()-ROW(R$4),"")</f>
        <v/>
      </c>
      <c r="S163" s="303" t="str">
        <f>IF(ROW()-ROW(S$4)&lt;=AI$3,ROW()-ROW(S$4),"")</f>
        <v/>
      </c>
      <c r="T163" s="303" t="str">
        <f>IF(ROW()-ROW(T$4)&lt;=AJ$3,ROW()-ROW(T$4),"")</f>
        <v/>
      </c>
      <c r="U163" s="303" t="str">
        <f>IF(ROW()-ROW(U$4)&lt;=AK$3,ROW()-ROW(U$4),"")</f>
        <v/>
      </c>
      <c r="V163" s="303" t="str">
        <f>IF(ROW()-ROW(V$4)&lt;=AL$3,ROW()-ROW(V$4),"")</f>
        <v/>
      </c>
      <c r="W163" s="303" t="str">
        <f>IF(ROW()-ROW(W$4)&lt;=AM$3,ROW()-ROW(W$4),"")</f>
        <v/>
      </c>
      <c r="X163" s="303" t="str">
        <f>IF(ROW()-ROW(X$4)&lt;=AN$3,ROW()-ROW(X$4),"")</f>
        <v/>
      </c>
      <c r="Y163" s="303"/>
      <c r="Z163" s="299" t="str">
        <f>IF(ISNUMBER(R163),INDEX($AW$5:$AW$2999,MATCH(R163,AH$5:AH$2999,0),1),"")</f>
        <v/>
      </c>
      <c r="AA163" s="299" t="str">
        <f>IF(ISNUMBER(S163),INDEX($AW$5:$AW$2999,MATCH(S163,AI$5:AI$2999,0),1),"")</f>
        <v/>
      </c>
      <c r="AB163" s="299" t="str">
        <f>IF(ISNUMBER(T163),INDEX($AW$5:$AW$2999,MATCH(T163,AJ$5:AJ$2999,0),1),"")</f>
        <v/>
      </c>
      <c r="AC163" s="299" t="str">
        <f>IF(ISNUMBER(U163),INDEX($AW$5:$AW$2999,MATCH(U163,AK$5:AK$2999,0),1),"")</f>
        <v/>
      </c>
      <c r="AD163" s="299" t="str">
        <f>IF(ISNUMBER(V163),INDEX($AW$5:$AW$2999,MATCH(V163,AL$5:AL$2999,0),1),"")</f>
        <v/>
      </c>
      <c r="AE163" s="299" t="str">
        <f>IF(ISNUMBER(W163),INDEX($AW$5:$AW$2999,MATCH(W163,AM$5:AM$2999,0),1),"")</f>
        <v/>
      </c>
      <c r="AF163" s="299" t="str">
        <f>IF(ISNUMBER(X163),INDEX($AW$5:$AW$2999,MATCH(X163,AN$5:AN$2999,0),1),"")</f>
        <v/>
      </c>
      <c r="AG163" s="299"/>
      <c r="AH163" s="303" t="str">
        <f>IF($AW163="","",IF(ISNUMBER(MATCH($AW163,AP$5:AP$29999,0)),MAX(AH$4:AH162)+1,0))</f>
        <v/>
      </c>
      <c r="AI163" s="303" t="str">
        <f>IF($AW163="","",IF(ISNUMBER(MATCH($AW163,AQ$5:AQ$29999,0)),MAX(AI$4:AI162)+1,0))</f>
        <v/>
      </c>
      <c r="AJ163" s="303" t="str">
        <f>IF($AW163="","",IF(ISNUMBER(MATCH($AW163,AR$5:AR$29999,0)),MAX(AJ$4:AJ162)+1,0))</f>
        <v/>
      </c>
      <c r="AK163" s="303" t="str">
        <f>IF($AW163="","",IF(ISNUMBER(MATCH($AW163,AS$5:AS$29999,0)),MAX(AK$4:AK162)+1,0))</f>
        <v/>
      </c>
      <c r="AL163" s="303" t="str">
        <f>IF($AW163="","",IF(ISNUMBER(MATCH($AW163,AT$5:AT$29999,0)),MAX(AL$4:AL162)+1,0))</f>
        <v/>
      </c>
      <c r="AM163" s="303" t="str">
        <f>IF($AW163="","",IF(ISNUMBER(MATCH($AW163,AU$5:AU$29999,0)),MAX(AM$4:AM162)+1,0))</f>
        <v/>
      </c>
      <c r="AN163" s="303" t="str">
        <f>IF($AW163="","",IF(ISNUMBER(MATCH($AW163,AV$5:AV$29999,0)),MAX(AN$4:AN162)+1,0))</f>
        <v/>
      </c>
      <c r="AO163" s="324"/>
      <c r="AP163" s="318"/>
      <c r="AQ163" s="318"/>
      <c r="AR163" s="318"/>
      <c r="AS163" s="318"/>
      <c r="AT163" s="301"/>
      <c r="AU163" s="301"/>
      <c r="AV163" s="301"/>
      <c r="AW163" s="319"/>
      <c r="AX163" s="291"/>
      <c r="AY163" s="291"/>
      <c r="AZ163" s="291"/>
      <c r="BA163" s="291"/>
      <c r="BB163" s="291"/>
      <c r="BC163" s="291"/>
      <c r="BD163" s="29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</row>
    <row r="164" spans="1:76" ht="12.75" customHeight="1" x14ac:dyDescent="0.25">
      <c r="A164" s="310">
        <f>IF(ROW()-ROW(A$4)&lt;=1000,ROW()-ROW(A$4),"")</f>
        <v>160</v>
      </c>
      <c r="B164" s="301"/>
      <c r="C164" s="301"/>
      <c r="D164" s="67"/>
      <c r="E164" s="245"/>
      <c r="F164" s="245"/>
      <c r="G164" s="309" t="str">
        <f>IF(IF(ISNUMBER(E164),"",MAX(G$4:G163)+1)&lt;=G$3,IF(ISNUMBER(E164),"",MAX(G$4:G163)+1),"")</f>
        <v/>
      </c>
      <c r="H164" s="307"/>
      <c r="I164" s="307"/>
      <c r="J164" s="304"/>
      <c r="K164" s="309"/>
      <c r="L164" s="309" t="str">
        <f>IF(C164="","",IF(ISNUMBER(MATCH(C164,$J$5:$J$1000,0)),"",IF(G164=1,E$4,0)+MAX(L$4:L163)+1))</f>
        <v/>
      </c>
      <c r="M164" s="304"/>
      <c r="N164" s="304"/>
      <c r="O164" s="67"/>
      <c r="P164" s="319"/>
      <c r="Q164" s="6"/>
      <c r="R164" s="303" t="str">
        <f>IF(ROW()-ROW(R$4)&lt;=AH$3,ROW()-ROW(R$4),"")</f>
        <v/>
      </c>
      <c r="S164" s="303" t="str">
        <f>IF(ROW()-ROW(S$4)&lt;=AI$3,ROW()-ROW(S$4),"")</f>
        <v/>
      </c>
      <c r="T164" s="303" t="str">
        <f>IF(ROW()-ROW(T$4)&lt;=AJ$3,ROW()-ROW(T$4),"")</f>
        <v/>
      </c>
      <c r="U164" s="303" t="str">
        <f>IF(ROW()-ROW(U$4)&lt;=AK$3,ROW()-ROW(U$4),"")</f>
        <v/>
      </c>
      <c r="V164" s="303" t="str">
        <f>IF(ROW()-ROW(V$4)&lt;=AL$3,ROW()-ROW(V$4),"")</f>
        <v/>
      </c>
      <c r="W164" s="303" t="str">
        <f>IF(ROW()-ROW(W$4)&lt;=AM$3,ROW()-ROW(W$4),"")</f>
        <v/>
      </c>
      <c r="X164" s="303" t="str">
        <f>IF(ROW()-ROW(X$4)&lt;=AN$3,ROW()-ROW(X$4),"")</f>
        <v/>
      </c>
      <c r="Y164" s="303"/>
      <c r="Z164" s="299" t="str">
        <f>IF(ISNUMBER(R164),INDEX($AW$5:$AW$2999,MATCH(R164,AH$5:AH$2999,0),1),"")</f>
        <v/>
      </c>
      <c r="AA164" s="299" t="str">
        <f>IF(ISNUMBER(S164),INDEX($AW$5:$AW$2999,MATCH(S164,AI$5:AI$2999,0),1),"")</f>
        <v/>
      </c>
      <c r="AB164" s="299" t="str">
        <f>IF(ISNUMBER(T164),INDEX($AW$5:$AW$2999,MATCH(T164,AJ$5:AJ$2999,0),1),"")</f>
        <v/>
      </c>
      <c r="AC164" s="299" t="str">
        <f>IF(ISNUMBER(U164),INDEX($AW$5:$AW$2999,MATCH(U164,AK$5:AK$2999,0),1),"")</f>
        <v/>
      </c>
      <c r="AD164" s="299" t="str">
        <f>IF(ISNUMBER(V164),INDEX($AW$5:$AW$2999,MATCH(V164,AL$5:AL$2999,0),1),"")</f>
        <v/>
      </c>
      <c r="AE164" s="299" t="str">
        <f>IF(ISNUMBER(W164),INDEX($AW$5:$AW$2999,MATCH(W164,AM$5:AM$2999,0),1),"")</f>
        <v/>
      </c>
      <c r="AF164" s="299" t="str">
        <f>IF(ISNUMBER(X164),INDEX($AW$5:$AW$2999,MATCH(X164,AN$5:AN$2999,0),1),"")</f>
        <v/>
      </c>
      <c r="AG164" s="299"/>
      <c r="AH164" s="303" t="str">
        <f>IF($AW164="","",IF(ISNUMBER(MATCH($AW164,AP$5:AP$29999,0)),MAX(AH$4:AH163)+1,0))</f>
        <v/>
      </c>
      <c r="AI164" s="303" t="str">
        <f>IF($AW164="","",IF(ISNUMBER(MATCH($AW164,AQ$5:AQ$29999,0)),MAX(AI$4:AI163)+1,0))</f>
        <v/>
      </c>
      <c r="AJ164" s="303" t="str">
        <f>IF($AW164="","",IF(ISNUMBER(MATCH($AW164,AR$5:AR$29999,0)),MAX(AJ$4:AJ163)+1,0))</f>
        <v/>
      </c>
      <c r="AK164" s="303" t="str">
        <f>IF($AW164="","",IF(ISNUMBER(MATCH($AW164,AS$5:AS$29999,0)),MAX(AK$4:AK163)+1,0))</f>
        <v/>
      </c>
      <c r="AL164" s="303" t="str">
        <f>IF($AW164="","",IF(ISNUMBER(MATCH($AW164,AT$5:AT$29999,0)),MAX(AL$4:AL163)+1,0))</f>
        <v/>
      </c>
      <c r="AM164" s="303" t="str">
        <f>IF($AW164="","",IF(ISNUMBER(MATCH($AW164,AU$5:AU$29999,0)),MAX(AM$4:AM163)+1,0))</f>
        <v/>
      </c>
      <c r="AN164" s="303" t="str">
        <f>IF($AW164="","",IF(ISNUMBER(MATCH($AW164,AV$5:AV$29999,0)),MAX(AN$4:AN163)+1,0))</f>
        <v/>
      </c>
      <c r="AO164" s="324"/>
      <c r="AP164" s="318"/>
      <c r="AQ164" s="318"/>
      <c r="AR164" s="318"/>
      <c r="AS164" s="318"/>
      <c r="AT164" s="301"/>
      <c r="AU164" s="301"/>
      <c r="AV164" s="301"/>
      <c r="AW164" s="319"/>
      <c r="AX164" s="291"/>
      <c r="AY164" s="291"/>
      <c r="AZ164" s="291"/>
      <c r="BA164" s="291"/>
      <c r="BB164" s="291"/>
      <c r="BC164" s="291"/>
      <c r="BD164" s="29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</row>
    <row r="165" spans="1:76" ht="12.75" customHeight="1" x14ac:dyDescent="0.25">
      <c r="A165" s="310">
        <f>IF(ROW()-ROW(A$4)&lt;=1000,ROW()-ROW(A$4),"")</f>
        <v>161</v>
      </c>
      <c r="B165" s="301"/>
      <c r="C165" s="301"/>
      <c r="D165" s="67"/>
      <c r="E165" s="245"/>
      <c r="F165" s="245"/>
      <c r="G165" s="309" t="str">
        <f>IF(IF(ISNUMBER(E165),"",MAX(G$4:G164)+1)&lt;=G$3,IF(ISNUMBER(E165),"",MAX(G$4:G164)+1),"")</f>
        <v/>
      </c>
      <c r="H165" s="307"/>
      <c r="I165" s="307"/>
      <c r="J165" s="304"/>
      <c r="K165" s="309"/>
      <c r="L165" s="309" t="str">
        <f>IF(C165="","",IF(ISNUMBER(MATCH(C165,$J$5:$J$1000,0)),"",IF(G165=1,E$4,0)+MAX(L$4:L164)+1))</f>
        <v/>
      </c>
      <c r="M165" s="304"/>
      <c r="N165" s="304"/>
      <c r="O165" s="67"/>
      <c r="P165" s="319"/>
      <c r="Q165" s="6"/>
      <c r="R165" s="303" t="str">
        <f>IF(ROW()-ROW(R$4)&lt;=AH$3,ROW()-ROW(R$4),"")</f>
        <v/>
      </c>
      <c r="S165" s="303" t="str">
        <f>IF(ROW()-ROW(S$4)&lt;=AI$3,ROW()-ROW(S$4),"")</f>
        <v/>
      </c>
      <c r="T165" s="303" t="str">
        <f>IF(ROW()-ROW(T$4)&lt;=AJ$3,ROW()-ROW(T$4),"")</f>
        <v/>
      </c>
      <c r="U165" s="303" t="str">
        <f>IF(ROW()-ROW(U$4)&lt;=AK$3,ROW()-ROW(U$4),"")</f>
        <v/>
      </c>
      <c r="V165" s="303" t="str">
        <f>IF(ROW()-ROW(V$4)&lt;=AL$3,ROW()-ROW(V$4),"")</f>
        <v/>
      </c>
      <c r="W165" s="303" t="str">
        <f>IF(ROW()-ROW(W$4)&lt;=AM$3,ROW()-ROW(W$4),"")</f>
        <v/>
      </c>
      <c r="X165" s="303" t="str">
        <f>IF(ROW()-ROW(X$4)&lt;=AN$3,ROW()-ROW(X$4),"")</f>
        <v/>
      </c>
      <c r="Y165" s="303"/>
      <c r="Z165" s="299" t="str">
        <f>IF(ISNUMBER(R165),INDEX($AW$5:$AW$2999,MATCH(R165,AH$5:AH$2999,0),1),"")</f>
        <v/>
      </c>
      <c r="AA165" s="299" t="str">
        <f>IF(ISNUMBER(S165),INDEX($AW$5:$AW$2999,MATCH(S165,AI$5:AI$2999,0),1),"")</f>
        <v/>
      </c>
      <c r="AB165" s="299" t="str">
        <f>IF(ISNUMBER(T165),INDEX($AW$5:$AW$2999,MATCH(T165,AJ$5:AJ$2999,0),1),"")</f>
        <v/>
      </c>
      <c r="AC165" s="299" t="str">
        <f>IF(ISNUMBER(U165),INDEX($AW$5:$AW$2999,MATCH(U165,AK$5:AK$2999,0),1),"")</f>
        <v/>
      </c>
      <c r="AD165" s="299" t="str">
        <f>IF(ISNUMBER(V165),INDEX($AW$5:$AW$2999,MATCH(V165,AL$5:AL$2999,0),1),"")</f>
        <v/>
      </c>
      <c r="AE165" s="299" t="str">
        <f>IF(ISNUMBER(W165),INDEX($AW$5:$AW$2999,MATCH(W165,AM$5:AM$2999,0),1),"")</f>
        <v/>
      </c>
      <c r="AF165" s="299" t="str">
        <f>IF(ISNUMBER(X165),INDEX($AW$5:$AW$2999,MATCH(X165,AN$5:AN$2999,0),1),"")</f>
        <v/>
      </c>
      <c r="AG165" s="299"/>
      <c r="AH165" s="303" t="str">
        <f>IF($AW165="","",IF(ISNUMBER(MATCH($AW165,AP$5:AP$29999,0)),MAX(AH$4:AH164)+1,0))</f>
        <v/>
      </c>
      <c r="AI165" s="303" t="str">
        <f>IF($AW165="","",IF(ISNUMBER(MATCH($AW165,AQ$5:AQ$29999,0)),MAX(AI$4:AI164)+1,0))</f>
        <v/>
      </c>
      <c r="AJ165" s="303" t="str">
        <f>IF($AW165="","",IF(ISNUMBER(MATCH($AW165,AR$5:AR$29999,0)),MAX(AJ$4:AJ164)+1,0))</f>
        <v/>
      </c>
      <c r="AK165" s="303" t="str">
        <f>IF($AW165="","",IF(ISNUMBER(MATCH($AW165,AS$5:AS$29999,0)),MAX(AK$4:AK164)+1,0))</f>
        <v/>
      </c>
      <c r="AL165" s="303" t="str">
        <f>IF($AW165="","",IF(ISNUMBER(MATCH($AW165,AT$5:AT$29999,0)),MAX(AL$4:AL164)+1,0))</f>
        <v/>
      </c>
      <c r="AM165" s="303" t="str">
        <f>IF($AW165="","",IF(ISNUMBER(MATCH($AW165,AU$5:AU$29999,0)),MAX(AM$4:AM164)+1,0))</f>
        <v/>
      </c>
      <c r="AN165" s="303" t="str">
        <f>IF($AW165="","",IF(ISNUMBER(MATCH($AW165,AV$5:AV$29999,0)),MAX(AN$4:AN164)+1,0))</f>
        <v/>
      </c>
      <c r="AO165" s="324"/>
      <c r="AP165" s="318"/>
      <c r="AQ165" s="318"/>
      <c r="AR165" s="318"/>
      <c r="AS165" s="318"/>
      <c r="AT165" s="301"/>
      <c r="AU165" s="301"/>
      <c r="AV165" s="301"/>
      <c r="AW165" s="319"/>
      <c r="AX165" s="291"/>
      <c r="AY165" s="291"/>
      <c r="AZ165" s="291"/>
      <c r="BA165" s="291"/>
      <c r="BB165" s="291"/>
      <c r="BC165" s="291"/>
      <c r="BD165" s="29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</row>
    <row r="166" spans="1:76" ht="12.75" customHeight="1" x14ac:dyDescent="0.25">
      <c r="A166" s="310">
        <f>IF(ROW()-ROW(A$4)&lt;=1000,ROW()-ROW(A$4),"")</f>
        <v>162</v>
      </c>
      <c r="B166" s="301"/>
      <c r="C166" s="301"/>
      <c r="D166" s="67"/>
      <c r="E166" s="245"/>
      <c r="F166" s="245"/>
      <c r="G166" s="309" t="str">
        <f>IF(IF(ISNUMBER(E166),"",MAX(G$4:G165)+1)&lt;=G$3,IF(ISNUMBER(E166),"",MAX(G$4:G165)+1),"")</f>
        <v/>
      </c>
      <c r="H166" s="307"/>
      <c r="I166" s="307"/>
      <c r="J166" s="304"/>
      <c r="K166" s="309"/>
      <c r="L166" s="309" t="str">
        <f>IF(C166="","",IF(ISNUMBER(MATCH(C166,$J$5:$J$1000,0)),"",IF(G166=1,E$4,0)+MAX(L$4:L165)+1))</f>
        <v/>
      </c>
      <c r="M166" s="304"/>
      <c r="N166" s="304"/>
      <c r="O166" s="67"/>
      <c r="P166" s="319"/>
      <c r="Q166" s="6"/>
      <c r="R166" s="303" t="str">
        <f>IF(ROW()-ROW(R$4)&lt;=AH$3,ROW()-ROW(R$4),"")</f>
        <v/>
      </c>
      <c r="S166" s="303" t="str">
        <f>IF(ROW()-ROW(S$4)&lt;=AI$3,ROW()-ROW(S$4),"")</f>
        <v/>
      </c>
      <c r="T166" s="303" t="str">
        <f>IF(ROW()-ROW(T$4)&lt;=AJ$3,ROW()-ROW(T$4),"")</f>
        <v/>
      </c>
      <c r="U166" s="303" t="str">
        <f>IF(ROW()-ROW(U$4)&lt;=AK$3,ROW()-ROW(U$4),"")</f>
        <v/>
      </c>
      <c r="V166" s="303" t="str">
        <f>IF(ROW()-ROW(V$4)&lt;=AL$3,ROW()-ROW(V$4),"")</f>
        <v/>
      </c>
      <c r="W166" s="303" t="str">
        <f>IF(ROW()-ROW(W$4)&lt;=AM$3,ROW()-ROW(W$4),"")</f>
        <v/>
      </c>
      <c r="X166" s="303" t="str">
        <f>IF(ROW()-ROW(X$4)&lt;=AN$3,ROW()-ROW(X$4),"")</f>
        <v/>
      </c>
      <c r="Y166" s="303"/>
      <c r="Z166" s="299" t="str">
        <f>IF(ISNUMBER(R166),INDEX($AW$5:$AW$2999,MATCH(R166,AH$5:AH$2999,0),1),"")</f>
        <v/>
      </c>
      <c r="AA166" s="299" t="str">
        <f>IF(ISNUMBER(S166),INDEX($AW$5:$AW$2999,MATCH(S166,AI$5:AI$2999,0),1),"")</f>
        <v/>
      </c>
      <c r="AB166" s="299" t="str">
        <f>IF(ISNUMBER(T166),INDEX($AW$5:$AW$2999,MATCH(T166,AJ$5:AJ$2999,0),1),"")</f>
        <v/>
      </c>
      <c r="AC166" s="299" t="str">
        <f>IF(ISNUMBER(U166),INDEX($AW$5:$AW$2999,MATCH(U166,AK$5:AK$2999,0),1),"")</f>
        <v/>
      </c>
      <c r="AD166" s="299" t="str">
        <f>IF(ISNUMBER(V166),INDEX($AW$5:$AW$2999,MATCH(V166,AL$5:AL$2999,0),1),"")</f>
        <v/>
      </c>
      <c r="AE166" s="299" t="str">
        <f>IF(ISNUMBER(W166),INDEX($AW$5:$AW$2999,MATCH(W166,AM$5:AM$2999,0),1),"")</f>
        <v/>
      </c>
      <c r="AF166" s="299" t="str">
        <f>IF(ISNUMBER(X166),INDEX($AW$5:$AW$2999,MATCH(X166,AN$5:AN$2999,0),1),"")</f>
        <v/>
      </c>
      <c r="AG166" s="299"/>
      <c r="AH166" s="303" t="str">
        <f>IF($AW166="","",IF(ISNUMBER(MATCH($AW166,AP$5:AP$29999,0)),MAX(AH$4:AH165)+1,0))</f>
        <v/>
      </c>
      <c r="AI166" s="303" t="str">
        <f>IF($AW166="","",IF(ISNUMBER(MATCH($AW166,AQ$5:AQ$29999,0)),MAX(AI$4:AI165)+1,0))</f>
        <v/>
      </c>
      <c r="AJ166" s="303" t="str">
        <f>IF($AW166="","",IF(ISNUMBER(MATCH($AW166,AR$5:AR$29999,0)),MAX(AJ$4:AJ165)+1,0))</f>
        <v/>
      </c>
      <c r="AK166" s="303" t="str">
        <f>IF($AW166="","",IF(ISNUMBER(MATCH($AW166,AS$5:AS$29999,0)),MAX(AK$4:AK165)+1,0))</f>
        <v/>
      </c>
      <c r="AL166" s="303" t="str">
        <f>IF($AW166="","",IF(ISNUMBER(MATCH($AW166,AT$5:AT$29999,0)),MAX(AL$4:AL165)+1,0))</f>
        <v/>
      </c>
      <c r="AM166" s="303" t="str">
        <f>IF($AW166="","",IF(ISNUMBER(MATCH($AW166,AU$5:AU$29999,0)),MAX(AM$4:AM165)+1,0))</f>
        <v/>
      </c>
      <c r="AN166" s="303" t="str">
        <f>IF($AW166="","",IF(ISNUMBER(MATCH($AW166,AV$5:AV$29999,0)),MAX(AN$4:AN165)+1,0))</f>
        <v/>
      </c>
      <c r="AO166" s="324"/>
      <c r="AP166" s="318"/>
      <c r="AQ166" s="318"/>
      <c r="AR166" s="318"/>
      <c r="AS166" s="318"/>
      <c r="AT166" s="301"/>
      <c r="AU166" s="301"/>
      <c r="AV166" s="301"/>
      <c r="AW166" s="319"/>
      <c r="AX166" s="291"/>
      <c r="AY166" s="291"/>
      <c r="AZ166" s="291"/>
      <c r="BA166" s="291"/>
      <c r="BB166" s="291"/>
      <c r="BC166" s="291"/>
      <c r="BD166" s="29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</row>
    <row r="167" spans="1:76" ht="12.75" customHeight="1" x14ac:dyDescent="0.25">
      <c r="A167" s="310">
        <f>IF(ROW()-ROW(A$4)&lt;=1000,ROW()-ROW(A$4),"")</f>
        <v>163</v>
      </c>
      <c r="B167" s="301"/>
      <c r="C167" s="301"/>
      <c r="D167" s="67"/>
      <c r="E167" s="245"/>
      <c r="F167" s="245"/>
      <c r="G167" s="309" t="str">
        <f>IF(IF(ISNUMBER(E167),"",MAX(G$4:G166)+1)&lt;=G$3,IF(ISNUMBER(E167),"",MAX(G$4:G166)+1),"")</f>
        <v/>
      </c>
      <c r="H167" s="307"/>
      <c r="I167" s="307"/>
      <c r="J167" s="304"/>
      <c r="K167" s="309"/>
      <c r="L167" s="309" t="str">
        <f>IF(C167="","",IF(ISNUMBER(MATCH(C167,$J$5:$J$1000,0)),"",IF(G167=1,E$4,0)+MAX(L$4:L166)+1))</f>
        <v/>
      </c>
      <c r="M167" s="304"/>
      <c r="N167" s="304"/>
      <c r="O167" s="67"/>
      <c r="P167" s="319"/>
      <c r="Q167" s="6"/>
      <c r="R167" s="303" t="str">
        <f>IF(ROW()-ROW(R$4)&lt;=AH$3,ROW()-ROW(R$4),"")</f>
        <v/>
      </c>
      <c r="S167" s="303" t="str">
        <f>IF(ROW()-ROW(S$4)&lt;=AI$3,ROW()-ROW(S$4),"")</f>
        <v/>
      </c>
      <c r="T167" s="303" t="str">
        <f>IF(ROW()-ROW(T$4)&lt;=AJ$3,ROW()-ROW(T$4),"")</f>
        <v/>
      </c>
      <c r="U167" s="303" t="str">
        <f>IF(ROW()-ROW(U$4)&lt;=AK$3,ROW()-ROW(U$4),"")</f>
        <v/>
      </c>
      <c r="V167" s="303" t="str">
        <f>IF(ROW()-ROW(V$4)&lt;=AL$3,ROW()-ROW(V$4),"")</f>
        <v/>
      </c>
      <c r="W167" s="303" t="str">
        <f>IF(ROW()-ROW(W$4)&lt;=AM$3,ROW()-ROW(W$4),"")</f>
        <v/>
      </c>
      <c r="X167" s="303" t="str">
        <f>IF(ROW()-ROW(X$4)&lt;=AN$3,ROW()-ROW(X$4),"")</f>
        <v/>
      </c>
      <c r="Y167" s="303"/>
      <c r="Z167" s="299" t="str">
        <f>IF(ISNUMBER(R167),INDEX($AW$5:$AW$2999,MATCH(R167,AH$5:AH$2999,0),1),"")</f>
        <v/>
      </c>
      <c r="AA167" s="299" t="str">
        <f>IF(ISNUMBER(S167),INDEX($AW$5:$AW$2999,MATCH(S167,AI$5:AI$2999,0),1),"")</f>
        <v/>
      </c>
      <c r="AB167" s="299" t="str">
        <f>IF(ISNUMBER(T167),INDEX($AW$5:$AW$2999,MATCH(T167,AJ$5:AJ$2999,0),1),"")</f>
        <v/>
      </c>
      <c r="AC167" s="299" t="str">
        <f>IF(ISNUMBER(U167),INDEX($AW$5:$AW$2999,MATCH(U167,AK$5:AK$2999,0),1),"")</f>
        <v/>
      </c>
      <c r="AD167" s="299" t="str">
        <f>IF(ISNUMBER(V167),INDEX($AW$5:$AW$2999,MATCH(V167,AL$5:AL$2999,0),1),"")</f>
        <v/>
      </c>
      <c r="AE167" s="299" t="str">
        <f>IF(ISNUMBER(W167),INDEX($AW$5:$AW$2999,MATCH(W167,AM$5:AM$2999,0),1),"")</f>
        <v/>
      </c>
      <c r="AF167" s="299" t="str">
        <f>IF(ISNUMBER(X167),INDEX($AW$5:$AW$2999,MATCH(X167,AN$5:AN$2999,0),1),"")</f>
        <v/>
      </c>
      <c r="AG167" s="299"/>
      <c r="AH167" s="303" t="str">
        <f>IF($AW167="","",IF(ISNUMBER(MATCH($AW167,AP$5:AP$29999,0)),MAX(AH$4:AH166)+1,0))</f>
        <v/>
      </c>
      <c r="AI167" s="303" t="str">
        <f>IF($AW167="","",IF(ISNUMBER(MATCH($AW167,AQ$5:AQ$29999,0)),MAX(AI$4:AI166)+1,0))</f>
        <v/>
      </c>
      <c r="AJ167" s="303" t="str">
        <f>IF($AW167="","",IF(ISNUMBER(MATCH($AW167,AR$5:AR$29999,0)),MAX(AJ$4:AJ166)+1,0))</f>
        <v/>
      </c>
      <c r="AK167" s="303" t="str">
        <f>IF($AW167="","",IF(ISNUMBER(MATCH($AW167,AS$5:AS$29999,0)),MAX(AK$4:AK166)+1,0))</f>
        <v/>
      </c>
      <c r="AL167" s="303" t="str">
        <f>IF($AW167="","",IF(ISNUMBER(MATCH($AW167,AT$5:AT$29999,0)),MAX(AL$4:AL166)+1,0))</f>
        <v/>
      </c>
      <c r="AM167" s="303" t="str">
        <f>IF($AW167="","",IF(ISNUMBER(MATCH($AW167,AU$5:AU$29999,0)),MAX(AM$4:AM166)+1,0))</f>
        <v/>
      </c>
      <c r="AN167" s="303" t="str">
        <f>IF($AW167="","",IF(ISNUMBER(MATCH($AW167,AV$5:AV$29999,0)),MAX(AN$4:AN166)+1,0))</f>
        <v/>
      </c>
      <c r="AO167" s="324"/>
      <c r="AP167" s="318"/>
      <c r="AQ167" s="318"/>
      <c r="AR167" s="318"/>
      <c r="AS167" s="318"/>
      <c r="AT167" s="301"/>
      <c r="AU167" s="301"/>
      <c r="AV167" s="301"/>
      <c r="AW167" s="319"/>
      <c r="AX167" s="291"/>
      <c r="AY167" s="291"/>
      <c r="AZ167" s="291"/>
      <c r="BA167" s="291"/>
      <c r="BB167" s="291"/>
      <c r="BC167" s="291"/>
      <c r="BD167" s="29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</row>
    <row r="168" spans="1:76" ht="12.75" customHeight="1" x14ac:dyDescent="0.25">
      <c r="A168" s="310">
        <f>IF(ROW()-ROW(A$4)&lt;=1000,ROW()-ROW(A$4),"")</f>
        <v>164</v>
      </c>
      <c r="B168" s="301"/>
      <c r="C168" s="301"/>
      <c r="D168" s="67"/>
      <c r="E168" s="245"/>
      <c r="F168" s="245"/>
      <c r="G168" s="309" t="str">
        <f>IF(IF(ISNUMBER(E168),"",MAX(G$4:G167)+1)&lt;=G$3,IF(ISNUMBER(E168),"",MAX(G$4:G167)+1),"")</f>
        <v/>
      </c>
      <c r="H168" s="307"/>
      <c r="I168" s="307"/>
      <c r="J168" s="304"/>
      <c r="K168" s="309"/>
      <c r="L168" s="309" t="str">
        <f>IF(C168="","",IF(ISNUMBER(MATCH(C168,$J$5:$J$1000,0)),"",IF(G168=1,E$4,0)+MAX(L$4:L167)+1))</f>
        <v/>
      </c>
      <c r="M168" s="304"/>
      <c r="N168" s="304"/>
      <c r="O168" s="67"/>
      <c r="P168" s="319"/>
      <c r="Q168" s="6"/>
      <c r="R168" s="303" t="str">
        <f>IF(ROW()-ROW(R$4)&lt;=AH$3,ROW()-ROW(R$4),"")</f>
        <v/>
      </c>
      <c r="S168" s="303" t="str">
        <f>IF(ROW()-ROW(S$4)&lt;=AI$3,ROW()-ROW(S$4),"")</f>
        <v/>
      </c>
      <c r="T168" s="303" t="str">
        <f>IF(ROW()-ROW(T$4)&lt;=AJ$3,ROW()-ROW(T$4),"")</f>
        <v/>
      </c>
      <c r="U168" s="303" t="str">
        <f>IF(ROW()-ROW(U$4)&lt;=AK$3,ROW()-ROW(U$4),"")</f>
        <v/>
      </c>
      <c r="V168" s="303" t="str">
        <f>IF(ROW()-ROW(V$4)&lt;=AL$3,ROW()-ROW(V$4),"")</f>
        <v/>
      </c>
      <c r="W168" s="303" t="str">
        <f>IF(ROW()-ROW(W$4)&lt;=AM$3,ROW()-ROW(W$4),"")</f>
        <v/>
      </c>
      <c r="X168" s="303" t="str">
        <f>IF(ROW()-ROW(X$4)&lt;=AN$3,ROW()-ROW(X$4),"")</f>
        <v/>
      </c>
      <c r="Y168" s="303"/>
      <c r="Z168" s="299" t="str">
        <f>IF(ISNUMBER(R168),INDEX($AW$5:$AW$2999,MATCH(R168,AH$5:AH$2999,0),1),"")</f>
        <v/>
      </c>
      <c r="AA168" s="299" t="str">
        <f>IF(ISNUMBER(S168),INDEX($AW$5:$AW$2999,MATCH(S168,AI$5:AI$2999,0),1),"")</f>
        <v/>
      </c>
      <c r="AB168" s="299" t="str">
        <f>IF(ISNUMBER(T168),INDEX($AW$5:$AW$2999,MATCH(T168,AJ$5:AJ$2999,0),1),"")</f>
        <v/>
      </c>
      <c r="AC168" s="299" t="str">
        <f>IF(ISNUMBER(U168),INDEX($AW$5:$AW$2999,MATCH(U168,AK$5:AK$2999,0),1),"")</f>
        <v/>
      </c>
      <c r="AD168" s="299" t="str">
        <f>IF(ISNUMBER(V168),INDEX($AW$5:$AW$2999,MATCH(V168,AL$5:AL$2999,0),1),"")</f>
        <v/>
      </c>
      <c r="AE168" s="299" t="str">
        <f>IF(ISNUMBER(W168),INDEX($AW$5:$AW$2999,MATCH(W168,AM$5:AM$2999,0),1),"")</f>
        <v/>
      </c>
      <c r="AF168" s="299" t="str">
        <f>IF(ISNUMBER(X168),INDEX($AW$5:$AW$2999,MATCH(X168,AN$5:AN$2999,0),1),"")</f>
        <v/>
      </c>
      <c r="AG168" s="299"/>
      <c r="AH168" s="303" t="str">
        <f>IF($AW168="","",IF(ISNUMBER(MATCH($AW168,AP$5:AP$29999,0)),MAX(AH$4:AH167)+1,0))</f>
        <v/>
      </c>
      <c r="AI168" s="303" t="str">
        <f>IF($AW168="","",IF(ISNUMBER(MATCH($AW168,AQ$5:AQ$29999,0)),MAX(AI$4:AI167)+1,0))</f>
        <v/>
      </c>
      <c r="AJ168" s="303" t="str">
        <f>IF($AW168="","",IF(ISNUMBER(MATCH($AW168,AR$5:AR$29999,0)),MAX(AJ$4:AJ167)+1,0))</f>
        <v/>
      </c>
      <c r="AK168" s="303" t="str">
        <f>IF($AW168="","",IF(ISNUMBER(MATCH($AW168,AS$5:AS$29999,0)),MAX(AK$4:AK167)+1,0))</f>
        <v/>
      </c>
      <c r="AL168" s="303" t="str">
        <f>IF($AW168="","",IF(ISNUMBER(MATCH($AW168,AT$5:AT$29999,0)),MAX(AL$4:AL167)+1,0))</f>
        <v/>
      </c>
      <c r="AM168" s="303" t="str">
        <f>IF($AW168="","",IF(ISNUMBER(MATCH($AW168,AU$5:AU$29999,0)),MAX(AM$4:AM167)+1,0))</f>
        <v/>
      </c>
      <c r="AN168" s="303" t="str">
        <f>IF($AW168="","",IF(ISNUMBER(MATCH($AW168,AV$5:AV$29999,0)),MAX(AN$4:AN167)+1,0))</f>
        <v/>
      </c>
      <c r="AO168" s="324"/>
      <c r="AP168" s="318"/>
      <c r="AQ168" s="318"/>
      <c r="AR168" s="318"/>
      <c r="AS168" s="318"/>
      <c r="AT168" s="301"/>
      <c r="AU168" s="301"/>
      <c r="AV168" s="301"/>
      <c r="AW168" s="319"/>
      <c r="AX168" s="291"/>
      <c r="AY168" s="291"/>
      <c r="AZ168" s="291"/>
      <c r="BA168" s="291"/>
      <c r="BB168" s="291"/>
      <c r="BC168" s="291"/>
      <c r="BD168" s="29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spans="1:76" ht="12.75" customHeight="1" x14ac:dyDescent="0.25">
      <c r="A169" s="310">
        <f>IF(ROW()-ROW(A$4)&lt;=1000,ROW()-ROW(A$4),"")</f>
        <v>165</v>
      </c>
      <c r="B169" s="301"/>
      <c r="C169" s="301"/>
      <c r="D169" s="67"/>
      <c r="E169" s="245"/>
      <c r="F169" s="245"/>
      <c r="G169" s="309" t="str">
        <f>IF(IF(ISNUMBER(E169),"",MAX(G$4:G168)+1)&lt;=G$3,IF(ISNUMBER(E169),"",MAX(G$4:G168)+1),"")</f>
        <v/>
      </c>
      <c r="H169" s="307"/>
      <c r="I169" s="307"/>
      <c r="J169" s="304"/>
      <c r="K169" s="309"/>
      <c r="L169" s="309" t="str">
        <f>IF(C169="","",IF(ISNUMBER(MATCH(C169,$J$5:$J$1000,0)),"",IF(G169=1,E$4,0)+MAX(L$4:L168)+1))</f>
        <v/>
      </c>
      <c r="M169" s="304"/>
      <c r="N169" s="304"/>
      <c r="O169" s="67"/>
      <c r="P169" s="319"/>
      <c r="Q169" s="6"/>
      <c r="R169" s="303" t="str">
        <f>IF(ROW()-ROW(R$4)&lt;=AH$3,ROW()-ROW(R$4),"")</f>
        <v/>
      </c>
      <c r="S169" s="303" t="str">
        <f>IF(ROW()-ROW(S$4)&lt;=AI$3,ROW()-ROW(S$4),"")</f>
        <v/>
      </c>
      <c r="T169" s="303" t="str">
        <f>IF(ROW()-ROW(T$4)&lt;=AJ$3,ROW()-ROW(T$4),"")</f>
        <v/>
      </c>
      <c r="U169" s="303" t="str">
        <f>IF(ROW()-ROW(U$4)&lt;=AK$3,ROW()-ROW(U$4),"")</f>
        <v/>
      </c>
      <c r="V169" s="303" t="str">
        <f>IF(ROW()-ROW(V$4)&lt;=AL$3,ROW()-ROW(V$4),"")</f>
        <v/>
      </c>
      <c r="W169" s="303" t="str">
        <f>IF(ROW()-ROW(W$4)&lt;=AM$3,ROW()-ROW(W$4),"")</f>
        <v/>
      </c>
      <c r="X169" s="303" t="str">
        <f>IF(ROW()-ROW(X$4)&lt;=AN$3,ROW()-ROW(X$4),"")</f>
        <v/>
      </c>
      <c r="Y169" s="303"/>
      <c r="Z169" s="299" t="str">
        <f>IF(ISNUMBER(R169),INDEX($AW$5:$AW$2999,MATCH(R169,AH$5:AH$2999,0),1),"")</f>
        <v/>
      </c>
      <c r="AA169" s="299" t="str">
        <f>IF(ISNUMBER(S169),INDEX($AW$5:$AW$2999,MATCH(S169,AI$5:AI$2999,0),1),"")</f>
        <v/>
      </c>
      <c r="AB169" s="299" t="str">
        <f>IF(ISNUMBER(T169),INDEX($AW$5:$AW$2999,MATCH(T169,AJ$5:AJ$2999,0),1),"")</f>
        <v/>
      </c>
      <c r="AC169" s="299" t="str">
        <f>IF(ISNUMBER(U169),INDEX($AW$5:$AW$2999,MATCH(U169,AK$5:AK$2999,0),1),"")</f>
        <v/>
      </c>
      <c r="AD169" s="299" t="str">
        <f>IF(ISNUMBER(V169),INDEX($AW$5:$AW$2999,MATCH(V169,AL$5:AL$2999,0),1),"")</f>
        <v/>
      </c>
      <c r="AE169" s="299" t="str">
        <f>IF(ISNUMBER(W169),INDEX($AW$5:$AW$2999,MATCH(W169,AM$5:AM$2999,0),1),"")</f>
        <v/>
      </c>
      <c r="AF169" s="299" t="str">
        <f>IF(ISNUMBER(X169),INDEX($AW$5:$AW$2999,MATCH(X169,AN$5:AN$2999,0),1),"")</f>
        <v/>
      </c>
      <c r="AG169" s="299"/>
      <c r="AH169" s="303" t="str">
        <f>IF($AW169="","",IF(ISNUMBER(MATCH($AW169,AP$5:AP$29999,0)),MAX(AH$4:AH168)+1,0))</f>
        <v/>
      </c>
      <c r="AI169" s="303" t="str">
        <f>IF($AW169="","",IF(ISNUMBER(MATCH($AW169,AQ$5:AQ$29999,0)),MAX(AI$4:AI168)+1,0))</f>
        <v/>
      </c>
      <c r="AJ169" s="303" t="str">
        <f>IF($AW169="","",IF(ISNUMBER(MATCH($AW169,AR$5:AR$29999,0)),MAX(AJ$4:AJ168)+1,0))</f>
        <v/>
      </c>
      <c r="AK169" s="303" t="str">
        <f>IF($AW169="","",IF(ISNUMBER(MATCH($AW169,AS$5:AS$29999,0)),MAX(AK$4:AK168)+1,0))</f>
        <v/>
      </c>
      <c r="AL169" s="303" t="str">
        <f>IF($AW169="","",IF(ISNUMBER(MATCH($AW169,AT$5:AT$29999,0)),MAX(AL$4:AL168)+1,0))</f>
        <v/>
      </c>
      <c r="AM169" s="303" t="str">
        <f>IF($AW169="","",IF(ISNUMBER(MATCH($AW169,AU$5:AU$29999,0)),MAX(AM$4:AM168)+1,0))</f>
        <v/>
      </c>
      <c r="AN169" s="303" t="str">
        <f>IF($AW169="","",IF(ISNUMBER(MATCH($AW169,AV$5:AV$29999,0)),MAX(AN$4:AN168)+1,0))</f>
        <v/>
      </c>
      <c r="AO169" s="324"/>
      <c r="AP169" s="318"/>
      <c r="AQ169" s="318"/>
      <c r="AR169" s="318"/>
      <c r="AS169" s="318"/>
      <c r="AT169" s="301"/>
      <c r="AU169" s="301"/>
      <c r="AV169" s="301"/>
      <c r="AW169" s="319"/>
      <c r="AX169" s="291"/>
      <c r="AY169" s="291"/>
      <c r="AZ169" s="291"/>
      <c r="BA169" s="291"/>
      <c r="BB169" s="291"/>
      <c r="BC169" s="291"/>
      <c r="BD169" s="29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spans="1:76" ht="12.75" customHeight="1" x14ac:dyDescent="0.25">
      <c r="A170" s="310">
        <f>IF(ROW()-ROW(A$4)&lt;=1000,ROW()-ROW(A$4),"")</f>
        <v>166</v>
      </c>
      <c r="B170" s="301"/>
      <c r="C170" s="301"/>
      <c r="D170" s="67"/>
      <c r="E170" s="245"/>
      <c r="F170" s="245"/>
      <c r="G170" s="309" t="str">
        <f>IF(IF(ISNUMBER(E170),"",MAX(G$4:G169)+1)&lt;=G$3,IF(ISNUMBER(E170),"",MAX(G$4:G169)+1),"")</f>
        <v/>
      </c>
      <c r="H170" s="307"/>
      <c r="I170" s="307"/>
      <c r="J170" s="304"/>
      <c r="K170" s="309"/>
      <c r="L170" s="309" t="str">
        <f>IF(C170="","",IF(ISNUMBER(MATCH(C170,$J$5:$J$1000,0)),"",IF(G170=1,E$4,0)+MAX(L$4:L169)+1))</f>
        <v/>
      </c>
      <c r="M170" s="304"/>
      <c r="N170" s="304"/>
      <c r="O170" s="67"/>
      <c r="P170" s="319"/>
      <c r="Q170" s="6"/>
      <c r="R170" s="303" t="str">
        <f>IF(ROW()-ROW(R$4)&lt;=AH$3,ROW()-ROW(R$4),"")</f>
        <v/>
      </c>
      <c r="S170" s="303" t="str">
        <f>IF(ROW()-ROW(S$4)&lt;=AI$3,ROW()-ROW(S$4),"")</f>
        <v/>
      </c>
      <c r="T170" s="303" t="str">
        <f>IF(ROW()-ROW(T$4)&lt;=AJ$3,ROW()-ROW(T$4),"")</f>
        <v/>
      </c>
      <c r="U170" s="303" t="str">
        <f>IF(ROW()-ROW(U$4)&lt;=AK$3,ROW()-ROW(U$4),"")</f>
        <v/>
      </c>
      <c r="V170" s="303" t="str">
        <f>IF(ROW()-ROW(V$4)&lt;=AL$3,ROW()-ROW(V$4),"")</f>
        <v/>
      </c>
      <c r="W170" s="303" t="str">
        <f>IF(ROW()-ROW(W$4)&lt;=AM$3,ROW()-ROW(W$4),"")</f>
        <v/>
      </c>
      <c r="X170" s="303" t="str">
        <f>IF(ROW()-ROW(X$4)&lt;=AN$3,ROW()-ROW(X$4),"")</f>
        <v/>
      </c>
      <c r="Y170" s="303"/>
      <c r="Z170" s="299" t="str">
        <f>IF(ISNUMBER(R170),INDEX($AW$5:$AW$2999,MATCH(R170,AH$5:AH$2999,0),1),"")</f>
        <v/>
      </c>
      <c r="AA170" s="299" t="str">
        <f>IF(ISNUMBER(S170),INDEX($AW$5:$AW$2999,MATCH(S170,AI$5:AI$2999,0),1),"")</f>
        <v/>
      </c>
      <c r="AB170" s="299" t="str">
        <f>IF(ISNUMBER(T170),INDEX($AW$5:$AW$2999,MATCH(T170,AJ$5:AJ$2999,0),1),"")</f>
        <v/>
      </c>
      <c r="AC170" s="299" t="str">
        <f>IF(ISNUMBER(U170),INDEX($AW$5:$AW$2999,MATCH(U170,AK$5:AK$2999,0),1),"")</f>
        <v/>
      </c>
      <c r="AD170" s="299" t="str">
        <f>IF(ISNUMBER(V170),INDEX($AW$5:$AW$2999,MATCH(V170,AL$5:AL$2999,0),1),"")</f>
        <v/>
      </c>
      <c r="AE170" s="299" t="str">
        <f>IF(ISNUMBER(W170),INDEX($AW$5:$AW$2999,MATCH(W170,AM$5:AM$2999,0),1),"")</f>
        <v/>
      </c>
      <c r="AF170" s="299" t="str">
        <f>IF(ISNUMBER(X170),INDEX($AW$5:$AW$2999,MATCH(X170,AN$5:AN$2999,0),1),"")</f>
        <v/>
      </c>
      <c r="AG170" s="299"/>
      <c r="AH170" s="303" t="str">
        <f>IF($AW170="","",IF(ISNUMBER(MATCH($AW170,AP$5:AP$29999,0)),MAX(AH$4:AH169)+1,0))</f>
        <v/>
      </c>
      <c r="AI170" s="303" t="str">
        <f>IF($AW170="","",IF(ISNUMBER(MATCH($AW170,AQ$5:AQ$29999,0)),MAX(AI$4:AI169)+1,0))</f>
        <v/>
      </c>
      <c r="AJ170" s="303" t="str">
        <f>IF($AW170="","",IF(ISNUMBER(MATCH($AW170,AR$5:AR$29999,0)),MAX(AJ$4:AJ169)+1,0))</f>
        <v/>
      </c>
      <c r="AK170" s="303" t="str">
        <f>IF($AW170="","",IF(ISNUMBER(MATCH($AW170,AS$5:AS$29999,0)),MAX(AK$4:AK169)+1,0))</f>
        <v/>
      </c>
      <c r="AL170" s="303" t="str">
        <f>IF($AW170="","",IF(ISNUMBER(MATCH($AW170,AT$5:AT$29999,0)),MAX(AL$4:AL169)+1,0))</f>
        <v/>
      </c>
      <c r="AM170" s="303" t="str">
        <f>IF($AW170="","",IF(ISNUMBER(MATCH($AW170,AU$5:AU$29999,0)),MAX(AM$4:AM169)+1,0))</f>
        <v/>
      </c>
      <c r="AN170" s="303" t="str">
        <f>IF($AW170="","",IF(ISNUMBER(MATCH($AW170,AV$5:AV$29999,0)),MAX(AN$4:AN169)+1,0))</f>
        <v/>
      </c>
      <c r="AO170" s="324"/>
      <c r="AP170" s="318"/>
      <c r="AQ170" s="318"/>
      <c r="AR170" s="318"/>
      <c r="AS170" s="318"/>
      <c r="AT170" s="301"/>
      <c r="AU170" s="301"/>
      <c r="AV170" s="301"/>
      <c r="AW170" s="319"/>
      <c r="AX170" s="291"/>
      <c r="AY170" s="291"/>
      <c r="AZ170" s="291"/>
      <c r="BA170" s="291"/>
      <c r="BB170" s="291"/>
      <c r="BC170" s="291"/>
      <c r="BD170" s="29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</row>
    <row r="171" spans="1:76" ht="12.75" customHeight="1" x14ac:dyDescent="0.25">
      <c r="A171" s="310">
        <f>IF(ROW()-ROW(A$4)&lt;=1000,ROW()-ROW(A$4),"")</f>
        <v>167</v>
      </c>
      <c r="B171" s="301"/>
      <c r="C171" s="301"/>
      <c r="D171" s="67"/>
      <c r="E171" s="245"/>
      <c r="F171" s="245"/>
      <c r="G171" s="309" t="str">
        <f>IF(IF(ISNUMBER(E171),"",MAX(G$4:G170)+1)&lt;=G$3,IF(ISNUMBER(E171),"",MAX(G$4:G170)+1),"")</f>
        <v/>
      </c>
      <c r="H171" s="307"/>
      <c r="I171" s="307"/>
      <c r="J171" s="304"/>
      <c r="K171" s="309"/>
      <c r="L171" s="309" t="str">
        <f>IF(C171="","",IF(ISNUMBER(MATCH(C171,$J$5:$J$1000,0)),"",IF(G171=1,E$4,0)+MAX(L$4:L170)+1))</f>
        <v/>
      </c>
      <c r="M171" s="304"/>
      <c r="N171" s="304"/>
      <c r="O171" s="67"/>
      <c r="P171" s="319"/>
      <c r="Q171" s="6"/>
      <c r="R171" s="303" t="str">
        <f>IF(ROW()-ROW(R$4)&lt;=AH$3,ROW()-ROW(R$4),"")</f>
        <v/>
      </c>
      <c r="S171" s="303" t="str">
        <f>IF(ROW()-ROW(S$4)&lt;=AI$3,ROW()-ROW(S$4),"")</f>
        <v/>
      </c>
      <c r="T171" s="303" t="str">
        <f>IF(ROW()-ROW(T$4)&lt;=AJ$3,ROW()-ROW(T$4),"")</f>
        <v/>
      </c>
      <c r="U171" s="303" t="str">
        <f>IF(ROW()-ROW(U$4)&lt;=AK$3,ROW()-ROW(U$4),"")</f>
        <v/>
      </c>
      <c r="V171" s="303" t="str">
        <f>IF(ROW()-ROW(V$4)&lt;=AL$3,ROW()-ROW(V$4),"")</f>
        <v/>
      </c>
      <c r="W171" s="303" t="str">
        <f>IF(ROW()-ROW(W$4)&lt;=AM$3,ROW()-ROW(W$4),"")</f>
        <v/>
      </c>
      <c r="X171" s="303" t="str">
        <f>IF(ROW()-ROW(X$4)&lt;=AN$3,ROW()-ROW(X$4),"")</f>
        <v/>
      </c>
      <c r="Y171" s="303"/>
      <c r="Z171" s="299" t="str">
        <f>IF(ISNUMBER(R171),INDEX($AW$5:$AW$2999,MATCH(R171,AH$5:AH$2999,0),1),"")</f>
        <v/>
      </c>
      <c r="AA171" s="299" t="str">
        <f>IF(ISNUMBER(S171),INDEX($AW$5:$AW$2999,MATCH(S171,AI$5:AI$2999,0),1),"")</f>
        <v/>
      </c>
      <c r="AB171" s="299" t="str">
        <f>IF(ISNUMBER(T171),INDEX($AW$5:$AW$2999,MATCH(T171,AJ$5:AJ$2999,0),1),"")</f>
        <v/>
      </c>
      <c r="AC171" s="299" t="str">
        <f>IF(ISNUMBER(U171),INDEX($AW$5:$AW$2999,MATCH(U171,AK$5:AK$2999,0),1),"")</f>
        <v/>
      </c>
      <c r="AD171" s="299" t="str">
        <f>IF(ISNUMBER(V171),INDEX($AW$5:$AW$2999,MATCH(V171,AL$5:AL$2999,0),1),"")</f>
        <v/>
      </c>
      <c r="AE171" s="299" t="str">
        <f>IF(ISNUMBER(W171),INDEX($AW$5:$AW$2999,MATCH(W171,AM$5:AM$2999,0),1),"")</f>
        <v/>
      </c>
      <c r="AF171" s="299" t="str">
        <f>IF(ISNUMBER(X171),INDEX($AW$5:$AW$2999,MATCH(X171,AN$5:AN$2999,0),1),"")</f>
        <v/>
      </c>
      <c r="AG171" s="299"/>
      <c r="AH171" s="303" t="str">
        <f>IF($AW171="","",IF(ISNUMBER(MATCH($AW171,AP$5:AP$29999,0)),MAX(AH$4:AH170)+1,0))</f>
        <v/>
      </c>
      <c r="AI171" s="303" t="str">
        <f>IF($AW171="","",IF(ISNUMBER(MATCH($AW171,AQ$5:AQ$29999,0)),MAX(AI$4:AI170)+1,0))</f>
        <v/>
      </c>
      <c r="AJ171" s="303" t="str">
        <f>IF($AW171="","",IF(ISNUMBER(MATCH($AW171,AR$5:AR$29999,0)),MAX(AJ$4:AJ170)+1,0))</f>
        <v/>
      </c>
      <c r="AK171" s="303" t="str">
        <f>IF($AW171="","",IF(ISNUMBER(MATCH($AW171,AS$5:AS$29999,0)),MAX(AK$4:AK170)+1,0))</f>
        <v/>
      </c>
      <c r="AL171" s="303" t="str">
        <f>IF($AW171="","",IF(ISNUMBER(MATCH($AW171,AT$5:AT$29999,0)),MAX(AL$4:AL170)+1,0))</f>
        <v/>
      </c>
      <c r="AM171" s="303" t="str">
        <f>IF($AW171="","",IF(ISNUMBER(MATCH($AW171,AU$5:AU$29999,0)),MAX(AM$4:AM170)+1,0))</f>
        <v/>
      </c>
      <c r="AN171" s="303" t="str">
        <f>IF($AW171="","",IF(ISNUMBER(MATCH($AW171,AV$5:AV$29999,0)),MAX(AN$4:AN170)+1,0))</f>
        <v/>
      </c>
      <c r="AO171" s="324"/>
      <c r="AP171" s="318"/>
      <c r="AQ171" s="318"/>
      <c r="AR171" s="318"/>
      <c r="AS171" s="318"/>
      <c r="AT171" s="301"/>
      <c r="AU171" s="301"/>
      <c r="AV171" s="301"/>
      <c r="AW171" s="319"/>
      <c r="AX171" s="291"/>
      <c r="AY171" s="291"/>
      <c r="AZ171" s="291"/>
      <c r="BA171" s="291"/>
      <c r="BB171" s="291"/>
      <c r="BC171" s="291"/>
      <c r="BD171" s="29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</row>
    <row r="172" spans="1:76" ht="12.75" customHeight="1" x14ac:dyDescent="0.25">
      <c r="A172" s="310">
        <f>IF(ROW()-ROW(A$4)&lt;=1000,ROW()-ROW(A$4),"")</f>
        <v>168</v>
      </c>
      <c r="B172" s="301"/>
      <c r="C172" s="301"/>
      <c r="D172" s="67"/>
      <c r="E172" s="245"/>
      <c r="F172" s="245"/>
      <c r="G172" s="309" t="str">
        <f>IF(IF(ISNUMBER(E172),"",MAX(G$4:G171)+1)&lt;=G$3,IF(ISNUMBER(E172),"",MAX(G$4:G171)+1),"")</f>
        <v/>
      </c>
      <c r="H172" s="307"/>
      <c r="I172" s="307"/>
      <c r="J172" s="304"/>
      <c r="K172" s="309"/>
      <c r="L172" s="309" t="str">
        <f>IF(C172="","",IF(ISNUMBER(MATCH(C172,$J$5:$J$1000,0)),"",IF(G172=1,E$4,0)+MAX(L$4:L171)+1))</f>
        <v/>
      </c>
      <c r="M172" s="304"/>
      <c r="N172" s="304"/>
      <c r="O172" s="67"/>
      <c r="P172" s="319"/>
      <c r="Q172" s="6"/>
      <c r="R172" s="303" t="str">
        <f>IF(ROW()-ROW(R$4)&lt;=AH$3,ROW()-ROW(R$4),"")</f>
        <v/>
      </c>
      <c r="S172" s="303" t="str">
        <f>IF(ROW()-ROW(S$4)&lt;=AI$3,ROW()-ROW(S$4),"")</f>
        <v/>
      </c>
      <c r="T172" s="303" t="str">
        <f>IF(ROW()-ROW(T$4)&lt;=AJ$3,ROW()-ROW(T$4),"")</f>
        <v/>
      </c>
      <c r="U172" s="303" t="str">
        <f>IF(ROW()-ROW(U$4)&lt;=AK$3,ROW()-ROW(U$4),"")</f>
        <v/>
      </c>
      <c r="V172" s="303" t="str">
        <f>IF(ROW()-ROW(V$4)&lt;=AL$3,ROW()-ROW(V$4),"")</f>
        <v/>
      </c>
      <c r="W172" s="303" t="str">
        <f>IF(ROW()-ROW(W$4)&lt;=AM$3,ROW()-ROW(W$4),"")</f>
        <v/>
      </c>
      <c r="X172" s="303" t="str">
        <f>IF(ROW()-ROW(X$4)&lt;=AN$3,ROW()-ROW(X$4),"")</f>
        <v/>
      </c>
      <c r="Y172" s="303"/>
      <c r="Z172" s="299" t="str">
        <f>IF(ISNUMBER(R172),INDEX($AW$5:$AW$2999,MATCH(R172,AH$5:AH$2999,0),1),"")</f>
        <v/>
      </c>
      <c r="AA172" s="299" t="str">
        <f>IF(ISNUMBER(S172),INDEX($AW$5:$AW$2999,MATCH(S172,AI$5:AI$2999,0),1),"")</f>
        <v/>
      </c>
      <c r="AB172" s="299" t="str">
        <f>IF(ISNUMBER(T172),INDEX($AW$5:$AW$2999,MATCH(T172,AJ$5:AJ$2999,0),1),"")</f>
        <v/>
      </c>
      <c r="AC172" s="299" t="str">
        <f>IF(ISNUMBER(U172),INDEX($AW$5:$AW$2999,MATCH(U172,AK$5:AK$2999,0),1),"")</f>
        <v/>
      </c>
      <c r="AD172" s="299" t="str">
        <f>IF(ISNUMBER(V172),INDEX($AW$5:$AW$2999,MATCH(V172,AL$5:AL$2999,0),1),"")</f>
        <v/>
      </c>
      <c r="AE172" s="299" t="str">
        <f>IF(ISNUMBER(W172),INDEX($AW$5:$AW$2999,MATCH(W172,AM$5:AM$2999,0),1),"")</f>
        <v/>
      </c>
      <c r="AF172" s="299" t="str">
        <f>IF(ISNUMBER(X172),INDEX($AW$5:$AW$2999,MATCH(X172,AN$5:AN$2999,0),1),"")</f>
        <v/>
      </c>
      <c r="AG172" s="299"/>
      <c r="AH172" s="303" t="str">
        <f>IF($AW172="","",IF(ISNUMBER(MATCH($AW172,AP$5:AP$29999,0)),MAX(AH$4:AH171)+1,0))</f>
        <v/>
      </c>
      <c r="AI172" s="303" t="str">
        <f>IF($AW172="","",IF(ISNUMBER(MATCH($AW172,AQ$5:AQ$29999,0)),MAX(AI$4:AI171)+1,0))</f>
        <v/>
      </c>
      <c r="AJ172" s="303" t="str">
        <f>IF($AW172="","",IF(ISNUMBER(MATCH($AW172,AR$5:AR$29999,0)),MAX(AJ$4:AJ171)+1,0))</f>
        <v/>
      </c>
      <c r="AK172" s="303" t="str">
        <f>IF($AW172="","",IF(ISNUMBER(MATCH($AW172,AS$5:AS$29999,0)),MAX(AK$4:AK171)+1,0))</f>
        <v/>
      </c>
      <c r="AL172" s="303" t="str">
        <f>IF($AW172="","",IF(ISNUMBER(MATCH($AW172,AT$5:AT$29999,0)),MAX(AL$4:AL171)+1,0))</f>
        <v/>
      </c>
      <c r="AM172" s="303" t="str">
        <f>IF($AW172="","",IF(ISNUMBER(MATCH($AW172,AU$5:AU$29999,0)),MAX(AM$4:AM171)+1,0))</f>
        <v/>
      </c>
      <c r="AN172" s="303" t="str">
        <f>IF($AW172="","",IF(ISNUMBER(MATCH($AW172,AV$5:AV$29999,0)),MAX(AN$4:AN171)+1,0))</f>
        <v/>
      </c>
      <c r="AO172" s="324"/>
      <c r="AP172" s="318"/>
      <c r="AQ172" s="318"/>
      <c r="AR172" s="318"/>
      <c r="AS172" s="318"/>
      <c r="AT172" s="301"/>
      <c r="AU172" s="301"/>
      <c r="AV172" s="301"/>
      <c r="AW172" s="319"/>
      <c r="AX172" s="291"/>
      <c r="AY172" s="291"/>
      <c r="AZ172" s="291"/>
      <c r="BA172" s="291"/>
      <c r="BB172" s="291"/>
      <c r="BC172" s="291"/>
      <c r="BD172" s="29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</row>
    <row r="173" spans="1:76" ht="12.75" customHeight="1" x14ac:dyDescent="0.25">
      <c r="A173" s="310">
        <f>IF(ROW()-ROW(A$4)&lt;=1000,ROW()-ROW(A$4),"")</f>
        <v>169</v>
      </c>
      <c r="B173" s="301"/>
      <c r="C173" s="301"/>
      <c r="D173" s="67"/>
      <c r="E173" s="245"/>
      <c r="F173" s="245"/>
      <c r="G173" s="309" t="str">
        <f>IF(IF(ISNUMBER(E173),"",MAX(G$4:G172)+1)&lt;=G$3,IF(ISNUMBER(E173),"",MAX(G$4:G172)+1),"")</f>
        <v/>
      </c>
      <c r="H173" s="307"/>
      <c r="I173" s="307"/>
      <c r="J173" s="304"/>
      <c r="K173" s="309"/>
      <c r="L173" s="309" t="str">
        <f>IF(C173="","",IF(ISNUMBER(MATCH(C173,$J$5:$J$1000,0)),"",IF(G173=1,E$4,0)+MAX(L$4:L172)+1))</f>
        <v/>
      </c>
      <c r="M173" s="304"/>
      <c r="N173" s="304"/>
      <c r="O173" s="67"/>
      <c r="P173" s="319"/>
      <c r="Q173" s="6"/>
      <c r="R173" s="303" t="str">
        <f>IF(ROW()-ROW(R$4)&lt;=AH$3,ROW()-ROW(R$4),"")</f>
        <v/>
      </c>
      <c r="S173" s="303" t="str">
        <f>IF(ROW()-ROW(S$4)&lt;=AI$3,ROW()-ROW(S$4),"")</f>
        <v/>
      </c>
      <c r="T173" s="303" t="str">
        <f>IF(ROW()-ROW(T$4)&lt;=AJ$3,ROW()-ROW(T$4),"")</f>
        <v/>
      </c>
      <c r="U173" s="303" t="str">
        <f>IF(ROW()-ROW(U$4)&lt;=AK$3,ROW()-ROW(U$4),"")</f>
        <v/>
      </c>
      <c r="V173" s="303" t="str">
        <f>IF(ROW()-ROW(V$4)&lt;=AL$3,ROW()-ROW(V$4),"")</f>
        <v/>
      </c>
      <c r="W173" s="303" t="str">
        <f>IF(ROW()-ROW(W$4)&lt;=AM$3,ROW()-ROW(W$4),"")</f>
        <v/>
      </c>
      <c r="X173" s="303" t="str">
        <f>IF(ROW()-ROW(X$4)&lt;=AN$3,ROW()-ROW(X$4),"")</f>
        <v/>
      </c>
      <c r="Y173" s="303"/>
      <c r="Z173" s="299" t="str">
        <f>IF(ISNUMBER(R173),INDEX($AW$5:$AW$2999,MATCH(R173,AH$5:AH$2999,0),1),"")</f>
        <v/>
      </c>
      <c r="AA173" s="299" t="str">
        <f>IF(ISNUMBER(S173),INDEX($AW$5:$AW$2999,MATCH(S173,AI$5:AI$2999,0),1),"")</f>
        <v/>
      </c>
      <c r="AB173" s="299" t="str">
        <f>IF(ISNUMBER(T173),INDEX($AW$5:$AW$2999,MATCH(T173,AJ$5:AJ$2999,0),1),"")</f>
        <v/>
      </c>
      <c r="AC173" s="299" t="str">
        <f>IF(ISNUMBER(U173),INDEX($AW$5:$AW$2999,MATCH(U173,AK$5:AK$2999,0),1),"")</f>
        <v/>
      </c>
      <c r="AD173" s="299" t="str">
        <f>IF(ISNUMBER(V173),INDEX($AW$5:$AW$2999,MATCH(V173,AL$5:AL$2999,0),1),"")</f>
        <v/>
      </c>
      <c r="AE173" s="299" t="str">
        <f>IF(ISNUMBER(W173),INDEX($AW$5:$AW$2999,MATCH(W173,AM$5:AM$2999,0),1),"")</f>
        <v/>
      </c>
      <c r="AF173" s="299" t="str">
        <f>IF(ISNUMBER(X173),INDEX($AW$5:$AW$2999,MATCH(X173,AN$5:AN$2999,0),1),"")</f>
        <v/>
      </c>
      <c r="AG173" s="299"/>
      <c r="AH173" s="303" t="str">
        <f>IF($AW173="","",IF(ISNUMBER(MATCH($AW173,AP$5:AP$29999,0)),MAX(AH$4:AH172)+1,0))</f>
        <v/>
      </c>
      <c r="AI173" s="303" t="str">
        <f>IF($AW173="","",IF(ISNUMBER(MATCH($AW173,AQ$5:AQ$29999,0)),MAX(AI$4:AI172)+1,0))</f>
        <v/>
      </c>
      <c r="AJ173" s="303" t="str">
        <f>IF($AW173="","",IF(ISNUMBER(MATCH($AW173,AR$5:AR$29999,0)),MAX(AJ$4:AJ172)+1,0))</f>
        <v/>
      </c>
      <c r="AK173" s="303" t="str">
        <f>IF($AW173="","",IF(ISNUMBER(MATCH($AW173,AS$5:AS$29999,0)),MAX(AK$4:AK172)+1,0))</f>
        <v/>
      </c>
      <c r="AL173" s="303" t="str">
        <f>IF($AW173="","",IF(ISNUMBER(MATCH($AW173,AT$5:AT$29999,0)),MAX(AL$4:AL172)+1,0))</f>
        <v/>
      </c>
      <c r="AM173" s="303" t="str">
        <f>IF($AW173="","",IF(ISNUMBER(MATCH($AW173,AU$5:AU$29999,0)),MAX(AM$4:AM172)+1,0))</f>
        <v/>
      </c>
      <c r="AN173" s="303" t="str">
        <f>IF($AW173="","",IF(ISNUMBER(MATCH($AW173,AV$5:AV$29999,0)),MAX(AN$4:AN172)+1,0))</f>
        <v/>
      </c>
      <c r="AO173" s="324"/>
      <c r="AP173" s="318"/>
      <c r="AQ173" s="318"/>
      <c r="AR173" s="318"/>
      <c r="AS173" s="318"/>
      <c r="AT173" s="301"/>
      <c r="AU173" s="301"/>
      <c r="AV173" s="301"/>
      <c r="AW173" s="319"/>
      <c r="AX173" s="291"/>
      <c r="AY173" s="291"/>
      <c r="AZ173" s="291"/>
      <c r="BA173" s="291"/>
      <c r="BB173" s="291"/>
      <c r="BC173" s="291"/>
      <c r="BD173" s="29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</row>
    <row r="174" spans="1:76" ht="12.75" customHeight="1" x14ac:dyDescent="0.25">
      <c r="A174" s="310">
        <f>IF(ROW()-ROW(A$4)&lt;=1000,ROW()-ROW(A$4),"")</f>
        <v>170</v>
      </c>
      <c r="B174" s="301"/>
      <c r="C174" s="301"/>
      <c r="D174" s="67"/>
      <c r="E174" s="245"/>
      <c r="F174" s="245"/>
      <c r="G174" s="309" t="str">
        <f>IF(IF(ISNUMBER(E174),"",MAX(G$4:G173)+1)&lt;=G$3,IF(ISNUMBER(E174),"",MAX(G$4:G173)+1),"")</f>
        <v/>
      </c>
      <c r="H174" s="307"/>
      <c r="I174" s="307"/>
      <c r="J174" s="304"/>
      <c r="K174" s="309"/>
      <c r="L174" s="309" t="str">
        <f>IF(C174="","",IF(ISNUMBER(MATCH(C174,$J$5:$J$1000,0)),"",IF(G174=1,E$4,0)+MAX(L$4:L173)+1))</f>
        <v/>
      </c>
      <c r="M174" s="304"/>
      <c r="N174" s="304"/>
      <c r="O174" s="67"/>
      <c r="P174" s="319"/>
      <c r="Q174" s="6"/>
      <c r="R174" s="303" t="str">
        <f>IF(ROW()-ROW(R$4)&lt;=AH$3,ROW()-ROW(R$4),"")</f>
        <v/>
      </c>
      <c r="S174" s="303" t="str">
        <f>IF(ROW()-ROW(S$4)&lt;=AI$3,ROW()-ROW(S$4),"")</f>
        <v/>
      </c>
      <c r="T174" s="303" t="str">
        <f>IF(ROW()-ROW(T$4)&lt;=AJ$3,ROW()-ROW(T$4),"")</f>
        <v/>
      </c>
      <c r="U174" s="303" t="str">
        <f>IF(ROW()-ROW(U$4)&lt;=AK$3,ROW()-ROW(U$4),"")</f>
        <v/>
      </c>
      <c r="V174" s="303" t="str">
        <f>IF(ROW()-ROW(V$4)&lt;=AL$3,ROW()-ROW(V$4),"")</f>
        <v/>
      </c>
      <c r="W174" s="303" t="str">
        <f>IF(ROW()-ROW(W$4)&lt;=AM$3,ROW()-ROW(W$4),"")</f>
        <v/>
      </c>
      <c r="X174" s="303" t="str">
        <f>IF(ROW()-ROW(X$4)&lt;=AN$3,ROW()-ROW(X$4),"")</f>
        <v/>
      </c>
      <c r="Y174" s="303"/>
      <c r="Z174" s="299" t="str">
        <f>IF(ISNUMBER(R174),INDEX($AW$5:$AW$2999,MATCH(R174,AH$5:AH$2999,0),1),"")</f>
        <v/>
      </c>
      <c r="AA174" s="299" t="str">
        <f>IF(ISNUMBER(S174),INDEX($AW$5:$AW$2999,MATCH(S174,AI$5:AI$2999,0),1),"")</f>
        <v/>
      </c>
      <c r="AB174" s="299" t="str">
        <f>IF(ISNUMBER(T174),INDEX($AW$5:$AW$2999,MATCH(T174,AJ$5:AJ$2999,0),1),"")</f>
        <v/>
      </c>
      <c r="AC174" s="299" t="str">
        <f>IF(ISNUMBER(U174),INDEX($AW$5:$AW$2999,MATCH(U174,AK$5:AK$2999,0),1),"")</f>
        <v/>
      </c>
      <c r="AD174" s="299" t="str">
        <f>IF(ISNUMBER(V174),INDEX($AW$5:$AW$2999,MATCH(V174,AL$5:AL$2999,0),1),"")</f>
        <v/>
      </c>
      <c r="AE174" s="299" t="str">
        <f>IF(ISNUMBER(W174),INDEX($AW$5:$AW$2999,MATCH(W174,AM$5:AM$2999,0),1),"")</f>
        <v/>
      </c>
      <c r="AF174" s="299" t="str">
        <f>IF(ISNUMBER(X174),INDEX($AW$5:$AW$2999,MATCH(X174,AN$5:AN$2999,0),1),"")</f>
        <v/>
      </c>
      <c r="AG174" s="299"/>
      <c r="AH174" s="303" t="str">
        <f>IF($AW174="","",IF(ISNUMBER(MATCH($AW174,AP$5:AP$29999,0)),MAX(AH$4:AH173)+1,0))</f>
        <v/>
      </c>
      <c r="AI174" s="303" t="str">
        <f>IF($AW174="","",IF(ISNUMBER(MATCH($AW174,AQ$5:AQ$29999,0)),MAX(AI$4:AI173)+1,0))</f>
        <v/>
      </c>
      <c r="AJ174" s="303" t="str">
        <f>IF($AW174="","",IF(ISNUMBER(MATCH($AW174,AR$5:AR$29999,0)),MAX(AJ$4:AJ173)+1,0))</f>
        <v/>
      </c>
      <c r="AK174" s="303" t="str">
        <f>IF($AW174="","",IF(ISNUMBER(MATCH($AW174,AS$5:AS$29999,0)),MAX(AK$4:AK173)+1,0))</f>
        <v/>
      </c>
      <c r="AL174" s="303" t="str">
        <f>IF($AW174="","",IF(ISNUMBER(MATCH($AW174,AT$5:AT$29999,0)),MAX(AL$4:AL173)+1,0))</f>
        <v/>
      </c>
      <c r="AM174" s="303" t="str">
        <f>IF($AW174="","",IF(ISNUMBER(MATCH($AW174,AU$5:AU$29999,0)),MAX(AM$4:AM173)+1,0))</f>
        <v/>
      </c>
      <c r="AN174" s="303" t="str">
        <f>IF($AW174="","",IF(ISNUMBER(MATCH($AW174,AV$5:AV$29999,0)),MAX(AN$4:AN173)+1,0))</f>
        <v/>
      </c>
      <c r="AO174" s="324"/>
      <c r="AP174" s="318"/>
      <c r="AQ174" s="318"/>
      <c r="AR174" s="318"/>
      <c r="AS174" s="318"/>
      <c r="AT174" s="301"/>
      <c r="AU174" s="301"/>
      <c r="AV174" s="301"/>
      <c r="AW174" s="319"/>
      <c r="AX174" s="291"/>
      <c r="AY174" s="291"/>
      <c r="AZ174" s="291"/>
      <c r="BA174" s="291"/>
      <c r="BB174" s="291"/>
      <c r="BC174" s="291"/>
      <c r="BD174" s="29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</row>
    <row r="175" spans="1:76" ht="12.75" customHeight="1" x14ac:dyDescent="0.25">
      <c r="A175" s="310">
        <f>IF(ROW()-ROW(A$4)&lt;=1000,ROW()-ROW(A$4),"")</f>
        <v>171</v>
      </c>
      <c r="B175" s="301"/>
      <c r="C175" s="301"/>
      <c r="D175" s="67"/>
      <c r="E175" s="245"/>
      <c r="F175" s="245"/>
      <c r="G175" s="309" t="str">
        <f>IF(IF(ISNUMBER(E175),"",MAX(G$4:G174)+1)&lt;=G$3,IF(ISNUMBER(E175),"",MAX(G$4:G174)+1),"")</f>
        <v/>
      </c>
      <c r="H175" s="307"/>
      <c r="I175" s="307"/>
      <c r="J175" s="304"/>
      <c r="K175" s="309"/>
      <c r="L175" s="309" t="str">
        <f>IF(C175="","",IF(ISNUMBER(MATCH(C175,$J$5:$J$1000,0)),"",IF(G175=1,E$4,0)+MAX(L$4:L174)+1))</f>
        <v/>
      </c>
      <c r="M175" s="304"/>
      <c r="N175" s="304"/>
      <c r="O175" s="67"/>
      <c r="P175" s="319"/>
      <c r="Q175" s="6"/>
      <c r="R175" s="303" t="str">
        <f>IF(ROW()-ROW(R$4)&lt;=AH$3,ROW()-ROW(R$4),"")</f>
        <v/>
      </c>
      <c r="S175" s="303" t="str">
        <f>IF(ROW()-ROW(S$4)&lt;=AI$3,ROW()-ROW(S$4),"")</f>
        <v/>
      </c>
      <c r="T175" s="303" t="str">
        <f>IF(ROW()-ROW(T$4)&lt;=AJ$3,ROW()-ROW(T$4),"")</f>
        <v/>
      </c>
      <c r="U175" s="303" t="str">
        <f>IF(ROW()-ROW(U$4)&lt;=AK$3,ROW()-ROW(U$4),"")</f>
        <v/>
      </c>
      <c r="V175" s="303" t="str">
        <f>IF(ROW()-ROW(V$4)&lt;=AL$3,ROW()-ROW(V$4),"")</f>
        <v/>
      </c>
      <c r="W175" s="303" t="str">
        <f>IF(ROW()-ROW(W$4)&lt;=AM$3,ROW()-ROW(W$4),"")</f>
        <v/>
      </c>
      <c r="X175" s="303" t="str">
        <f>IF(ROW()-ROW(X$4)&lt;=AN$3,ROW()-ROW(X$4),"")</f>
        <v/>
      </c>
      <c r="Y175" s="303"/>
      <c r="Z175" s="299" t="str">
        <f>IF(ISNUMBER(R175),INDEX($AW$5:$AW$2999,MATCH(R175,AH$5:AH$2999,0),1),"")</f>
        <v/>
      </c>
      <c r="AA175" s="299" t="str">
        <f>IF(ISNUMBER(S175),INDEX($AW$5:$AW$2999,MATCH(S175,AI$5:AI$2999,0),1),"")</f>
        <v/>
      </c>
      <c r="AB175" s="299" t="str">
        <f>IF(ISNUMBER(T175),INDEX($AW$5:$AW$2999,MATCH(T175,AJ$5:AJ$2999,0),1),"")</f>
        <v/>
      </c>
      <c r="AC175" s="299" t="str">
        <f>IF(ISNUMBER(U175),INDEX($AW$5:$AW$2999,MATCH(U175,AK$5:AK$2999,0),1),"")</f>
        <v/>
      </c>
      <c r="AD175" s="299" t="str">
        <f>IF(ISNUMBER(V175),INDEX($AW$5:$AW$2999,MATCH(V175,AL$5:AL$2999,0),1),"")</f>
        <v/>
      </c>
      <c r="AE175" s="299" t="str">
        <f>IF(ISNUMBER(W175),INDEX($AW$5:$AW$2999,MATCH(W175,AM$5:AM$2999,0),1),"")</f>
        <v/>
      </c>
      <c r="AF175" s="299" t="str">
        <f>IF(ISNUMBER(X175),INDEX($AW$5:$AW$2999,MATCH(X175,AN$5:AN$2999,0),1),"")</f>
        <v/>
      </c>
      <c r="AG175" s="299"/>
      <c r="AH175" s="303" t="str">
        <f>IF($AW175="","",IF(ISNUMBER(MATCH($AW175,AP$5:AP$29999,0)),MAX(AH$4:AH174)+1,0))</f>
        <v/>
      </c>
      <c r="AI175" s="303" t="str">
        <f>IF($AW175="","",IF(ISNUMBER(MATCH($AW175,AQ$5:AQ$29999,0)),MAX(AI$4:AI174)+1,0))</f>
        <v/>
      </c>
      <c r="AJ175" s="303" t="str">
        <f>IF($AW175="","",IF(ISNUMBER(MATCH($AW175,AR$5:AR$29999,0)),MAX(AJ$4:AJ174)+1,0))</f>
        <v/>
      </c>
      <c r="AK175" s="303" t="str">
        <f>IF($AW175="","",IF(ISNUMBER(MATCH($AW175,AS$5:AS$29999,0)),MAX(AK$4:AK174)+1,0))</f>
        <v/>
      </c>
      <c r="AL175" s="303" t="str">
        <f>IF($AW175="","",IF(ISNUMBER(MATCH($AW175,AT$5:AT$29999,0)),MAX(AL$4:AL174)+1,0))</f>
        <v/>
      </c>
      <c r="AM175" s="303" t="str">
        <f>IF($AW175="","",IF(ISNUMBER(MATCH($AW175,AU$5:AU$29999,0)),MAX(AM$4:AM174)+1,0))</f>
        <v/>
      </c>
      <c r="AN175" s="303" t="str">
        <f>IF($AW175="","",IF(ISNUMBER(MATCH($AW175,AV$5:AV$29999,0)),MAX(AN$4:AN174)+1,0))</f>
        <v/>
      </c>
      <c r="AO175" s="324"/>
      <c r="AP175" s="318"/>
      <c r="AQ175" s="318"/>
      <c r="AR175" s="318"/>
      <c r="AS175" s="318"/>
      <c r="AT175" s="301"/>
      <c r="AU175" s="301"/>
      <c r="AV175" s="301"/>
      <c r="AW175" s="319"/>
      <c r="AX175" s="291"/>
      <c r="AY175" s="291"/>
      <c r="AZ175" s="291"/>
      <c r="BA175" s="291"/>
      <c r="BB175" s="291"/>
      <c r="BC175" s="291"/>
      <c r="BD175" s="29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</row>
    <row r="176" spans="1:76" ht="12.75" customHeight="1" x14ac:dyDescent="0.25">
      <c r="A176" s="310">
        <f>IF(ROW()-ROW(A$4)&lt;=1000,ROW()-ROW(A$4),"")</f>
        <v>172</v>
      </c>
      <c r="B176" s="301"/>
      <c r="C176" s="301"/>
      <c r="D176" s="67"/>
      <c r="E176" s="245"/>
      <c r="F176" s="245"/>
      <c r="G176" s="309" t="str">
        <f>IF(IF(ISNUMBER(E176),"",MAX(G$4:G175)+1)&lt;=G$3,IF(ISNUMBER(E176),"",MAX(G$4:G175)+1),"")</f>
        <v/>
      </c>
      <c r="H176" s="307"/>
      <c r="I176" s="307"/>
      <c r="J176" s="304"/>
      <c r="K176" s="309"/>
      <c r="L176" s="309" t="str">
        <f>IF(C176="","",IF(ISNUMBER(MATCH(C176,$J$5:$J$1000,0)),"",IF(G176=1,E$4,0)+MAX(L$4:L175)+1))</f>
        <v/>
      </c>
      <c r="M176" s="304"/>
      <c r="N176" s="304"/>
      <c r="O176" s="67"/>
      <c r="P176" s="319"/>
      <c r="Q176" s="6"/>
      <c r="R176" s="303" t="str">
        <f>IF(ROW()-ROW(R$4)&lt;=AH$3,ROW()-ROW(R$4),"")</f>
        <v/>
      </c>
      <c r="S176" s="303" t="str">
        <f>IF(ROW()-ROW(S$4)&lt;=AI$3,ROW()-ROW(S$4),"")</f>
        <v/>
      </c>
      <c r="T176" s="303" t="str">
        <f>IF(ROW()-ROW(T$4)&lt;=AJ$3,ROW()-ROW(T$4),"")</f>
        <v/>
      </c>
      <c r="U176" s="303" t="str">
        <f>IF(ROW()-ROW(U$4)&lt;=AK$3,ROW()-ROW(U$4),"")</f>
        <v/>
      </c>
      <c r="V176" s="303" t="str">
        <f>IF(ROW()-ROW(V$4)&lt;=AL$3,ROW()-ROW(V$4),"")</f>
        <v/>
      </c>
      <c r="W176" s="303" t="str">
        <f>IF(ROW()-ROW(W$4)&lt;=AM$3,ROW()-ROW(W$4),"")</f>
        <v/>
      </c>
      <c r="X176" s="303" t="str">
        <f>IF(ROW()-ROW(X$4)&lt;=AN$3,ROW()-ROW(X$4),"")</f>
        <v/>
      </c>
      <c r="Y176" s="303"/>
      <c r="Z176" s="299" t="str">
        <f>IF(ISNUMBER(R176),INDEX($AW$5:$AW$2999,MATCH(R176,AH$5:AH$2999,0),1),"")</f>
        <v/>
      </c>
      <c r="AA176" s="299" t="str">
        <f>IF(ISNUMBER(S176),INDEX($AW$5:$AW$2999,MATCH(S176,AI$5:AI$2999,0),1),"")</f>
        <v/>
      </c>
      <c r="AB176" s="299" t="str">
        <f>IF(ISNUMBER(T176),INDEX($AW$5:$AW$2999,MATCH(T176,AJ$5:AJ$2999,0),1),"")</f>
        <v/>
      </c>
      <c r="AC176" s="299" t="str">
        <f>IF(ISNUMBER(U176),INDEX($AW$5:$AW$2999,MATCH(U176,AK$5:AK$2999,0),1),"")</f>
        <v/>
      </c>
      <c r="AD176" s="299" t="str">
        <f>IF(ISNUMBER(V176),INDEX($AW$5:$AW$2999,MATCH(V176,AL$5:AL$2999,0),1),"")</f>
        <v/>
      </c>
      <c r="AE176" s="299" t="str">
        <f>IF(ISNUMBER(W176),INDEX($AW$5:$AW$2999,MATCH(W176,AM$5:AM$2999,0),1),"")</f>
        <v/>
      </c>
      <c r="AF176" s="299" t="str">
        <f>IF(ISNUMBER(X176),INDEX($AW$5:$AW$2999,MATCH(X176,AN$5:AN$2999,0),1),"")</f>
        <v/>
      </c>
      <c r="AG176" s="299"/>
      <c r="AH176" s="303" t="str">
        <f>IF($AW176="","",IF(ISNUMBER(MATCH($AW176,AP$5:AP$29999,0)),MAX(AH$4:AH175)+1,0))</f>
        <v/>
      </c>
      <c r="AI176" s="303" t="str">
        <f>IF($AW176="","",IF(ISNUMBER(MATCH($AW176,AQ$5:AQ$29999,0)),MAX(AI$4:AI175)+1,0))</f>
        <v/>
      </c>
      <c r="AJ176" s="303" t="str">
        <f>IF($AW176="","",IF(ISNUMBER(MATCH($AW176,AR$5:AR$29999,0)),MAX(AJ$4:AJ175)+1,0))</f>
        <v/>
      </c>
      <c r="AK176" s="303" t="str">
        <f>IF($AW176="","",IF(ISNUMBER(MATCH($AW176,AS$5:AS$29999,0)),MAX(AK$4:AK175)+1,0))</f>
        <v/>
      </c>
      <c r="AL176" s="303" t="str">
        <f>IF($AW176="","",IF(ISNUMBER(MATCH($AW176,AT$5:AT$29999,0)),MAX(AL$4:AL175)+1,0))</f>
        <v/>
      </c>
      <c r="AM176" s="303" t="str">
        <f>IF($AW176="","",IF(ISNUMBER(MATCH($AW176,AU$5:AU$29999,0)),MAX(AM$4:AM175)+1,0))</f>
        <v/>
      </c>
      <c r="AN176" s="303" t="str">
        <f>IF($AW176="","",IF(ISNUMBER(MATCH($AW176,AV$5:AV$29999,0)),MAX(AN$4:AN175)+1,0))</f>
        <v/>
      </c>
      <c r="AO176" s="324"/>
      <c r="AP176" s="318"/>
      <c r="AQ176" s="318"/>
      <c r="AR176" s="318"/>
      <c r="AS176" s="318"/>
      <c r="AT176" s="301"/>
      <c r="AU176" s="301"/>
      <c r="AV176" s="301"/>
      <c r="AW176" s="319"/>
      <c r="AX176" s="291"/>
      <c r="AY176" s="291"/>
      <c r="AZ176" s="291"/>
      <c r="BA176" s="291"/>
      <c r="BB176" s="291"/>
      <c r="BC176" s="291"/>
      <c r="BD176" s="29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</row>
    <row r="177" spans="1:76" ht="12.75" customHeight="1" x14ac:dyDescent="0.25">
      <c r="A177" s="310">
        <f>IF(ROW()-ROW(A$4)&lt;=1000,ROW()-ROW(A$4),"")</f>
        <v>173</v>
      </c>
      <c r="B177" s="301"/>
      <c r="C177" s="301"/>
      <c r="D177" s="67"/>
      <c r="E177" s="245"/>
      <c r="F177" s="245"/>
      <c r="G177" s="309" t="str">
        <f>IF(IF(ISNUMBER(E177),"",MAX(G$4:G176)+1)&lt;=G$3,IF(ISNUMBER(E177),"",MAX(G$4:G176)+1),"")</f>
        <v/>
      </c>
      <c r="H177" s="307"/>
      <c r="I177" s="307"/>
      <c r="J177" s="304"/>
      <c r="K177" s="309"/>
      <c r="L177" s="309" t="str">
        <f>IF(C177="","",IF(ISNUMBER(MATCH(C177,$J$5:$J$1000,0)),"",IF(G177=1,E$4,0)+MAX(L$4:L176)+1))</f>
        <v/>
      </c>
      <c r="M177" s="304"/>
      <c r="N177" s="304"/>
      <c r="O177" s="67"/>
      <c r="P177" s="319"/>
      <c r="Q177" s="6"/>
      <c r="R177" s="303" t="str">
        <f>IF(ROW()-ROW(R$4)&lt;=AH$3,ROW()-ROW(R$4),"")</f>
        <v/>
      </c>
      <c r="S177" s="303" t="str">
        <f>IF(ROW()-ROW(S$4)&lt;=AI$3,ROW()-ROW(S$4),"")</f>
        <v/>
      </c>
      <c r="T177" s="303" t="str">
        <f>IF(ROW()-ROW(T$4)&lt;=AJ$3,ROW()-ROW(T$4),"")</f>
        <v/>
      </c>
      <c r="U177" s="303" t="str">
        <f>IF(ROW()-ROW(U$4)&lt;=AK$3,ROW()-ROW(U$4),"")</f>
        <v/>
      </c>
      <c r="V177" s="303" t="str">
        <f>IF(ROW()-ROW(V$4)&lt;=AL$3,ROW()-ROW(V$4),"")</f>
        <v/>
      </c>
      <c r="W177" s="303" t="str">
        <f>IF(ROW()-ROW(W$4)&lt;=AM$3,ROW()-ROW(W$4),"")</f>
        <v/>
      </c>
      <c r="X177" s="303" t="str">
        <f>IF(ROW()-ROW(X$4)&lt;=AN$3,ROW()-ROW(X$4),"")</f>
        <v/>
      </c>
      <c r="Y177" s="303"/>
      <c r="Z177" s="299" t="str">
        <f>IF(ISNUMBER(R177),INDEX($AW$5:$AW$2999,MATCH(R177,AH$5:AH$2999,0),1),"")</f>
        <v/>
      </c>
      <c r="AA177" s="299" t="str">
        <f>IF(ISNUMBER(S177),INDEX($AW$5:$AW$2999,MATCH(S177,AI$5:AI$2999,0),1),"")</f>
        <v/>
      </c>
      <c r="AB177" s="299" t="str">
        <f>IF(ISNUMBER(T177),INDEX($AW$5:$AW$2999,MATCH(T177,AJ$5:AJ$2999,0),1),"")</f>
        <v/>
      </c>
      <c r="AC177" s="299" t="str">
        <f>IF(ISNUMBER(U177),INDEX($AW$5:$AW$2999,MATCH(U177,AK$5:AK$2999,0),1),"")</f>
        <v/>
      </c>
      <c r="AD177" s="299" t="str">
        <f>IF(ISNUMBER(V177),INDEX($AW$5:$AW$2999,MATCH(V177,AL$5:AL$2999,0),1),"")</f>
        <v/>
      </c>
      <c r="AE177" s="299" t="str">
        <f>IF(ISNUMBER(W177),INDEX($AW$5:$AW$2999,MATCH(W177,AM$5:AM$2999,0),1),"")</f>
        <v/>
      </c>
      <c r="AF177" s="299" t="str">
        <f>IF(ISNUMBER(X177),INDEX($AW$5:$AW$2999,MATCH(X177,AN$5:AN$2999,0),1),"")</f>
        <v/>
      </c>
      <c r="AG177" s="299"/>
      <c r="AH177" s="303" t="str">
        <f>IF($AW177="","",IF(ISNUMBER(MATCH($AW177,AP$5:AP$29999,0)),MAX(AH$4:AH176)+1,0))</f>
        <v/>
      </c>
      <c r="AI177" s="303" t="str">
        <f>IF($AW177="","",IF(ISNUMBER(MATCH($AW177,AQ$5:AQ$29999,0)),MAX(AI$4:AI176)+1,0))</f>
        <v/>
      </c>
      <c r="AJ177" s="303" t="str">
        <f>IF($AW177="","",IF(ISNUMBER(MATCH($AW177,AR$5:AR$29999,0)),MAX(AJ$4:AJ176)+1,0))</f>
        <v/>
      </c>
      <c r="AK177" s="303" t="str">
        <f>IF($AW177="","",IF(ISNUMBER(MATCH($AW177,AS$5:AS$29999,0)),MAX(AK$4:AK176)+1,0))</f>
        <v/>
      </c>
      <c r="AL177" s="303" t="str">
        <f>IF($AW177="","",IF(ISNUMBER(MATCH($AW177,AT$5:AT$29999,0)),MAX(AL$4:AL176)+1,0))</f>
        <v/>
      </c>
      <c r="AM177" s="303" t="str">
        <f>IF($AW177="","",IF(ISNUMBER(MATCH($AW177,AU$5:AU$29999,0)),MAX(AM$4:AM176)+1,0))</f>
        <v/>
      </c>
      <c r="AN177" s="303" t="str">
        <f>IF($AW177="","",IF(ISNUMBER(MATCH($AW177,AV$5:AV$29999,0)),MAX(AN$4:AN176)+1,0))</f>
        <v/>
      </c>
      <c r="AO177" s="324"/>
      <c r="AP177" s="318"/>
      <c r="AQ177" s="318"/>
      <c r="AR177" s="318"/>
      <c r="AS177" s="318"/>
      <c r="AT177" s="301"/>
      <c r="AU177" s="301"/>
      <c r="AV177" s="301"/>
      <c r="AW177" s="319"/>
      <c r="AX177" s="291"/>
      <c r="AY177" s="291"/>
      <c r="AZ177" s="291"/>
      <c r="BA177" s="291"/>
      <c r="BB177" s="291"/>
      <c r="BC177" s="291"/>
      <c r="BD177" s="29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</row>
    <row r="178" spans="1:76" ht="12.75" customHeight="1" x14ac:dyDescent="0.25">
      <c r="A178" s="310">
        <f>IF(ROW()-ROW(A$4)&lt;=1000,ROW()-ROW(A$4),"")</f>
        <v>174</v>
      </c>
      <c r="B178" s="301"/>
      <c r="C178" s="301"/>
      <c r="D178" s="67"/>
      <c r="E178" s="245"/>
      <c r="F178" s="245"/>
      <c r="G178" s="309" t="str">
        <f>IF(IF(ISNUMBER(E178),"",MAX(G$4:G177)+1)&lt;=G$3,IF(ISNUMBER(E178),"",MAX(G$4:G177)+1),"")</f>
        <v/>
      </c>
      <c r="H178" s="307"/>
      <c r="I178" s="307"/>
      <c r="J178" s="304"/>
      <c r="K178" s="309"/>
      <c r="L178" s="309" t="str">
        <f>IF(C178="","",IF(ISNUMBER(MATCH(C178,$J$5:$J$1000,0)),"",IF(G178=1,E$4,0)+MAX(L$4:L177)+1))</f>
        <v/>
      </c>
      <c r="M178" s="304"/>
      <c r="N178" s="304"/>
      <c r="O178" s="67"/>
      <c r="P178" s="319"/>
      <c r="Q178" s="6"/>
      <c r="R178" s="303" t="str">
        <f>IF(ROW()-ROW(R$4)&lt;=AH$3,ROW()-ROW(R$4),"")</f>
        <v/>
      </c>
      <c r="S178" s="303" t="str">
        <f>IF(ROW()-ROW(S$4)&lt;=AI$3,ROW()-ROW(S$4),"")</f>
        <v/>
      </c>
      <c r="T178" s="303" t="str">
        <f>IF(ROW()-ROW(T$4)&lt;=AJ$3,ROW()-ROW(T$4),"")</f>
        <v/>
      </c>
      <c r="U178" s="303" t="str">
        <f>IF(ROW()-ROW(U$4)&lt;=AK$3,ROW()-ROW(U$4),"")</f>
        <v/>
      </c>
      <c r="V178" s="303" t="str">
        <f>IF(ROW()-ROW(V$4)&lt;=AL$3,ROW()-ROW(V$4),"")</f>
        <v/>
      </c>
      <c r="W178" s="303" t="str">
        <f>IF(ROW()-ROW(W$4)&lt;=AM$3,ROW()-ROW(W$4),"")</f>
        <v/>
      </c>
      <c r="X178" s="303" t="str">
        <f>IF(ROW()-ROW(X$4)&lt;=AN$3,ROW()-ROW(X$4),"")</f>
        <v/>
      </c>
      <c r="Y178" s="303"/>
      <c r="Z178" s="299" t="str">
        <f>IF(ISNUMBER(R178),INDEX($AW$5:$AW$2999,MATCH(R178,AH$5:AH$2999,0),1),"")</f>
        <v/>
      </c>
      <c r="AA178" s="299" t="str">
        <f>IF(ISNUMBER(S178),INDEX($AW$5:$AW$2999,MATCH(S178,AI$5:AI$2999,0),1),"")</f>
        <v/>
      </c>
      <c r="AB178" s="299" t="str">
        <f>IF(ISNUMBER(T178),INDEX($AW$5:$AW$2999,MATCH(T178,AJ$5:AJ$2999,0),1),"")</f>
        <v/>
      </c>
      <c r="AC178" s="299" t="str">
        <f>IF(ISNUMBER(U178),INDEX($AW$5:$AW$2999,MATCH(U178,AK$5:AK$2999,0),1),"")</f>
        <v/>
      </c>
      <c r="AD178" s="299" t="str">
        <f>IF(ISNUMBER(V178),INDEX($AW$5:$AW$2999,MATCH(V178,AL$5:AL$2999,0),1),"")</f>
        <v/>
      </c>
      <c r="AE178" s="299" t="str">
        <f>IF(ISNUMBER(W178),INDEX($AW$5:$AW$2999,MATCH(W178,AM$5:AM$2999,0),1),"")</f>
        <v/>
      </c>
      <c r="AF178" s="299" t="str">
        <f>IF(ISNUMBER(X178),INDEX($AW$5:$AW$2999,MATCH(X178,AN$5:AN$2999,0),1),"")</f>
        <v/>
      </c>
      <c r="AG178" s="299"/>
      <c r="AH178" s="303" t="str">
        <f>IF($AW178="","",IF(ISNUMBER(MATCH($AW178,AP$5:AP$29999,0)),MAX(AH$4:AH177)+1,0))</f>
        <v/>
      </c>
      <c r="AI178" s="303" t="str">
        <f>IF($AW178="","",IF(ISNUMBER(MATCH($AW178,AQ$5:AQ$29999,0)),MAX(AI$4:AI177)+1,0))</f>
        <v/>
      </c>
      <c r="AJ178" s="303" t="str">
        <f>IF($AW178="","",IF(ISNUMBER(MATCH($AW178,AR$5:AR$29999,0)),MAX(AJ$4:AJ177)+1,0))</f>
        <v/>
      </c>
      <c r="AK178" s="303" t="str">
        <f>IF($AW178="","",IF(ISNUMBER(MATCH($AW178,AS$5:AS$29999,0)),MAX(AK$4:AK177)+1,0))</f>
        <v/>
      </c>
      <c r="AL178" s="303" t="str">
        <f>IF($AW178="","",IF(ISNUMBER(MATCH($AW178,AT$5:AT$29999,0)),MAX(AL$4:AL177)+1,0))</f>
        <v/>
      </c>
      <c r="AM178" s="303" t="str">
        <f>IF($AW178="","",IF(ISNUMBER(MATCH($AW178,AU$5:AU$29999,0)),MAX(AM$4:AM177)+1,0))</f>
        <v/>
      </c>
      <c r="AN178" s="303" t="str">
        <f>IF($AW178="","",IF(ISNUMBER(MATCH($AW178,AV$5:AV$29999,0)),MAX(AN$4:AN177)+1,0))</f>
        <v/>
      </c>
      <c r="AO178" s="324"/>
      <c r="AP178" s="318"/>
      <c r="AQ178" s="318"/>
      <c r="AR178" s="318"/>
      <c r="AS178" s="318"/>
      <c r="AT178" s="301"/>
      <c r="AU178" s="301"/>
      <c r="AV178" s="301"/>
      <c r="AW178" s="319"/>
      <c r="AX178" s="291"/>
      <c r="AY178" s="291"/>
      <c r="AZ178" s="291"/>
      <c r="BA178" s="291"/>
      <c r="BB178" s="291"/>
      <c r="BC178" s="291"/>
      <c r="BD178" s="29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</row>
    <row r="179" spans="1:76" ht="12.75" customHeight="1" x14ac:dyDescent="0.25">
      <c r="A179" s="310">
        <f>IF(ROW()-ROW(A$4)&lt;=1000,ROW()-ROW(A$4),"")</f>
        <v>175</v>
      </c>
      <c r="B179" s="301"/>
      <c r="C179" s="301"/>
      <c r="D179" s="67"/>
      <c r="E179" s="245"/>
      <c r="F179" s="245"/>
      <c r="G179" s="309" t="str">
        <f>IF(IF(ISNUMBER(E179),"",MAX(G$4:G178)+1)&lt;=G$3,IF(ISNUMBER(E179),"",MAX(G$4:G178)+1),"")</f>
        <v/>
      </c>
      <c r="H179" s="307"/>
      <c r="I179" s="307"/>
      <c r="J179" s="304"/>
      <c r="K179" s="309"/>
      <c r="L179" s="309" t="str">
        <f>IF(C179="","",IF(ISNUMBER(MATCH(C179,$J$5:$J$1000,0)),"",IF(G179=1,E$4,0)+MAX(L$4:L178)+1))</f>
        <v/>
      </c>
      <c r="M179" s="304"/>
      <c r="N179" s="304"/>
      <c r="O179" s="67"/>
      <c r="P179" s="319"/>
      <c r="Q179" s="6"/>
      <c r="R179" s="303" t="str">
        <f>IF(ROW()-ROW(R$4)&lt;=AH$3,ROW()-ROW(R$4),"")</f>
        <v/>
      </c>
      <c r="S179" s="303" t="str">
        <f>IF(ROW()-ROW(S$4)&lt;=AI$3,ROW()-ROW(S$4),"")</f>
        <v/>
      </c>
      <c r="T179" s="303" t="str">
        <f>IF(ROW()-ROW(T$4)&lt;=AJ$3,ROW()-ROW(T$4),"")</f>
        <v/>
      </c>
      <c r="U179" s="303" t="str">
        <f>IF(ROW()-ROW(U$4)&lt;=AK$3,ROW()-ROW(U$4),"")</f>
        <v/>
      </c>
      <c r="V179" s="303" t="str">
        <f>IF(ROW()-ROW(V$4)&lt;=AL$3,ROW()-ROW(V$4),"")</f>
        <v/>
      </c>
      <c r="W179" s="303" t="str">
        <f>IF(ROW()-ROW(W$4)&lt;=AM$3,ROW()-ROW(W$4),"")</f>
        <v/>
      </c>
      <c r="X179" s="303" t="str">
        <f>IF(ROW()-ROW(X$4)&lt;=AN$3,ROW()-ROW(X$4),"")</f>
        <v/>
      </c>
      <c r="Y179" s="303"/>
      <c r="Z179" s="299" t="str">
        <f>IF(ISNUMBER(R179),INDEX($AW$5:$AW$2999,MATCH(R179,AH$5:AH$2999,0),1),"")</f>
        <v/>
      </c>
      <c r="AA179" s="299" t="str">
        <f>IF(ISNUMBER(S179),INDEX($AW$5:$AW$2999,MATCH(S179,AI$5:AI$2999,0),1),"")</f>
        <v/>
      </c>
      <c r="AB179" s="299" t="str">
        <f>IF(ISNUMBER(T179),INDEX($AW$5:$AW$2999,MATCH(T179,AJ$5:AJ$2999,0),1),"")</f>
        <v/>
      </c>
      <c r="AC179" s="299" t="str">
        <f>IF(ISNUMBER(U179),INDEX($AW$5:$AW$2999,MATCH(U179,AK$5:AK$2999,0),1),"")</f>
        <v/>
      </c>
      <c r="AD179" s="299" t="str">
        <f>IF(ISNUMBER(V179),INDEX($AW$5:$AW$2999,MATCH(V179,AL$5:AL$2999,0),1),"")</f>
        <v/>
      </c>
      <c r="AE179" s="299" t="str">
        <f>IF(ISNUMBER(W179),INDEX($AW$5:$AW$2999,MATCH(W179,AM$5:AM$2999,0),1),"")</f>
        <v/>
      </c>
      <c r="AF179" s="299" t="str">
        <f>IF(ISNUMBER(X179),INDEX($AW$5:$AW$2999,MATCH(X179,AN$5:AN$2999,0),1),"")</f>
        <v/>
      </c>
      <c r="AG179" s="299"/>
      <c r="AH179" s="303" t="str">
        <f>IF($AW179="","",IF(ISNUMBER(MATCH($AW179,AP$5:AP$29999,0)),MAX(AH$4:AH178)+1,0))</f>
        <v/>
      </c>
      <c r="AI179" s="303" t="str">
        <f>IF($AW179="","",IF(ISNUMBER(MATCH($AW179,AQ$5:AQ$29999,0)),MAX(AI$4:AI178)+1,0))</f>
        <v/>
      </c>
      <c r="AJ179" s="303" t="str">
        <f>IF($AW179="","",IF(ISNUMBER(MATCH($AW179,AR$5:AR$29999,0)),MAX(AJ$4:AJ178)+1,0))</f>
        <v/>
      </c>
      <c r="AK179" s="303" t="str">
        <f>IF($AW179="","",IF(ISNUMBER(MATCH($AW179,AS$5:AS$29999,0)),MAX(AK$4:AK178)+1,0))</f>
        <v/>
      </c>
      <c r="AL179" s="303" t="str">
        <f>IF($AW179="","",IF(ISNUMBER(MATCH($AW179,AT$5:AT$29999,0)),MAX(AL$4:AL178)+1,0))</f>
        <v/>
      </c>
      <c r="AM179" s="303" t="str">
        <f>IF($AW179="","",IF(ISNUMBER(MATCH($AW179,AU$5:AU$29999,0)),MAX(AM$4:AM178)+1,0))</f>
        <v/>
      </c>
      <c r="AN179" s="303" t="str">
        <f>IF($AW179="","",IF(ISNUMBER(MATCH($AW179,AV$5:AV$29999,0)),MAX(AN$4:AN178)+1,0))</f>
        <v/>
      </c>
      <c r="AO179" s="324"/>
      <c r="AP179" s="318"/>
      <c r="AQ179" s="318"/>
      <c r="AR179" s="318"/>
      <c r="AS179" s="318"/>
      <c r="AT179" s="301"/>
      <c r="AU179" s="301"/>
      <c r="AV179" s="301"/>
      <c r="AW179" s="319"/>
      <c r="AX179" s="291"/>
      <c r="AY179" s="291"/>
      <c r="AZ179" s="291"/>
      <c r="BA179" s="291"/>
      <c r="BB179" s="291"/>
      <c r="BC179" s="291"/>
      <c r="BD179" s="29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76" ht="12.75" customHeight="1" x14ac:dyDescent="0.25">
      <c r="A180" s="310">
        <f>IF(ROW()-ROW(A$4)&lt;=1000,ROW()-ROW(A$4),"")</f>
        <v>176</v>
      </c>
      <c r="B180" s="301"/>
      <c r="C180" s="301"/>
      <c r="D180" s="67"/>
      <c r="E180" s="245"/>
      <c r="F180" s="245"/>
      <c r="G180" s="309" t="str">
        <f>IF(IF(ISNUMBER(E180),"",MAX(G$4:G179)+1)&lt;=G$3,IF(ISNUMBER(E180),"",MAX(G$4:G179)+1),"")</f>
        <v/>
      </c>
      <c r="H180" s="307"/>
      <c r="I180" s="307"/>
      <c r="J180" s="304"/>
      <c r="K180" s="309"/>
      <c r="L180" s="309" t="str">
        <f>IF(C180="","",IF(ISNUMBER(MATCH(C180,$J$5:$J$1000,0)),"",IF(G180=1,E$4,0)+MAX(L$4:L179)+1))</f>
        <v/>
      </c>
      <c r="M180" s="304"/>
      <c r="N180" s="304"/>
      <c r="O180" s="67"/>
      <c r="P180" s="319"/>
      <c r="Q180" s="6"/>
      <c r="R180" s="303" t="str">
        <f>IF(ROW()-ROW(R$4)&lt;=AH$3,ROW()-ROW(R$4),"")</f>
        <v/>
      </c>
      <c r="S180" s="303" t="str">
        <f>IF(ROW()-ROW(S$4)&lt;=AI$3,ROW()-ROW(S$4),"")</f>
        <v/>
      </c>
      <c r="T180" s="303" t="str">
        <f>IF(ROW()-ROW(T$4)&lt;=AJ$3,ROW()-ROW(T$4),"")</f>
        <v/>
      </c>
      <c r="U180" s="303" t="str">
        <f>IF(ROW()-ROW(U$4)&lt;=AK$3,ROW()-ROW(U$4),"")</f>
        <v/>
      </c>
      <c r="V180" s="303" t="str">
        <f>IF(ROW()-ROW(V$4)&lt;=AL$3,ROW()-ROW(V$4),"")</f>
        <v/>
      </c>
      <c r="W180" s="303" t="str">
        <f>IF(ROW()-ROW(W$4)&lt;=AM$3,ROW()-ROW(W$4),"")</f>
        <v/>
      </c>
      <c r="X180" s="303" t="str">
        <f>IF(ROW()-ROW(X$4)&lt;=AN$3,ROW()-ROW(X$4),"")</f>
        <v/>
      </c>
      <c r="Y180" s="303"/>
      <c r="Z180" s="299" t="str">
        <f>IF(ISNUMBER(R180),INDEX($AW$5:$AW$2999,MATCH(R180,AH$5:AH$2999,0),1),"")</f>
        <v/>
      </c>
      <c r="AA180" s="299" t="str">
        <f>IF(ISNUMBER(S180),INDEX($AW$5:$AW$2999,MATCH(S180,AI$5:AI$2999,0),1),"")</f>
        <v/>
      </c>
      <c r="AB180" s="299" t="str">
        <f>IF(ISNUMBER(T180),INDEX($AW$5:$AW$2999,MATCH(T180,AJ$5:AJ$2999,0),1),"")</f>
        <v/>
      </c>
      <c r="AC180" s="299" t="str">
        <f>IF(ISNUMBER(U180),INDEX($AW$5:$AW$2999,MATCH(U180,AK$5:AK$2999,0),1),"")</f>
        <v/>
      </c>
      <c r="AD180" s="299" t="str">
        <f>IF(ISNUMBER(V180),INDEX($AW$5:$AW$2999,MATCH(V180,AL$5:AL$2999,0),1),"")</f>
        <v/>
      </c>
      <c r="AE180" s="299" t="str">
        <f>IF(ISNUMBER(W180),INDEX($AW$5:$AW$2999,MATCH(W180,AM$5:AM$2999,0),1),"")</f>
        <v/>
      </c>
      <c r="AF180" s="299" t="str">
        <f>IF(ISNUMBER(X180),INDEX($AW$5:$AW$2999,MATCH(X180,AN$5:AN$2999,0),1),"")</f>
        <v/>
      </c>
      <c r="AG180" s="299"/>
      <c r="AH180" s="303" t="str">
        <f>IF($AW180="","",IF(ISNUMBER(MATCH($AW180,AP$5:AP$29999,0)),MAX(AH$4:AH179)+1,0))</f>
        <v/>
      </c>
      <c r="AI180" s="303" t="str">
        <f>IF($AW180="","",IF(ISNUMBER(MATCH($AW180,AQ$5:AQ$29999,0)),MAX(AI$4:AI179)+1,0))</f>
        <v/>
      </c>
      <c r="AJ180" s="303" t="str">
        <f>IF($AW180="","",IF(ISNUMBER(MATCH($AW180,AR$5:AR$29999,0)),MAX(AJ$4:AJ179)+1,0))</f>
        <v/>
      </c>
      <c r="AK180" s="303" t="str">
        <f>IF($AW180="","",IF(ISNUMBER(MATCH($AW180,AS$5:AS$29999,0)),MAX(AK$4:AK179)+1,0))</f>
        <v/>
      </c>
      <c r="AL180" s="303" t="str">
        <f>IF($AW180="","",IF(ISNUMBER(MATCH($AW180,AT$5:AT$29999,0)),MAX(AL$4:AL179)+1,0))</f>
        <v/>
      </c>
      <c r="AM180" s="303" t="str">
        <f>IF($AW180="","",IF(ISNUMBER(MATCH($AW180,AU$5:AU$29999,0)),MAX(AM$4:AM179)+1,0))</f>
        <v/>
      </c>
      <c r="AN180" s="303" t="str">
        <f>IF($AW180="","",IF(ISNUMBER(MATCH($AW180,AV$5:AV$29999,0)),MAX(AN$4:AN179)+1,0))</f>
        <v/>
      </c>
      <c r="AO180" s="324"/>
      <c r="AP180" s="318"/>
      <c r="AQ180" s="318"/>
      <c r="AR180" s="318"/>
      <c r="AS180" s="318"/>
      <c r="AT180" s="301"/>
      <c r="AU180" s="301"/>
      <c r="AV180" s="301"/>
      <c r="AW180" s="319"/>
      <c r="AX180" s="291"/>
      <c r="AY180" s="291"/>
      <c r="AZ180" s="291"/>
      <c r="BA180" s="291"/>
      <c r="BB180" s="291"/>
      <c r="BC180" s="291"/>
      <c r="BD180" s="29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</row>
    <row r="181" spans="1:76" ht="12.75" customHeight="1" x14ac:dyDescent="0.25">
      <c r="A181" s="310">
        <f>IF(ROW()-ROW(A$4)&lt;=1000,ROW()-ROW(A$4),"")</f>
        <v>177</v>
      </c>
      <c r="B181" s="301"/>
      <c r="C181" s="301"/>
      <c r="D181" s="67"/>
      <c r="E181" s="245"/>
      <c r="F181" s="245"/>
      <c r="G181" s="309" t="str">
        <f>IF(IF(ISNUMBER(E181),"",MAX(G$4:G180)+1)&lt;=G$3,IF(ISNUMBER(E181),"",MAX(G$4:G180)+1),"")</f>
        <v/>
      </c>
      <c r="H181" s="307"/>
      <c r="I181" s="307"/>
      <c r="J181" s="304"/>
      <c r="K181" s="309"/>
      <c r="L181" s="309" t="str">
        <f>IF(C181="","",IF(ISNUMBER(MATCH(C181,$J$5:$J$1000,0)),"",IF(G181=1,E$4,0)+MAX(L$4:L180)+1))</f>
        <v/>
      </c>
      <c r="M181" s="304"/>
      <c r="N181" s="304"/>
      <c r="O181" s="67"/>
      <c r="P181" s="319"/>
      <c r="Q181" s="6"/>
      <c r="R181" s="303" t="str">
        <f>IF(ROW()-ROW(R$4)&lt;=AH$3,ROW()-ROW(R$4),"")</f>
        <v/>
      </c>
      <c r="S181" s="303" t="str">
        <f>IF(ROW()-ROW(S$4)&lt;=AI$3,ROW()-ROW(S$4),"")</f>
        <v/>
      </c>
      <c r="T181" s="303" t="str">
        <f>IF(ROW()-ROW(T$4)&lt;=AJ$3,ROW()-ROW(T$4),"")</f>
        <v/>
      </c>
      <c r="U181" s="303" t="str">
        <f>IF(ROW()-ROW(U$4)&lt;=AK$3,ROW()-ROW(U$4),"")</f>
        <v/>
      </c>
      <c r="V181" s="303" t="str">
        <f>IF(ROW()-ROW(V$4)&lt;=AL$3,ROW()-ROW(V$4),"")</f>
        <v/>
      </c>
      <c r="W181" s="303" t="str">
        <f>IF(ROW()-ROW(W$4)&lt;=AM$3,ROW()-ROW(W$4),"")</f>
        <v/>
      </c>
      <c r="X181" s="303" t="str">
        <f>IF(ROW()-ROW(X$4)&lt;=AN$3,ROW()-ROW(X$4),"")</f>
        <v/>
      </c>
      <c r="Y181" s="303"/>
      <c r="Z181" s="299" t="str">
        <f>IF(ISNUMBER(R181),INDEX($AW$5:$AW$2999,MATCH(R181,AH$5:AH$2999,0),1),"")</f>
        <v/>
      </c>
      <c r="AA181" s="299" t="str">
        <f>IF(ISNUMBER(S181),INDEX($AW$5:$AW$2999,MATCH(S181,AI$5:AI$2999,0),1),"")</f>
        <v/>
      </c>
      <c r="AB181" s="299" t="str">
        <f>IF(ISNUMBER(T181),INDEX($AW$5:$AW$2999,MATCH(T181,AJ$5:AJ$2999,0),1),"")</f>
        <v/>
      </c>
      <c r="AC181" s="299" t="str">
        <f>IF(ISNUMBER(U181),INDEX($AW$5:$AW$2999,MATCH(U181,AK$5:AK$2999,0),1),"")</f>
        <v/>
      </c>
      <c r="AD181" s="299" t="str">
        <f>IF(ISNUMBER(V181),INDEX($AW$5:$AW$2999,MATCH(V181,AL$5:AL$2999,0),1),"")</f>
        <v/>
      </c>
      <c r="AE181" s="299" t="str">
        <f>IF(ISNUMBER(W181),INDEX($AW$5:$AW$2999,MATCH(W181,AM$5:AM$2999,0),1),"")</f>
        <v/>
      </c>
      <c r="AF181" s="299" t="str">
        <f>IF(ISNUMBER(X181),INDEX($AW$5:$AW$2999,MATCH(X181,AN$5:AN$2999,0),1),"")</f>
        <v/>
      </c>
      <c r="AG181" s="299"/>
      <c r="AH181" s="303" t="str">
        <f>IF($AW181="","",IF(ISNUMBER(MATCH($AW181,AP$5:AP$29999,0)),MAX(AH$4:AH180)+1,0))</f>
        <v/>
      </c>
      <c r="AI181" s="303" t="str">
        <f>IF($AW181="","",IF(ISNUMBER(MATCH($AW181,AQ$5:AQ$29999,0)),MAX(AI$4:AI180)+1,0))</f>
        <v/>
      </c>
      <c r="AJ181" s="303" t="str">
        <f>IF($AW181="","",IF(ISNUMBER(MATCH($AW181,AR$5:AR$29999,0)),MAX(AJ$4:AJ180)+1,0))</f>
        <v/>
      </c>
      <c r="AK181" s="303" t="str">
        <f>IF($AW181="","",IF(ISNUMBER(MATCH($AW181,AS$5:AS$29999,0)),MAX(AK$4:AK180)+1,0))</f>
        <v/>
      </c>
      <c r="AL181" s="303" t="str">
        <f>IF($AW181="","",IF(ISNUMBER(MATCH($AW181,AT$5:AT$29999,0)),MAX(AL$4:AL180)+1,0))</f>
        <v/>
      </c>
      <c r="AM181" s="303" t="str">
        <f>IF($AW181="","",IF(ISNUMBER(MATCH($AW181,AU$5:AU$29999,0)),MAX(AM$4:AM180)+1,0))</f>
        <v/>
      </c>
      <c r="AN181" s="303" t="str">
        <f>IF($AW181="","",IF(ISNUMBER(MATCH($AW181,AV$5:AV$29999,0)),MAX(AN$4:AN180)+1,0))</f>
        <v/>
      </c>
      <c r="AO181" s="324"/>
      <c r="AP181" s="318"/>
      <c r="AQ181" s="318"/>
      <c r="AR181" s="318"/>
      <c r="AS181" s="318"/>
      <c r="AT181" s="301"/>
      <c r="AU181" s="301"/>
      <c r="AV181" s="301"/>
      <c r="AW181" s="319"/>
      <c r="AX181" s="291"/>
      <c r="AY181" s="291"/>
      <c r="AZ181" s="291"/>
      <c r="BA181" s="291"/>
      <c r="BB181" s="291"/>
      <c r="BC181" s="291"/>
      <c r="BD181" s="29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</row>
    <row r="182" spans="1:76" ht="12.75" customHeight="1" x14ac:dyDescent="0.25">
      <c r="A182" s="310">
        <f>IF(ROW()-ROW(A$4)&lt;=1000,ROW()-ROW(A$4),"")</f>
        <v>178</v>
      </c>
      <c r="B182" s="301"/>
      <c r="C182" s="301"/>
      <c r="D182" s="67"/>
      <c r="E182" s="245"/>
      <c r="F182" s="245"/>
      <c r="G182" s="309" t="str">
        <f>IF(IF(ISNUMBER(E182),"",MAX(G$4:G181)+1)&lt;=G$3,IF(ISNUMBER(E182),"",MAX(G$4:G181)+1),"")</f>
        <v/>
      </c>
      <c r="H182" s="307"/>
      <c r="I182" s="307"/>
      <c r="J182" s="304"/>
      <c r="K182" s="309"/>
      <c r="L182" s="309" t="str">
        <f>IF(C182="","",IF(ISNUMBER(MATCH(C182,$J$5:$J$1000,0)),"",IF(G182=1,E$4,0)+MAX(L$4:L181)+1))</f>
        <v/>
      </c>
      <c r="M182" s="304"/>
      <c r="N182" s="304"/>
      <c r="O182" s="67"/>
      <c r="P182" s="319"/>
      <c r="Q182" s="6"/>
      <c r="R182" s="294"/>
      <c r="S182" s="294"/>
      <c r="T182" s="294"/>
      <c r="U182" s="294"/>
      <c r="V182" s="294"/>
      <c r="W182" s="294"/>
      <c r="X182" s="294"/>
      <c r="Y182" s="294"/>
      <c r="Z182" s="293"/>
      <c r="AA182" s="293"/>
      <c r="AB182" s="293"/>
      <c r="AC182" s="293"/>
      <c r="AD182" s="293"/>
      <c r="AE182" s="293"/>
      <c r="AF182" s="293"/>
      <c r="AG182" s="293"/>
      <c r="AH182" s="315"/>
      <c r="AI182" s="315"/>
      <c r="AJ182" s="315"/>
      <c r="AK182" s="315"/>
      <c r="AL182" s="315"/>
      <c r="AM182" s="315"/>
      <c r="AN182" s="315"/>
      <c r="AO182" s="325"/>
      <c r="AP182" s="3"/>
      <c r="AQ182" s="3"/>
      <c r="AR182" s="3"/>
      <c r="AS182" s="3"/>
      <c r="AT182" s="1"/>
      <c r="AU182" s="1"/>
      <c r="AV182" s="1"/>
      <c r="AW182" s="319"/>
      <c r="AX182" s="291"/>
      <c r="AY182" s="291"/>
      <c r="AZ182" s="291"/>
      <c r="BA182" s="291"/>
      <c r="BB182" s="291"/>
      <c r="BC182" s="291"/>
      <c r="BD182" s="29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</row>
    <row r="183" spans="1:76" ht="12.75" customHeight="1" x14ac:dyDescent="0.25">
      <c r="A183" s="310">
        <f>IF(ROW()-ROW(A$4)&lt;=1000,ROW()-ROW(A$4),"")</f>
        <v>179</v>
      </c>
      <c r="B183" s="301"/>
      <c r="C183" s="301"/>
      <c r="D183" s="67"/>
      <c r="E183" s="245"/>
      <c r="F183" s="245"/>
      <c r="G183" s="309" t="str">
        <f>IF(IF(ISNUMBER(E183),"",MAX(G$4:G182)+1)&lt;=G$3,IF(ISNUMBER(E183),"",MAX(G$4:G182)+1),"")</f>
        <v/>
      </c>
      <c r="H183" s="307"/>
      <c r="I183" s="307"/>
      <c r="J183" s="304"/>
      <c r="K183" s="309"/>
      <c r="L183" s="309" t="str">
        <f>IF(C183="","",IF(ISNUMBER(MATCH(C183,$J$5:$J$1000,0)),"",IF(G183=1,E$4,0)+MAX(L$4:L182)+1))</f>
        <v/>
      </c>
      <c r="M183" s="304"/>
      <c r="N183" s="304"/>
      <c r="O183" s="67"/>
      <c r="P183" s="319"/>
      <c r="Q183" s="6"/>
      <c r="R183" s="294"/>
      <c r="S183" s="294"/>
      <c r="T183" s="294"/>
      <c r="U183" s="294"/>
      <c r="V183" s="294"/>
      <c r="W183" s="294"/>
      <c r="X183" s="294"/>
      <c r="Y183" s="294"/>
      <c r="Z183" s="293"/>
      <c r="AA183" s="293"/>
      <c r="AB183" s="293"/>
      <c r="AC183" s="293"/>
      <c r="AD183" s="293"/>
      <c r="AE183" s="293"/>
      <c r="AF183" s="293"/>
      <c r="AG183" s="293"/>
      <c r="AH183" s="315"/>
      <c r="AI183" s="315"/>
      <c r="AJ183" s="315"/>
      <c r="AK183" s="315"/>
      <c r="AL183" s="315"/>
      <c r="AM183" s="315"/>
      <c r="AN183" s="315"/>
      <c r="AO183" s="325"/>
      <c r="AP183" s="3"/>
      <c r="AQ183" s="3"/>
      <c r="AR183" s="3"/>
      <c r="AS183" s="3"/>
      <c r="AT183" s="1"/>
      <c r="AU183" s="1"/>
      <c r="AV183" s="1"/>
      <c r="AW183" s="319"/>
      <c r="AX183" s="291"/>
      <c r="AY183" s="291"/>
      <c r="AZ183" s="291"/>
      <c r="BA183" s="291"/>
      <c r="BB183" s="291"/>
      <c r="BC183" s="291"/>
      <c r="BD183" s="29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</row>
    <row r="184" spans="1:76" ht="12.75" customHeight="1" x14ac:dyDescent="0.25">
      <c r="A184" s="310">
        <f>IF(ROW()-ROW(A$4)&lt;=1000,ROW()-ROW(A$4),"")</f>
        <v>180</v>
      </c>
      <c r="B184" s="301"/>
      <c r="C184" s="301"/>
      <c r="D184" s="67"/>
      <c r="E184" s="245"/>
      <c r="F184" s="245"/>
      <c r="G184" s="309" t="str">
        <f>IF(IF(ISNUMBER(E184),"",MAX(G$4:G183)+1)&lt;=G$3,IF(ISNUMBER(E184),"",MAX(G$4:G183)+1),"")</f>
        <v/>
      </c>
      <c r="H184" s="307"/>
      <c r="I184" s="307"/>
      <c r="J184" s="304"/>
      <c r="K184" s="309"/>
      <c r="L184" s="309" t="str">
        <f>IF(C184="","",IF(ISNUMBER(MATCH(C184,$J$5:$J$1000,0)),"",IF(G184=1,E$4,0)+MAX(L$4:L183)+1))</f>
        <v/>
      </c>
      <c r="M184" s="304"/>
      <c r="N184" s="304"/>
      <c r="O184" s="67"/>
      <c r="P184" s="319"/>
      <c r="Q184" s="6"/>
      <c r="R184" s="294"/>
      <c r="S184" s="294"/>
      <c r="T184" s="294"/>
      <c r="U184" s="294"/>
      <c r="V184" s="294"/>
      <c r="W184" s="294"/>
      <c r="X184" s="294"/>
      <c r="Y184" s="294"/>
      <c r="Z184" s="293"/>
      <c r="AA184" s="293"/>
      <c r="AB184" s="293"/>
      <c r="AC184" s="293"/>
      <c r="AD184" s="293"/>
      <c r="AE184" s="293"/>
      <c r="AF184" s="293"/>
      <c r="AG184" s="293"/>
      <c r="AH184" s="315"/>
      <c r="AI184" s="315"/>
      <c r="AJ184" s="315"/>
      <c r="AK184" s="315"/>
      <c r="AL184" s="315"/>
      <c r="AM184" s="315"/>
      <c r="AN184" s="315"/>
      <c r="AO184" s="325"/>
      <c r="AP184" s="3"/>
      <c r="AQ184" s="3"/>
      <c r="AR184" s="3"/>
      <c r="AS184" s="3"/>
      <c r="AT184" s="1"/>
      <c r="AU184" s="1"/>
      <c r="AV184" s="1"/>
      <c r="AW184" s="319"/>
      <c r="AX184" s="291"/>
      <c r="AY184" s="291"/>
      <c r="AZ184" s="291"/>
      <c r="BA184" s="291"/>
      <c r="BB184" s="291"/>
      <c r="BC184" s="291"/>
      <c r="BD184" s="29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</row>
    <row r="185" spans="1:76" ht="12.75" customHeight="1" x14ac:dyDescent="0.25">
      <c r="A185" s="310">
        <f>IF(ROW()-ROW(A$4)&lt;=1000,ROW()-ROW(A$4),"")</f>
        <v>181</v>
      </c>
      <c r="B185" s="301"/>
      <c r="C185" s="301"/>
      <c r="D185" s="67"/>
      <c r="E185" s="245"/>
      <c r="F185" s="245"/>
      <c r="G185" s="309" t="str">
        <f>IF(IF(ISNUMBER(E185),"",MAX(G$4:G184)+1)&lt;=G$3,IF(ISNUMBER(E185),"",MAX(G$4:G184)+1),"")</f>
        <v/>
      </c>
      <c r="H185" s="307"/>
      <c r="I185" s="307"/>
      <c r="J185" s="304"/>
      <c r="K185" s="309"/>
      <c r="L185" s="309" t="str">
        <f>IF(C185="","",IF(ISNUMBER(MATCH(C185,$J$5:$J$1000,0)),"",IF(G185=1,E$4,0)+MAX(L$4:L184)+1))</f>
        <v/>
      </c>
      <c r="M185" s="304"/>
      <c r="N185" s="304"/>
      <c r="O185" s="67"/>
      <c r="P185" s="319"/>
      <c r="Q185" s="6"/>
      <c r="R185" s="294"/>
      <c r="S185" s="294"/>
      <c r="T185" s="294"/>
      <c r="U185" s="294"/>
      <c r="V185" s="294"/>
      <c r="W185" s="294"/>
      <c r="X185" s="294"/>
      <c r="Y185" s="294"/>
      <c r="Z185" s="293"/>
      <c r="AA185" s="293"/>
      <c r="AB185" s="293"/>
      <c r="AC185" s="293"/>
      <c r="AD185" s="293"/>
      <c r="AE185" s="293"/>
      <c r="AF185" s="293"/>
      <c r="AG185" s="293"/>
      <c r="AH185" s="315"/>
      <c r="AI185" s="315"/>
      <c r="AJ185" s="315"/>
      <c r="AK185" s="315"/>
      <c r="AL185" s="315"/>
      <c r="AM185" s="315"/>
      <c r="AN185" s="315"/>
      <c r="AO185" s="325"/>
      <c r="AP185" s="3"/>
      <c r="AQ185" s="3"/>
      <c r="AR185" s="3"/>
      <c r="AS185" s="3"/>
      <c r="AT185" s="1"/>
      <c r="AU185" s="1"/>
      <c r="AV185" s="1"/>
      <c r="AW185" s="319"/>
      <c r="AX185" s="291"/>
      <c r="AY185" s="291"/>
      <c r="AZ185" s="291"/>
      <c r="BA185" s="291"/>
      <c r="BB185" s="291"/>
      <c r="BC185" s="291"/>
      <c r="BD185" s="29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</row>
    <row r="186" spans="1:76" ht="12.75" customHeight="1" x14ac:dyDescent="0.25">
      <c r="A186" s="310">
        <f>IF(ROW()-ROW(A$4)&lt;=1000,ROW()-ROW(A$4),"")</f>
        <v>182</v>
      </c>
      <c r="B186" s="301"/>
      <c r="C186" s="301"/>
      <c r="D186" s="67"/>
      <c r="E186" s="245"/>
      <c r="F186" s="245"/>
      <c r="G186" s="309" t="str">
        <f>IF(IF(ISNUMBER(E186),"",MAX(G$4:G185)+1)&lt;=G$3,IF(ISNUMBER(E186),"",MAX(G$4:G185)+1),"")</f>
        <v/>
      </c>
      <c r="H186" s="307"/>
      <c r="I186" s="307"/>
      <c r="J186" s="304"/>
      <c r="K186" s="309"/>
      <c r="L186" s="309" t="str">
        <f>IF(C186="","",IF(ISNUMBER(MATCH(C186,$J$5:$J$1000,0)),"",IF(G186=1,E$4,0)+MAX(L$4:L185)+1))</f>
        <v/>
      </c>
      <c r="M186" s="304"/>
      <c r="N186" s="304"/>
      <c r="O186" s="67"/>
      <c r="P186" s="319"/>
      <c r="Q186" s="6"/>
      <c r="R186" s="294"/>
      <c r="S186" s="294"/>
      <c r="T186" s="294"/>
      <c r="U186" s="294"/>
      <c r="V186" s="294"/>
      <c r="W186" s="294"/>
      <c r="X186" s="294"/>
      <c r="Y186" s="294"/>
      <c r="Z186" s="293"/>
      <c r="AA186" s="293"/>
      <c r="AB186" s="293"/>
      <c r="AC186" s="293"/>
      <c r="AD186" s="293"/>
      <c r="AE186" s="293"/>
      <c r="AF186" s="293"/>
      <c r="AG186" s="293"/>
      <c r="AH186" s="315"/>
      <c r="AI186" s="315"/>
      <c r="AJ186" s="315"/>
      <c r="AK186" s="315"/>
      <c r="AL186" s="315"/>
      <c r="AM186" s="315"/>
      <c r="AN186" s="315"/>
      <c r="AO186" s="325"/>
      <c r="AP186" s="3"/>
      <c r="AQ186" s="3"/>
      <c r="AR186" s="3"/>
      <c r="AS186" s="3"/>
      <c r="AT186" s="1"/>
      <c r="AU186" s="1"/>
      <c r="AV186" s="1"/>
      <c r="AW186" s="319"/>
      <c r="AX186" s="291"/>
      <c r="AY186" s="291"/>
      <c r="AZ186" s="291"/>
      <c r="BA186" s="291"/>
      <c r="BB186" s="291"/>
      <c r="BC186" s="291"/>
      <c r="BD186" s="29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</row>
    <row r="187" spans="1:76" ht="12.75" customHeight="1" x14ac:dyDescent="0.25">
      <c r="A187" s="310">
        <f>IF(ROW()-ROW(A$4)&lt;=1000,ROW()-ROW(A$4),"")</f>
        <v>183</v>
      </c>
      <c r="B187" s="301"/>
      <c r="C187" s="301"/>
      <c r="D187" s="67"/>
      <c r="E187" s="245"/>
      <c r="F187" s="245"/>
      <c r="G187" s="309" t="str">
        <f>IF(IF(ISNUMBER(E187),"",MAX(G$4:G186)+1)&lt;=G$3,IF(ISNUMBER(E187),"",MAX(G$4:G186)+1),"")</f>
        <v/>
      </c>
      <c r="H187" s="307"/>
      <c r="I187" s="307"/>
      <c r="J187" s="304"/>
      <c r="K187" s="309"/>
      <c r="L187" s="309" t="str">
        <f>IF(C187="","",IF(ISNUMBER(MATCH(C187,$J$5:$J$1000,0)),"",IF(G187=1,E$4,0)+MAX(L$4:L186)+1))</f>
        <v/>
      </c>
      <c r="M187" s="304"/>
      <c r="N187" s="304"/>
      <c r="O187" s="67"/>
      <c r="P187" s="319"/>
      <c r="Q187" s="6"/>
      <c r="R187" s="294"/>
      <c r="S187" s="294"/>
      <c r="T187" s="294"/>
      <c r="U187" s="294"/>
      <c r="V187" s="294"/>
      <c r="W187" s="294"/>
      <c r="X187" s="294"/>
      <c r="Y187" s="294"/>
      <c r="Z187" s="293"/>
      <c r="AA187" s="293"/>
      <c r="AB187" s="293"/>
      <c r="AC187" s="293"/>
      <c r="AD187" s="293"/>
      <c r="AE187" s="293"/>
      <c r="AF187" s="293"/>
      <c r="AG187" s="293"/>
      <c r="AH187" s="315"/>
      <c r="AI187" s="315"/>
      <c r="AJ187" s="315"/>
      <c r="AK187" s="315"/>
      <c r="AL187" s="315"/>
      <c r="AM187" s="315"/>
      <c r="AN187" s="315"/>
      <c r="AO187" s="325"/>
      <c r="AP187" s="3"/>
      <c r="AQ187" s="3"/>
      <c r="AR187" s="3"/>
      <c r="AS187" s="3"/>
      <c r="AT187" s="1"/>
      <c r="AU187" s="1"/>
      <c r="AV187" s="1"/>
      <c r="AW187" s="319"/>
      <c r="AX187" s="291"/>
      <c r="AY187" s="291"/>
      <c r="AZ187" s="291"/>
      <c r="BA187" s="291"/>
      <c r="BB187" s="291"/>
      <c r="BC187" s="291"/>
      <c r="BD187" s="29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</row>
    <row r="188" spans="1:76" ht="12.75" customHeight="1" x14ac:dyDescent="0.25">
      <c r="A188" s="310">
        <f>IF(ROW()-ROW(A$4)&lt;=1000,ROW()-ROW(A$4),"")</f>
        <v>184</v>
      </c>
      <c r="B188" s="301"/>
      <c r="C188" s="301"/>
      <c r="D188" s="67"/>
      <c r="E188" s="245"/>
      <c r="F188" s="245"/>
      <c r="G188" s="309" t="str">
        <f>IF(IF(ISNUMBER(E188),"",MAX(G$4:G187)+1)&lt;=G$3,IF(ISNUMBER(E188),"",MAX(G$4:G187)+1),"")</f>
        <v/>
      </c>
      <c r="H188" s="307"/>
      <c r="I188" s="307"/>
      <c r="J188" s="304"/>
      <c r="K188" s="309"/>
      <c r="L188" s="309" t="str">
        <f>IF(C188="","",IF(ISNUMBER(MATCH(C188,$J$5:$J$1000,0)),"",IF(G188=1,E$4,0)+MAX(L$4:L187)+1))</f>
        <v/>
      </c>
      <c r="M188" s="304"/>
      <c r="N188" s="304"/>
      <c r="O188" s="67"/>
      <c r="P188" s="319"/>
      <c r="Q188" s="6"/>
      <c r="R188" s="294"/>
      <c r="S188" s="294"/>
      <c r="T188" s="294"/>
      <c r="U188" s="294"/>
      <c r="V188" s="294"/>
      <c r="W188" s="294"/>
      <c r="X188" s="294"/>
      <c r="Y188" s="294"/>
      <c r="Z188" s="293"/>
      <c r="AA188" s="293"/>
      <c r="AB188" s="293"/>
      <c r="AC188" s="293"/>
      <c r="AD188" s="293"/>
      <c r="AE188" s="293"/>
      <c r="AF188" s="293"/>
      <c r="AG188" s="293"/>
      <c r="AH188" s="315"/>
      <c r="AI188" s="315"/>
      <c r="AJ188" s="315"/>
      <c r="AK188" s="315"/>
      <c r="AL188" s="315"/>
      <c r="AM188" s="315"/>
      <c r="AN188" s="315"/>
      <c r="AO188" s="325"/>
      <c r="AP188" s="3"/>
      <c r="AQ188" s="3"/>
      <c r="AR188" s="3"/>
      <c r="AS188" s="3"/>
      <c r="AT188" s="1"/>
      <c r="AU188" s="1"/>
      <c r="AV188" s="1"/>
      <c r="AW188" s="319"/>
      <c r="AX188" s="291"/>
      <c r="AY188" s="291"/>
      <c r="AZ188" s="291"/>
      <c r="BA188" s="291"/>
      <c r="BB188" s="291"/>
      <c r="BC188" s="291"/>
      <c r="BD188" s="29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</row>
    <row r="189" spans="1:76" ht="12.75" customHeight="1" x14ac:dyDescent="0.25">
      <c r="A189" s="310">
        <f>IF(ROW()-ROW(A$4)&lt;=1000,ROW()-ROW(A$4),"")</f>
        <v>185</v>
      </c>
      <c r="B189" s="301"/>
      <c r="C189" s="301"/>
      <c r="D189" s="67"/>
      <c r="E189" s="245"/>
      <c r="F189" s="245"/>
      <c r="G189" s="309" t="str">
        <f>IF(IF(ISNUMBER(E189),"",MAX(G$4:G188)+1)&lt;=G$3,IF(ISNUMBER(E189),"",MAX(G$4:G188)+1),"")</f>
        <v/>
      </c>
      <c r="H189" s="307"/>
      <c r="I189" s="307"/>
      <c r="J189" s="304"/>
      <c r="K189" s="309"/>
      <c r="L189" s="309" t="str">
        <f>IF(C189="","",IF(ISNUMBER(MATCH(C189,$J$5:$J$1000,0)),"",IF(G189=1,E$4,0)+MAX(L$4:L188)+1))</f>
        <v/>
      </c>
      <c r="M189" s="304"/>
      <c r="N189" s="304"/>
      <c r="O189" s="67"/>
      <c r="P189" s="319"/>
      <c r="Q189" s="6"/>
      <c r="R189" s="294"/>
      <c r="S189" s="294"/>
      <c r="T189" s="294"/>
      <c r="U189" s="294"/>
      <c r="V189" s="294"/>
      <c r="W189" s="294"/>
      <c r="X189" s="294"/>
      <c r="Y189" s="294"/>
      <c r="Z189" s="293"/>
      <c r="AA189" s="293"/>
      <c r="AB189" s="293"/>
      <c r="AC189" s="293"/>
      <c r="AD189" s="293"/>
      <c r="AE189" s="293"/>
      <c r="AF189" s="293"/>
      <c r="AG189" s="293"/>
      <c r="AH189" s="315"/>
      <c r="AI189" s="315"/>
      <c r="AJ189" s="315"/>
      <c r="AK189" s="315"/>
      <c r="AL189" s="315"/>
      <c r="AM189" s="315"/>
      <c r="AN189" s="315"/>
      <c r="AO189" s="325"/>
      <c r="AP189" s="3"/>
      <c r="AQ189" s="3"/>
      <c r="AR189" s="3"/>
      <c r="AS189" s="3"/>
      <c r="AT189" s="1"/>
      <c r="AU189" s="1"/>
      <c r="AV189" s="1"/>
      <c r="AW189" s="319"/>
      <c r="AX189" s="291"/>
      <c r="AY189" s="291"/>
      <c r="AZ189" s="291"/>
      <c r="BA189" s="291"/>
      <c r="BB189" s="291"/>
      <c r="BC189" s="291"/>
      <c r="BD189" s="29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</row>
    <row r="190" spans="1:76" ht="12.75" customHeight="1" x14ac:dyDescent="0.25">
      <c r="A190" s="310">
        <f>IF(ROW()-ROW(A$4)&lt;=1000,ROW()-ROW(A$4),"")</f>
        <v>186</v>
      </c>
      <c r="B190" s="301"/>
      <c r="C190" s="301"/>
      <c r="D190" s="67"/>
      <c r="E190" s="245"/>
      <c r="F190" s="245"/>
      <c r="G190" s="309" t="str">
        <f>IF(IF(ISNUMBER(E190),"",MAX(G$4:G189)+1)&lt;=G$3,IF(ISNUMBER(E190),"",MAX(G$4:G189)+1),"")</f>
        <v/>
      </c>
      <c r="H190" s="307"/>
      <c r="I190" s="307"/>
      <c r="J190" s="304"/>
      <c r="K190" s="309"/>
      <c r="L190" s="309" t="str">
        <f>IF(C190="","",IF(ISNUMBER(MATCH(C190,$J$5:$J$1000,0)),"",IF(G190=1,E$4,0)+MAX(L$4:L189)+1))</f>
        <v/>
      </c>
      <c r="M190" s="304"/>
      <c r="N190" s="304"/>
      <c r="O190" s="67"/>
      <c r="P190" s="319"/>
      <c r="Q190" s="6"/>
      <c r="R190" s="294"/>
      <c r="S190" s="294"/>
      <c r="T190" s="294"/>
      <c r="U190" s="294"/>
      <c r="V190" s="294"/>
      <c r="W190" s="294"/>
      <c r="X190" s="294"/>
      <c r="Y190" s="294"/>
      <c r="Z190" s="293"/>
      <c r="AA190" s="293"/>
      <c r="AB190" s="293"/>
      <c r="AC190" s="293"/>
      <c r="AD190" s="293"/>
      <c r="AE190" s="293"/>
      <c r="AF190" s="293"/>
      <c r="AG190" s="293"/>
      <c r="AH190" s="315"/>
      <c r="AI190" s="315"/>
      <c r="AJ190" s="315"/>
      <c r="AK190" s="315"/>
      <c r="AL190" s="315"/>
      <c r="AM190" s="315"/>
      <c r="AN190" s="315"/>
      <c r="AO190" s="325"/>
      <c r="AP190" s="3"/>
      <c r="AQ190" s="3"/>
      <c r="AR190" s="3"/>
      <c r="AS190" s="3"/>
      <c r="AT190" s="1"/>
      <c r="AU190" s="1"/>
      <c r="AV190" s="1"/>
      <c r="AW190" s="319"/>
      <c r="AX190" s="291"/>
      <c r="AY190" s="291"/>
      <c r="AZ190" s="291"/>
      <c r="BA190" s="291"/>
      <c r="BB190" s="291"/>
      <c r="BC190" s="291"/>
      <c r="BD190" s="29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</row>
    <row r="191" spans="1:76" ht="12.75" customHeight="1" x14ac:dyDescent="0.25">
      <c r="A191" s="310">
        <f>IF(ROW()-ROW(A$4)&lt;=1000,ROW()-ROW(A$4),"")</f>
        <v>187</v>
      </c>
      <c r="B191" s="301"/>
      <c r="C191" s="301"/>
      <c r="D191" s="67"/>
      <c r="E191" s="245"/>
      <c r="F191" s="245"/>
      <c r="G191" s="309" t="str">
        <f>IF(IF(ISNUMBER(E191),"",MAX(G$4:G190)+1)&lt;=G$3,IF(ISNUMBER(E191),"",MAX(G$4:G190)+1),"")</f>
        <v/>
      </c>
      <c r="H191" s="307"/>
      <c r="I191" s="307"/>
      <c r="J191" s="304"/>
      <c r="K191" s="309"/>
      <c r="L191" s="309" t="str">
        <f>IF(C191="","",IF(ISNUMBER(MATCH(C191,$J$5:$J$1000,0)),"",IF(G191=1,E$4,0)+MAX(L$4:L190)+1))</f>
        <v/>
      </c>
      <c r="M191" s="304"/>
      <c r="N191" s="304"/>
      <c r="O191" s="67"/>
      <c r="P191" s="319"/>
      <c r="Q191" s="6"/>
      <c r="R191" s="294"/>
      <c r="S191" s="294"/>
      <c r="T191" s="294"/>
      <c r="U191" s="294"/>
      <c r="V191" s="294"/>
      <c r="W191" s="294"/>
      <c r="X191" s="294"/>
      <c r="Y191" s="294"/>
      <c r="Z191" s="297"/>
      <c r="AA191" s="297"/>
      <c r="AB191" s="297"/>
      <c r="AC191" s="297"/>
      <c r="AD191" s="297"/>
      <c r="AE191" s="297"/>
      <c r="AF191" s="297"/>
      <c r="AG191" s="297"/>
      <c r="AH191" s="293"/>
      <c r="AI191" s="293"/>
      <c r="AJ191" s="293"/>
      <c r="AK191" s="293"/>
      <c r="AL191" s="293"/>
      <c r="AM191" s="293"/>
      <c r="AN191" s="293"/>
      <c r="AO191" s="326"/>
      <c r="AP191" s="3"/>
      <c r="AQ191" s="3"/>
      <c r="AR191" s="3"/>
      <c r="AS191" s="3"/>
      <c r="AT191" s="1"/>
      <c r="AU191" s="1"/>
      <c r="AV191" s="1"/>
      <c r="AW191" s="319"/>
      <c r="AX191" s="291"/>
      <c r="AY191" s="291"/>
      <c r="AZ191" s="291"/>
      <c r="BA191" s="291"/>
      <c r="BB191" s="291"/>
      <c r="BC191" s="291"/>
      <c r="BD191" s="29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</row>
    <row r="192" spans="1:76" ht="12.75" customHeight="1" x14ac:dyDescent="0.25">
      <c r="A192" s="310">
        <f>IF(ROW()-ROW(A$4)&lt;=1000,ROW()-ROW(A$4),"")</f>
        <v>188</v>
      </c>
      <c r="B192" s="301"/>
      <c r="C192" s="301"/>
      <c r="D192" s="67"/>
      <c r="E192" s="245"/>
      <c r="F192" s="245"/>
      <c r="G192" s="309" t="str">
        <f>IF(IF(ISNUMBER(E192),"",MAX(G$4:G191)+1)&lt;=G$3,IF(ISNUMBER(E192),"",MAX(G$4:G191)+1),"")</f>
        <v/>
      </c>
      <c r="H192" s="307"/>
      <c r="I192" s="307"/>
      <c r="J192" s="304"/>
      <c r="K192" s="309"/>
      <c r="L192" s="309" t="str">
        <f>IF(C192="","",IF(ISNUMBER(MATCH(C192,$J$5:$J$1000,0)),"",IF(G192=1,E$4,0)+MAX(L$4:L191)+1))</f>
        <v/>
      </c>
      <c r="M192" s="304"/>
      <c r="N192" s="304"/>
      <c r="O192" s="67"/>
      <c r="P192" s="319"/>
      <c r="Q192" s="6"/>
      <c r="R192" s="294"/>
      <c r="S192" s="294"/>
      <c r="T192" s="294"/>
      <c r="U192" s="294"/>
      <c r="V192" s="294"/>
      <c r="W192" s="294"/>
      <c r="X192" s="294"/>
      <c r="Y192" s="294"/>
      <c r="Z192" s="297"/>
      <c r="AA192" s="297"/>
      <c r="AB192" s="297"/>
      <c r="AC192" s="297"/>
      <c r="AD192" s="297"/>
      <c r="AE192" s="297"/>
      <c r="AF192" s="297"/>
      <c r="AG192" s="297"/>
      <c r="AH192" s="293"/>
      <c r="AI192" s="293"/>
      <c r="AJ192" s="293"/>
      <c r="AK192" s="293"/>
      <c r="AL192" s="293"/>
      <c r="AM192" s="293"/>
      <c r="AN192" s="293"/>
      <c r="AO192" s="326"/>
      <c r="AP192" s="3"/>
      <c r="AQ192" s="3"/>
      <c r="AR192" s="3"/>
      <c r="AS192" s="3"/>
      <c r="AT192" s="1"/>
      <c r="AU192" s="1"/>
      <c r="AV192" s="1"/>
      <c r="AW192" s="319"/>
      <c r="AX192" s="291"/>
      <c r="AY192" s="291"/>
      <c r="AZ192" s="291"/>
      <c r="BA192" s="291"/>
      <c r="BB192" s="291"/>
      <c r="BC192" s="291"/>
      <c r="BD192" s="29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</row>
    <row r="193" spans="1:76" ht="12.75" customHeight="1" x14ac:dyDescent="0.25">
      <c r="A193" s="310">
        <f>IF(ROW()-ROW(A$4)&lt;=1000,ROW()-ROW(A$4),"")</f>
        <v>189</v>
      </c>
      <c r="B193" s="301"/>
      <c r="C193" s="301"/>
      <c r="D193" s="67"/>
      <c r="E193" s="245"/>
      <c r="F193" s="245"/>
      <c r="G193" s="309" t="str">
        <f>IF(IF(ISNUMBER(E193),"",MAX(G$4:G192)+1)&lt;=G$3,IF(ISNUMBER(E193),"",MAX(G$4:G192)+1),"")</f>
        <v/>
      </c>
      <c r="H193" s="307"/>
      <c r="I193" s="307"/>
      <c r="J193" s="304"/>
      <c r="K193" s="309"/>
      <c r="L193" s="309" t="str">
        <f>IF(C193="","",IF(ISNUMBER(MATCH(C193,$J$5:$J$1000,0)),"",IF(G193=1,E$4,0)+MAX(L$4:L192)+1))</f>
        <v/>
      </c>
      <c r="M193" s="304"/>
      <c r="N193" s="304"/>
      <c r="O193" s="67"/>
      <c r="P193" s="319"/>
      <c r="Q193" s="6"/>
      <c r="R193" s="294"/>
      <c r="S193" s="294"/>
      <c r="T193" s="294"/>
      <c r="U193" s="294"/>
      <c r="V193" s="294"/>
      <c r="W193" s="294"/>
      <c r="X193" s="294"/>
      <c r="Y193" s="294"/>
      <c r="Z193" s="297"/>
      <c r="AA193" s="297"/>
      <c r="AB193" s="297"/>
      <c r="AC193" s="297"/>
      <c r="AD193" s="297"/>
      <c r="AE193" s="297"/>
      <c r="AF193" s="297"/>
      <c r="AG193" s="297"/>
      <c r="AH193" s="293"/>
      <c r="AI193" s="293"/>
      <c r="AJ193" s="293"/>
      <c r="AK193" s="293"/>
      <c r="AL193" s="293"/>
      <c r="AM193" s="293"/>
      <c r="AN193" s="293"/>
      <c r="AO193" s="326"/>
      <c r="AP193" s="3"/>
      <c r="AQ193" s="3"/>
      <c r="AR193" s="3"/>
      <c r="AS193" s="3"/>
      <c r="AT193" s="1"/>
      <c r="AU193" s="1"/>
      <c r="AV193" s="1"/>
      <c r="AW193" s="319"/>
      <c r="AX193" s="291"/>
      <c r="AY193" s="291"/>
      <c r="AZ193" s="291"/>
      <c r="BA193" s="291"/>
      <c r="BB193" s="291"/>
      <c r="BC193" s="291"/>
      <c r="BD193" s="29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</row>
    <row r="194" spans="1:76" ht="12.75" customHeight="1" x14ac:dyDescent="0.25">
      <c r="A194" s="310">
        <f>IF(ROW()-ROW(A$4)&lt;=1000,ROW()-ROW(A$4),"")</f>
        <v>190</v>
      </c>
      <c r="B194" s="301"/>
      <c r="C194" s="301"/>
      <c r="D194" s="67"/>
      <c r="E194" s="245"/>
      <c r="F194" s="245"/>
      <c r="G194" s="309" t="str">
        <f>IF(IF(ISNUMBER(E194),"",MAX(G$4:G193)+1)&lt;=G$3,IF(ISNUMBER(E194),"",MAX(G$4:G193)+1),"")</f>
        <v/>
      </c>
      <c r="H194" s="307"/>
      <c r="I194" s="307"/>
      <c r="J194" s="304"/>
      <c r="K194" s="309"/>
      <c r="L194" s="309" t="str">
        <f>IF(C194="","",IF(ISNUMBER(MATCH(C194,$J$5:$J$1000,0)),"",IF(G194=1,E$4,0)+MAX(L$4:L193)+1))</f>
        <v/>
      </c>
      <c r="M194" s="304"/>
      <c r="N194" s="304"/>
      <c r="O194" s="67"/>
      <c r="P194" s="319"/>
      <c r="Q194" s="6"/>
      <c r="R194" s="294"/>
      <c r="S194" s="294"/>
      <c r="T194" s="294"/>
      <c r="U194" s="294"/>
      <c r="V194" s="294"/>
      <c r="W194" s="294"/>
      <c r="X194" s="294"/>
      <c r="Y194" s="294"/>
      <c r="Z194" s="297"/>
      <c r="AA194" s="297"/>
      <c r="AB194" s="297"/>
      <c r="AC194" s="297"/>
      <c r="AD194" s="297"/>
      <c r="AE194" s="297"/>
      <c r="AF194" s="297"/>
      <c r="AG194" s="297"/>
      <c r="AH194" s="293"/>
      <c r="AI194" s="293"/>
      <c r="AJ194" s="293"/>
      <c r="AK194" s="293"/>
      <c r="AL194" s="293"/>
      <c r="AM194" s="293"/>
      <c r="AN194" s="293"/>
      <c r="AO194" s="326"/>
      <c r="AP194" s="3"/>
      <c r="AQ194" s="3"/>
      <c r="AR194" s="3"/>
      <c r="AS194" s="3"/>
      <c r="AT194" s="1"/>
      <c r="AU194" s="1"/>
      <c r="AV194" s="1"/>
      <c r="AW194" s="319"/>
      <c r="AX194" s="291"/>
      <c r="AY194" s="291"/>
      <c r="AZ194" s="291"/>
      <c r="BA194" s="291"/>
      <c r="BB194" s="291"/>
      <c r="BC194" s="291"/>
      <c r="BD194" s="29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</row>
    <row r="195" spans="1:76" ht="12.75" customHeight="1" x14ac:dyDescent="0.25">
      <c r="A195" s="310">
        <f>IF(ROW()-ROW(A$4)&lt;=1000,ROW()-ROW(A$4),"")</f>
        <v>191</v>
      </c>
      <c r="B195" s="301"/>
      <c r="C195" s="301"/>
      <c r="D195" s="67"/>
      <c r="E195" s="245"/>
      <c r="F195" s="245"/>
      <c r="G195" s="309" t="str">
        <f>IF(IF(ISNUMBER(E195),"",MAX(G$4:G194)+1)&lt;=G$3,IF(ISNUMBER(E195),"",MAX(G$4:G194)+1),"")</f>
        <v/>
      </c>
      <c r="H195" s="307"/>
      <c r="I195" s="307"/>
      <c r="J195" s="304"/>
      <c r="K195" s="309"/>
      <c r="L195" s="309" t="str">
        <f>IF(C195="","",IF(ISNUMBER(MATCH(C195,$J$5:$J$1000,0)),"",IF(G195=1,E$4,0)+MAX(L$4:L194)+1))</f>
        <v/>
      </c>
      <c r="M195" s="304"/>
      <c r="N195" s="304"/>
      <c r="O195" s="67"/>
      <c r="P195" s="319"/>
      <c r="Q195" s="6"/>
      <c r="R195" s="294"/>
      <c r="S195" s="294"/>
      <c r="T195" s="294"/>
      <c r="U195" s="294"/>
      <c r="V195" s="294"/>
      <c r="W195" s="294"/>
      <c r="X195" s="294"/>
      <c r="Y195" s="294"/>
      <c r="Z195" s="297"/>
      <c r="AA195" s="297"/>
      <c r="AB195" s="297"/>
      <c r="AC195" s="297"/>
      <c r="AD195" s="297"/>
      <c r="AE195" s="297"/>
      <c r="AF195" s="297"/>
      <c r="AG195" s="297"/>
      <c r="AH195" s="293"/>
      <c r="AI195" s="293"/>
      <c r="AJ195" s="293"/>
      <c r="AK195" s="293"/>
      <c r="AL195" s="293"/>
      <c r="AM195" s="293"/>
      <c r="AN195" s="293"/>
      <c r="AO195" s="326"/>
      <c r="AP195" s="3"/>
      <c r="AQ195" s="3"/>
      <c r="AR195" s="3"/>
      <c r="AS195" s="3"/>
      <c r="AT195" s="1"/>
      <c r="AU195" s="1"/>
      <c r="AV195" s="1"/>
      <c r="AW195" s="319"/>
      <c r="AX195" s="291"/>
      <c r="AY195" s="291"/>
      <c r="AZ195" s="291"/>
      <c r="BA195" s="291"/>
      <c r="BB195" s="291"/>
      <c r="BC195" s="291"/>
      <c r="BD195" s="29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</row>
    <row r="196" spans="1:76" ht="12.75" customHeight="1" x14ac:dyDescent="0.25">
      <c r="A196" s="310">
        <f>IF(ROW()-ROW(A$4)&lt;=1000,ROW()-ROW(A$4),"")</f>
        <v>192</v>
      </c>
      <c r="B196" s="301"/>
      <c r="C196" s="301"/>
      <c r="D196" s="67"/>
      <c r="E196" s="245"/>
      <c r="F196" s="245"/>
      <c r="G196" s="309" t="str">
        <f>IF(IF(ISNUMBER(E196),"",MAX(G$4:G195)+1)&lt;=G$3,IF(ISNUMBER(E196),"",MAX(G$4:G195)+1),"")</f>
        <v/>
      </c>
      <c r="H196" s="307"/>
      <c r="I196" s="307"/>
      <c r="J196" s="304"/>
      <c r="K196" s="309"/>
      <c r="L196" s="309" t="str">
        <f>IF(C196="","",IF(ISNUMBER(MATCH(C196,$J$5:$J$1000,0)),"",IF(G196=1,E$4,0)+MAX(L$4:L195)+1))</f>
        <v/>
      </c>
      <c r="M196" s="304"/>
      <c r="N196" s="304"/>
      <c r="O196" s="67"/>
      <c r="P196" s="319"/>
      <c r="Q196" s="6"/>
      <c r="R196" s="294"/>
      <c r="S196" s="294"/>
      <c r="T196" s="294"/>
      <c r="U196" s="294"/>
      <c r="V196" s="294"/>
      <c r="W196" s="294"/>
      <c r="X196" s="294"/>
      <c r="Y196" s="294"/>
      <c r="Z196" s="297"/>
      <c r="AA196" s="297"/>
      <c r="AB196" s="297"/>
      <c r="AC196" s="297"/>
      <c r="AD196" s="297"/>
      <c r="AE196" s="297"/>
      <c r="AF196" s="297"/>
      <c r="AG196" s="297"/>
      <c r="AH196" s="293"/>
      <c r="AI196" s="293"/>
      <c r="AJ196" s="293"/>
      <c r="AK196" s="293"/>
      <c r="AL196" s="293"/>
      <c r="AM196" s="293"/>
      <c r="AN196" s="293"/>
      <c r="AO196" s="326"/>
      <c r="AP196" s="3"/>
      <c r="AQ196" s="3"/>
      <c r="AR196" s="3"/>
      <c r="AS196" s="3"/>
      <c r="AT196" s="1"/>
      <c r="AU196" s="1"/>
      <c r="AV196" s="1"/>
      <c r="AW196" s="319"/>
      <c r="AX196" s="291"/>
      <c r="AY196" s="291"/>
      <c r="AZ196" s="291"/>
      <c r="BA196" s="291"/>
      <c r="BB196" s="291"/>
      <c r="BC196" s="291"/>
      <c r="BD196" s="29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</row>
    <row r="197" spans="1:76" ht="12.75" customHeight="1" x14ac:dyDescent="0.25">
      <c r="A197" s="310">
        <f>IF(ROW()-ROW(A$4)&lt;=1000,ROW()-ROW(A$4),"")</f>
        <v>193</v>
      </c>
      <c r="B197" s="301"/>
      <c r="C197" s="301"/>
      <c r="D197" s="67"/>
      <c r="E197" s="245"/>
      <c r="F197" s="245"/>
      <c r="G197" s="309" t="str">
        <f>IF(IF(ISNUMBER(E197),"",MAX(G$4:G196)+1)&lt;=G$3,IF(ISNUMBER(E197),"",MAX(G$4:G196)+1),"")</f>
        <v/>
      </c>
      <c r="H197" s="307"/>
      <c r="I197" s="307"/>
      <c r="J197" s="304"/>
      <c r="K197" s="309"/>
      <c r="L197" s="309" t="str">
        <f>IF(C197="","",IF(ISNUMBER(MATCH(C197,$J$5:$J$1000,0)),"",IF(G197=1,E$4,0)+MAX(L$4:L196)+1))</f>
        <v/>
      </c>
      <c r="M197" s="304"/>
      <c r="N197" s="304"/>
      <c r="O197" s="67"/>
      <c r="P197" s="319"/>
      <c r="Q197" s="6"/>
      <c r="R197" s="294"/>
      <c r="S197" s="294"/>
      <c r="T197" s="294"/>
      <c r="U197" s="294"/>
      <c r="V197" s="294"/>
      <c r="W197" s="294"/>
      <c r="X197" s="294"/>
      <c r="Y197" s="294"/>
      <c r="Z197" s="297"/>
      <c r="AA197" s="297"/>
      <c r="AB197" s="297"/>
      <c r="AC197" s="297"/>
      <c r="AD197" s="297"/>
      <c r="AE197" s="297"/>
      <c r="AF197" s="297"/>
      <c r="AG197" s="297"/>
      <c r="AH197" s="293"/>
      <c r="AI197" s="293"/>
      <c r="AJ197" s="293"/>
      <c r="AK197" s="293"/>
      <c r="AL197" s="293"/>
      <c r="AM197" s="293"/>
      <c r="AN197" s="293"/>
      <c r="AO197" s="326"/>
      <c r="AP197" s="3"/>
      <c r="AQ197" s="3"/>
      <c r="AR197" s="3"/>
      <c r="AS197" s="3"/>
      <c r="AT197" s="1"/>
      <c r="AU197" s="1"/>
      <c r="AV197" s="1"/>
      <c r="AW197" s="319"/>
      <c r="AX197" s="291"/>
      <c r="AY197" s="291"/>
      <c r="AZ197" s="291"/>
      <c r="BA197" s="291"/>
      <c r="BB197" s="291"/>
      <c r="BC197" s="291"/>
      <c r="BD197" s="29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</row>
    <row r="198" spans="1:76" ht="12.75" customHeight="1" x14ac:dyDescent="0.25">
      <c r="A198" s="310">
        <f>IF(ROW()-ROW(A$4)&lt;=1000,ROW()-ROW(A$4),"")</f>
        <v>194</v>
      </c>
      <c r="B198" s="301"/>
      <c r="C198" s="301"/>
      <c r="D198" s="67"/>
      <c r="E198" s="245"/>
      <c r="F198" s="245"/>
      <c r="G198" s="309" t="str">
        <f>IF(IF(ISNUMBER(E198),"",MAX(G$4:G197)+1)&lt;=G$3,IF(ISNUMBER(E198),"",MAX(G$4:G197)+1),"")</f>
        <v/>
      </c>
      <c r="H198" s="307"/>
      <c r="I198" s="307"/>
      <c r="J198" s="304"/>
      <c r="K198" s="309"/>
      <c r="L198" s="309" t="str">
        <f>IF(C198="","",IF(ISNUMBER(MATCH(C198,$J$5:$J$1000,0)),"",IF(G198=1,E$4,0)+MAX(L$4:L197)+1))</f>
        <v/>
      </c>
      <c r="M198" s="304"/>
      <c r="N198" s="304"/>
      <c r="O198" s="67"/>
      <c r="P198" s="319"/>
      <c r="Q198" s="6"/>
      <c r="R198" s="294"/>
      <c r="S198" s="294"/>
      <c r="T198" s="294"/>
      <c r="U198" s="294"/>
      <c r="V198" s="294"/>
      <c r="W198" s="294"/>
      <c r="X198" s="294"/>
      <c r="Y198" s="294"/>
      <c r="Z198" s="297"/>
      <c r="AA198" s="297"/>
      <c r="AB198" s="297"/>
      <c r="AC198" s="297"/>
      <c r="AD198" s="297"/>
      <c r="AE198" s="297"/>
      <c r="AF198" s="297"/>
      <c r="AG198" s="297"/>
      <c r="AH198" s="293"/>
      <c r="AI198" s="293"/>
      <c r="AJ198" s="293"/>
      <c r="AK198" s="293"/>
      <c r="AL198" s="293"/>
      <c r="AM198" s="293"/>
      <c r="AN198" s="293"/>
      <c r="AO198" s="326"/>
      <c r="AP198" s="3"/>
      <c r="AQ198" s="3"/>
      <c r="AR198" s="3"/>
      <c r="AS198" s="3"/>
      <c r="AT198" s="1"/>
      <c r="AU198" s="1"/>
      <c r="AV198" s="1"/>
      <c r="AW198" s="319"/>
      <c r="AX198" s="291"/>
      <c r="AY198" s="291"/>
      <c r="AZ198" s="291"/>
      <c r="BA198" s="291"/>
      <c r="BB198" s="291"/>
      <c r="BC198" s="291"/>
      <c r="BD198" s="29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</row>
    <row r="199" spans="1:76" ht="12.75" customHeight="1" x14ac:dyDescent="0.25">
      <c r="A199" s="310">
        <f>IF(ROW()-ROW(A$4)&lt;=1000,ROW()-ROW(A$4),"")</f>
        <v>195</v>
      </c>
      <c r="B199" s="301"/>
      <c r="C199" s="301"/>
      <c r="D199" s="67"/>
      <c r="E199" s="245"/>
      <c r="F199" s="245"/>
      <c r="G199" s="309" t="str">
        <f>IF(IF(ISNUMBER(E199),"",MAX(G$4:G198)+1)&lt;=G$3,IF(ISNUMBER(E199),"",MAX(G$4:G198)+1),"")</f>
        <v/>
      </c>
      <c r="H199" s="307"/>
      <c r="I199" s="307"/>
      <c r="J199" s="304"/>
      <c r="K199" s="309"/>
      <c r="L199" s="309" t="str">
        <f>IF(C199="","",IF(ISNUMBER(MATCH(C199,$J$5:$J$1000,0)),"",IF(G199=1,E$4,0)+MAX(L$4:L198)+1))</f>
        <v/>
      </c>
      <c r="M199" s="304"/>
      <c r="N199" s="304"/>
      <c r="O199" s="67"/>
      <c r="P199" s="319"/>
      <c r="Q199" s="6"/>
      <c r="R199" s="294"/>
      <c r="S199" s="294"/>
      <c r="T199" s="294"/>
      <c r="U199" s="294"/>
      <c r="V199" s="294"/>
      <c r="W199" s="294"/>
      <c r="X199" s="294"/>
      <c r="Y199" s="294"/>
      <c r="Z199" s="297"/>
      <c r="AA199" s="297"/>
      <c r="AB199" s="297"/>
      <c r="AC199" s="297"/>
      <c r="AD199" s="297"/>
      <c r="AE199" s="297"/>
      <c r="AF199" s="297"/>
      <c r="AG199" s="297"/>
      <c r="AH199" s="293"/>
      <c r="AI199" s="293"/>
      <c r="AJ199" s="293"/>
      <c r="AK199" s="293"/>
      <c r="AL199" s="293"/>
      <c r="AM199" s="293"/>
      <c r="AN199" s="293"/>
      <c r="AO199" s="326"/>
      <c r="AP199" s="3"/>
      <c r="AQ199" s="3"/>
      <c r="AR199" s="3"/>
      <c r="AS199" s="3"/>
      <c r="AT199" s="1"/>
      <c r="AU199" s="1"/>
      <c r="AV199" s="1"/>
      <c r="AW199" s="319"/>
      <c r="AX199" s="291"/>
      <c r="AY199" s="291"/>
      <c r="AZ199" s="291"/>
      <c r="BA199" s="291"/>
      <c r="BB199" s="291"/>
      <c r="BC199" s="291"/>
      <c r="BD199" s="29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</row>
    <row r="200" spans="1:76" ht="12.75" customHeight="1" x14ac:dyDescent="0.25">
      <c r="A200" s="310">
        <f>IF(ROW()-ROW(A$4)&lt;=1000,ROW()-ROW(A$4),"")</f>
        <v>196</v>
      </c>
      <c r="B200" s="301"/>
      <c r="C200" s="301"/>
      <c r="D200" s="67"/>
      <c r="E200" s="245"/>
      <c r="F200" s="245"/>
      <c r="G200" s="309" t="str">
        <f>IF(IF(ISNUMBER(E200),"",MAX(G$4:G199)+1)&lt;=G$3,IF(ISNUMBER(E200),"",MAX(G$4:G199)+1),"")</f>
        <v/>
      </c>
      <c r="H200" s="307"/>
      <c r="I200" s="307"/>
      <c r="J200" s="304"/>
      <c r="K200" s="309"/>
      <c r="L200" s="309" t="str">
        <f>IF(C200="","",IF(ISNUMBER(MATCH(C200,$J$5:$J$1000,0)),"",IF(G200=1,E$4,0)+MAX(L$4:L199)+1))</f>
        <v/>
      </c>
      <c r="M200" s="304"/>
      <c r="N200" s="304"/>
      <c r="O200" s="67"/>
      <c r="P200" s="319"/>
      <c r="Q200" s="6"/>
      <c r="R200" s="294"/>
      <c r="S200" s="294"/>
      <c r="T200" s="294"/>
      <c r="U200" s="294"/>
      <c r="V200" s="294"/>
      <c r="W200" s="294"/>
      <c r="X200" s="294"/>
      <c r="Y200" s="294"/>
      <c r="Z200" s="297"/>
      <c r="AA200" s="297"/>
      <c r="AB200" s="297"/>
      <c r="AC200" s="297"/>
      <c r="AD200" s="297"/>
      <c r="AE200" s="297"/>
      <c r="AF200" s="297"/>
      <c r="AG200" s="297"/>
      <c r="AH200" s="293"/>
      <c r="AI200" s="293"/>
      <c r="AJ200" s="293"/>
      <c r="AK200" s="293"/>
      <c r="AL200" s="293"/>
      <c r="AM200" s="293"/>
      <c r="AN200" s="293"/>
      <c r="AO200" s="326"/>
      <c r="AP200" s="3"/>
      <c r="AQ200" s="3"/>
      <c r="AR200" s="3"/>
      <c r="AS200" s="3"/>
      <c r="AT200" s="1"/>
      <c r="AU200" s="1"/>
      <c r="AV200" s="1"/>
      <c r="AW200" s="319"/>
      <c r="AX200" s="291"/>
      <c r="AY200" s="291"/>
      <c r="AZ200" s="291"/>
      <c r="BA200" s="291"/>
      <c r="BB200" s="291"/>
      <c r="BC200" s="291"/>
      <c r="BD200" s="29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</row>
    <row r="201" spans="1:76" ht="12.75" customHeight="1" x14ac:dyDescent="0.25">
      <c r="A201" s="310">
        <f>IF(ROW()-ROW(A$4)&lt;=1000,ROW()-ROW(A$4),"")</f>
        <v>197</v>
      </c>
      <c r="B201" s="301"/>
      <c r="C201" s="301"/>
      <c r="D201" s="67"/>
      <c r="E201" s="245"/>
      <c r="F201" s="245"/>
      <c r="G201" s="309" t="str">
        <f>IF(IF(ISNUMBER(E201),"",MAX(G$4:G200)+1)&lt;=G$3,IF(ISNUMBER(E201),"",MAX(G$4:G200)+1),"")</f>
        <v/>
      </c>
      <c r="H201" s="307"/>
      <c r="I201" s="307"/>
      <c r="J201" s="304"/>
      <c r="K201" s="309"/>
      <c r="L201" s="309" t="str">
        <f>IF(C201="","",IF(ISNUMBER(MATCH(C201,$J$5:$J$1000,0)),"",IF(G201=1,E$4,0)+MAX(L$4:L200)+1))</f>
        <v/>
      </c>
      <c r="M201" s="304"/>
      <c r="N201" s="304"/>
      <c r="O201" s="67"/>
      <c r="P201" s="319"/>
      <c r="Q201" s="6"/>
      <c r="R201" s="294"/>
      <c r="S201" s="294"/>
      <c r="T201" s="294"/>
      <c r="U201" s="294"/>
      <c r="V201" s="294"/>
      <c r="W201" s="294"/>
      <c r="X201" s="294"/>
      <c r="Y201" s="294"/>
      <c r="Z201" s="297"/>
      <c r="AA201" s="297"/>
      <c r="AB201" s="297"/>
      <c r="AC201" s="297"/>
      <c r="AD201" s="297"/>
      <c r="AE201" s="297"/>
      <c r="AF201" s="297"/>
      <c r="AG201" s="297"/>
      <c r="AH201" s="293"/>
      <c r="AI201" s="293"/>
      <c r="AJ201" s="293"/>
      <c r="AK201" s="293"/>
      <c r="AL201" s="293"/>
      <c r="AM201" s="293"/>
      <c r="AN201" s="293"/>
      <c r="AO201" s="326"/>
      <c r="AP201" s="3"/>
      <c r="AQ201" s="3"/>
      <c r="AR201" s="3"/>
      <c r="AS201" s="3"/>
      <c r="AT201" s="1"/>
      <c r="AU201" s="1"/>
      <c r="AV201" s="1"/>
      <c r="AW201" s="319"/>
      <c r="AX201" s="291"/>
      <c r="AY201" s="291"/>
      <c r="AZ201" s="291"/>
      <c r="BA201" s="291"/>
      <c r="BB201" s="291"/>
      <c r="BC201" s="291"/>
      <c r="BD201" s="29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</row>
    <row r="202" spans="1:76" ht="12.75" customHeight="1" x14ac:dyDescent="0.25">
      <c r="A202" s="310">
        <f>IF(ROW()-ROW(A$4)&lt;=1000,ROW()-ROW(A$4),"")</f>
        <v>198</v>
      </c>
      <c r="B202" s="301"/>
      <c r="C202" s="301"/>
      <c r="D202" s="67"/>
      <c r="E202" s="245"/>
      <c r="F202" s="245"/>
      <c r="G202" s="309" t="str">
        <f>IF(IF(ISNUMBER(E202),"",MAX(G$4:G201)+1)&lt;=G$3,IF(ISNUMBER(E202),"",MAX(G$4:G201)+1),"")</f>
        <v/>
      </c>
      <c r="H202" s="307"/>
      <c r="I202" s="307"/>
      <c r="J202" s="304"/>
      <c r="K202" s="309"/>
      <c r="L202" s="309" t="str">
        <f>IF(C202="","",IF(ISNUMBER(MATCH(C202,$J$5:$J$1000,0)),"",IF(G202=1,E$4,0)+MAX(L$4:L201)+1))</f>
        <v/>
      </c>
      <c r="M202" s="304"/>
      <c r="N202" s="304"/>
      <c r="O202" s="67"/>
      <c r="P202" s="319"/>
      <c r="Q202" s="6"/>
      <c r="R202" s="294"/>
      <c r="S202" s="294"/>
      <c r="T202" s="294"/>
      <c r="U202" s="294"/>
      <c r="V202" s="294"/>
      <c r="W202" s="294"/>
      <c r="X202" s="294"/>
      <c r="Y202" s="294"/>
      <c r="Z202" s="297"/>
      <c r="AA202" s="297"/>
      <c r="AB202" s="297"/>
      <c r="AC202" s="297"/>
      <c r="AD202" s="297"/>
      <c r="AE202" s="297"/>
      <c r="AF202" s="297"/>
      <c r="AG202" s="297"/>
      <c r="AH202" s="293"/>
      <c r="AI202" s="293"/>
      <c r="AJ202" s="293"/>
      <c r="AK202" s="293"/>
      <c r="AL202" s="293"/>
      <c r="AM202" s="293"/>
      <c r="AN202" s="293"/>
      <c r="AO202" s="326"/>
      <c r="AP202" s="3"/>
      <c r="AQ202" s="3"/>
      <c r="AR202" s="3"/>
      <c r="AS202" s="3"/>
      <c r="AT202" s="1"/>
      <c r="AU202" s="1"/>
      <c r="AV202" s="1"/>
      <c r="AW202" s="319"/>
      <c r="AX202" s="291"/>
      <c r="AY202" s="291"/>
      <c r="AZ202" s="291"/>
      <c r="BA202" s="291"/>
      <c r="BB202" s="291"/>
      <c r="BC202" s="291"/>
      <c r="BD202" s="29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</row>
    <row r="203" spans="1:76" ht="12.75" customHeight="1" x14ac:dyDescent="0.25">
      <c r="A203" s="310">
        <f>IF(ROW()-ROW(A$4)&lt;=1000,ROW()-ROW(A$4),"")</f>
        <v>199</v>
      </c>
      <c r="B203" s="301"/>
      <c r="C203" s="301"/>
      <c r="D203" s="67"/>
      <c r="E203" s="245"/>
      <c r="F203" s="245"/>
      <c r="G203" s="309" t="str">
        <f>IF(IF(ISNUMBER(E203),"",MAX(G$4:G202)+1)&lt;=G$3,IF(ISNUMBER(E203),"",MAX(G$4:G202)+1),"")</f>
        <v/>
      </c>
      <c r="H203" s="307"/>
      <c r="I203" s="307"/>
      <c r="J203" s="304"/>
      <c r="K203" s="309"/>
      <c r="L203" s="309" t="str">
        <f>IF(C203="","",IF(ISNUMBER(MATCH(C203,$J$5:$J$1000,0)),"",IF(G203=1,E$4,0)+MAX(L$4:L202)+1))</f>
        <v/>
      </c>
      <c r="M203" s="304"/>
      <c r="N203" s="304"/>
      <c r="O203" s="67"/>
      <c r="P203" s="319"/>
      <c r="Q203" s="6"/>
      <c r="R203" s="294"/>
      <c r="S203" s="294"/>
      <c r="T203" s="294"/>
      <c r="U203" s="294"/>
      <c r="V203" s="294"/>
      <c r="W203" s="294"/>
      <c r="X203" s="294"/>
      <c r="Y203" s="294"/>
      <c r="Z203" s="297"/>
      <c r="AA203" s="297"/>
      <c r="AB203" s="297"/>
      <c r="AC203" s="297"/>
      <c r="AD203" s="297"/>
      <c r="AE203" s="297"/>
      <c r="AF203" s="297"/>
      <c r="AG203" s="297"/>
      <c r="AH203" s="293"/>
      <c r="AI203" s="293"/>
      <c r="AJ203" s="293"/>
      <c r="AK203" s="293"/>
      <c r="AL203" s="293"/>
      <c r="AM203" s="293"/>
      <c r="AN203" s="293"/>
      <c r="AO203" s="326"/>
      <c r="AP203" s="3"/>
      <c r="AQ203" s="3"/>
      <c r="AR203" s="3"/>
      <c r="AS203" s="3"/>
      <c r="AT203" s="1"/>
      <c r="AU203" s="1"/>
      <c r="AV203" s="1"/>
      <c r="AW203" s="319"/>
      <c r="AX203" s="291"/>
      <c r="AY203" s="291"/>
      <c r="AZ203" s="291"/>
      <c r="BA203" s="291"/>
      <c r="BB203" s="291"/>
      <c r="BC203" s="291"/>
      <c r="BD203" s="29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</row>
    <row r="204" spans="1:76" ht="12.75" customHeight="1" x14ac:dyDescent="0.25">
      <c r="A204" s="310">
        <f>IF(ROW()-ROW(A$4)&lt;=1000,ROW()-ROW(A$4),"")</f>
        <v>200</v>
      </c>
      <c r="B204" s="301"/>
      <c r="C204" s="301"/>
      <c r="D204" s="67"/>
      <c r="E204" s="245"/>
      <c r="F204" s="245"/>
      <c r="G204" s="309" t="str">
        <f>IF(IF(ISNUMBER(E204),"",MAX(G$4:G203)+1)&lt;=G$3,IF(ISNUMBER(E204),"",MAX(G$4:G203)+1),"")</f>
        <v/>
      </c>
      <c r="H204" s="307"/>
      <c r="I204" s="307"/>
      <c r="J204" s="304"/>
      <c r="K204" s="309"/>
      <c r="L204" s="309" t="str">
        <f>IF(C204="","",IF(ISNUMBER(MATCH(C204,$J$5:$J$1000,0)),"",IF(G204=1,E$4,0)+MAX(L$4:L203)+1))</f>
        <v/>
      </c>
      <c r="M204" s="304"/>
      <c r="N204" s="304"/>
      <c r="O204" s="67"/>
      <c r="P204" s="319"/>
      <c r="Q204" s="6"/>
      <c r="R204" s="294"/>
      <c r="S204" s="294"/>
      <c r="T204" s="294"/>
      <c r="U204" s="294"/>
      <c r="V204" s="294"/>
      <c r="W204" s="294"/>
      <c r="X204" s="294"/>
      <c r="Y204" s="294"/>
      <c r="Z204" s="297"/>
      <c r="AA204" s="297"/>
      <c r="AB204" s="297"/>
      <c r="AC204" s="297"/>
      <c r="AD204" s="297"/>
      <c r="AE204" s="297"/>
      <c r="AF204" s="297"/>
      <c r="AG204" s="297"/>
      <c r="AH204" s="293"/>
      <c r="AI204" s="293"/>
      <c r="AJ204" s="293"/>
      <c r="AK204" s="293"/>
      <c r="AL204" s="293"/>
      <c r="AM204" s="293"/>
      <c r="AN204" s="293"/>
      <c r="AO204" s="326"/>
      <c r="AP204" s="3"/>
      <c r="AQ204" s="3"/>
      <c r="AR204" s="3"/>
      <c r="AS204" s="3"/>
      <c r="AT204" s="1"/>
      <c r="AU204" s="1"/>
      <c r="AV204" s="1"/>
      <c r="AW204" s="319"/>
      <c r="AX204" s="291"/>
      <c r="AY204" s="291"/>
      <c r="AZ204" s="291"/>
      <c r="BA204" s="291"/>
      <c r="BB204" s="291"/>
      <c r="BC204" s="291"/>
      <c r="BD204" s="29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</row>
    <row r="205" spans="1:76" ht="12.75" customHeight="1" x14ac:dyDescent="0.25">
      <c r="A205" s="310">
        <f>IF(ROW()-ROW(A$4)&lt;=1000,ROW()-ROW(A$4),"")</f>
        <v>201</v>
      </c>
      <c r="B205" s="301"/>
      <c r="C205" s="301"/>
      <c r="D205" s="67"/>
      <c r="E205" s="245"/>
      <c r="F205" s="245"/>
      <c r="G205" s="309" t="str">
        <f>IF(IF(ISNUMBER(E205),"",MAX(G$4:G204)+1)&lt;=G$3,IF(ISNUMBER(E205),"",MAX(G$4:G204)+1),"")</f>
        <v/>
      </c>
      <c r="H205" s="307"/>
      <c r="I205" s="307"/>
      <c r="J205" s="304"/>
      <c r="K205" s="309"/>
      <c r="L205" s="309" t="str">
        <f>IF(C205="","",IF(ISNUMBER(MATCH(C205,$J$5:$J$1000,0)),"",IF(G205=1,E$4,0)+MAX(L$4:L204)+1))</f>
        <v/>
      </c>
      <c r="M205" s="304"/>
      <c r="N205" s="304"/>
      <c r="O205" s="67"/>
      <c r="P205" s="319"/>
      <c r="Q205" s="6"/>
      <c r="R205" s="294"/>
      <c r="S205" s="294"/>
      <c r="T205" s="294"/>
      <c r="U205" s="294"/>
      <c r="V205" s="294"/>
      <c r="W205" s="294"/>
      <c r="X205" s="294"/>
      <c r="Y205" s="294"/>
      <c r="Z205" s="297"/>
      <c r="AA205" s="297"/>
      <c r="AB205" s="297"/>
      <c r="AC205" s="297"/>
      <c r="AD205" s="297"/>
      <c r="AE205" s="297"/>
      <c r="AF205" s="297"/>
      <c r="AG205" s="297"/>
      <c r="AH205" s="293"/>
      <c r="AI205" s="293"/>
      <c r="AJ205" s="293"/>
      <c r="AK205" s="293"/>
      <c r="AL205" s="293"/>
      <c r="AM205" s="293"/>
      <c r="AN205" s="293"/>
      <c r="AO205" s="326"/>
      <c r="AP205" s="3"/>
      <c r="AQ205" s="3"/>
      <c r="AR205" s="3"/>
      <c r="AS205" s="3"/>
      <c r="AT205" s="1"/>
      <c r="AU205" s="1"/>
      <c r="AV205" s="1"/>
      <c r="AW205" s="319"/>
      <c r="AX205" s="291"/>
      <c r="AY205" s="291"/>
      <c r="AZ205" s="291"/>
      <c r="BA205" s="291"/>
      <c r="BB205" s="291"/>
      <c r="BC205" s="291"/>
      <c r="BD205" s="29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</row>
    <row r="206" spans="1:76" ht="12.75" customHeight="1" x14ac:dyDescent="0.25">
      <c r="A206" s="310">
        <f>IF(ROW()-ROW(A$4)&lt;=1000,ROW()-ROW(A$4),"")</f>
        <v>202</v>
      </c>
      <c r="B206" s="301"/>
      <c r="C206" s="301"/>
      <c r="D206" s="67"/>
      <c r="E206" s="245"/>
      <c r="F206" s="245"/>
      <c r="G206" s="309" t="str">
        <f>IF(IF(ISNUMBER(E206),"",MAX(G$4:G205)+1)&lt;=G$3,IF(ISNUMBER(E206),"",MAX(G$4:G205)+1),"")</f>
        <v/>
      </c>
      <c r="H206" s="307"/>
      <c r="I206" s="307"/>
      <c r="J206" s="304"/>
      <c r="K206" s="309"/>
      <c r="L206" s="309" t="str">
        <f>IF(C206="","",IF(ISNUMBER(MATCH(C206,$J$5:$J$1000,0)),"",IF(G206=1,E$4,0)+MAX(L$4:L205)+1))</f>
        <v/>
      </c>
      <c r="M206" s="304"/>
      <c r="N206" s="304"/>
      <c r="O206" s="67"/>
      <c r="P206" s="319"/>
      <c r="Q206" s="6"/>
      <c r="R206" s="294"/>
      <c r="S206" s="294"/>
      <c r="T206" s="294"/>
      <c r="U206" s="294"/>
      <c r="V206" s="294"/>
      <c r="W206" s="294"/>
      <c r="X206" s="294"/>
      <c r="Y206" s="294"/>
      <c r="Z206" s="297"/>
      <c r="AA206" s="297"/>
      <c r="AB206" s="297"/>
      <c r="AC206" s="297"/>
      <c r="AD206" s="297"/>
      <c r="AE206" s="297"/>
      <c r="AF206" s="297"/>
      <c r="AG206" s="297"/>
      <c r="AH206" s="293"/>
      <c r="AI206" s="293"/>
      <c r="AJ206" s="293"/>
      <c r="AK206" s="293"/>
      <c r="AL206" s="293"/>
      <c r="AM206" s="293"/>
      <c r="AN206" s="293"/>
      <c r="AO206" s="326"/>
      <c r="AP206" s="3"/>
      <c r="AQ206" s="3"/>
      <c r="AR206" s="3"/>
      <c r="AS206" s="3"/>
      <c r="AT206" s="1"/>
      <c r="AU206" s="1"/>
      <c r="AV206" s="1"/>
      <c r="AW206" s="319"/>
      <c r="AX206" s="291"/>
      <c r="AY206" s="291"/>
      <c r="AZ206" s="291"/>
      <c r="BA206" s="291"/>
      <c r="BB206" s="291"/>
      <c r="BC206" s="291"/>
      <c r="BD206" s="29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</row>
    <row r="207" spans="1:76" ht="12.75" customHeight="1" x14ac:dyDescent="0.25">
      <c r="A207" s="310">
        <f>IF(ROW()-ROW(A$4)&lt;=1000,ROW()-ROW(A$4),"")</f>
        <v>203</v>
      </c>
      <c r="B207" s="301"/>
      <c r="C207" s="301"/>
      <c r="D207" s="67"/>
      <c r="E207" s="245"/>
      <c r="F207" s="245"/>
      <c r="G207" s="309" t="str">
        <f>IF(IF(ISNUMBER(E207),"",MAX(G$4:G206)+1)&lt;=G$3,IF(ISNUMBER(E207),"",MAX(G$4:G206)+1),"")</f>
        <v/>
      </c>
      <c r="H207" s="307"/>
      <c r="I207" s="307"/>
      <c r="J207" s="304"/>
      <c r="K207" s="309"/>
      <c r="L207" s="309" t="str">
        <f>IF(C207="","",IF(ISNUMBER(MATCH(C207,$J$5:$J$1000,0)),"",IF(G207=1,E$4,0)+MAX(L$4:L206)+1))</f>
        <v/>
      </c>
      <c r="M207" s="304"/>
      <c r="N207" s="304"/>
      <c r="O207" s="67"/>
      <c r="P207" s="319"/>
      <c r="Q207" s="6"/>
      <c r="R207" s="294"/>
      <c r="S207" s="294"/>
      <c r="T207" s="294"/>
      <c r="U207" s="294"/>
      <c r="V207" s="294"/>
      <c r="W207" s="294"/>
      <c r="X207" s="294"/>
      <c r="Y207" s="294"/>
      <c r="Z207" s="297"/>
      <c r="AA207" s="297"/>
      <c r="AB207" s="297"/>
      <c r="AC207" s="297"/>
      <c r="AD207" s="297"/>
      <c r="AE207" s="297"/>
      <c r="AF207" s="297"/>
      <c r="AG207" s="297"/>
      <c r="AH207" s="293"/>
      <c r="AI207" s="293"/>
      <c r="AJ207" s="293"/>
      <c r="AK207" s="293"/>
      <c r="AL207" s="293"/>
      <c r="AM207" s="293"/>
      <c r="AN207" s="293"/>
      <c r="AO207" s="326"/>
      <c r="AP207" s="3"/>
      <c r="AQ207" s="3"/>
      <c r="AR207" s="3"/>
      <c r="AS207" s="3"/>
      <c r="AT207" s="1"/>
      <c r="AU207" s="1"/>
      <c r="AV207" s="1"/>
      <c r="AW207" s="319"/>
      <c r="AX207" s="291"/>
      <c r="AY207" s="291"/>
      <c r="AZ207" s="291"/>
      <c r="BA207" s="291"/>
      <c r="BB207" s="291"/>
      <c r="BC207" s="291"/>
      <c r="BD207" s="29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</row>
    <row r="208" spans="1:76" ht="12.75" customHeight="1" x14ac:dyDescent="0.25">
      <c r="A208" s="310">
        <f>IF(ROW()-ROW(A$4)&lt;=1000,ROW()-ROW(A$4),"")</f>
        <v>204</v>
      </c>
      <c r="B208" s="301"/>
      <c r="C208" s="301"/>
      <c r="D208" s="67"/>
      <c r="E208" s="245"/>
      <c r="F208" s="245"/>
      <c r="G208" s="309" t="str">
        <f>IF(IF(ISNUMBER(E208),"",MAX(G$4:G207)+1)&lt;=G$3,IF(ISNUMBER(E208),"",MAX(G$4:G207)+1),"")</f>
        <v/>
      </c>
      <c r="H208" s="307"/>
      <c r="I208" s="307"/>
      <c r="J208" s="304"/>
      <c r="K208" s="309"/>
      <c r="L208" s="309" t="str">
        <f>IF(C208="","",IF(ISNUMBER(MATCH(C208,$J$5:$J$1000,0)),"",IF(G208=1,E$4,0)+MAX(L$4:L207)+1))</f>
        <v/>
      </c>
      <c r="M208" s="304"/>
      <c r="N208" s="304"/>
      <c r="O208" s="67"/>
      <c r="P208" s="319"/>
      <c r="Q208" s="6"/>
      <c r="R208" s="294"/>
      <c r="S208" s="294"/>
      <c r="T208" s="294"/>
      <c r="U208" s="294"/>
      <c r="V208" s="294"/>
      <c r="W208" s="294"/>
      <c r="X208" s="294"/>
      <c r="Y208" s="294"/>
      <c r="Z208" s="297"/>
      <c r="AA208" s="297"/>
      <c r="AB208" s="297"/>
      <c r="AC208" s="297"/>
      <c r="AD208" s="297"/>
      <c r="AE208" s="297"/>
      <c r="AF208" s="297"/>
      <c r="AG208" s="297"/>
      <c r="AH208" s="293"/>
      <c r="AI208" s="293"/>
      <c r="AJ208" s="293"/>
      <c r="AK208" s="293"/>
      <c r="AL208" s="293"/>
      <c r="AM208" s="293"/>
      <c r="AN208" s="293"/>
      <c r="AO208" s="326"/>
      <c r="AP208" s="3"/>
      <c r="AQ208" s="3"/>
      <c r="AR208" s="3"/>
      <c r="AS208" s="3"/>
      <c r="AT208" s="1"/>
      <c r="AU208" s="1"/>
      <c r="AV208" s="1"/>
      <c r="AW208" s="319"/>
      <c r="AX208" s="291"/>
      <c r="AY208" s="291"/>
      <c r="AZ208" s="291"/>
      <c r="BA208" s="291"/>
      <c r="BB208" s="291"/>
      <c r="BC208" s="291"/>
      <c r="BD208" s="29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</row>
    <row r="209" spans="1:76" ht="12.75" customHeight="1" x14ac:dyDescent="0.25">
      <c r="A209" s="310">
        <f>IF(ROW()-ROW(A$4)&lt;=1000,ROW()-ROW(A$4),"")</f>
        <v>205</v>
      </c>
      <c r="B209" s="301"/>
      <c r="C209" s="301"/>
      <c r="D209" s="67"/>
      <c r="E209" s="245"/>
      <c r="F209" s="245"/>
      <c r="G209" s="309" t="str">
        <f>IF(IF(ISNUMBER(E209),"",MAX(G$4:G208)+1)&lt;=G$3,IF(ISNUMBER(E209),"",MAX(G$4:G208)+1),"")</f>
        <v/>
      </c>
      <c r="H209" s="307"/>
      <c r="I209" s="307"/>
      <c r="J209" s="304"/>
      <c r="K209" s="309"/>
      <c r="L209" s="309" t="str">
        <f>IF(C209="","",IF(ISNUMBER(MATCH(C209,$J$5:$J$1000,0)),"",IF(G209=1,E$4,0)+MAX(L$4:L208)+1))</f>
        <v/>
      </c>
      <c r="M209" s="304"/>
      <c r="N209" s="304"/>
      <c r="O209" s="67"/>
      <c r="P209" s="319"/>
      <c r="Q209" s="6"/>
      <c r="R209" s="294"/>
      <c r="S209" s="294"/>
      <c r="T209" s="294"/>
      <c r="U209" s="294"/>
      <c r="V209" s="294"/>
      <c r="W209" s="294"/>
      <c r="X209" s="294"/>
      <c r="Y209" s="294"/>
      <c r="Z209" s="297"/>
      <c r="AA209" s="297"/>
      <c r="AB209" s="297"/>
      <c r="AC209" s="297"/>
      <c r="AD209" s="297"/>
      <c r="AE209" s="297"/>
      <c r="AF209" s="297"/>
      <c r="AG209" s="297"/>
      <c r="AH209" s="293"/>
      <c r="AI209" s="293"/>
      <c r="AJ209" s="293"/>
      <c r="AK209" s="293"/>
      <c r="AL209" s="293"/>
      <c r="AM209" s="293"/>
      <c r="AN209" s="293"/>
      <c r="AO209" s="326"/>
      <c r="AP209" s="3"/>
      <c r="AQ209" s="3"/>
      <c r="AR209" s="3"/>
      <c r="AS209" s="3"/>
      <c r="AT209" s="1"/>
      <c r="AU209" s="1"/>
      <c r="AV209" s="1"/>
      <c r="AW209" s="319"/>
      <c r="AX209" s="291"/>
      <c r="AY209" s="291"/>
      <c r="AZ209" s="291"/>
      <c r="BA209" s="291"/>
      <c r="BB209" s="291"/>
      <c r="BC209" s="291"/>
      <c r="BD209" s="29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</row>
    <row r="210" spans="1:76" ht="12.75" customHeight="1" x14ac:dyDescent="0.25">
      <c r="A210" s="310">
        <f>IF(ROW()-ROW(A$4)&lt;=1000,ROW()-ROW(A$4),"")</f>
        <v>206</v>
      </c>
      <c r="B210" s="301"/>
      <c r="C210" s="301"/>
      <c r="D210" s="67"/>
      <c r="E210" s="245"/>
      <c r="F210" s="245"/>
      <c r="G210" s="309" t="str">
        <f>IF(IF(ISNUMBER(E210),"",MAX(G$4:G209)+1)&lt;=G$3,IF(ISNUMBER(E210),"",MAX(G$4:G209)+1),"")</f>
        <v/>
      </c>
      <c r="H210" s="307"/>
      <c r="I210" s="307"/>
      <c r="J210" s="304"/>
      <c r="K210" s="309"/>
      <c r="L210" s="309" t="str">
        <f>IF(C210="","",IF(ISNUMBER(MATCH(C210,$J$5:$J$1000,0)),"",IF(G210=1,E$4,0)+MAX(L$4:L209)+1))</f>
        <v/>
      </c>
      <c r="M210" s="304"/>
      <c r="N210" s="304"/>
      <c r="O210" s="67"/>
      <c r="P210" s="319"/>
      <c r="Q210" s="6"/>
      <c r="R210" s="294"/>
      <c r="S210" s="294"/>
      <c r="T210" s="294"/>
      <c r="U210" s="294"/>
      <c r="V210" s="294"/>
      <c r="W210" s="294"/>
      <c r="X210" s="294"/>
      <c r="Y210" s="294"/>
      <c r="Z210" s="297"/>
      <c r="AA210" s="297"/>
      <c r="AB210" s="297"/>
      <c r="AC210" s="297"/>
      <c r="AD210" s="297"/>
      <c r="AE210" s="297"/>
      <c r="AF210" s="297"/>
      <c r="AG210" s="297"/>
      <c r="AH210" s="293"/>
      <c r="AI210" s="293"/>
      <c r="AJ210" s="293"/>
      <c r="AK210" s="293"/>
      <c r="AL210" s="293"/>
      <c r="AM210" s="293"/>
      <c r="AN210" s="293"/>
      <c r="AO210" s="326"/>
      <c r="AP210" s="3"/>
      <c r="AQ210" s="3"/>
      <c r="AR210" s="3"/>
      <c r="AS210" s="3"/>
      <c r="AT210" s="1"/>
      <c r="AU210" s="1"/>
      <c r="AV210" s="1"/>
      <c r="AW210" s="319"/>
      <c r="AX210" s="291"/>
      <c r="AY210" s="291"/>
      <c r="AZ210" s="291"/>
      <c r="BA210" s="291"/>
      <c r="BB210" s="291"/>
      <c r="BC210" s="291"/>
      <c r="BD210" s="29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</row>
    <row r="211" spans="1:76" ht="12.75" customHeight="1" x14ac:dyDescent="0.25">
      <c r="A211" s="310">
        <f>IF(ROW()-ROW(A$4)&lt;=1000,ROW()-ROW(A$4),"")</f>
        <v>207</v>
      </c>
      <c r="B211" s="301"/>
      <c r="C211" s="301"/>
      <c r="D211" s="67"/>
      <c r="E211" s="245"/>
      <c r="F211" s="245"/>
      <c r="G211" s="309" t="str">
        <f>IF(IF(ISNUMBER(E211),"",MAX(G$4:G210)+1)&lt;=G$3,IF(ISNUMBER(E211),"",MAX(G$4:G210)+1),"")</f>
        <v/>
      </c>
      <c r="H211" s="307"/>
      <c r="I211" s="307"/>
      <c r="J211" s="304"/>
      <c r="K211" s="309"/>
      <c r="L211" s="309" t="str">
        <f>IF(C211="","",IF(ISNUMBER(MATCH(C211,$J$5:$J$1000,0)),"",IF(G211=1,E$4,0)+MAX(L$4:L210)+1))</f>
        <v/>
      </c>
      <c r="M211" s="304"/>
      <c r="N211" s="304"/>
      <c r="O211" s="67"/>
      <c r="P211" s="319"/>
      <c r="Q211" s="6"/>
      <c r="R211" s="294"/>
      <c r="S211" s="294"/>
      <c r="T211" s="294"/>
      <c r="U211" s="294"/>
      <c r="V211" s="294"/>
      <c r="W211" s="294"/>
      <c r="X211" s="294"/>
      <c r="Y211" s="294"/>
      <c r="Z211" s="297"/>
      <c r="AA211" s="297"/>
      <c r="AB211" s="297"/>
      <c r="AC211" s="297"/>
      <c r="AD211" s="297"/>
      <c r="AE211" s="297"/>
      <c r="AF211" s="297"/>
      <c r="AG211" s="297"/>
      <c r="AH211" s="293"/>
      <c r="AI211" s="293"/>
      <c r="AJ211" s="293"/>
      <c r="AK211" s="293"/>
      <c r="AL211" s="293"/>
      <c r="AM211" s="293"/>
      <c r="AN211" s="293"/>
      <c r="AO211" s="326"/>
      <c r="AP211" s="3"/>
      <c r="AQ211" s="3"/>
      <c r="AR211" s="3"/>
      <c r="AS211" s="3"/>
      <c r="AT211" s="1"/>
      <c r="AU211" s="1"/>
      <c r="AV211" s="1"/>
      <c r="AW211" s="319"/>
      <c r="AX211" s="291"/>
      <c r="AY211" s="291"/>
      <c r="AZ211" s="291"/>
      <c r="BA211" s="291"/>
      <c r="BB211" s="291"/>
      <c r="BC211" s="291"/>
      <c r="BD211" s="29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</row>
    <row r="212" spans="1:76" ht="12.75" customHeight="1" x14ac:dyDescent="0.25">
      <c r="A212" s="310">
        <f>IF(ROW()-ROW(A$4)&lt;=1000,ROW()-ROW(A$4),"")</f>
        <v>208</v>
      </c>
      <c r="B212" s="301"/>
      <c r="C212" s="301"/>
      <c r="D212" s="67"/>
      <c r="E212" s="245"/>
      <c r="F212" s="245"/>
      <c r="G212" s="309" t="str">
        <f>IF(IF(ISNUMBER(E212),"",MAX(G$4:G211)+1)&lt;=G$3,IF(ISNUMBER(E212),"",MAX(G$4:G211)+1),"")</f>
        <v/>
      </c>
      <c r="H212" s="307"/>
      <c r="I212" s="307"/>
      <c r="J212" s="304"/>
      <c r="K212" s="309"/>
      <c r="L212" s="309" t="str">
        <f>IF(C212="","",IF(ISNUMBER(MATCH(C212,$J$5:$J$1000,0)),"",IF(G212=1,E$4,0)+MAX(L$4:L211)+1))</f>
        <v/>
      </c>
      <c r="M212" s="304"/>
      <c r="N212" s="304"/>
      <c r="O212" s="67"/>
      <c r="P212" s="319"/>
      <c r="Q212" s="6"/>
      <c r="R212" s="294"/>
      <c r="S212" s="294"/>
      <c r="T212" s="294"/>
      <c r="U212" s="294"/>
      <c r="V212" s="294"/>
      <c r="W212" s="294"/>
      <c r="X212" s="294"/>
      <c r="Y212" s="294"/>
      <c r="Z212" s="297"/>
      <c r="AA212" s="297"/>
      <c r="AB212" s="297"/>
      <c r="AC212" s="297"/>
      <c r="AD212" s="297"/>
      <c r="AE212" s="297"/>
      <c r="AF212" s="297"/>
      <c r="AG212" s="297"/>
      <c r="AH212" s="293"/>
      <c r="AI212" s="293"/>
      <c r="AJ212" s="293"/>
      <c r="AK212" s="293"/>
      <c r="AL212" s="293"/>
      <c r="AM212" s="293"/>
      <c r="AN212" s="293"/>
      <c r="AO212" s="326"/>
      <c r="AP212" s="3"/>
      <c r="AQ212" s="3"/>
      <c r="AR212" s="3"/>
      <c r="AS212" s="3"/>
      <c r="AT212" s="1"/>
      <c r="AU212" s="1"/>
      <c r="AV212" s="1"/>
      <c r="AW212" s="319"/>
      <c r="AX212" s="291"/>
      <c r="AY212" s="291"/>
      <c r="AZ212" s="291"/>
      <c r="BA212" s="291"/>
      <c r="BB212" s="291"/>
      <c r="BC212" s="291"/>
      <c r="BD212" s="29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</row>
    <row r="213" spans="1:76" ht="12.75" customHeight="1" x14ac:dyDescent="0.25">
      <c r="A213" s="310">
        <f>IF(ROW()-ROW(A$4)&lt;=1000,ROW()-ROW(A$4),"")</f>
        <v>209</v>
      </c>
      <c r="B213" s="301"/>
      <c r="C213" s="301"/>
      <c r="D213" s="67"/>
      <c r="E213" s="245"/>
      <c r="F213" s="245"/>
      <c r="G213" s="309" t="str">
        <f>IF(IF(ISNUMBER(E213),"",MAX(G$4:G212)+1)&lt;=G$3,IF(ISNUMBER(E213),"",MAX(G$4:G212)+1),"")</f>
        <v/>
      </c>
      <c r="H213" s="307"/>
      <c r="I213" s="307"/>
      <c r="J213" s="304"/>
      <c r="K213" s="309"/>
      <c r="L213" s="309" t="str">
        <f>IF(C213="","",IF(ISNUMBER(MATCH(C213,$J$5:$J$1000,0)),"",IF(G213=1,E$4,0)+MAX(L$4:L212)+1))</f>
        <v/>
      </c>
      <c r="M213" s="304"/>
      <c r="N213" s="304"/>
      <c r="O213" s="67"/>
      <c r="P213" s="319"/>
      <c r="Q213" s="6"/>
      <c r="R213" s="294"/>
      <c r="S213" s="294"/>
      <c r="T213" s="294"/>
      <c r="U213" s="294"/>
      <c r="V213" s="294"/>
      <c r="W213" s="294"/>
      <c r="X213" s="294"/>
      <c r="Y213" s="294"/>
      <c r="Z213" s="297"/>
      <c r="AA213" s="297"/>
      <c r="AB213" s="297"/>
      <c r="AC213" s="297"/>
      <c r="AD213" s="297"/>
      <c r="AE213" s="297"/>
      <c r="AF213" s="297"/>
      <c r="AG213" s="297"/>
      <c r="AH213" s="293"/>
      <c r="AI213" s="293"/>
      <c r="AJ213" s="293"/>
      <c r="AK213" s="293"/>
      <c r="AL213" s="293"/>
      <c r="AM213" s="293"/>
      <c r="AN213" s="293"/>
      <c r="AO213" s="326"/>
      <c r="AP213" s="3"/>
      <c r="AQ213" s="3"/>
      <c r="AR213" s="3"/>
      <c r="AS213" s="3"/>
      <c r="AT213" s="1"/>
      <c r="AU213" s="1"/>
      <c r="AV213" s="1"/>
      <c r="AW213" s="319"/>
      <c r="AX213" s="291"/>
      <c r="AY213" s="291"/>
      <c r="AZ213" s="291"/>
      <c r="BA213" s="291"/>
      <c r="BB213" s="291"/>
      <c r="BC213" s="291"/>
      <c r="BD213" s="29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</row>
    <row r="214" spans="1:76" ht="12.75" customHeight="1" x14ac:dyDescent="0.25">
      <c r="A214" s="310">
        <f>IF(ROW()-ROW(A$4)&lt;=1000,ROW()-ROW(A$4),"")</f>
        <v>210</v>
      </c>
      <c r="B214" s="301"/>
      <c r="C214" s="301"/>
      <c r="D214" s="67"/>
      <c r="E214" s="245"/>
      <c r="F214" s="245"/>
      <c r="G214" s="309" t="str">
        <f>IF(IF(ISNUMBER(E214),"",MAX(G$4:G213)+1)&lt;=G$3,IF(ISNUMBER(E214),"",MAX(G$4:G213)+1),"")</f>
        <v/>
      </c>
      <c r="H214" s="307"/>
      <c r="I214" s="307"/>
      <c r="J214" s="304"/>
      <c r="K214" s="309"/>
      <c r="L214" s="309" t="str">
        <f>IF(C214="","",IF(ISNUMBER(MATCH(C214,$J$5:$J$1000,0)),"",IF(G214=1,E$4,0)+MAX(L$4:L213)+1))</f>
        <v/>
      </c>
      <c r="M214" s="304"/>
      <c r="N214" s="304"/>
      <c r="O214" s="67"/>
      <c r="P214" s="319"/>
      <c r="Q214" s="6"/>
      <c r="R214" s="294"/>
      <c r="S214" s="294"/>
      <c r="T214" s="294"/>
      <c r="U214" s="294"/>
      <c r="V214" s="294"/>
      <c r="W214" s="294"/>
      <c r="X214" s="294"/>
      <c r="Y214" s="294"/>
      <c r="Z214" s="297"/>
      <c r="AA214" s="297"/>
      <c r="AB214" s="297"/>
      <c r="AC214" s="297"/>
      <c r="AD214" s="297"/>
      <c r="AE214" s="297"/>
      <c r="AF214" s="297"/>
      <c r="AG214" s="297"/>
      <c r="AH214" s="293"/>
      <c r="AI214" s="293"/>
      <c r="AJ214" s="293"/>
      <c r="AK214" s="293"/>
      <c r="AL214" s="293"/>
      <c r="AM214" s="293"/>
      <c r="AN214" s="293"/>
      <c r="AO214" s="326"/>
      <c r="AP214" s="3"/>
      <c r="AQ214" s="3"/>
      <c r="AR214" s="3"/>
      <c r="AS214" s="3"/>
      <c r="AT214" s="1"/>
      <c r="AU214" s="1"/>
      <c r="AV214" s="1"/>
      <c r="AW214" s="319"/>
      <c r="AX214" s="291"/>
      <c r="AY214" s="291"/>
      <c r="AZ214" s="291"/>
      <c r="BA214" s="291"/>
      <c r="BB214" s="291"/>
      <c r="BC214" s="291"/>
      <c r="BD214" s="29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</row>
    <row r="215" spans="1:76" ht="12.75" customHeight="1" x14ac:dyDescent="0.25">
      <c r="A215" s="310">
        <f>IF(ROW()-ROW(A$4)&lt;=1000,ROW()-ROW(A$4),"")</f>
        <v>211</v>
      </c>
      <c r="B215" s="301"/>
      <c r="C215" s="301"/>
      <c r="D215" s="67"/>
      <c r="E215" s="245"/>
      <c r="F215" s="245"/>
      <c r="G215" s="309" t="str">
        <f>IF(IF(ISNUMBER(E215),"",MAX(G$4:G214)+1)&lt;=G$3,IF(ISNUMBER(E215),"",MAX(G$4:G214)+1),"")</f>
        <v/>
      </c>
      <c r="H215" s="307"/>
      <c r="I215" s="307"/>
      <c r="J215" s="304"/>
      <c r="K215" s="309"/>
      <c r="L215" s="309" t="str">
        <f>IF(C215="","",IF(ISNUMBER(MATCH(C215,$J$5:$J$1000,0)),"",IF(G215=1,E$4,0)+MAX(L$4:L214)+1))</f>
        <v/>
      </c>
      <c r="M215" s="304"/>
      <c r="N215" s="304"/>
      <c r="O215" s="67"/>
      <c r="P215" s="319"/>
      <c r="Q215" s="6"/>
      <c r="R215" s="294"/>
      <c r="S215" s="294"/>
      <c r="T215" s="294"/>
      <c r="U215" s="294"/>
      <c r="V215" s="294"/>
      <c r="W215" s="294"/>
      <c r="X215" s="294"/>
      <c r="Y215" s="294"/>
      <c r="Z215" s="297"/>
      <c r="AA215" s="297"/>
      <c r="AB215" s="297"/>
      <c r="AC215" s="297"/>
      <c r="AD215" s="297"/>
      <c r="AE215" s="297"/>
      <c r="AF215" s="297"/>
      <c r="AG215" s="297"/>
      <c r="AH215" s="293"/>
      <c r="AI215" s="293"/>
      <c r="AJ215" s="293"/>
      <c r="AK215" s="293"/>
      <c r="AL215" s="293"/>
      <c r="AM215" s="293"/>
      <c r="AN215" s="293"/>
      <c r="AO215" s="326"/>
      <c r="AP215" s="3"/>
      <c r="AQ215" s="3"/>
      <c r="AR215" s="3"/>
      <c r="AS215" s="3"/>
      <c r="AT215" s="1"/>
      <c r="AU215" s="1"/>
      <c r="AV215" s="1"/>
      <c r="AW215" s="319"/>
      <c r="AX215" s="291"/>
      <c r="AY215" s="291"/>
      <c r="AZ215" s="291"/>
      <c r="BA215" s="291"/>
      <c r="BB215" s="291"/>
      <c r="BC215" s="291"/>
      <c r="BD215" s="29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</row>
    <row r="216" spans="1:76" ht="12.75" customHeight="1" x14ac:dyDescent="0.25">
      <c r="A216" s="310">
        <f>IF(ROW()-ROW(A$4)&lt;=1000,ROW()-ROW(A$4),"")</f>
        <v>212</v>
      </c>
      <c r="B216" s="301"/>
      <c r="C216" s="301"/>
      <c r="D216" s="67"/>
      <c r="E216" s="245"/>
      <c r="F216" s="245"/>
      <c r="G216" s="309" t="str">
        <f>IF(IF(ISNUMBER(E216),"",MAX(G$4:G215)+1)&lt;=G$3,IF(ISNUMBER(E216),"",MAX(G$4:G215)+1),"")</f>
        <v/>
      </c>
      <c r="H216" s="307"/>
      <c r="I216" s="307"/>
      <c r="J216" s="304"/>
      <c r="K216" s="309"/>
      <c r="L216" s="309" t="str">
        <f>IF(C216="","",IF(ISNUMBER(MATCH(C216,$J$5:$J$1000,0)),"",IF(G216=1,E$4,0)+MAX(L$4:L215)+1))</f>
        <v/>
      </c>
      <c r="M216" s="304"/>
      <c r="N216" s="304"/>
      <c r="O216" s="67"/>
      <c r="P216" s="319"/>
      <c r="Q216" s="6"/>
      <c r="R216" s="294"/>
      <c r="S216" s="294"/>
      <c r="T216" s="294"/>
      <c r="U216" s="294"/>
      <c r="V216" s="294"/>
      <c r="W216" s="294"/>
      <c r="X216" s="294"/>
      <c r="Y216" s="294"/>
      <c r="Z216" s="297"/>
      <c r="AA216" s="297"/>
      <c r="AB216" s="297"/>
      <c r="AC216" s="297"/>
      <c r="AD216" s="297"/>
      <c r="AE216" s="297"/>
      <c r="AF216" s="297"/>
      <c r="AG216" s="297"/>
      <c r="AH216" s="293"/>
      <c r="AI216" s="293"/>
      <c r="AJ216" s="293"/>
      <c r="AK216" s="293"/>
      <c r="AL216" s="293"/>
      <c r="AM216" s="293"/>
      <c r="AN216" s="293"/>
      <c r="AO216" s="326"/>
      <c r="AP216" s="3"/>
      <c r="AQ216" s="3"/>
      <c r="AR216" s="3"/>
      <c r="AS216" s="3"/>
      <c r="AT216" s="1"/>
      <c r="AU216" s="1"/>
      <c r="AV216" s="1"/>
      <c r="AW216" s="319"/>
      <c r="AX216" s="291"/>
      <c r="AY216" s="291"/>
      <c r="AZ216" s="291"/>
      <c r="BA216" s="291"/>
      <c r="BB216" s="291"/>
      <c r="BC216" s="291"/>
      <c r="BD216" s="29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</row>
    <row r="217" spans="1:76" ht="12.75" customHeight="1" x14ac:dyDescent="0.25">
      <c r="A217" s="310">
        <f>IF(ROW()-ROW(A$4)&lt;=1000,ROW()-ROW(A$4),"")</f>
        <v>213</v>
      </c>
      <c r="B217" s="301"/>
      <c r="C217" s="301"/>
      <c r="D217" s="67"/>
      <c r="E217" s="245"/>
      <c r="F217" s="245"/>
      <c r="G217" s="309" t="str">
        <f>IF(IF(ISNUMBER(E217),"",MAX(G$4:G216)+1)&lt;=G$3,IF(ISNUMBER(E217),"",MAX(G$4:G216)+1),"")</f>
        <v/>
      </c>
      <c r="H217" s="307"/>
      <c r="I217" s="307"/>
      <c r="J217" s="304"/>
      <c r="K217" s="309"/>
      <c r="L217" s="309" t="str">
        <f>IF(C217="","",IF(ISNUMBER(MATCH(C217,$J$5:$J$1000,0)),"",IF(G217=1,E$4,0)+MAX(L$4:L216)+1))</f>
        <v/>
      </c>
      <c r="M217" s="304"/>
      <c r="N217" s="304"/>
      <c r="O217" s="67"/>
      <c r="P217" s="319"/>
      <c r="Q217" s="6"/>
      <c r="R217" s="294"/>
      <c r="S217" s="294"/>
      <c r="T217" s="294"/>
      <c r="U217" s="294"/>
      <c r="V217" s="294"/>
      <c r="W217" s="294"/>
      <c r="X217" s="294"/>
      <c r="Y217" s="294"/>
      <c r="Z217" s="297"/>
      <c r="AA217" s="297"/>
      <c r="AB217" s="297"/>
      <c r="AC217" s="297"/>
      <c r="AD217" s="297"/>
      <c r="AE217" s="297"/>
      <c r="AF217" s="297"/>
      <c r="AG217" s="297"/>
      <c r="AH217" s="293"/>
      <c r="AI217" s="293"/>
      <c r="AJ217" s="293"/>
      <c r="AK217" s="293"/>
      <c r="AL217" s="293"/>
      <c r="AM217" s="293"/>
      <c r="AN217" s="293"/>
      <c r="AO217" s="326"/>
      <c r="AP217" s="3"/>
      <c r="AQ217" s="3"/>
      <c r="AR217" s="3"/>
      <c r="AS217" s="3"/>
      <c r="AT217" s="1"/>
      <c r="AU217" s="1"/>
      <c r="AV217" s="1"/>
      <c r="AW217" s="319"/>
      <c r="AX217" s="291"/>
      <c r="AY217" s="291"/>
      <c r="AZ217" s="291"/>
      <c r="BA217" s="291"/>
      <c r="BB217" s="291"/>
      <c r="BC217" s="291"/>
      <c r="BD217" s="29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</row>
    <row r="218" spans="1:76" ht="12.75" customHeight="1" x14ac:dyDescent="0.25">
      <c r="A218" s="310">
        <f>IF(ROW()-ROW(A$4)&lt;=1000,ROW()-ROW(A$4),"")</f>
        <v>214</v>
      </c>
      <c r="B218" s="301"/>
      <c r="C218" s="301"/>
      <c r="D218" s="67"/>
      <c r="E218" s="245"/>
      <c r="F218" s="245"/>
      <c r="G218" s="309" t="str">
        <f>IF(IF(ISNUMBER(E218),"",MAX(G$4:G217)+1)&lt;=G$3,IF(ISNUMBER(E218),"",MAX(G$4:G217)+1),"")</f>
        <v/>
      </c>
      <c r="H218" s="307"/>
      <c r="I218" s="307"/>
      <c r="J218" s="304"/>
      <c r="K218" s="309"/>
      <c r="L218" s="309" t="str">
        <f>IF(C218="","",IF(ISNUMBER(MATCH(C218,$J$5:$J$1000,0)),"",IF(G218=1,E$4,0)+MAX(L$4:L217)+1))</f>
        <v/>
      </c>
      <c r="M218" s="304"/>
      <c r="N218" s="304"/>
      <c r="O218" s="67"/>
      <c r="P218" s="319"/>
      <c r="Q218" s="6"/>
      <c r="R218" s="294"/>
      <c r="S218" s="294"/>
      <c r="T218" s="294"/>
      <c r="U218" s="294"/>
      <c r="V218" s="294"/>
      <c r="W218" s="294"/>
      <c r="X218" s="294"/>
      <c r="Y218" s="294"/>
      <c r="Z218" s="297"/>
      <c r="AA218" s="297"/>
      <c r="AB218" s="297"/>
      <c r="AC218" s="297"/>
      <c r="AD218" s="297"/>
      <c r="AE218" s="297"/>
      <c r="AF218" s="297"/>
      <c r="AG218" s="297"/>
      <c r="AH218" s="293"/>
      <c r="AI218" s="293"/>
      <c r="AJ218" s="293"/>
      <c r="AK218" s="293"/>
      <c r="AL218" s="293"/>
      <c r="AM218" s="293"/>
      <c r="AN218" s="293"/>
      <c r="AO218" s="326"/>
      <c r="AP218" s="3"/>
      <c r="AQ218" s="3"/>
      <c r="AR218" s="3"/>
      <c r="AS218" s="3"/>
      <c r="AT218" s="1"/>
      <c r="AU218" s="1"/>
      <c r="AV218" s="1"/>
      <c r="AW218" s="319"/>
      <c r="AX218" s="291"/>
      <c r="AY218" s="291"/>
      <c r="AZ218" s="291"/>
      <c r="BA218" s="291"/>
      <c r="BB218" s="291"/>
      <c r="BC218" s="291"/>
      <c r="BD218" s="29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</row>
    <row r="219" spans="1:76" ht="12.75" customHeight="1" x14ac:dyDescent="0.25">
      <c r="A219" s="310">
        <f>IF(ROW()-ROW(A$4)&lt;=1000,ROW()-ROW(A$4),"")</f>
        <v>215</v>
      </c>
      <c r="B219" s="301"/>
      <c r="C219" s="301"/>
      <c r="D219" s="67"/>
      <c r="E219" s="245"/>
      <c r="F219" s="245"/>
      <c r="G219" s="309" t="str">
        <f>IF(IF(ISNUMBER(E219),"",MAX(G$4:G218)+1)&lt;=G$3,IF(ISNUMBER(E219),"",MAX(G$4:G218)+1),"")</f>
        <v/>
      </c>
      <c r="H219" s="307"/>
      <c r="I219" s="307"/>
      <c r="J219" s="304"/>
      <c r="K219" s="309"/>
      <c r="L219" s="309" t="str">
        <f>IF(C219="","",IF(ISNUMBER(MATCH(C219,$J$5:$J$1000,0)),"",IF(G219=1,E$4,0)+MAX(L$4:L218)+1))</f>
        <v/>
      </c>
      <c r="M219" s="304"/>
      <c r="N219" s="304"/>
      <c r="O219" s="67"/>
      <c r="P219" s="319"/>
      <c r="Q219" s="6"/>
      <c r="R219" s="294"/>
      <c r="S219" s="294"/>
      <c r="T219" s="294"/>
      <c r="U219" s="294"/>
      <c r="V219" s="294"/>
      <c r="W219" s="294"/>
      <c r="X219" s="294"/>
      <c r="Y219" s="294"/>
      <c r="Z219" s="297"/>
      <c r="AA219" s="297"/>
      <c r="AB219" s="297"/>
      <c r="AC219" s="297"/>
      <c r="AD219" s="297"/>
      <c r="AE219" s="297"/>
      <c r="AF219" s="297"/>
      <c r="AG219" s="297"/>
      <c r="AH219" s="293"/>
      <c r="AI219" s="293"/>
      <c r="AJ219" s="293"/>
      <c r="AK219" s="293"/>
      <c r="AL219" s="293"/>
      <c r="AM219" s="293"/>
      <c r="AN219" s="293"/>
      <c r="AO219" s="326"/>
      <c r="AP219" s="3"/>
      <c r="AQ219" s="3"/>
      <c r="AR219" s="3"/>
      <c r="AS219" s="3"/>
      <c r="AT219" s="1"/>
      <c r="AU219" s="1"/>
      <c r="AV219" s="1"/>
      <c r="AW219" s="319"/>
      <c r="AX219" s="291"/>
      <c r="AY219" s="291"/>
      <c r="AZ219" s="291"/>
      <c r="BA219" s="291"/>
      <c r="BB219" s="291"/>
      <c r="BC219" s="291"/>
      <c r="BD219" s="29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</row>
    <row r="220" spans="1:76" ht="12.75" customHeight="1" x14ac:dyDescent="0.25">
      <c r="A220" s="310">
        <f>IF(ROW()-ROW(A$4)&lt;=1000,ROW()-ROW(A$4),"")</f>
        <v>216</v>
      </c>
      <c r="B220" s="301"/>
      <c r="C220" s="301"/>
      <c r="D220" s="67"/>
      <c r="E220" s="245"/>
      <c r="F220" s="245"/>
      <c r="G220" s="309" t="str">
        <f>IF(IF(ISNUMBER(E220),"",MAX(G$4:G219)+1)&lt;=G$3,IF(ISNUMBER(E220),"",MAX(G$4:G219)+1),"")</f>
        <v/>
      </c>
      <c r="H220" s="307"/>
      <c r="I220" s="307"/>
      <c r="J220" s="304"/>
      <c r="K220" s="309"/>
      <c r="L220" s="309" t="str">
        <f>IF(C220="","",IF(ISNUMBER(MATCH(C220,$J$5:$J$1000,0)),"",IF(G220=1,E$4,0)+MAX(L$4:L219)+1))</f>
        <v/>
      </c>
      <c r="M220" s="304"/>
      <c r="N220" s="304"/>
      <c r="O220" s="67"/>
      <c r="P220" s="319"/>
      <c r="Q220" s="6"/>
      <c r="R220" s="294"/>
      <c r="S220" s="294"/>
      <c r="T220" s="294"/>
      <c r="U220" s="294"/>
      <c r="V220" s="294"/>
      <c r="W220" s="294"/>
      <c r="X220" s="294"/>
      <c r="Y220" s="294"/>
      <c r="Z220" s="297"/>
      <c r="AA220" s="297"/>
      <c r="AB220" s="297"/>
      <c r="AC220" s="297"/>
      <c r="AD220" s="297"/>
      <c r="AE220" s="297"/>
      <c r="AF220" s="297"/>
      <c r="AG220" s="297"/>
      <c r="AH220" s="293"/>
      <c r="AI220" s="293"/>
      <c r="AJ220" s="293"/>
      <c r="AK220" s="293"/>
      <c r="AL220" s="293"/>
      <c r="AM220" s="293"/>
      <c r="AN220" s="293"/>
      <c r="AO220" s="326"/>
      <c r="AP220" s="3"/>
      <c r="AQ220" s="3"/>
      <c r="AR220" s="3"/>
      <c r="AS220" s="3"/>
      <c r="AT220" s="1"/>
      <c r="AU220" s="1"/>
      <c r="AV220" s="1"/>
      <c r="AW220" s="319"/>
      <c r="AX220" s="291"/>
      <c r="AY220" s="291"/>
      <c r="AZ220" s="291"/>
      <c r="BA220" s="291"/>
      <c r="BB220" s="291"/>
      <c r="BC220" s="291"/>
      <c r="BD220" s="29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</row>
    <row r="221" spans="1:76" ht="12.75" customHeight="1" x14ac:dyDescent="0.25">
      <c r="A221" s="310">
        <f>IF(ROW()-ROW(A$4)&lt;=1000,ROW()-ROW(A$4),"")</f>
        <v>217</v>
      </c>
      <c r="B221" s="301"/>
      <c r="C221" s="301"/>
      <c r="D221" s="67"/>
      <c r="E221" s="245"/>
      <c r="F221" s="245"/>
      <c r="G221" s="309" t="str">
        <f>IF(IF(ISNUMBER(E221),"",MAX(G$4:G220)+1)&lt;=G$3,IF(ISNUMBER(E221),"",MAX(G$4:G220)+1),"")</f>
        <v/>
      </c>
      <c r="H221" s="307"/>
      <c r="I221" s="307"/>
      <c r="J221" s="304"/>
      <c r="K221" s="309"/>
      <c r="L221" s="309" t="str">
        <f>IF(C221="","",IF(ISNUMBER(MATCH(C221,$J$5:$J$1000,0)),"",IF(G221=1,E$4,0)+MAX(L$4:L220)+1))</f>
        <v/>
      </c>
      <c r="M221" s="304"/>
      <c r="N221" s="304"/>
      <c r="O221" s="67"/>
      <c r="P221" s="319"/>
      <c r="Q221" s="6"/>
      <c r="R221" s="294"/>
      <c r="S221" s="294"/>
      <c r="T221" s="294"/>
      <c r="U221" s="294"/>
      <c r="V221" s="294"/>
      <c r="W221" s="294"/>
      <c r="X221" s="294"/>
      <c r="Y221" s="294"/>
      <c r="Z221" s="297"/>
      <c r="AA221" s="297"/>
      <c r="AB221" s="297"/>
      <c r="AC221" s="297"/>
      <c r="AD221" s="297"/>
      <c r="AE221" s="297"/>
      <c r="AF221" s="297"/>
      <c r="AG221" s="297"/>
      <c r="AH221" s="293"/>
      <c r="AI221" s="293"/>
      <c r="AJ221" s="293"/>
      <c r="AK221" s="293"/>
      <c r="AL221" s="293"/>
      <c r="AM221" s="293"/>
      <c r="AN221" s="293"/>
      <c r="AO221" s="326"/>
      <c r="AP221" s="3"/>
      <c r="AQ221" s="3"/>
      <c r="AR221" s="3"/>
      <c r="AS221" s="3"/>
      <c r="AT221" s="1"/>
      <c r="AU221" s="1"/>
      <c r="AV221" s="1"/>
      <c r="AW221" s="319"/>
      <c r="AX221" s="291"/>
      <c r="AY221" s="291"/>
      <c r="AZ221" s="291"/>
      <c r="BA221" s="291"/>
      <c r="BB221" s="291"/>
      <c r="BC221" s="291"/>
      <c r="BD221" s="29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</row>
    <row r="222" spans="1:76" ht="12.75" customHeight="1" x14ac:dyDescent="0.25">
      <c r="A222" s="310">
        <f>IF(ROW()-ROW(A$4)&lt;=1000,ROW()-ROW(A$4),"")</f>
        <v>218</v>
      </c>
      <c r="B222" s="301"/>
      <c r="C222" s="301"/>
      <c r="D222" s="67"/>
      <c r="E222" s="245"/>
      <c r="F222" s="245"/>
      <c r="G222" s="309" t="str">
        <f>IF(IF(ISNUMBER(E222),"",MAX(G$4:G221)+1)&lt;=G$3,IF(ISNUMBER(E222),"",MAX(G$4:G221)+1),"")</f>
        <v/>
      </c>
      <c r="H222" s="307"/>
      <c r="I222" s="307"/>
      <c r="J222" s="304"/>
      <c r="K222" s="309"/>
      <c r="L222" s="309" t="str">
        <f>IF(C222="","",IF(ISNUMBER(MATCH(C222,$J$5:$J$1000,0)),"",IF(G222=1,E$4,0)+MAX(L$4:L221)+1))</f>
        <v/>
      </c>
      <c r="M222" s="304"/>
      <c r="N222" s="304"/>
      <c r="O222" s="67"/>
      <c r="P222" s="319"/>
      <c r="Q222" s="6"/>
      <c r="R222" s="294"/>
      <c r="S222" s="294"/>
      <c r="T222" s="294"/>
      <c r="U222" s="294"/>
      <c r="V222" s="294"/>
      <c r="W222" s="294"/>
      <c r="X222" s="294"/>
      <c r="Y222" s="294"/>
      <c r="Z222" s="297"/>
      <c r="AA222" s="297"/>
      <c r="AB222" s="297"/>
      <c r="AC222" s="297"/>
      <c r="AD222" s="297"/>
      <c r="AE222" s="297"/>
      <c r="AF222" s="297"/>
      <c r="AG222" s="297"/>
      <c r="AH222" s="293"/>
      <c r="AI222" s="293"/>
      <c r="AJ222" s="293"/>
      <c r="AK222" s="293"/>
      <c r="AL222" s="293"/>
      <c r="AM222" s="293"/>
      <c r="AN222" s="293"/>
      <c r="AO222" s="326"/>
      <c r="AP222" s="3"/>
      <c r="AQ222" s="3"/>
      <c r="AR222" s="3"/>
      <c r="AS222" s="3"/>
      <c r="AT222" s="1"/>
      <c r="AU222" s="1"/>
      <c r="AV222" s="1"/>
      <c r="AW222" s="319"/>
      <c r="AX222" s="291"/>
      <c r="AY222" s="291"/>
      <c r="AZ222" s="291"/>
      <c r="BA222" s="291"/>
      <c r="BB222" s="291"/>
      <c r="BC222" s="291"/>
      <c r="BD222" s="29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</row>
    <row r="223" spans="1:76" ht="12.75" customHeight="1" x14ac:dyDescent="0.25">
      <c r="A223" s="310">
        <f>IF(ROW()-ROW(A$4)&lt;=1000,ROW()-ROW(A$4),"")</f>
        <v>219</v>
      </c>
      <c r="B223" s="301"/>
      <c r="C223" s="301"/>
      <c r="D223" s="67"/>
      <c r="E223" s="245"/>
      <c r="F223" s="245"/>
      <c r="G223" s="309" t="str">
        <f>IF(IF(ISNUMBER(E223),"",MAX(G$4:G222)+1)&lt;=G$3,IF(ISNUMBER(E223),"",MAX(G$4:G222)+1),"")</f>
        <v/>
      </c>
      <c r="H223" s="307"/>
      <c r="I223" s="307"/>
      <c r="J223" s="304"/>
      <c r="K223" s="309"/>
      <c r="L223" s="309" t="str">
        <f>IF(C223="","",IF(ISNUMBER(MATCH(C223,$J$5:$J$1000,0)),"",IF(G223=1,E$4,0)+MAX(L$4:L222)+1))</f>
        <v/>
      </c>
      <c r="M223" s="304"/>
      <c r="N223" s="304"/>
      <c r="O223" s="67"/>
      <c r="P223" s="319"/>
      <c r="Q223" s="6"/>
      <c r="R223" s="294"/>
      <c r="S223" s="294"/>
      <c r="T223" s="294"/>
      <c r="U223" s="294"/>
      <c r="V223" s="294"/>
      <c r="W223" s="294"/>
      <c r="X223" s="294"/>
      <c r="Y223" s="294"/>
      <c r="Z223" s="297"/>
      <c r="AA223" s="297"/>
      <c r="AB223" s="297"/>
      <c r="AC223" s="297"/>
      <c r="AD223" s="297"/>
      <c r="AE223" s="297"/>
      <c r="AF223" s="297"/>
      <c r="AG223" s="297"/>
      <c r="AH223" s="293"/>
      <c r="AI223" s="293"/>
      <c r="AJ223" s="293"/>
      <c r="AK223" s="293"/>
      <c r="AL223" s="293"/>
      <c r="AM223" s="293"/>
      <c r="AN223" s="293"/>
      <c r="AO223" s="326"/>
      <c r="AP223" s="3"/>
      <c r="AQ223" s="3"/>
      <c r="AR223" s="3"/>
      <c r="AS223" s="3"/>
      <c r="AT223" s="1"/>
      <c r="AU223" s="1"/>
      <c r="AV223" s="1"/>
      <c r="AW223" s="319"/>
      <c r="AX223" s="291"/>
      <c r="AY223" s="291"/>
      <c r="AZ223" s="291"/>
      <c r="BA223" s="291"/>
      <c r="BB223" s="291"/>
      <c r="BC223" s="291"/>
      <c r="BD223" s="29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</row>
    <row r="224" spans="1:76" ht="12.75" customHeight="1" x14ac:dyDescent="0.25">
      <c r="A224" s="310">
        <f>IF(ROW()-ROW(A$4)&lt;=1000,ROW()-ROW(A$4),"")</f>
        <v>220</v>
      </c>
      <c r="B224" s="301"/>
      <c r="C224" s="301"/>
      <c r="D224" s="67"/>
      <c r="E224" s="245"/>
      <c r="F224" s="245"/>
      <c r="G224" s="309" t="str">
        <f>IF(IF(ISNUMBER(E224),"",MAX(G$4:G223)+1)&lt;=G$3,IF(ISNUMBER(E224),"",MAX(G$4:G223)+1),"")</f>
        <v/>
      </c>
      <c r="H224" s="307"/>
      <c r="I224" s="307"/>
      <c r="J224" s="304"/>
      <c r="K224" s="309"/>
      <c r="L224" s="309" t="str">
        <f>IF(C224="","",IF(ISNUMBER(MATCH(C224,$J$5:$J$1000,0)),"",IF(G224=1,E$4,0)+MAX(L$4:L223)+1))</f>
        <v/>
      </c>
      <c r="M224" s="304"/>
      <c r="N224" s="304"/>
      <c r="O224" s="67"/>
      <c r="P224" s="319"/>
      <c r="Q224" s="6"/>
      <c r="R224" s="294"/>
      <c r="S224" s="294"/>
      <c r="T224" s="294"/>
      <c r="U224" s="294"/>
      <c r="V224" s="294"/>
      <c r="W224" s="294"/>
      <c r="X224" s="294"/>
      <c r="Y224" s="294"/>
      <c r="Z224" s="297"/>
      <c r="AA224" s="297"/>
      <c r="AB224" s="297"/>
      <c r="AC224" s="297"/>
      <c r="AD224" s="297"/>
      <c r="AE224" s="297"/>
      <c r="AF224" s="297"/>
      <c r="AG224" s="297"/>
      <c r="AH224" s="293"/>
      <c r="AI224" s="293"/>
      <c r="AJ224" s="293"/>
      <c r="AK224" s="293"/>
      <c r="AL224" s="293"/>
      <c r="AM224" s="293"/>
      <c r="AN224" s="293"/>
      <c r="AO224" s="326"/>
      <c r="AP224" s="3"/>
      <c r="AQ224" s="3"/>
      <c r="AR224" s="3"/>
      <c r="AS224" s="3"/>
      <c r="AT224" s="1"/>
      <c r="AU224" s="1"/>
      <c r="AV224" s="1"/>
      <c r="AW224" s="319"/>
      <c r="AX224" s="291"/>
      <c r="AY224" s="291"/>
      <c r="AZ224" s="291"/>
      <c r="BA224" s="291"/>
      <c r="BB224" s="291"/>
      <c r="BC224" s="291"/>
      <c r="BD224" s="29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</row>
    <row r="225" spans="1:76" ht="12.75" customHeight="1" x14ac:dyDescent="0.25">
      <c r="A225" s="310">
        <f>IF(ROW()-ROW(A$4)&lt;=1000,ROW()-ROW(A$4),"")</f>
        <v>221</v>
      </c>
      <c r="B225" s="301"/>
      <c r="C225" s="301"/>
      <c r="D225" s="67"/>
      <c r="E225" s="245"/>
      <c r="F225" s="245"/>
      <c r="G225" s="309" t="str">
        <f>IF(IF(ISNUMBER(E225),"",MAX(G$4:G224)+1)&lt;=G$3,IF(ISNUMBER(E225),"",MAX(G$4:G224)+1),"")</f>
        <v/>
      </c>
      <c r="H225" s="307"/>
      <c r="I225" s="307"/>
      <c r="J225" s="304"/>
      <c r="K225" s="309"/>
      <c r="L225" s="309" t="str">
        <f>IF(C225="","",IF(ISNUMBER(MATCH(C225,$J$5:$J$1000,0)),"",IF(G225=1,E$4,0)+MAX(L$4:L224)+1))</f>
        <v/>
      </c>
      <c r="M225" s="304"/>
      <c r="N225" s="304"/>
      <c r="O225" s="67"/>
      <c r="P225" s="319"/>
      <c r="Q225" s="6"/>
      <c r="R225" s="294"/>
      <c r="S225" s="294"/>
      <c r="T225" s="294"/>
      <c r="U225" s="294"/>
      <c r="V225" s="294"/>
      <c r="W225" s="294"/>
      <c r="X225" s="294"/>
      <c r="Y225" s="294"/>
      <c r="Z225" s="297"/>
      <c r="AA225" s="297"/>
      <c r="AB225" s="297"/>
      <c r="AC225" s="297"/>
      <c r="AD225" s="297"/>
      <c r="AE225" s="297"/>
      <c r="AF225" s="297"/>
      <c r="AG225" s="297"/>
      <c r="AH225" s="293"/>
      <c r="AI225" s="293"/>
      <c r="AJ225" s="293"/>
      <c r="AK225" s="293"/>
      <c r="AL225" s="293"/>
      <c r="AM225" s="293"/>
      <c r="AN225" s="293"/>
      <c r="AO225" s="326"/>
      <c r="AP225" s="3"/>
      <c r="AQ225" s="3"/>
      <c r="AR225" s="3"/>
      <c r="AS225" s="3"/>
      <c r="AT225" s="1"/>
      <c r="AU225" s="1"/>
      <c r="AV225" s="1"/>
      <c r="AW225" s="319"/>
      <c r="AX225" s="291"/>
      <c r="AY225" s="291"/>
      <c r="AZ225" s="291"/>
      <c r="BA225" s="291"/>
      <c r="BB225" s="291"/>
      <c r="BC225" s="291"/>
      <c r="BD225" s="29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</row>
    <row r="226" spans="1:76" ht="12.75" customHeight="1" x14ac:dyDescent="0.25">
      <c r="A226" s="310">
        <f>IF(ROW()-ROW(A$4)&lt;=1000,ROW()-ROW(A$4),"")</f>
        <v>222</v>
      </c>
      <c r="B226" s="301"/>
      <c r="C226" s="301"/>
      <c r="D226" s="67"/>
      <c r="E226" s="245"/>
      <c r="F226" s="245"/>
      <c r="G226" s="309" t="str">
        <f>IF(IF(ISNUMBER(E226),"",MAX(G$4:G225)+1)&lt;=G$3,IF(ISNUMBER(E226),"",MAX(G$4:G225)+1),"")</f>
        <v/>
      </c>
      <c r="H226" s="307"/>
      <c r="I226" s="307"/>
      <c r="J226" s="304"/>
      <c r="K226" s="309"/>
      <c r="L226" s="309" t="str">
        <f>IF(C226="","",IF(ISNUMBER(MATCH(C226,$J$5:$J$1000,0)),"",IF(G226=1,E$4,0)+MAX(L$4:L225)+1))</f>
        <v/>
      </c>
      <c r="M226" s="304"/>
      <c r="N226" s="304"/>
      <c r="O226" s="67"/>
      <c r="P226" s="319"/>
      <c r="Q226" s="6"/>
      <c r="R226" s="294"/>
      <c r="S226" s="294"/>
      <c r="T226" s="294"/>
      <c r="U226" s="294"/>
      <c r="V226" s="294"/>
      <c r="W226" s="294"/>
      <c r="X226" s="294"/>
      <c r="Y226" s="294"/>
      <c r="Z226" s="297"/>
      <c r="AA226" s="297"/>
      <c r="AB226" s="297"/>
      <c r="AC226" s="297"/>
      <c r="AD226" s="297"/>
      <c r="AE226" s="297"/>
      <c r="AF226" s="297"/>
      <c r="AG226" s="297"/>
      <c r="AH226" s="293"/>
      <c r="AI226" s="293"/>
      <c r="AJ226" s="293"/>
      <c r="AK226" s="293"/>
      <c r="AL226" s="293"/>
      <c r="AM226" s="293"/>
      <c r="AN226" s="293"/>
      <c r="AO226" s="326"/>
      <c r="AP226" s="3"/>
      <c r="AQ226" s="3"/>
      <c r="AR226" s="3"/>
      <c r="AS226" s="3"/>
      <c r="AT226" s="1"/>
      <c r="AU226" s="1"/>
      <c r="AV226" s="1"/>
      <c r="AW226" s="319"/>
      <c r="AX226" s="291"/>
      <c r="AY226" s="291"/>
      <c r="AZ226" s="291"/>
      <c r="BA226" s="291"/>
      <c r="BB226" s="291"/>
      <c r="BC226" s="291"/>
      <c r="BD226" s="29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</row>
    <row r="227" spans="1:76" ht="12.75" customHeight="1" x14ac:dyDescent="0.25">
      <c r="A227" s="310">
        <f>IF(ROW()-ROW(A$4)&lt;=1000,ROW()-ROW(A$4),"")</f>
        <v>223</v>
      </c>
      <c r="B227" s="301"/>
      <c r="C227" s="301"/>
      <c r="D227" s="67"/>
      <c r="E227" s="245"/>
      <c r="F227" s="245"/>
      <c r="G227" s="309" t="str">
        <f>IF(IF(ISNUMBER(E227),"",MAX(G$4:G226)+1)&lt;=G$3,IF(ISNUMBER(E227),"",MAX(G$4:G226)+1),"")</f>
        <v/>
      </c>
      <c r="H227" s="307"/>
      <c r="I227" s="307"/>
      <c r="J227" s="304"/>
      <c r="K227" s="309"/>
      <c r="L227" s="309" t="str">
        <f>IF(C227="","",IF(ISNUMBER(MATCH(C227,$J$5:$J$1000,0)),"",IF(G227=1,E$4,0)+MAX(L$4:L226)+1))</f>
        <v/>
      </c>
      <c r="M227" s="304"/>
      <c r="N227" s="304"/>
      <c r="O227" s="67"/>
      <c r="P227" s="319"/>
      <c r="Q227" s="6"/>
      <c r="R227" s="294"/>
      <c r="S227" s="294"/>
      <c r="T227" s="294"/>
      <c r="U227" s="294"/>
      <c r="V227" s="294"/>
      <c r="W227" s="294"/>
      <c r="X227" s="294"/>
      <c r="Y227" s="294"/>
      <c r="Z227" s="297"/>
      <c r="AA227" s="297"/>
      <c r="AB227" s="297"/>
      <c r="AC227" s="297"/>
      <c r="AD227" s="297"/>
      <c r="AE227" s="297"/>
      <c r="AF227" s="297"/>
      <c r="AG227" s="297"/>
      <c r="AH227" s="293"/>
      <c r="AI227" s="293"/>
      <c r="AJ227" s="293"/>
      <c r="AK227" s="293"/>
      <c r="AL227" s="293"/>
      <c r="AM227" s="293"/>
      <c r="AN227" s="293"/>
      <c r="AO227" s="326"/>
      <c r="AP227" s="3"/>
      <c r="AQ227" s="3"/>
      <c r="AR227" s="3"/>
      <c r="AS227" s="3"/>
      <c r="AT227" s="1"/>
      <c r="AU227" s="1"/>
      <c r="AV227" s="1"/>
      <c r="AW227" s="319"/>
      <c r="AX227" s="291"/>
      <c r="AY227" s="291"/>
      <c r="AZ227" s="291"/>
      <c r="BA227" s="291"/>
      <c r="BB227" s="291"/>
      <c r="BC227" s="291"/>
      <c r="BD227" s="29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</row>
    <row r="228" spans="1:76" ht="12.75" customHeight="1" x14ac:dyDescent="0.25">
      <c r="A228" s="310">
        <f>IF(ROW()-ROW(A$4)&lt;=1000,ROW()-ROW(A$4),"")</f>
        <v>224</v>
      </c>
      <c r="B228" s="301"/>
      <c r="C228" s="301"/>
      <c r="D228" s="67"/>
      <c r="E228" s="245"/>
      <c r="F228" s="245"/>
      <c r="G228" s="309" t="str">
        <f>IF(IF(ISNUMBER(E228),"",MAX(G$4:G227)+1)&lt;=G$3,IF(ISNUMBER(E228),"",MAX(G$4:G227)+1),"")</f>
        <v/>
      </c>
      <c r="H228" s="307"/>
      <c r="I228" s="307"/>
      <c r="J228" s="304"/>
      <c r="K228" s="309"/>
      <c r="L228" s="309" t="str">
        <f>IF(C228="","",IF(ISNUMBER(MATCH(C228,$J$5:$J$1000,0)),"",IF(G228=1,E$4,0)+MAX(L$4:L227)+1))</f>
        <v/>
      </c>
      <c r="M228" s="304"/>
      <c r="N228" s="304"/>
      <c r="O228" s="67"/>
      <c r="P228" s="319"/>
      <c r="Q228" s="6"/>
      <c r="R228" s="294"/>
      <c r="S228" s="294"/>
      <c r="T228" s="294"/>
      <c r="U228" s="294"/>
      <c r="V228" s="294"/>
      <c r="W228" s="294"/>
      <c r="X228" s="294"/>
      <c r="Y228" s="294"/>
      <c r="Z228" s="297"/>
      <c r="AA228" s="297"/>
      <c r="AB228" s="297"/>
      <c r="AC228" s="297"/>
      <c r="AD228" s="297"/>
      <c r="AE228" s="297"/>
      <c r="AF228" s="297"/>
      <c r="AG228" s="297"/>
      <c r="AH228" s="293"/>
      <c r="AI228" s="293"/>
      <c r="AJ228" s="293"/>
      <c r="AK228" s="293"/>
      <c r="AL228" s="293"/>
      <c r="AM228" s="293"/>
      <c r="AN228" s="293"/>
      <c r="AO228" s="326"/>
      <c r="AP228" s="3"/>
      <c r="AQ228" s="3"/>
      <c r="AR228" s="3"/>
      <c r="AS228" s="3"/>
      <c r="AT228" s="1"/>
      <c r="AU228" s="1"/>
      <c r="AV228" s="1"/>
      <c r="AW228" s="319"/>
      <c r="AX228" s="291"/>
      <c r="AY228" s="291"/>
      <c r="AZ228" s="291"/>
      <c r="BA228" s="291"/>
      <c r="BB228" s="291"/>
      <c r="BC228" s="291"/>
      <c r="BD228" s="29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</row>
    <row r="229" spans="1:76" ht="12.75" customHeight="1" x14ac:dyDescent="0.25">
      <c r="A229" s="310">
        <f>IF(ROW()-ROW(A$4)&lt;=1000,ROW()-ROW(A$4),"")</f>
        <v>225</v>
      </c>
      <c r="B229" s="301"/>
      <c r="C229" s="301"/>
      <c r="D229" s="67"/>
      <c r="E229" s="245"/>
      <c r="F229" s="245"/>
      <c r="G229" s="309" t="str">
        <f>IF(IF(ISNUMBER(E229),"",MAX(G$4:G228)+1)&lt;=G$3,IF(ISNUMBER(E229),"",MAX(G$4:G228)+1),"")</f>
        <v/>
      </c>
      <c r="H229" s="307"/>
      <c r="I229" s="307"/>
      <c r="J229" s="304"/>
      <c r="K229" s="309"/>
      <c r="L229" s="309" t="str">
        <f>IF(C229="","",IF(ISNUMBER(MATCH(C229,$J$5:$J$1000,0)),"",IF(G229=1,E$4,0)+MAX(L$4:L228)+1))</f>
        <v/>
      </c>
      <c r="M229" s="304"/>
      <c r="N229" s="304"/>
      <c r="O229" s="67"/>
      <c r="P229" s="319"/>
      <c r="Q229" s="6"/>
      <c r="R229" s="294"/>
      <c r="S229" s="294"/>
      <c r="T229" s="294"/>
      <c r="U229" s="294"/>
      <c r="V229" s="294"/>
      <c r="W229" s="294"/>
      <c r="X229" s="294"/>
      <c r="Y229" s="294"/>
      <c r="Z229" s="297"/>
      <c r="AA229" s="297"/>
      <c r="AB229" s="297"/>
      <c r="AC229" s="297"/>
      <c r="AD229" s="297"/>
      <c r="AE229" s="297"/>
      <c r="AF229" s="297"/>
      <c r="AG229" s="297"/>
      <c r="AH229" s="293"/>
      <c r="AI229" s="293"/>
      <c r="AJ229" s="293"/>
      <c r="AK229" s="293"/>
      <c r="AL229" s="293"/>
      <c r="AM229" s="293"/>
      <c r="AN229" s="293"/>
      <c r="AO229" s="326"/>
      <c r="AP229" s="3"/>
      <c r="AQ229" s="3"/>
      <c r="AR229" s="3"/>
      <c r="AS229" s="3"/>
      <c r="AT229" s="1"/>
      <c r="AU229" s="1"/>
      <c r="AV229" s="1"/>
      <c r="AW229" s="319"/>
      <c r="AX229" s="291"/>
      <c r="AY229" s="291"/>
      <c r="AZ229" s="291"/>
      <c r="BA229" s="291"/>
      <c r="BB229" s="291"/>
      <c r="BC229" s="291"/>
      <c r="BD229" s="29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</row>
    <row r="230" spans="1:76" ht="12.75" customHeight="1" x14ac:dyDescent="0.25">
      <c r="A230" s="310">
        <f>IF(ROW()-ROW(A$4)&lt;=1000,ROW()-ROW(A$4),"")</f>
        <v>226</v>
      </c>
      <c r="B230" s="301"/>
      <c r="C230" s="301"/>
      <c r="D230" s="67"/>
      <c r="E230" s="245"/>
      <c r="F230" s="245"/>
      <c r="G230" s="309" t="str">
        <f>IF(IF(ISNUMBER(E230),"",MAX(G$4:G229)+1)&lt;=G$3,IF(ISNUMBER(E230),"",MAX(G$4:G229)+1),"")</f>
        <v/>
      </c>
      <c r="H230" s="307"/>
      <c r="I230" s="307"/>
      <c r="J230" s="304"/>
      <c r="K230" s="309"/>
      <c r="L230" s="309" t="str">
        <f>IF(C230="","",IF(ISNUMBER(MATCH(C230,$J$5:$J$1000,0)),"",IF(G230=1,E$4,0)+MAX(L$4:L229)+1))</f>
        <v/>
      </c>
      <c r="M230" s="304"/>
      <c r="N230" s="304"/>
      <c r="O230" s="67"/>
      <c r="P230" s="319"/>
      <c r="Q230" s="6"/>
      <c r="R230" s="294"/>
      <c r="S230" s="294"/>
      <c r="T230" s="294"/>
      <c r="U230" s="294"/>
      <c r="V230" s="294"/>
      <c r="W230" s="294"/>
      <c r="X230" s="294"/>
      <c r="Y230" s="294"/>
      <c r="Z230" s="297"/>
      <c r="AA230" s="297"/>
      <c r="AB230" s="297"/>
      <c r="AC230" s="297"/>
      <c r="AD230" s="297"/>
      <c r="AE230" s="297"/>
      <c r="AF230" s="297"/>
      <c r="AG230" s="297"/>
      <c r="AH230" s="293"/>
      <c r="AI230" s="293"/>
      <c r="AJ230" s="293"/>
      <c r="AK230" s="293"/>
      <c r="AL230" s="293"/>
      <c r="AM230" s="293"/>
      <c r="AN230" s="293"/>
      <c r="AO230" s="326"/>
      <c r="AP230" s="3"/>
      <c r="AQ230" s="3"/>
      <c r="AR230" s="3"/>
      <c r="AS230" s="3"/>
      <c r="AT230" s="1"/>
      <c r="AU230" s="1"/>
      <c r="AV230" s="1"/>
      <c r="AW230" s="319"/>
      <c r="AX230" s="291"/>
      <c r="AY230" s="291"/>
      <c r="AZ230" s="291"/>
      <c r="BA230" s="291"/>
      <c r="BB230" s="291"/>
      <c r="BC230" s="291"/>
      <c r="BD230" s="29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</row>
    <row r="231" spans="1:76" ht="12.75" customHeight="1" x14ac:dyDescent="0.25">
      <c r="A231" s="310">
        <f>IF(ROW()-ROW(A$4)&lt;=1000,ROW()-ROW(A$4),"")</f>
        <v>227</v>
      </c>
      <c r="B231" s="301"/>
      <c r="C231" s="301"/>
      <c r="D231" s="67"/>
      <c r="E231" s="245"/>
      <c r="F231" s="245"/>
      <c r="G231" s="309" t="str">
        <f>IF(IF(ISNUMBER(E231),"",MAX(G$4:G230)+1)&lt;=G$3,IF(ISNUMBER(E231),"",MAX(G$4:G230)+1),"")</f>
        <v/>
      </c>
      <c r="H231" s="307"/>
      <c r="I231" s="307"/>
      <c r="J231" s="304"/>
      <c r="K231" s="309"/>
      <c r="L231" s="309" t="str">
        <f>IF(C231="","",IF(ISNUMBER(MATCH(C231,$J$5:$J$1000,0)),"",IF(G231=1,E$4,0)+MAX(L$4:L230)+1))</f>
        <v/>
      </c>
      <c r="M231" s="304"/>
      <c r="N231" s="304"/>
      <c r="O231" s="67"/>
      <c r="P231" s="319"/>
      <c r="Q231" s="6"/>
      <c r="R231" s="294"/>
      <c r="S231" s="294"/>
      <c r="T231" s="294"/>
      <c r="U231" s="294"/>
      <c r="V231" s="294"/>
      <c r="W231" s="294"/>
      <c r="X231" s="294"/>
      <c r="Y231" s="294"/>
      <c r="Z231" s="297"/>
      <c r="AA231" s="297"/>
      <c r="AB231" s="297"/>
      <c r="AC231" s="297"/>
      <c r="AD231" s="297"/>
      <c r="AE231" s="297"/>
      <c r="AF231" s="297"/>
      <c r="AG231" s="297"/>
      <c r="AH231" s="293"/>
      <c r="AI231" s="293"/>
      <c r="AJ231" s="293"/>
      <c r="AK231" s="293"/>
      <c r="AL231" s="293"/>
      <c r="AM231" s="293"/>
      <c r="AN231" s="293"/>
      <c r="AO231" s="326"/>
      <c r="AP231" s="3"/>
      <c r="AQ231" s="3"/>
      <c r="AR231" s="3"/>
      <c r="AS231" s="3"/>
      <c r="AT231" s="1"/>
      <c r="AU231" s="1"/>
      <c r="AV231" s="1"/>
      <c r="AW231" s="319"/>
      <c r="AX231" s="291"/>
      <c r="AY231" s="291"/>
      <c r="AZ231" s="291"/>
      <c r="BA231" s="291"/>
      <c r="BB231" s="291"/>
      <c r="BC231" s="291"/>
      <c r="BD231" s="29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</row>
    <row r="232" spans="1:76" ht="12.75" customHeight="1" x14ac:dyDescent="0.25">
      <c r="A232" s="310">
        <f>IF(ROW()-ROW(A$4)&lt;=1000,ROW()-ROW(A$4),"")</f>
        <v>228</v>
      </c>
      <c r="B232" s="301"/>
      <c r="C232" s="301"/>
      <c r="D232" s="67"/>
      <c r="E232" s="245"/>
      <c r="F232" s="245"/>
      <c r="G232" s="309" t="str">
        <f>IF(IF(ISNUMBER(E232),"",MAX(G$4:G231)+1)&lt;=G$3,IF(ISNUMBER(E232),"",MAX(G$4:G231)+1),"")</f>
        <v/>
      </c>
      <c r="H232" s="307"/>
      <c r="I232" s="307"/>
      <c r="J232" s="304"/>
      <c r="K232" s="309"/>
      <c r="L232" s="309" t="str">
        <f>IF(C232="","",IF(ISNUMBER(MATCH(C232,$J$5:$J$1000,0)),"",IF(G232=1,E$4,0)+MAX(L$4:L231)+1))</f>
        <v/>
      </c>
      <c r="M232" s="304"/>
      <c r="N232" s="304"/>
      <c r="O232" s="67"/>
      <c r="P232" s="319"/>
      <c r="Q232" s="6"/>
      <c r="R232" s="294"/>
      <c r="S232" s="294"/>
      <c r="T232" s="294"/>
      <c r="U232" s="294"/>
      <c r="V232" s="294"/>
      <c r="W232" s="294"/>
      <c r="X232" s="294"/>
      <c r="Y232" s="294"/>
      <c r="Z232" s="297"/>
      <c r="AA232" s="297"/>
      <c r="AB232" s="297"/>
      <c r="AC232" s="297"/>
      <c r="AD232" s="297"/>
      <c r="AE232" s="297"/>
      <c r="AF232" s="297"/>
      <c r="AG232" s="297"/>
      <c r="AH232" s="293"/>
      <c r="AI232" s="293"/>
      <c r="AJ232" s="293"/>
      <c r="AK232" s="293"/>
      <c r="AL232" s="293"/>
      <c r="AM232" s="293"/>
      <c r="AN232" s="293"/>
      <c r="AO232" s="326"/>
      <c r="AP232" s="3"/>
      <c r="AQ232" s="3"/>
      <c r="AR232" s="3"/>
      <c r="AS232" s="3"/>
      <c r="AT232" s="1"/>
      <c r="AU232" s="1"/>
      <c r="AV232" s="1"/>
      <c r="AW232" s="319"/>
      <c r="AX232" s="291"/>
      <c r="AY232" s="291"/>
      <c r="AZ232" s="291"/>
      <c r="BA232" s="291"/>
      <c r="BB232" s="291"/>
      <c r="BC232" s="291"/>
      <c r="BD232" s="29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</row>
    <row r="233" spans="1:76" ht="12.75" customHeight="1" x14ac:dyDescent="0.25">
      <c r="A233" s="310">
        <f>IF(ROW()-ROW(A$4)&lt;=1000,ROW()-ROW(A$4),"")</f>
        <v>229</v>
      </c>
      <c r="B233" s="301"/>
      <c r="C233" s="301"/>
      <c r="D233" s="67"/>
      <c r="E233" s="245"/>
      <c r="F233" s="245"/>
      <c r="G233" s="309" t="str">
        <f>IF(IF(ISNUMBER(E233),"",MAX(G$4:G232)+1)&lt;=G$3,IF(ISNUMBER(E233),"",MAX(G$4:G232)+1),"")</f>
        <v/>
      </c>
      <c r="H233" s="307"/>
      <c r="I233" s="307"/>
      <c r="J233" s="304"/>
      <c r="K233" s="309"/>
      <c r="L233" s="309" t="str">
        <f>IF(C233="","",IF(ISNUMBER(MATCH(C233,$J$5:$J$1000,0)),"",IF(G233=1,E$4,0)+MAX(L$4:L232)+1))</f>
        <v/>
      </c>
      <c r="M233" s="304"/>
      <c r="N233" s="304"/>
      <c r="O233" s="67"/>
      <c r="P233" s="319"/>
      <c r="Q233" s="6"/>
      <c r="R233" s="294"/>
      <c r="S233" s="294"/>
      <c r="T233" s="294"/>
      <c r="U233" s="294"/>
      <c r="V233" s="294"/>
      <c r="W233" s="294"/>
      <c r="X233" s="294"/>
      <c r="Y233" s="294"/>
      <c r="Z233" s="297"/>
      <c r="AA233" s="297"/>
      <c r="AB233" s="297"/>
      <c r="AC233" s="297"/>
      <c r="AD233" s="297"/>
      <c r="AE233" s="297"/>
      <c r="AF233" s="297"/>
      <c r="AG233" s="297"/>
      <c r="AH233" s="293"/>
      <c r="AI233" s="293"/>
      <c r="AJ233" s="293"/>
      <c r="AK233" s="293"/>
      <c r="AL233" s="293"/>
      <c r="AM233" s="293"/>
      <c r="AN233" s="293"/>
      <c r="AO233" s="326"/>
      <c r="AP233" s="3"/>
      <c r="AQ233" s="3"/>
      <c r="AR233" s="3"/>
      <c r="AS233" s="3"/>
      <c r="AT233" s="1"/>
      <c r="AU233" s="1"/>
      <c r="AV233" s="1"/>
      <c r="AW233" s="319"/>
      <c r="AX233" s="291"/>
      <c r="AY233" s="291"/>
      <c r="AZ233" s="291"/>
      <c r="BA233" s="291"/>
      <c r="BB233" s="291"/>
      <c r="BC233" s="291"/>
      <c r="BD233" s="29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</row>
    <row r="234" spans="1:76" ht="12.75" customHeight="1" x14ac:dyDescent="0.25">
      <c r="A234" s="310">
        <f>IF(ROW()-ROW(A$4)&lt;=1000,ROW()-ROW(A$4),"")</f>
        <v>230</v>
      </c>
      <c r="B234" s="301"/>
      <c r="C234" s="301"/>
      <c r="D234" s="67"/>
      <c r="E234" s="245"/>
      <c r="F234" s="245"/>
      <c r="G234" s="309" t="str">
        <f>IF(IF(ISNUMBER(E234),"",MAX(G$4:G233)+1)&lt;=G$3,IF(ISNUMBER(E234),"",MAX(G$4:G233)+1),"")</f>
        <v/>
      </c>
      <c r="H234" s="307"/>
      <c r="I234" s="307"/>
      <c r="J234" s="304"/>
      <c r="K234" s="309"/>
      <c r="L234" s="309" t="str">
        <f>IF(C234="","",IF(ISNUMBER(MATCH(C234,$J$5:$J$1000,0)),"",IF(G234=1,E$4,0)+MAX(L$4:L233)+1))</f>
        <v/>
      </c>
      <c r="M234" s="304"/>
      <c r="N234" s="304"/>
      <c r="O234" s="67"/>
      <c r="P234" s="319"/>
      <c r="Q234" s="6"/>
      <c r="R234" s="294"/>
      <c r="S234" s="294"/>
      <c r="T234" s="294"/>
      <c r="U234" s="294"/>
      <c r="V234" s="294"/>
      <c r="W234" s="294"/>
      <c r="X234" s="294"/>
      <c r="Y234" s="294"/>
      <c r="Z234" s="297"/>
      <c r="AA234" s="297"/>
      <c r="AB234" s="297"/>
      <c r="AC234" s="297"/>
      <c r="AD234" s="297"/>
      <c r="AE234" s="297"/>
      <c r="AF234" s="297"/>
      <c r="AG234" s="297"/>
      <c r="AH234" s="293"/>
      <c r="AI234" s="293"/>
      <c r="AJ234" s="293"/>
      <c r="AK234" s="293"/>
      <c r="AL234" s="293"/>
      <c r="AM234" s="293"/>
      <c r="AN234" s="293"/>
      <c r="AO234" s="326"/>
      <c r="AP234" s="3"/>
      <c r="AQ234" s="3"/>
      <c r="AR234" s="3"/>
      <c r="AS234" s="3"/>
      <c r="AT234" s="1"/>
      <c r="AU234" s="1"/>
      <c r="AV234" s="1"/>
      <c r="AW234" s="319"/>
      <c r="AX234" s="291"/>
      <c r="AY234" s="291"/>
      <c r="AZ234" s="291"/>
      <c r="BA234" s="291"/>
      <c r="BB234" s="291"/>
      <c r="BC234" s="291"/>
      <c r="BD234" s="29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</row>
    <row r="235" spans="1:76" ht="12.75" customHeight="1" x14ac:dyDescent="0.25">
      <c r="A235" s="310">
        <f>IF(ROW()-ROW(A$4)&lt;=1000,ROW()-ROW(A$4),"")</f>
        <v>231</v>
      </c>
      <c r="B235" s="301"/>
      <c r="C235" s="301"/>
      <c r="D235" s="67"/>
      <c r="E235" s="245"/>
      <c r="F235" s="245"/>
      <c r="G235" s="309" t="str">
        <f>IF(IF(ISNUMBER(E235),"",MAX(G$4:G234)+1)&lt;=G$3,IF(ISNUMBER(E235),"",MAX(G$4:G234)+1),"")</f>
        <v/>
      </c>
      <c r="H235" s="307"/>
      <c r="I235" s="307"/>
      <c r="J235" s="304"/>
      <c r="K235" s="309"/>
      <c r="L235" s="309" t="str">
        <f>IF(C235="","",IF(ISNUMBER(MATCH(C235,$J$5:$J$1000,0)),"",IF(G235=1,E$4,0)+MAX(L$4:L234)+1))</f>
        <v/>
      </c>
      <c r="M235" s="304"/>
      <c r="N235" s="304"/>
      <c r="O235" s="67"/>
      <c r="P235" s="319"/>
      <c r="Q235" s="6"/>
      <c r="R235" s="294"/>
      <c r="S235" s="294"/>
      <c r="T235" s="294"/>
      <c r="U235" s="294"/>
      <c r="V235" s="294"/>
      <c r="W235" s="294"/>
      <c r="X235" s="294"/>
      <c r="Y235" s="294"/>
      <c r="Z235" s="297"/>
      <c r="AA235" s="297"/>
      <c r="AB235" s="297"/>
      <c r="AC235" s="297"/>
      <c r="AD235" s="297"/>
      <c r="AE235" s="297"/>
      <c r="AF235" s="297"/>
      <c r="AG235" s="297"/>
      <c r="AH235" s="293"/>
      <c r="AI235" s="293"/>
      <c r="AJ235" s="293"/>
      <c r="AK235" s="293"/>
      <c r="AL235" s="293"/>
      <c r="AM235" s="293"/>
      <c r="AN235" s="293"/>
      <c r="AO235" s="326"/>
      <c r="AP235" s="3"/>
      <c r="AQ235" s="3"/>
      <c r="AR235" s="3"/>
      <c r="AS235" s="3"/>
      <c r="AT235" s="1"/>
      <c r="AU235" s="1"/>
      <c r="AV235" s="1"/>
      <c r="AW235" s="319"/>
      <c r="AX235" s="291"/>
      <c r="AY235" s="291"/>
      <c r="AZ235" s="291"/>
      <c r="BA235" s="291"/>
      <c r="BB235" s="291"/>
      <c r="BC235" s="291"/>
      <c r="BD235" s="29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</row>
    <row r="236" spans="1:76" ht="12.75" customHeight="1" x14ac:dyDescent="0.25">
      <c r="A236" s="310">
        <f>IF(ROW()-ROW(A$4)&lt;=1000,ROW()-ROW(A$4),"")</f>
        <v>232</v>
      </c>
      <c r="B236" s="301"/>
      <c r="C236" s="301"/>
      <c r="D236" s="67"/>
      <c r="E236" s="245"/>
      <c r="F236" s="245"/>
      <c r="G236" s="309" t="str">
        <f>IF(IF(ISNUMBER(E236),"",MAX(G$4:G235)+1)&lt;=G$3,IF(ISNUMBER(E236),"",MAX(G$4:G235)+1),"")</f>
        <v/>
      </c>
      <c r="H236" s="307"/>
      <c r="I236" s="307"/>
      <c r="J236" s="304"/>
      <c r="K236" s="309"/>
      <c r="L236" s="309" t="str">
        <f>IF(C236="","",IF(ISNUMBER(MATCH(C236,$J$5:$J$1000,0)),"",IF(G236=1,E$4,0)+MAX(L$4:L235)+1))</f>
        <v/>
      </c>
      <c r="M236" s="304"/>
      <c r="N236" s="304"/>
      <c r="O236" s="67"/>
      <c r="P236" s="319"/>
      <c r="Q236" s="6"/>
      <c r="R236" s="294"/>
      <c r="S236" s="294"/>
      <c r="T236" s="294"/>
      <c r="U236" s="294"/>
      <c r="V236" s="294"/>
      <c r="W236" s="294"/>
      <c r="X236" s="294"/>
      <c r="Y236" s="294"/>
      <c r="Z236" s="297"/>
      <c r="AA236" s="297"/>
      <c r="AB236" s="297"/>
      <c r="AC236" s="297"/>
      <c r="AD236" s="297"/>
      <c r="AE236" s="297"/>
      <c r="AF236" s="297"/>
      <c r="AG236" s="297"/>
      <c r="AH236" s="293"/>
      <c r="AI236" s="293"/>
      <c r="AJ236" s="293"/>
      <c r="AK236" s="293"/>
      <c r="AL236" s="293"/>
      <c r="AM236" s="293"/>
      <c r="AN236" s="293"/>
      <c r="AO236" s="326"/>
      <c r="AP236" s="3"/>
      <c r="AQ236" s="3"/>
      <c r="AR236" s="3"/>
      <c r="AS236" s="3"/>
      <c r="AT236" s="1"/>
      <c r="AU236" s="1"/>
      <c r="AV236" s="1"/>
      <c r="AW236" s="319"/>
      <c r="AX236" s="291"/>
      <c r="AY236" s="291"/>
      <c r="AZ236" s="291"/>
      <c r="BA236" s="291"/>
      <c r="BB236" s="291"/>
      <c r="BC236" s="291"/>
      <c r="BD236" s="29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</row>
    <row r="237" spans="1:76" ht="12.75" customHeight="1" x14ac:dyDescent="0.25">
      <c r="A237" s="310">
        <f>IF(ROW()-ROW(A$4)&lt;=1000,ROW()-ROW(A$4),"")</f>
        <v>233</v>
      </c>
      <c r="B237" s="301"/>
      <c r="C237" s="301"/>
      <c r="D237" s="67"/>
      <c r="E237" s="245"/>
      <c r="F237" s="245"/>
      <c r="G237" s="309" t="str">
        <f>IF(IF(ISNUMBER(E237),"",MAX(G$4:G236)+1)&lt;=G$3,IF(ISNUMBER(E237),"",MAX(G$4:G236)+1),"")</f>
        <v/>
      </c>
      <c r="H237" s="307"/>
      <c r="I237" s="307"/>
      <c r="J237" s="304"/>
      <c r="K237" s="309"/>
      <c r="L237" s="309" t="str">
        <f>IF(C237="","",IF(ISNUMBER(MATCH(C237,$J$5:$J$1000,0)),"",IF(G237=1,E$4,0)+MAX(L$4:L236)+1))</f>
        <v/>
      </c>
      <c r="M237" s="304"/>
      <c r="N237" s="304"/>
      <c r="O237" s="67"/>
      <c r="P237" s="319"/>
      <c r="Q237" s="6"/>
      <c r="R237" s="294"/>
      <c r="S237" s="294"/>
      <c r="T237" s="294"/>
      <c r="U237" s="294"/>
      <c r="V237" s="294"/>
      <c r="W237" s="294"/>
      <c r="X237" s="294"/>
      <c r="Y237" s="294"/>
      <c r="Z237" s="297"/>
      <c r="AA237" s="297"/>
      <c r="AB237" s="297"/>
      <c r="AC237" s="297"/>
      <c r="AD237" s="297"/>
      <c r="AE237" s="297"/>
      <c r="AF237" s="297"/>
      <c r="AG237" s="297"/>
      <c r="AH237" s="293"/>
      <c r="AI237" s="293"/>
      <c r="AJ237" s="293"/>
      <c r="AK237" s="293"/>
      <c r="AL237" s="293"/>
      <c r="AM237" s="293"/>
      <c r="AN237" s="293"/>
      <c r="AO237" s="326"/>
      <c r="AP237" s="3"/>
      <c r="AQ237" s="3"/>
      <c r="AR237" s="3"/>
      <c r="AS237" s="3"/>
      <c r="AT237" s="1"/>
      <c r="AU237" s="1"/>
      <c r="AV237" s="1"/>
      <c r="AW237" s="319"/>
      <c r="AX237" s="291"/>
      <c r="AY237" s="291"/>
      <c r="AZ237" s="291"/>
      <c r="BA237" s="291"/>
      <c r="BB237" s="291"/>
      <c r="BC237" s="291"/>
      <c r="BD237" s="29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</row>
    <row r="238" spans="1:76" ht="12.75" customHeight="1" x14ac:dyDescent="0.25">
      <c r="A238" s="310">
        <f>IF(ROW()-ROW(A$4)&lt;=1000,ROW()-ROW(A$4),"")</f>
        <v>234</v>
      </c>
      <c r="B238" s="301"/>
      <c r="C238" s="301"/>
      <c r="D238" s="67"/>
      <c r="E238" s="245"/>
      <c r="F238" s="245"/>
      <c r="G238" s="309" t="str">
        <f>IF(IF(ISNUMBER(E238),"",MAX(G$4:G237)+1)&lt;=G$3,IF(ISNUMBER(E238),"",MAX(G$4:G237)+1),"")</f>
        <v/>
      </c>
      <c r="H238" s="307"/>
      <c r="I238" s="307"/>
      <c r="J238" s="304"/>
      <c r="K238" s="309"/>
      <c r="L238" s="309" t="str">
        <f>IF(C238="","",IF(ISNUMBER(MATCH(C238,$J$5:$J$1000,0)),"",IF(G238=1,E$4,0)+MAX(L$4:L237)+1))</f>
        <v/>
      </c>
      <c r="M238" s="304"/>
      <c r="N238" s="304"/>
      <c r="O238" s="67"/>
      <c r="P238" s="319"/>
      <c r="Q238" s="6"/>
      <c r="R238" s="294"/>
      <c r="S238" s="294"/>
      <c r="T238" s="294"/>
      <c r="U238" s="294"/>
      <c r="V238" s="294"/>
      <c r="W238" s="294"/>
      <c r="X238" s="294"/>
      <c r="Y238" s="294"/>
      <c r="Z238" s="297"/>
      <c r="AA238" s="297"/>
      <c r="AB238" s="297"/>
      <c r="AC238" s="297"/>
      <c r="AD238" s="297"/>
      <c r="AE238" s="297"/>
      <c r="AF238" s="297"/>
      <c r="AG238" s="297"/>
      <c r="AH238" s="293"/>
      <c r="AI238" s="293"/>
      <c r="AJ238" s="293"/>
      <c r="AK238" s="293"/>
      <c r="AL238" s="293"/>
      <c r="AM238" s="293"/>
      <c r="AN238" s="293"/>
      <c r="AO238" s="326"/>
      <c r="AP238" s="3"/>
      <c r="AQ238" s="3"/>
      <c r="AR238" s="3"/>
      <c r="AS238" s="3"/>
      <c r="AT238" s="1"/>
      <c r="AU238" s="1"/>
      <c r="AV238" s="1"/>
      <c r="AW238" s="319"/>
      <c r="AX238" s="291"/>
      <c r="AY238" s="291"/>
      <c r="AZ238" s="291"/>
      <c r="BA238" s="291"/>
      <c r="BB238" s="291"/>
      <c r="BC238" s="291"/>
      <c r="BD238" s="29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</row>
    <row r="239" spans="1:76" ht="12.75" customHeight="1" x14ac:dyDescent="0.25">
      <c r="A239" s="310">
        <f>IF(ROW()-ROW(A$4)&lt;=1000,ROW()-ROW(A$4),"")</f>
        <v>235</v>
      </c>
      <c r="B239" s="301"/>
      <c r="C239" s="301"/>
      <c r="D239" s="67"/>
      <c r="E239" s="245"/>
      <c r="F239" s="245"/>
      <c r="G239" s="309" t="str">
        <f>IF(IF(ISNUMBER(E239),"",MAX(G$4:G238)+1)&lt;=G$3,IF(ISNUMBER(E239),"",MAX(G$4:G238)+1),"")</f>
        <v/>
      </c>
      <c r="H239" s="307"/>
      <c r="I239" s="307"/>
      <c r="J239" s="304"/>
      <c r="K239" s="309"/>
      <c r="L239" s="309" t="str">
        <f>IF(C239="","",IF(ISNUMBER(MATCH(C239,$J$5:$J$1000,0)),"",IF(G239=1,E$4,0)+MAX(L$4:L238)+1))</f>
        <v/>
      </c>
      <c r="M239" s="304"/>
      <c r="N239" s="304"/>
      <c r="O239" s="67"/>
      <c r="P239" s="319"/>
      <c r="Q239" s="6"/>
      <c r="R239" s="294"/>
      <c r="S239" s="294"/>
      <c r="T239" s="294"/>
      <c r="U239" s="294"/>
      <c r="V239" s="294"/>
      <c r="W239" s="294"/>
      <c r="X239" s="294"/>
      <c r="Y239" s="294"/>
      <c r="Z239" s="297"/>
      <c r="AA239" s="297"/>
      <c r="AB239" s="297"/>
      <c r="AC239" s="297"/>
      <c r="AD239" s="297"/>
      <c r="AE239" s="297"/>
      <c r="AF239" s="297"/>
      <c r="AG239" s="297"/>
      <c r="AH239" s="293"/>
      <c r="AI239" s="293"/>
      <c r="AJ239" s="293"/>
      <c r="AK239" s="293"/>
      <c r="AL239" s="293"/>
      <c r="AM239" s="293"/>
      <c r="AN239" s="293"/>
      <c r="AO239" s="326"/>
      <c r="AP239" s="3"/>
      <c r="AQ239" s="3"/>
      <c r="AR239" s="3"/>
      <c r="AS239" s="3"/>
      <c r="AT239" s="1"/>
      <c r="AU239" s="1"/>
      <c r="AV239" s="1"/>
      <c r="AW239" s="319"/>
      <c r="AX239" s="291"/>
      <c r="AY239" s="291"/>
      <c r="AZ239" s="291"/>
      <c r="BA239" s="291"/>
      <c r="BB239" s="291"/>
      <c r="BC239" s="291"/>
      <c r="BD239" s="29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</row>
    <row r="240" spans="1:76" ht="12.75" customHeight="1" x14ac:dyDescent="0.25">
      <c r="A240" s="310">
        <f>IF(ROW()-ROW(A$4)&lt;=1000,ROW()-ROW(A$4),"")</f>
        <v>236</v>
      </c>
      <c r="B240" s="301"/>
      <c r="C240" s="301"/>
      <c r="D240" s="67"/>
      <c r="E240" s="245"/>
      <c r="F240" s="245"/>
      <c r="G240" s="309" t="str">
        <f>IF(IF(ISNUMBER(E240),"",MAX(G$4:G239)+1)&lt;=G$3,IF(ISNUMBER(E240),"",MAX(G$4:G239)+1),"")</f>
        <v/>
      </c>
      <c r="H240" s="307"/>
      <c r="I240" s="307"/>
      <c r="J240" s="304"/>
      <c r="K240" s="309"/>
      <c r="L240" s="309" t="str">
        <f>IF(C240="","",IF(ISNUMBER(MATCH(C240,$J$5:$J$1000,0)),"",IF(G240=1,E$4,0)+MAX(L$4:L239)+1))</f>
        <v/>
      </c>
      <c r="M240" s="304"/>
      <c r="N240" s="304"/>
      <c r="O240" s="67"/>
      <c r="P240" s="319"/>
      <c r="Q240" s="6"/>
      <c r="R240" s="294"/>
      <c r="S240" s="294"/>
      <c r="T240" s="294"/>
      <c r="U240" s="294"/>
      <c r="V240" s="294"/>
      <c r="W240" s="294"/>
      <c r="X240" s="294"/>
      <c r="Y240" s="294"/>
      <c r="Z240" s="297"/>
      <c r="AA240" s="297"/>
      <c r="AB240" s="297"/>
      <c r="AC240" s="297"/>
      <c r="AD240" s="297"/>
      <c r="AE240" s="297"/>
      <c r="AF240" s="297"/>
      <c r="AG240" s="297"/>
      <c r="AH240" s="293"/>
      <c r="AI240" s="293"/>
      <c r="AJ240" s="293"/>
      <c r="AK240" s="293"/>
      <c r="AL240" s="293"/>
      <c r="AM240" s="293"/>
      <c r="AN240" s="293"/>
      <c r="AO240" s="326"/>
      <c r="AP240" s="3"/>
      <c r="AQ240" s="3"/>
      <c r="AR240" s="3"/>
      <c r="AS240" s="3"/>
      <c r="AT240" s="1"/>
      <c r="AU240" s="1"/>
      <c r="AV240" s="1"/>
      <c r="AW240" s="319"/>
      <c r="AX240" s="291"/>
      <c r="AY240" s="291"/>
      <c r="AZ240" s="291"/>
      <c r="BA240" s="291"/>
      <c r="BB240" s="291"/>
      <c r="BC240" s="291"/>
      <c r="BD240" s="29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</row>
    <row r="241" spans="1:76" ht="12.75" customHeight="1" x14ac:dyDescent="0.25">
      <c r="A241" s="310">
        <f>IF(ROW()-ROW(A$4)&lt;=1000,ROW()-ROW(A$4),"")</f>
        <v>237</v>
      </c>
      <c r="B241" s="301"/>
      <c r="C241" s="301"/>
      <c r="D241" s="67"/>
      <c r="E241" s="245"/>
      <c r="F241" s="245"/>
      <c r="G241" s="309" t="str">
        <f>IF(IF(ISNUMBER(E241),"",MAX(G$4:G240)+1)&lt;=G$3,IF(ISNUMBER(E241),"",MAX(G$4:G240)+1),"")</f>
        <v/>
      </c>
      <c r="H241" s="307"/>
      <c r="I241" s="307"/>
      <c r="J241" s="304"/>
      <c r="K241" s="309"/>
      <c r="L241" s="309" t="str">
        <f>IF(C241="","",IF(ISNUMBER(MATCH(C241,$J$5:$J$1000,0)),"",IF(G241=1,E$4,0)+MAX(L$4:L240)+1))</f>
        <v/>
      </c>
      <c r="M241" s="304"/>
      <c r="N241" s="304"/>
      <c r="O241" s="67"/>
      <c r="P241" s="319"/>
      <c r="Q241" s="6"/>
      <c r="R241" s="294"/>
      <c r="S241" s="294"/>
      <c r="T241" s="294"/>
      <c r="U241" s="294"/>
      <c r="V241" s="294"/>
      <c r="W241" s="294"/>
      <c r="X241" s="294"/>
      <c r="Y241" s="294"/>
      <c r="Z241" s="297"/>
      <c r="AA241" s="297"/>
      <c r="AB241" s="297"/>
      <c r="AC241" s="297"/>
      <c r="AD241" s="297"/>
      <c r="AE241" s="297"/>
      <c r="AF241" s="297"/>
      <c r="AG241" s="297"/>
      <c r="AH241" s="293"/>
      <c r="AI241" s="293"/>
      <c r="AJ241" s="293"/>
      <c r="AK241" s="293"/>
      <c r="AL241" s="293"/>
      <c r="AM241" s="293"/>
      <c r="AN241" s="293"/>
      <c r="AO241" s="326"/>
      <c r="AP241" s="3"/>
      <c r="AQ241" s="3"/>
      <c r="AR241" s="3"/>
      <c r="AS241" s="3"/>
      <c r="AT241" s="1"/>
      <c r="AU241" s="1"/>
      <c r="AV241" s="1"/>
      <c r="AW241" s="319"/>
      <c r="AX241" s="291"/>
      <c r="AY241" s="291"/>
      <c r="AZ241" s="291"/>
      <c r="BA241" s="291"/>
      <c r="BB241" s="291"/>
      <c r="BC241" s="291"/>
      <c r="BD241" s="29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</row>
    <row r="242" spans="1:76" ht="12.75" customHeight="1" x14ac:dyDescent="0.25">
      <c r="A242" s="310">
        <f>IF(ROW()-ROW(A$4)&lt;=1000,ROW()-ROW(A$4),"")</f>
        <v>238</v>
      </c>
      <c r="B242" s="301"/>
      <c r="C242" s="301"/>
      <c r="D242" s="67"/>
      <c r="E242" s="245"/>
      <c r="F242" s="245"/>
      <c r="G242" s="309" t="str">
        <f>IF(IF(ISNUMBER(E242),"",MAX(G$4:G241)+1)&lt;=G$3,IF(ISNUMBER(E242),"",MAX(G$4:G241)+1),"")</f>
        <v/>
      </c>
      <c r="H242" s="307"/>
      <c r="I242" s="307"/>
      <c r="J242" s="304"/>
      <c r="K242" s="309"/>
      <c r="L242" s="309" t="str">
        <f>IF(C242="","",IF(ISNUMBER(MATCH(C242,$J$5:$J$1000,0)),"",IF(G242=1,E$4,0)+MAX(L$4:L241)+1))</f>
        <v/>
      </c>
      <c r="M242" s="304"/>
      <c r="N242" s="304"/>
      <c r="O242" s="67"/>
      <c r="P242" s="319"/>
      <c r="Q242" s="6"/>
      <c r="R242" s="294"/>
      <c r="S242" s="294"/>
      <c r="T242" s="294"/>
      <c r="U242" s="294"/>
      <c r="V242" s="294"/>
      <c r="W242" s="294"/>
      <c r="X242" s="294"/>
      <c r="Y242" s="294"/>
      <c r="Z242" s="297"/>
      <c r="AA242" s="297"/>
      <c r="AB242" s="297"/>
      <c r="AC242" s="297"/>
      <c r="AD242" s="297"/>
      <c r="AE242" s="297"/>
      <c r="AF242" s="297"/>
      <c r="AG242" s="297"/>
      <c r="AH242" s="293"/>
      <c r="AI242" s="293"/>
      <c r="AJ242" s="293"/>
      <c r="AK242" s="293"/>
      <c r="AL242" s="293"/>
      <c r="AM242" s="293"/>
      <c r="AN242" s="293"/>
      <c r="AO242" s="326"/>
      <c r="AP242" s="3"/>
      <c r="AQ242" s="3"/>
      <c r="AR242" s="3"/>
      <c r="AS242" s="3"/>
      <c r="AT242" s="1"/>
      <c r="AU242" s="1"/>
      <c r="AV242" s="1"/>
      <c r="AW242" s="319"/>
      <c r="AX242" s="291"/>
      <c r="AY242" s="291"/>
      <c r="AZ242" s="291"/>
      <c r="BA242" s="291"/>
      <c r="BB242" s="291"/>
      <c r="BC242" s="291"/>
      <c r="BD242" s="29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</row>
    <row r="243" spans="1:76" ht="12.75" customHeight="1" x14ac:dyDescent="0.25">
      <c r="A243" s="310">
        <f>IF(ROW()-ROW(A$4)&lt;=1000,ROW()-ROW(A$4),"")</f>
        <v>239</v>
      </c>
      <c r="B243" s="301"/>
      <c r="C243" s="301"/>
      <c r="D243" s="67"/>
      <c r="E243" s="245"/>
      <c r="F243" s="245"/>
      <c r="G243" s="309" t="str">
        <f>IF(IF(ISNUMBER(E243),"",MAX(G$4:G242)+1)&lt;=G$3,IF(ISNUMBER(E243),"",MAX(G$4:G242)+1),"")</f>
        <v/>
      </c>
      <c r="H243" s="307"/>
      <c r="I243" s="307"/>
      <c r="J243" s="304"/>
      <c r="K243" s="309"/>
      <c r="L243" s="309" t="str">
        <f>IF(C243="","",IF(ISNUMBER(MATCH(C243,$J$5:$J$1000,0)),"",IF(G243=1,E$4,0)+MAX(L$4:L242)+1))</f>
        <v/>
      </c>
      <c r="M243" s="304"/>
      <c r="N243" s="304"/>
      <c r="O243" s="67"/>
      <c r="P243" s="319"/>
      <c r="Q243" s="6"/>
      <c r="R243" s="294"/>
      <c r="S243" s="294"/>
      <c r="T243" s="294"/>
      <c r="U243" s="294"/>
      <c r="V243" s="294"/>
      <c r="W243" s="294"/>
      <c r="X243" s="294"/>
      <c r="Y243" s="294"/>
      <c r="Z243" s="297"/>
      <c r="AA243" s="297"/>
      <c r="AB243" s="297"/>
      <c r="AC243" s="297"/>
      <c r="AD243" s="297"/>
      <c r="AE243" s="297"/>
      <c r="AF243" s="297"/>
      <c r="AG243" s="297"/>
      <c r="AH243" s="293"/>
      <c r="AI243" s="293"/>
      <c r="AJ243" s="293"/>
      <c r="AK243" s="293"/>
      <c r="AL243" s="293"/>
      <c r="AM243" s="293"/>
      <c r="AN243" s="293"/>
      <c r="AO243" s="326"/>
      <c r="AP243" s="3"/>
      <c r="AQ243" s="3"/>
      <c r="AR243" s="3"/>
      <c r="AS243" s="3"/>
      <c r="AT243" s="1"/>
      <c r="AU243" s="1"/>
      <c r="AV243" s="1"/>
      <c r="AW243" s="319"/>
      <c r="AX243" s="291"/>
      <c r="AY243" s="291"/>
      <c r="AZ243" s="291"/>
      <c r="BA243" s="291"/>
      <c r="BB243" s="291"/>
      <c r="BC243" s="291"/>
      <c r="BD243" s="29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</row>
    <row r="244" spans="1:76" ht="12.75" customHeight="1" x14ac:dyDescent="0.25">
      <c r="A244" s="310">
        <f>IF(ROW()-ROW(A$4)&lt;=1000,ROW()-ROW(A$4),"")</f>
        <v>240</v>
      </c>
      <c r="B244" s="301"/>
      <c r="C244" s="301"/>
      <c r="D244" s="67"/>
      <c r="E244" s="245"/>
      <c r="F244" s="245"/>
      <c r="G244" s="309" t="str">
        <f>IF(IF(ISNUMBER(E244),"",MAX(G$4:G243)+1)&lt;=G$3,IF(ISNUMBER(E244),"",MAX(G$4:G243)+1),"")</f>
        <v/>
      </c>
      <c r="H244" s="307"/>
      <c r="I244" s="307"/>
      <c r="J244" s="304"/>
      <c r="K244" s="309"/>
      <c r="L244" s="309" t="str">
        <f>IF(C244="","",IF(ISNUMBER(MATCH(C244,$J$5:$J$1000,0)),"",IF(G244=1,E$4,0)+MAX(L$4:L243)+1))</f>
        <v/>
      </c>
      <c r="M244" s="304"/>
      <c r="N244" s="304"/>
      <c r="O244" s="67"/>
      <c r="P244" s="319"/>
      <c r="Q244" s="6"/>
      <c r="R244" s="294"/>
      <c r="S244" s="294"/>
      <c r="T244" s="294"/>
      <c r="U244" s="294"/>
      <c r="V244" s="294"/>
      <c r="W244" s="294"/>
      <c r="X244" s="294"/>
      <c r="Y244" s="294"/>
      <c r="Z244" s="297"/>
      <c r="AA244" s="297"/>
      <c r="AB244" s="297"/>
      <c r="AC244" s="297"/>
      <c r="AD244" s="297"/>
      <c r="AE244" s="297"/>
      <c r="AF244" s="297"/>
      <c r="AG244" s="297"/>
      <c r="AH244" s="293"/>
      <c r="AI244" s="293"/>
      <c r="AJ244" s="293"/>
      <c r="AK244" s="293"/>
      <c r="AL244" s="293"/>
      <c r="AM244" s="293"/>
      <c r="AN244" s="293"/>
      <c r="AO244" s="326"/>
      <c r="AP244" s="3"/>
      <c r="AQ244" s="3"/>
      <c r="AR244" s="3"/>
      <c r="AS244" s="3"/>
      <c r="AT244" s="1"/>
      <c r="AU244" s="1"/>
      <c r="AV244" s="1"/>
      <c r="AW244" s="319"/>
      <c r="AX244" s="291"/>
      <c r="AY244" s="291"/>
      <c r="AZ244" s="291"/>
      <c r="BA244" s="291"/>
      <c r="BB244" s="291"/>
      <c r="BC244" s="291"/>
      <c r="BD244" s="29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</row>
    <row r="245" spans="1:76" ht="12.75" customHeight="1" x14ac:dyDescent="0.25">
      <c r="A245" s="310">
        <f>IF(ROW()-ROW(A$4)&lt;=1000,ROW()-ROW(A$4),"")</f>
        <v>241</v>
      </c>
      <c r="B245" s="301"/>
      <c r="C245" s="301"/>
      <c r="D245" s="67"/>
      <c r="E245" s="245"/>
      <c r="F245" s="245"/>
      <c r="G245" s="309" t="str">
        <f>IF(IF(ISNUMBER(E245),"",MAX(G$4:G244)+1)&lt;=G$3,IF(ISNUMBER(E245),"",MAX(G$4:G244)+1),"")</f>
        <v/>
      </c>
      <c r="H245" s="307"/>
      <c r="I245" s="307"/>
      <c r="J245" s="304"/>
      <c r="K245" s="309"/>
      <c r="L245" s="309" t="str">
        <f>IF(C245="","",IF(ISNUMBER(MATCH(C245,$J$5:$J$1000,0)),"",IF(G245=1,E$4,0)+MAX(L$4:L244)+1))</f>
        <v/>
      </c>
      <c r="M245" s="304"/>
      <c r="N245" s="304"/>
      <c r="O245" s="67"/>
      <c r="P245" s="319"/>
      <c r="Q245" s="6"/>
      <c r="R245" s="294"/>
      <c r="S245" s="294"/>
      <c r="T245" s="294"/>
      <c r="U245" s="294"/>
      <c r="V245" s="294"/>
      <c r="W245" s="294"/>
      <c r="X245" s="294"/>
      <c r="Y245" s="294"/>
      <c r="Z245" s="297"/>
      <c r="AA245" s="297"/>
      <c r="AB245" s="297"/>
      <c r="AC245" s="297"/>
      <c r="AD245" s="297"/>
      <c r="AE245" s="297"/>
      <c r="AF245" s="297"/>
      <c r="AG245" s="297"/>
      <c r="AH245" s="293"/>
      <c r="AI245" s="293"/>
      <c r="AJ245" s="293"/>
      <c r="AK245" s="293"/>
      <c r="AL245" s="293"/>
      <c r="AM245" s="293"/>
      <c r="AN245" s="293"/>
      <c r="AO245" s="326"/>
      <c r="AP245" s="3"/>
      <c r="AQ245" s="3"/>
      <c r="AR245" s="3"/>
      <c r="AS245" s="3"/>
      <c r="AT245" s="1"/>
      <c r="AU245" s="1"/>
      <c r="AV245" s="1"/>
      <c r="AW245" s="319"/>
      <c r="AX245" s="291"/>
      <c r="AY245" s="291"/>
      <c r="AZ245" s="291"/>
      <c r="BA245" s="291"/>
      <c r="BB245" s="291"/>
      <c r="BC245" s="291"/>
      <c r="BD245" s="29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</row>
    <row r="246" spans="1:76" ht="12.75" customHeight="1" x14ac:dyDescent="0.25">
      <c r="A246" s="310">
        <f>IF(ROW()-ROW(A$4)&lt;=1000,ROW()-ROW(A$4),"")</f>
        <v>242</v>
      </c>
      <c r="B246" s="301"/>
      <c r="C246" s="301"/>
      <c r="D246" s="67"/>
      <c r="E246" s="245"/>
      <c r="F246" s="245"/>
      <c r="G246" s="309" t="str">
        <f>IF(IF(ISNUMBER(E246),"",MAX(G$4:G245)+1)&lt;=G$3,IF(ISNUMBER(E246),"",MAX(G$4:G245)+1),"")</f>
        <v/>
      </c>
      <c r="H246" s="307"/>
      <c r="I246" s="307"/>
      <c r="J246" s="304"/>
      <c r="K246" s="309"/>
      <c r="L246" s="309" t="str">
        <f>IF(C246="","",IF(ISNUMBER(MATCH(C246,$J$5:$J$1000,0)),"",IF(G246=1,E$4,0)+MAX(L$4:L245)+1))</f>
        <v/>
      </c>
      <c r="M246" s="304"/>
      <c r="N246" s="304"/>
      <c r="O246" s="67"/>
      <c r="P246" s="319"/>
      <c r="Q246" s="6"/>
      <c r="R246" s="294"/>
      <c r="S246" s="294"/>
      <c r="T246" s="294"/>
      <c r="U246" s="294"/>
      <c r="V246" s="294"/>
      <c r="W246" s="294"/>
      <c r="X246" s="294"/>
      <c r="Y246" s="294"/>
      <c r="Z246" s="297"/>
      <c r="AA246" s="297"/>
      <c r="AB246" s="297"/>
      <c r="AC246" s="297"/>
      <c r="AD246" s="297"/>
      <c r="AE246" s="297"/>
      <c r="AF246" s="297"/>
      <c r="AG246" s="297"/>
      <c r="AH246" s="293"/>
      <c r="AI246" s="293"/>
      <c r="AJ246" s="293"/>
      <c r="AK246" s="293"/>
      <c r="AL246" s="293"/>
      <c r="AM246" s="293"/>
      <c r="AN246" s="293"/>
      <c r="AO246" s="326"/>
      <c r="AP246" s="3"/>
      <c r="AQ246" s="3"/>
      <c r="AR246" s="3"/>
      <c r="AS246" s="3"/>
      <c r="AT246" s="1"/>
      <c r="AU246" s="1"/>
      <c r="AV246" s="1"/>
      <c r="AW246" s="319"/>
      <c r="AX246" s="291"/>
      <c r="AY246" s="291"/>
      <c r="AZ246" s="291"/>
      <c r="BA246" s="291"/>
      <c r="BB246" s="291"/>
      <c r="BC246" s="291"/>
      <c r="BD246" s="29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</row>
    <row r="247" spans="1:76" ht="12.75" customHeight="1" x14ac:dyDescent="0.25">
      <c r="A247" s="310">
        <f>IF(ROW()-ROW(A$4)&lt;=1000,ROW()-ROW(A$4),"")</f>
        <v>243</v>
      </c>
      <c r="B247" s="301"/>
      <c r="C247" s="301"/>
      <c r="D247" s="67"/>
      <c r="E247" s="245"/>
      <c r="F247" s="245"/>
      <c r="G247" s="309" t="str">
        <f>IF(IF(ISNUMBER(E247),"",MAX(G$4:G246)+1)&lt;=G$3,IF(ISNUMBER(E247),"",MAX(G$4:G246)+1),"")</f>
        <v/>
      </c>
      <c r="H247" s="307"/>
      <c r="I247" s="307"/>
      <c r="J247" s="304"/>
      <c r="K247" s="309"/>
      <c r="L247" s="309" t="str">
        <f>IF(C247="","",IF(ISNUMBER(MATCH(C247,$J$5:$J$1000,0)),"",IF(G247=1,E$4,0)+MAX(L$4:L246)+1))</f>
        <v/>
      </c>
      <c r="M247" s="304"/>
      <c r="N247" s="304"/>
      <c r="O247" s="67"/>
      <c r="P247" s="319"/>
      <c r="Q247" s="6"/>
      <c r="R247" s="294"/>
      <c r="S247" s="294"/>
      <c r="T247" s="294"/>
      <c r="U247" s="294"/>
      <c r="V247" s="294"/>
      <c r="W247" s="294"/>
      <c r="X247" s="294"/>
      <c r="Y247" s="294"/>
      <c r="Z247" s="297"/>
      <c r="AA247" s="297"/>
      <c r="AB247" s="297"/>
      <c r="AC247" s="297"/>
      <c r="AD247" s="297"/>
      <c r="AE247" s="297"/>
      <c r="AF247" s="297"/>
      <c r="AG247" s="297"/>
      <c r="AH247" s="293"/>
      <c r="AI247" s="293"/>
      <c r="AJ247" s="293"/>
      <c r="AK247" s="293"/>
      <c r="AL247" s="293"/>
      <c r="AM247" s="293"/>
      <c r="AN247" s="293"/>
      <c r="AO247" s="326"/>
      <c r="AP247" s="3"/>
      <c r="AQ247" s="3"/>
      <c r="AR247" s="3"/>
      <c r="AS247" s="3"/>
      <c r="AT247" s="1"/>
      <c r="AU247" s="1"/>
      <c r="AV247" s="1"/>
      <c r="AW247" s="319"/>
      <c r="AX247" s="291"/>
      <c r="AY247" s="291"/>
      <c r="AZ247" s="291"/>
      <c r="BA247" s="291"/>
      <c r="BB247" s="291"/>
      <c r="BC247" s="291"/>
      <c r="BD247" s="29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</row>
    <row r="248" spans="1:76" ht="12.75" customHeight="1" x14ac:dyDescent="0.25">
      <c r="A248" s="310">
        <f>IF(ROW()-ROW(A$4)&lt;=1000,ROW()-ROW(A$4),"")</f>
        <v>244</v>
      </c>
      <c r="B248" s="301"/>
      <c r="C248" s="301"/>
      <c r="D248" s="67"/>
      <c r="E248" s="245"/>
      <c r="F248" s="245"/>
      <c r="G248" s="309" t="str">
        <f>IF(IF(ISNUMBER(E248),"",MAX(G$4:G247)+1)&lt;=G$3,IF(ISNUMBER(E248),"",MAX(G$4:G247)+1),"")</f>
        <v/>
      </c>
      <c r="H248" s="307"/>
      <c r="I248" s="307"/>
      <c r="J248" s="304"/>
      <c r="K248" s="309"/>
      <c r="L248" s="309" t="str">
        <f>IF(C248="","",IF(ISNUMBER(MATCH(C248,$J$5:$J$1000,0)),"",IF(G248=1,E$4,0)+MAX(L$4:L247)+1))</f>
        <v/>
      </c>
      <c r="M248" s="304"/>
      <c r="N248" s="304"/>
      <c r="O248" s="67"/>
      <c r="P248" s="319"/>
      <c r="Q248" s="6"/>
      <c r="R248" s="294"/>
      <c r="S248" s="294"/>
      <c r="T248" s="294"/>
      <c r="U248" s="294"/>
      <c r="V248" s="294"/>
      <c r="W248" s="294"/>
      <c r="X248" s="294"/>
      <c r="Y248" s="294"/>
      <c r="Z248" s="297"/>
      <c r="AA248" s="297"/>
      <c r="AB248" s="297"/>
      <c r="AC248" s="297"/>
      <c r="AD248" s="297"/>
      <c r="AE248" s="297"/>
      <c r="AF248" s="297"/>
      <c r="AG248" s="297"/>
      <c r="AH248" s="293"/>
      <c r="AI248" s="293"/>
      <c r="AJ248" s="293"/>
      <c r="AK248" s="293"/>
      <c r="AL248" s="293"/>
      <c r="AM248" s="293"/>
      <c r="AN248" s="293"/>
      <c r="AO248" s="326"/>
      <c r="AP248" s="3"/>
      <c r="AQ248" s="3"/>
      <c r="AR248" s="3"/>
      <c r="AS248" s="3"/>
      <c r="AT248" s="1"/>
      <c r="AU248" s="1"/>
      <c r="AV248" s="1"/>
      <c r="AW248" s="319"/>
      <c r="AX248" s="291"/>
      <c r="AY248" s="291"/>
      <c r="AZ248" s="291"/>
      <c r="BA248" s="291"/>
      <c r="BB248" s="291"/>
      <c r="BC248" s="291"/>
      <c r="BD248" s="29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</row>
    <row r="249" spans="1:76" ht="12.75" customHeight="1" x14ac:dyDescent="0.25">
      <c r="A249" s="310">
        <f>IF(ROW()-ROW(A$4)&lt;=1000,ROW()-ROW(A$4),"")</f>
        <v>245</v>
      </c>
      <c r="B249" s="301"/>
      <c r="C249" s="301"/>
      <c r="D249" s="67"/>
      <c r="E249" s="245"/>
      <c r="F249" s="245"/>
      <c r="G249" s="309" t="str">
        <f>IF(IF(ISNUMBER(E249),"",MAX(G$4:G248)+1)&lt;=G$3,IF(ISNUMBER(E249),"",MAX(G$4:G248)+1),"")</f>
        <v/>
      </c>
      <c r="H249" s="307"/>
      <c r="I249" s="307"/>
      <c r="J249" s="304"/>
      <c r="K249" s="309"/>
      <c r="L249" s="309" t="str">
        <f>IF(C249="","",IF(ISNUMBER(MATCH(C249,$J$5:$J$1000,0)),"",IF(G249=1,E$4,0)+MAX(L$4:L248)+1))</f>
        <v/>
      </c>
      <c r="M249" s="304"/>
      <c r="N249" s="304"/>
      <c r="O249" s="67"/>
      <c r="P249" s="319"/>
      <c r="Q249" s="6"/>
      <c r="R249" s="294"/>
      <c r="S249" s="294"/>
      <c r="T249" s="294"/>
      <c r="U249" s="294"/>
      <c r="V249" s="294"/>
      <c r="W249" s="294"/>
      <c r="X249" s="294"/>
      <c r="Y249" s="294"/>
      <c r="Z249" s="297"/>
      <c r="AA249" s="297"/>
      <c r="AB249" s="297"/>
      <c r="AC249" s="297"/>
      <c r="AD249" s="297"/>
      <c r="AE249" s="297"/>
      <c r="AF249" s="297"/>
      <c r="AG249" s="297"/>
      <c r="AH249" s="293"/>
      <c r="AI249" s="293"/>
      <c r="AJ249" s="293"/>
      <c r="AK249" s="293"/>
      <c r="AL249" s="293"/>
      <c r="AM249" s="293"/>
      <c r="AN249" s="293"/>
      <c r="AO249" s="326"/>
      <c r="AP249" s="3"/>
      <c r="AQ249" s="3"/>
      <c r="AR249" s="3"/>
      <c r="AS249" s="3"/>
      <c r="AT249" s="1"/>
      <c r="AU249" s="1"/>
      <c r="AV249" s="1"/>
      <c r="AW249" s="319"/>
      <c r="AX249" s="291"/>
      <c r="AY249" s="291"/>
      <c r="AZ249" s="291"/>
      <c r="BA249" s="291"/>
      <c r="BB249" s="291"/>
      <c r="BC249" s="291"/>
      <c r="BD249" s="29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</row>
    <row r="250" spans="1:76" ht="12.75" customHeight="1" x14ac:dyDescent="0.25">
      <c r="A250" s="310">
        <f>IF(ROW()-ROW(A$4)&lt;=1000,ROW()-ROW(A$4),"")</f>
        <v>246</v>
      </c>
      <c r="B250" s="301"/>
      <c r="C250" s="301"/>
      <c r="D250" s="67"/>
      <c r="E250" s="245"/>
      <c r="F250" s="245"/>
      <c r="G250" s="309" t="str">
        <f>IF(IF(ISNUMBER(E250),"",MAX(G$4:G249)+1)&lt;=G$3,IF(ISNUMBER(E250),"",MAX(G$4:G249)+1),"")</f>
        <v/>
      </c>
      <c r="H250" s="307"/>
      <c r="I250" s="307"/>
      <c r="J250" s="304"/>
      <c r="K250" s="309"/>
      <c r="L250" s="309" t="str">
        <f>IF(C250="","",IF(ISNUMBER(MATCH(C250,$J$5:$J$1000,0)),"",IF(G250=1,E$4,0)+MAX(L$4:L249)+1))</f>
        <v/>
      </c>
      <c r="M250" s="304"/>
      <c r="N250" s="304"/>
      <c r="O250" s="67"/>
      <c r="P250" s="319"/>
      <c r="Q250" s="6"/>
      <c r="R250" s="294"/>
      <c r="S250" s="294"/>
      <c r="T250" s="294"/>
      <c r="U250" s="294"/>
      <c r="V250" s="294"/>
      <c r="W250" s="294"/>
      <c r="X250" s="294"/>
      <c r="Y250" s="294"/>
      <c r="Z250" s="297"/>
      <c r="AA250" s="297"/>
      <c r="AB250" s="297"/>
      <c r="AC250" s="297"/>
      <c r="AD250" s="297"/>
      <c r="AE250" s="297"/>
      <c r="AF250" s="297"/>
      <c r="AG250" s="297"/>
      <c r="AH250" s="293"/>
      <c r="AI250" s="293"/>
      <c r="AJ250" s="293"/>
      <c r="AK250" s="293"/>
      <c r="AL250" s="293"/>
      <c r="AM250" s="293"/>
      <c r="AN250" s="293"/>
      <c r="AO250" s="326"/>
      <c r="AP250" s="3"/>
      <c r="AQ250" s="3"/>
      <c r="AR250" s="3"/>
      <c r="AS250" s="3"/>
      <c r="AT250" s="1"/>
      <c r="AU250" s="1"/>
      <c r="AV250" s="1"/>
      <c r="AW250" s="319"/>
      <c r="AX250" s="291"/>
      <c r="AY250" s="291"/>
      <c r="AZ250" s="291"/>
      <c r="BA250" s="291"/>
      <c r="BB250" s="291"/>
      <c r="BC250" s="291"/>
      <c r="BD250" s="29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</row>
    <row r="251" spans="1:76" ht="12.75" customHeight="1" x14ac:dyDescent="0.25">
      <c r="A251" s="310">
        <f>IF(ROW()-ROW(A$4)&lt;=1000,ROW()-ROW(A$4),"")</f>
        <v>247</v>
      </c>
      <c r="B251" s="301"/>
      <c r="C251" s="301"/>
      <c r="D251" s="67"/>
      <c r="E251" s="245"/>
      <c r="F251" s="245"/>
      <c r="G251" s="309" t="str">
        <f>IF(IF(ISNUMBER(E251),"",MAX(G$4:G250)+1)&lt;=G$3,IF(ISNUMBER(E251),"",MAX(G$4:G250)+1),"")</f>
        <v/>
      </c>
      <c r="H251" s="307"/>
      <c r="I251" s="307"/>
      <c r="J251" s="304"/>
      <c r="K251" s="309"/>
      <c r="L251" s="309" t="str">
        <f>IF(C251="","",IF(ISNUMBER(MATCH(C251,$J$5:$J$1000,0)),"",IF(G251=1,E$4,0)+MAX(L$4:L250)+1))</f>
        <v/>
      </c>
      <c r="M251" s="304"/>
      <c r="N251" s="304"/>
      <c r="O251" s="67"/>
      <c r="P251" s="319"/>
      <c r="Q251" s="6"/>
      <c r="R251" s="294"/>
      <c r="S251" s="294"/>
      <c r="T251" s="294"/>
      <c r="U251" s="294"/>
      <c r="V251" s="294"/>
      <c r="W251" s="294"/>
      <c r="X251" s="294"/>
      <c r="Y251" s="294"/>
      <c r="Z251" s="297"/>
      <c r="AA251" s="297"/>
      <c r="AB251" s="297"/>
      <c r="AC251" s="297"/>
      <c r="AD251" s="297"/>
      <c r="AE251" s="297"/>
      <c r="AF251" s="297"/>
      <c r="AG251" s="297"/>
      <c r="AH251" s="293"/>
      <c r="AI251" s="293"/>
      <c r="AJ251" s="293"/>
      <c r="AK251" s="293"/>
      <c r="AL251" s="293"/>
      <c r="AM251" s="293"/>
      <c r="AN251" s="293"/>
      <c r="AO251" s="326"/>
      <c r="AP251" s="3"/>
      <c r="AQ251" s="3"/>
      <c r="AR251" s="3"/>
      <c r="AS251" s="3"/>
      <c r="AT251" s="1"/>
      <c r="AU251" s="1"/>
      <c r="AV251" s="1"/>
      <c r="AW251" s="319"/>
      <c r="AX251" s="291"/>
      <c r="AY251" s="291"/>
      <c r="AZ251" s="291"/>
      <c r="BA251" s="291"/>
      <c r="BB251" s="291"/>
      <c r="BC251" s="291"/>
      <c r="BD251" s="29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</row>
    <row r="252" spans="1:76" ht="12.75" customHeight="1" x14ac:dyDescent="0.25">
      <c r="A252" s="310">
        <f>IF(ROW()-ROW(A$4)&lt;=1000,ROW()-ROW(A$4),"")</f>
        <v>248</v>
      </c>
      <c r="B252" s="301"/>
      <c r="C252" s="301"/>
      <c r="D252" s="67"/>
      <c r="E252" s="245"/>
      <c r="F252" s="245"/>
      <c r="G252" s="309" t="str">
        <f>IF(IF(ISNUMBER(E252),"",MAX(G$4:G251)+1)&lt;=G$3,IF(ISNUMBER(E252),"",MAX(G$4:G251)+1),"")</f>
        <v/>
      </c>
      <c r="H252" s="307"/>
      <c r="I252" s="307"/>
      <c r="J252" s="304"/>
      <c r="K252" s="309"/>
      <c r="L252" s="309" t="str">
        <f>IF(C252="","",IF(ISNUMBER(MATCH(C252,$J$5:$J$1000,0)),"",IF(G252=1,E$4,0)+MAX(L$4:L251)+1))</f>
        <v/>
      </c>
      <c r="M252" s="304"/>
      <c r="N252" s="304"/>
      <c r="O252" s="67"/>
      <c r="P252" s="319"/>
      <c r="Q252" s="6"/>
      <c r="R252" s="294"/>
      <c r="S252" s="294"/>
      <c r="T252" s="294"/>
      <c r="U252" s="294"/>
      <c r="V252" s="294"/>
      <c r="W252" s="294"/>
      <c r="X252" s="294"/>
      <c r="Y252" s="294"/>
      <c r="Z252" s="297"/>
      <c r="AA252" s="297"/>
      <c r="AB252" s="297"/>
      <c r="AC252" s="297"/>
      <c r="AD252" s="297"/>
      <c r="AE252" s="297"/>
      <c r="AF252" s="297"/>
      <c r="AG252" s="297"/>
      <c r="AH252" s="293"/>
      <c r="AI252" s="293"/>
      <c r="AJ252" s="293"/>
      <c r="AK252" s="293"/>
      <c r="AL252" s="293"/>
      <c r="AM252" s="293"/>
      <c r="AN252" s="293"/>
      <c r="AO252" s="326"/>
      <c r="AP252" s="3"/>
      <c r="AQ252" s="3"/>
      <c r="AR252" s="3"/>
      <c r="AS252" s="3"/>
      <c r="AT252" s="1"/>
      <c r="AU252" s="1"/>
      <c r="AV252" s="1"/>
      <c r="AW252" s="319"/>
      <c r="AX252" s="291"/>
      <c r="AY252" s="291"/>
      <c r="AZ252" s="291"/>
      <c r="BA252" s="291"/>
      <c r="BB252" s="291"/>
      <c r="BC252" s="291"/>
      <c r="BD252" s="29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</row>
    <row r="253" spans="1:76" ht="12.75" customHeight="1" x14ac:dyDescent="0.25">
      <c r="A253" s="310">
        <f>IF(ROW()-ROW(A$4)&lt;=1000,ROW()-ROW(A$4),"")</f>
        <v>249</v>
      </c>
      <c r="B253" s="301"/>
      <c r="C253" s="301"/>
      <c r="D253" s="67"/>
      <c r="E253" s="245"/>
      <c r="F253" s="245"/>
      <c r="G253" s="309" t="str">
        <f>IF(IF(ISNUMBER(E253),"",MAX(G$4:G252)+1)&lt;=G$3,IF(ISNUMBER(E253),"",MAX(G$4:G252)+1),"")</f>
        <v/>
      </c>
      <c r="H253" s="307"/>
      <c r="I253" s="307"/>
      <c r="J253" s="304"/>
      <c r="K253" s="309"/>
      <c r="L253" s="309" t="str">
        <f>IF(C253="","",IF(ISNUMBER(MATCH(C253,$J$5:$J$1000,0)),"",IF(G253=1,E$4,0)+MAX(L$4:L252)+1))</f>
        <v/>
      </c>
      <c r="M253" s="304"/>
      <c r="N253" s="304"/>
      <c r="O253" s="67"/>
      <c r="P253" s="319"/>
      <c r="Q253" s="6"/>
      <c r="R253" s="294"/>
      <c r="S253" s="294"/>
      <c r="T253" s="294"/>
      <c r="U253" s="294"/>
      <c r="V253" s="294"/>
      <c r="W253" s="294"/>
      <c r="X253" s="294"/>
      <c r="Y253" s="294"/>
      <c r="Z253" s="297"/>
      <c r="AA253" s="297"/>
      <c r="AB253" s="297"/>
      <c r="AC253" s="297"/>
      <c r="AD253" s="297"/>
      <c r="AE253" s="297"/>
      <c r="AF253" s="297"/>
      <c r="AG253" s="297"/>
      <c r="AH253" s="293"/>
      <c r="AI253" s="293"/>
      <c r="AJ253" s="293"/>
      <c r="AK253" s="293"/>
      <c r="AL253" s="293"/>
      <c r="AM253" s="293"/>
      <c r="AN253" s="293"/>
      <c r="AO253" s="326"/>
      <c r="AP253" s="3"/>
      <c r="AQ253" s="3"/>
      <c r="AR253" s="3"/>
      <c r="AS253" s="3"/>
      <c r="AT253" s="1"/>
      <c r="AU253" s="1"/>
      <c r="AV253" s="1"/>
      <c r="AW253" s="319"/>
      <c r="AX253" s="291"/>
      <c r="AY253" s="291"/>
      <c r="AZ253" s="291"/>
      <c r="BA253" s="291"/>
      <c r="BB253" s="291"/>
      <c r="BC253" s="291"/>
      <c r="BD253" s="29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spans="1:76" ht="12.75" customHeight="1" x14ac:dyDescent="0.25">
      <c r="A254" s="310">
        <f>IF(ROW()-ROW(A$4)&lt;=1000,ROW()-ROW(A$4),"")</f>
        <v>250</v>
      </c>
      <c r="B254" s="301"/>
      <c r="C254" s="301"/>
      <c r="D254" s="67"/>
      <c r="E254" s="245"/>
      <c r="F254" s="245"/>
      <c r="G254" s="309" t="str">
        <f>IF(IF(ISNUMBER(E254),"",MAX(G$4:G253)+1)&lt;=G$3,IF(ISNUMBER(E254),"",MAX(G$4:G253)+1),"")</f>
        <v/>
      </c>
      <c r="H254" s="307"/>
      <c r="I254" s="307"/>
      <c r="J254" s="304"/>
      <c r="K254" s="309"/>
      <c r="L254" s="309" t="str">
        <f>IF(C254="","",IF(ISNUMBER(MATCH(C254,$J$5:$J$1000,0)),"",IF(G254=1,E$4,0)+MAX(L$4:L253)+1))</f>
        <v/>
      </c>
      <c r="M254" s="304"/>
      <c r="N254" s="304"/>
      <c r="O254" s="67"/>
      <c r="P254" s="319"/>
      <c r="Q254" s="6"/>
      <c r="R254" s="294"/>
      <c r="S254" s="294"/>
      <c r="T254" s="294"/>
      <c r="U254" s="294"/>
      <c r="V254" s="294"/>
      <c r="W254" s="294"/>
      <c r="X254" s="294"/>
      <c r="Y254" s="294"/>
      <c r="Z254" s="297"/>
      <c r="AA254" s="297"/>
      <c r="AB254" s="297"/>
      <c r="AC254" s="297"/>
      <c r="AD254" s="297"/>
      <c r="AE254" s="297"/>
      <c r="AF254" s="297"/>
      <c r="AG254" s="297"/>
      <c r="AH254" s="293"/>
      <c r="AI254" s="293"/>
      <c r="AJ254" s="293"/>
      <c r="AK254" s="293"/>
      <c r="AL254" s="293"/>
      <c r="AM254" s="293"/>
      <c r="AN254" s="293"/>
      <c r="AO254" s="326"/>
      <c r="AP254" s="3"/>
      <c r="AQ254" s="3"/>
      <c r="AR254" s="3"/>
      <c r="AS254" s="3"/>
      <c r="AT254" s="1"/>
      <c r="AU254" s="1"/>
      <c r="AV254" s="1"/>
      <c r="AW254" s="319"/>
      <c r="AX254" s="291"/>
      <c r="AY254" s="291"/>
      <c r="AZ254" s="291"/>
      <c r="BA254" s="291"/>
      <c r="BB254" s="291"/>
      <c r="BC254" s="291"/>
      <c r="BD254" s="29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</row>
    <row r="255" spans="1:76" ht="12.75" customHeight="1" x14ac:dyDescent="0.25">
      <c r="A255" s="310">
        <f>IF(ROW()-ROW(A$4)&lt;=1000,ROW()-ROW(A$4),"")</f>
        <v>251</v>
      </c>
      <c r="B255" s="301"/>
      <c r="C255" s="301"/>
      <c r="D255" s="67"/>
      <c r="E255" s="245"/>
      <c r="F255" s="245"/>
      <c r="G255" s="309" t="str">
        <f>IF(IF(ISNUMBER(E255),"",MAX(G$4:G254)+1)&lt;=G$3,IF(ISNUMBER(E255),"",MAX(G$4:G254)+1),"")</f>
        <v/>
      </c>
      <c r="H255" s="307"/>
      <c r="I255" s="307"/>
      <c r="J255" s="304"/>
      <c r="K255" s="309"/>
      <c r="L255" s="309" t="str">
        <f>IF(C255="","",IF(ISNUMBER(MATCH(C255,$J$5:$J$1000,0)),"",IF(G255=1,E$4,0)+MAX(L$4:L254)+1))</f>
        <v/>
      </c>
      <c r="M255" s="304"/>
      <c r="N255" s="304"/>
      <c r="O255" s="67"/>
      <c r="P255" s="319"/>
      <c r="Q255" s="6"/>
      <c r="R255" s="294"/>
      <c r="S255" s="294"/>
      <c r="T255" s="294"/>
      <c r="U255" s="294"/>
      <c r="V255" s="294"/>
      <c r="W255" s="294"/>
      <c r="X255" s="294"/>
      <c r="Y255" s="294"/>
      <c r="Z255" s="297"/>
      <c r="AA255" s="297"/>
      <c r="AB255" s="297"/>
      <c r="AC255" s="297"/>
      <c r="AD255" s="297"/>
      <c r="AE255" s="297"/>
      <c r="AF255" s="297"/>
      <c r="AG255" s="297"/>
      <c r="AH255" s="293"/>
      <c r="AI255" s="293"/>
      <c r="AJ255" s="293"/>
      <c r="AK255" s="293"/>
      <c r="AL255" s="293"/>
      <c r="AM255" s="293"/>
      <c r="AN255" s="293"/>
      <c r="AO255" s="326"/>
      <c r="AP255" s="3"/>
      <c r="AQ255" s="3"/>
      <c r="AR255" s="3"/>
      <c r="AS255" s="3"/>
      <c r="AT255" s="1"/>
      <c r="AU255" s="1"/>
      <c r="AV255" s="1"/>
      <c r="AW255" s="319"/>
      <c r="AX255" s="291"/>
      <c r="AY255" s="291"/>
      <c r="AZ255" s="291"/>
      <c r="BA255" s="291"/>
      <c r="BB255" s="291"/>
      <c r="BC255" s="291"/>
      <c r="BD255" s="29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spans="1:76" ht="12.75" customHeight="1" x14ac:dyDescent="0.25">
      <c r="A256" s="310">
        <f>IF(ROW()-ROW(A$4)&lt;=1000,ROW()-ROW(A$4),"")</f>
        <v>252</v>
      </c>
      <c r="B256" s="301"/>
      <c r="C256" s="301"/>
      <c r="D256" s="67"/>
      <c r="E256" s="245"/>
      <c r="F256" s="245"/>
      <c r="G256" s="309" t="str">
        <f>IF(IF(ISNUMBER(E256),"",MAX(G$4:G255)+1)&lt;=G$3,IF(ISNUMBER(E256),"",MAX(G$4:G255)+1),"")</f>
        <v/>
      </c>
      <c r="H256" s="307"/>
      <c r="I256" s="307"/>
      <c r="J256" s="304"/>
      <c r="K256" s="309"/>
      <c r="L256" s="309" t="str">
        <f>IF(C256="","",IF(ISNUMBER(MATCH(C256,$J$5:$J$1000,0)),"",IF(G256=1,E$4,0)+MAX(L$4:L255)+1))</f>
        <v/>
      </c>
      <c r="M256" s="304"/>
      <c r="N256" s="304"/>
      <c r="O256" s="67"/>
      <c r="P256" s="319"/>
      <c r="Q256" s="6"/>
      <c r="R256" s="294"/>
      <c r="S256" s="294"/>
      <c r="T256" s="294"/>
      <c r="U256" s="294"/>
      <c r="V256" s="294"/>
      <c r="W256" s="294"/>
      <c r="X256" s="294"/>
      <c r="Y256" s="294"/>
      <c r="Z256" s="297"/>
      <c r="AA256" s="297"/>
      <c r="AB256" s="297"/>
      <c r="AC256" s="297"/>
      <c r="AD256" s="297"/>
      <c r="AE256" s="297"/>
      <c r="AF256" s="297"/>
      <c r="AG256" s="297"/>
      <c r="AH256" s="293"/>
      <c r="AI256" s="293"/>
      <c r="AJ256" s="293"/>
      <c r="AK256" s="293"/>
      <c r="AL256" s="293"/>
      <c r="AM256" s="293"/>
      <c r="AN256" s="293"/>
      <c r="AO256" s="326"/>
      <c r="AP256" s="3"/>
      <c r="AQ256" s="3"/>
      <c r="AR256" s="3"/>
      <c r="AS256" s="3"/>
      <c r="AT256" s="1"/>
      <c r="AU256" s="1"/>
      <c r="AV256" s="1"/>
      <c r="AW256" s="319"/>
      <c r="AX256" s="291"/>
      <c r="AY256" s="291"/>
      <c r="AZ256" s="291"/>
      <c r="BA256" s="291"/>
      <c r="BB256" s="291"/>
      <c r="BC256" s="291"/>
      <c r="BD256" s="29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spans="1:76" ht="12.75" customHeight="1" x14ac:dyDescent="0.25">
      <c r="A257" s="310">
        <f>IF(ROW()-ROW(A$4)&lt;=1000,ROW()-ROW(A$4),"")</f>
        <v>253</v>
      </c>
      <c r="B257" s="301"/>
      <c r="C257" s="301"/>
      <c r="D257" s="67"/>
      <c r="E257" s="245"/>
      <c r="F257" s="245"/>
      <c r="G257" s="309" t="str">
        <f>IF(IF(ISNUMBER(E257),"",MAX(G$4:G256)+1)&lt;=G$3,IF(ISNUMBER(E257),"",MAX(G$4:G256)+1),"")</f>
        <v/>
      </c>
      <c r="H257" s="307"/>
      <c r="I257" s="307"/>
      <c r="J257" s="304"/>
      <c r="K257" s="309"/>
      <c r="L257" s="309" t="str">
        <f>IF(C257="","",IF(ISNUMBER(MATCH(C257,$J$5:$J$1000,0)),"",IF(G257=1,E$4,0)+MAX(L$4:L256)+1))</f>
        <v/>
      </c>
      <c r="M257" s="304"/>
      <c r="N257" s="304"/>
      <c r="O257" s="67"/>
      <c r="P257" s="319"/>
      <c r="Q257" s="6"/>
      <c r="R257" s="294"/>
      <c r="S257" s="294"/>
      <c r="T257" s="294"/>
      <c r="U257" s="294"/>
      <c r="V257" s="294"/>
      <c r="W257" s="294"/>
      <c r="X257" s="294"/>
      <c r="Y257" s="294"/>
      <c r="Z257" s="297"/>
      <c r="AA257" s="297"/>
      <c r="AB257" s="297"/>
      <c r="AC257" s="297"/>
      <c r="AD257" s="297"/>
      <c r="AE257" s="297"/>
      <c r="AF257" s="297"/>
      <c r="AG257" s="297"/>
      <c r="AH257" s="293"/>
      <c r="AI257" s="293"/>
      <c r="AJ257" s="293"/>
      <c r="AK257" s="293"/>
      <c r="AL257" s="293"/>
      <c r="AM257" s="293"/>
      <c r="AN257" s="293"/>
      <c r="AO257" s="326"/>
      <c r="AP257" s="3"/>
      <c r="AQ257" s="3"/>
      <c r="AR257" s="3"/>
      <c r="AS257" s="3"/>
      <c r="AT257" s="1"/>
      <c r="AU257" s="1"/>
      <c r="AV257" s="1"/>
      <c r="AW257" s="319"/>
      <c r="AX257" s="291"/>
      <c r="AY257" s="291"/>
      <c r="AZ257" s="291"/>
      <c r="BA257" s="291"/>
      <c r="BB257" s="291"/>
      <c r="BC257" s="291"/>
      <c r="BD257" s="29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spans="1:76" ht="12.75" customHeight="1" x14ac:dyDescent="0.25">
      <c r="A258" s="310">
        <f>IF(ROW()-ROW(A$4)&lt;=1000,ROW()-ROW(A$4),"")</f>
        <v>254</v>
      </c>
      <c r="B258" s="301"/>
      <c r="C258" s="301"/>
      <c r="D258" s="67"/>
      <c r="E258" s="245"/>
      <c r="F258" s="245"/>
      <c r="G258" s="309" t="str">
        <f>IF(IF(ISNUMBER(E258),"",MAX(G$4:G257)+1)&lt;=G$3,IF(ISNUMBER(E258),"",MAX(G$4:G257)+1),"")</f>
        <v/>
      </c>
      <c r="H258" s="307"/>
      <c r="I258" s="307"/>
      <c r="J258" s="304"/>
      <c r="K258" s="309"/>
      <c r="L258" s="309" t="str">
        <f>IF(C258="","",IF(ISNUMBER(MATCH(C258,$J$5:$J$1000,0)),"",IF(G258=1,E$4,0)+MAX(L$4:L257)+1))</f>
        <v/>
      </c>
      <c r="M258" s="304"/>
      <c r="N258" s="304"/>
      <c r="O258" s="67"/>
      <c r="P258" s="319"/>
      <c r="Q258" s="6"/>
      <c r="R258" s="294"/>
      <c r="S258" s="294"/>
      <c r="T258" s="294"/>
      <c r="U258" s="294"/>
      <c r="V258" s="294"/>
      <c r="W258" s="294"/>
      <c r="X258" s="294"/>
      <c r="Y258" s="294"/>
      <c r="Z258" s="297"/>
      <c r="AA258" s="297"/>
      <c r="AB258" s="297"/>
      <c r="AC258" s="297"/>
      <c r="AD258" s="297"/>
      <c r="AE258" s="297"/>
      <c r="AF258" s="297"/>
      <c r="AG258" s="297"/>
      <c r="AH258" s="293"/>
      <c r="AI258" s="293"/>
      <c r="AJ258" s="293"/>
      <c r="AK258" s="293"/>
      <c r="AL258" s="293"/>
      <c r="AM258" s="293"/>
      <c r="AN258" s="293"/>
      <c r="AO258" s="326"/>
      <c r="AP258" s="3"/>
      <c r="AQ258" s="3"/>
      <c r="AR258" s="3"/>
      <c r="AS258" s="3"/>
      <c r="AT258" s="1"/>
      <c r="AU258" s="1"/>
      <c r="AV258" s="1"/>
      <c r="AW258" s="319"/>
      <c r="AX258" s="291"/>
      <c r="AY258" s="291"/>
      <c r="AZ258" s="291"/>
      <c r="BA258" s="291"/>
      <c r="BB258" s="291"/>
      <c r="BC258" s="291"/>
      <c r="BD258" s="29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spans="1:76" ht="12.75" customHeight="1" x14ac:dyDescent="0.25">
      <c r="A259" s="310">
        <f>IF(ROW()-ROW(A$4)&lt;=1000,ROW()-ROW(A$4),"")</f>
        <v>255</v>
      </c>
      <c r="B259" s="301"/>
      <c r="C259" s="301"/>
      <c r="D259" s="67"/>
      <c r="E259" s="245"/>
      <c r="F259" s="245"/>
      <c r="G259" s="309" t="str">
        <f>IF(IF(ISNUMBER(E259),"",MAX(G$4:G258)+1)&lt;=G$3,IF(ISNUMBER(E259),"",MAX(G$4:G258)+1),"")</f>
        <v/>
      </c>
      <c r="H259" s="307"/>
      <c r="I259" s="307"/>
      <c r="J259" s="304"/>
      <c r="K259" s="309"/>
      <c r="L259" s="309" t="str">
        <f>IF(C259="","",IF(ISNUMBER(MATCH(C259,$J$5:$J$1000,0)),"",IF(G259=1,E$4,0)+MAX(L$4:L258)+1))</f>
        <v/>
      </c>
      <c r="M259" s="304"/>
      <c r="N259" s="304"/>
      <c r="O259" s="67"/>
      <c r="P259" s="319"/>
      <c r="Q259" s="6"/>
      <c r="R259" s="294"/>
      <c r="S259" s="294"/>
      <c r="T259" s="294"/>
      <c r="U259" s="294"/>
      <c r="V259" s="294"/>
      <c r="W259" s="294"/>
      <c r="X259" s="294"/>
      <c r="Y259" s="294"/>
      <c r="Z259" s="297"/>
      <c r="AA259" s="297"/>
      <c r="AB259" s="297"/>
      <c r="AC259" s="297"/>
      <c r="AD259" s="297"/>
      <c r="AE259" s="297"/>
      <c r="AF259" s="297"/>
      <c r="AG259" s="297"/>
      <c r="AH259" s="293"/>
      <c r="AI259" s="293"/>
      <c r="AJ259" s="293"/>
      <c r="AK259" s="293"/>
      <c r="AL259" s="293"/>
      <c r="AM259" s="293"/>
      <c r="AN259" s="293"/>
      <c r="AO259" s="326"/>
      <c r="AP259" s="3"/>
      <c r="AQ259" s="3"/>
      <c r="AR259" s="3"/>
      <c r="AS259" s="3"/>
      <c r="AT259" s="1"/>
      <c r="AU259" s="1"/>
      <c r="AV259" s="1"/>
      <c r="AW259" s="319"/>
      <c r="AX259" s="291"/>
      <c r="AY259" s="291"/>
      <c r="AZ259" s="291"/>
      <c r="BA259" s="291"/>
      <c r="BB259" s="291"/>
      <c r="BC259" s="291"/>
      <c r="BD259" s="29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spans="1:76" ht="12.75" customHeight="1" x14ac:dyDescent="0.25">
      <c r="A260" s="310">
        <f>IF(ROW()-ROW(A$4)&lt;=1000,ROW()-ROW(A$4),"")</f>
        <v>256</v>
      </c>
      <c r="B260" s="301"/>
      <c r="C260" s="301"/>
      <c r="D260" s="67"/>
      <c r="E260" s="245"/>
      <c r="F260" s="245"/>
      <c r="G260" s="309" t="str">
        <f>IF(IF(ISNUMBER(E260),"",MAX(G$4:G259)+1)&lt;=G$3,IF(ISNUMBER(E260),"",MAX(G$4:G259)+1),"")</f>
        <v/>
      </c>
      <c r="H260" s="307"/>
      <c r="I260" s="307"/>
      <c r="J260" s="304"/>
      <c r="K260" s="309"/>
      <c r="L260" s="309" t="str">
        <f>IF(C260="","",IF(ISNUMBER(MATCH(C260,$J$5:$J$1000,0)),"",IF(G260=1,E$4,0)+MAX(L$4:L259)+1))</f>
        <v/>
      </c>
      <c r="M260" s="304"/>
      <c r="N260" s="304"/>
      <c r="O260" s="67"/>
      <c r="P260" s="319"/>
      <c r="Q260" s="6"/>
      <c r="R260" s="294"/>
      <c r="S260" s="294"/>
      <c r="T260" s="294"/>
      <c r="U260" s="294"/>
      <c r="V260" s="294"/>
      <c r="W260" s="294"/>
      <c r="X260" s="294"/>
      <c r="Y260" s="294"/>
      <c r="Z260" s="297"/>
      <c r="AA260" s="297"/>
      <c r="AB260" s="297"/>
      <c r="AC260" s="297"/>
      <c r="AD260" s="297"/>
      <c r="AE260" s="297"/>
      <c r="AF260" s="297"/>
      <c r="AG260" s="297"/>
      <c r="AH260" s="293"/>
      <c r="AI260" s="293"/>
      <c r="AJ260" s="293"/>
      <c r="AK260" s="293"/>
      <c r="AL260" s="293"/>
      <c r="AM260" s="293"/>
      <c r="AN260" s="293"/>
      <c r="AO260" s="326"/>
      <c r="AP260" s="3"/>
      <c r="AQ260" s="3"/>
      <c r="AR260" s="3"/>
      <c r="AS260" s="3"/>
      <c r="AT260" s="1"/>
      <c r="AU260" s="1"/>
      <c r="AV260" s="1"/>
      <c r="AW260" s="319"/>
      <c r="AX260" s="291"/>
      <c r="AY260" s="291"/>
      <c r="AZ260" s="291"/>
      <c r="BA260" s="291"/>
      <c r="BB260" s="291"/>
      <c r="BC260" s="291"/>
      <c r="BD260" s="29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spans="1:76" ht="12.75" customHeight="1" x14ac:dyDescent="0.25">
      <c r="A261" s="310">
        <f>IF(ROW()-ROW(A$4)&lt;=1000,ROW()-ROW(A$4),"")</f>
        <v>257</v>
      </c>
      <c r="B261" s="301"/>
      <c r="C261" s="301"/>
      <c r="D261" s="67"/>
      <c r="E261" s="245"/>
      <c r="F261" s="245"/>
      <c r="G261" s="309" t="str">
        <f>IF(IF(ISNUMBER(E261),"",MAX(G$4:G260)+1)&lt;=G$3,IF(ISNUMBER(E261),"",MAX(G$4:G260)+1),"")</f>
        <v/>
      </c>
      <c r="H261" s="307"/>
      <c r="I261" s="307"/>
      <c r="J261" s="304"/>
      <c r="K261" s="309"/>
      <c r="L261" s="309" t="str">
        <f>IF(C261="","",IF(ISNUMBER(MATCH(C261,$J$5:$J$1000,0)),"",IF(G261=1,E$4,0)+MAX(L$4:L260)+1))</f>
        <v/>
      </c>
      <c r="M261" s="304"/>
      <c r="N261" s="304"/>
      <c r="O261" s="67"/>
      <c r="P261" s="319"/>
      <c r="Q261" s="6"/>
      <c r="R261" s="294"/>
      <c r="S261" s="294"/>
      <c r="T261" s="294"/>
      <c r="U261" s="294"/>
      <c r="V261" s="294"/>
      <c r="W261" s="294"/>
      <c r="X261" s="294"/>
      <c r="Y261" s="294"/>
      <c r="Z261" s="297"/>
      <c r="AA261" s="297"/>
      <c r="AB261" s="297"/>
      <c r="AC261" s="297"/>
      <c r="AD261" s="297"/>
      <c r="AE261" s="297"/>
      <c r="AF261" s="297"/>
      <c r="AG261" s="297"/>
      <c r="AH261" s="293"/>
      <c r="AI261" s="293"/>
      <c r="AJ261" s="293"/>
      <c r="AK261" s="293"/>
      <c r="AL261" s="293"/>
      <c r="AM261" s="293"/>
      <c r="AN261" s="293"/>
      <c r="AO261" s="326"/>
      <c r="AP261" s="3"/>
      <c r="AQ261" s="3"/>
      <c r="AR261" s="3"/>
      <c r="AS261" s="3"/>
      <c r="AT261" s="1"/>
      <c r="AU261" s="1"/>
      <c r="AV261" s="1"/>
      <c r="AW261" s="319"/>
      <c r="AX261" s="291"/>
      <c r="AY261" s="291"/>
      <c r="AZ261" s="291"/>
      <c r="BA261" s="291"/>
      <c r="BB261" s="291"/>
      <c r="BC261" s="291"/>
      <c r="BD261" s="29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spans="1:76" ht="12.75" customHeight="1" x14ac:dyDescent="0.25">
      <c r="A262" s="310">
        <f>IF(ROW()-ROW(A$4)&lt;=1000,ROW()-ROW(A$4),"")</f>
        <v>258</v>
      </c>
      <c r="B262" s="301"/>
      <c r="C262" s="301"/>
      <c r="D262" s="67"/>
      <c r="E262" s="245"/>
      <c r="F262" s="245"/>
      <c r="G262" s="309" t="str">
        <f>IF(IF(ISNUMBER(E262),"",MAX(G$4:G261)+1)&lt;=G$3,IF(ISNUMBER(E262),"",MAX(G$4:G261)+1),"")</f>
        <v/>
      </c>
      <c r="H262" s="307"/>
      <c r="I262" s="307"/>
      <c r="J262" s="304"/>
      <c r="K262" s="309"/>
      <c r="L262" s="309" t="str">
        <f>IF(C262="","",IF(ISNUMBER(MATCH(C262,$J$5:$J$1000,0)),"",IF(G262=1,E$4,0)+MAX(L$4:L261)+1))</f>
        <v/>
      </c>
      <c r="M262" s="304"/>
      <c r="N262" s="304"/>
      <c r="O262" s="67"/>
      <c r="P262" s="319"/>
      <c r="Q262" s="6"/>
      <c r="R262" s="294"/>
      <c r="S262" s="294"/>
      <c r="T262" s="294"/>
      <c r="U262" s="294"/>
      <c r="V262" s="294"/>
      <c r="W262" s="294"/>
      <c r="X262" s="294"/>
      <c r="Y262" s="294"/>
      <c r="Z262" s="297"/>
      <c r="AA262" s="297"/>
      <c r="AB262" s="297"/>
      <c r="AC262" s="297"/>
      <c r="AD262" s="297"/>
      <c r="AE262" s="297"/>
      <c r="AF262" s="297"/>
      <c r="AG262" s="297"/>
      <c r="AH262" s="293"/>
      <c r="AI262" s="293"/>
      <c r="AJ262" s="293"/>
      <c r="AK262" s="293"/>
      <c r="AL262" s="293"/>
      <c r="AM262" s="293"/>
      <c r="AN262" s="293"/>
      <c r="AO262" s="326"/>
      <c r="AP262" s="3"/>
      <c r="AQ262" s="3"/>
      <c r="AR262" s="3"/>
      <c r="AS262" s="3"/>
      <c r="AT262" s="1"/>
      <c r="AU262" s="1"/>
      <c r="AV262" s="1"/>
      <c r="AW262" s="319"/>
      <c r="AX262" s="291"/>
      <c r="AY262" s="291"/>
      <c r="AZ262" s="291"/>
      <c r="BA262" s="291"/>
      <c r="BB262" s="291"/>
      <c r="BC262" s="291"/>
      <c r="BD262" s="29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spans="1:76" ht="12.75" customHeight="1" x14ac:dyDescent="0.25">
      <c r="A263" s="310">
        <f>IF(ROW()-ROW(A$4)&lt;=1000,ROW()-ROW(A$4),"")</f>
        <v>259</v>
      </c>
      <c r="B263" s="301"/>
      <c r="C263" s="301"/>
      <c r="D263" s="67"/>
      <c r="E263" s="245"/>
      <c r="F263" s="245"/>
      <c r="G263" s="309" t="str">
        <f>IF(IF(ISNUMBER(E263),"",MAX(G$4:G262)+1)&lt;=G$3,IF(ISNUMBER(E263),"",MAX(G$4:G262)+1),"")</f>
        <v/>
      </c>
      <c r="H263" s="307"/>
      <c r="I263" s="307"/>
      <c r="J263" s="304"/>
      <c r="K263" s="309"/>
      <c r="L263" s="309" t="str">
        <f>IF(C263="","",IF(ISNUMBER(MATCH(C263,$J$5:$J$1000,0)),"",IF(G263=1,E$4,0)+MAX(L$4:L262)+1))</f>
        <v/>
      </c>
      <c r="M263" s="304"/>
      <c r="N263" s="304"/>
      <c r="O263" s="67"/>
      <c r="P263" s="319"/>
      <c r="Q263" s="6"/>
      <c r="R263" s="294"/>
      <c r="S263" s="294"/>
      <c r="T263" s="294"/>
      <c r="U263" s="294"/>
      <c r="V263" s="294"/>
      <c r="W263" s="294"/>
      <c r="X263" s="294"/>
      <c r="Y263" s="294"/>
      <c r="Z263" s="297"/>
      <c r="AA263" s="297"/>
      <c r="AB263" s="297"/>
      <c r="AC263" s="297"/>
      <c r="AD263" s="297"/>
      <c r="AE263" s="297"/>
      <c r="AF263" s="297"/>
      <c r="AG263" s="297"/>
      <c r="AH263" s="293"/>
      <c r="AI263" s="293"/>
      <c r="AJ263" s="293"/>
      <c r="AK263" s="293"/>
      <c r="AL263" s="293"/>
      <c r="AM263" s="293"/>
      <c r="AN263" s="293"/>
      <c r="AO263" s="326"/>
      <c r="AP263" s="3"/>
      <c r="AQ263" s="3"/>
      <c r="AR263" s="3"/>
      <c r="AS263" s="3"/>
      <c r="AT263" s="1"/>
      <c r="AU263" s="1"/>
      <c r="AV263" s="1"/>
      <c r="AW263" s="319"/>
      <c r="AX263" s="291"/>
      <c r="AY263" s="291"/>
      <c r="AZ263" s="291"/>
      <c r="BA263" s="291"/>
      <c r="BB263" s="291"/>
      <c r="BC263" s="291"/>
      <c r="BD263" s="29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spans="1:76" ht="12.75" customHeight="1" x14ac:dyDescent="0.25">
      <c r="A264" s="310">
        <f>IF(ROW()-ROW(A$4)&lt;=1000,ROW()-ROW(A$4),"")</f>
        <v>260</v>
      </c>
      <c r="B264" s="301"/>
      <c r="C264" s="301"/>
      <c r="D264" s="67"/>
      <c r="E264" s="245"/>
      <c r="F264" s="245"/>
      <c r="G264" s="309" t="str">
        <f>IF(IF(ISNUMBER(E264),"",MAX(G$4:G263)+1)&lt;=G$3,IF(ISNUMBER(E264),"",MAX(G$4:G263)+1),"")</f>
        <v/>
      </c>
      <c r="H264" s="307"/>
      <c r="I264" s="307"/>
      <c r="J264" s="304"/>
      <c r="K264" s="309"/>
      <c r="L264" s="309" t="str">
        <f>IF(C264="","",IF(ISNUMBER(MATCH(C264,$J$5:$J$1000,0)),"",IF(G264=1,E$4,0)+MAX(L$4:L263)+1))</f>
        <v/>
      </c>
      <c r="M264" s="304"/>
      <c r="N264" s="304"/>
      <c r="O264" s="67"/>
      <c r="P264" s="319"/>
      <c r="Q264" s="6"/>
      <c r="R264" s="294"/>
      <c r="S264" s="294"/>
      <c r="T264" s="294"/>
      <c r="U264" s="294"/>
      <c r="V264" s="294"/>
      <c r="W264" s="294"/>
      <c r="X264" s="294"/>
      <c r="Y264" s="294"/>
      <c r="Z264" s="297"/>
      <c r="AA264" s="297"/>
      <c r="AB264" s="297"/>
      <c r="AC264" s="297"/>
      <c r="AD264" s="297"/>
      <c r="AE264" s="297"/>
      <c r="AF264" s="297"/>
      <c r="AG264" s="297"/>
      <c r="AH264" s="293"/>
      <c r="AI264" s="293"/>
      <c r="AJ264" s="293"/>
      <c r="AK264" s="293"/>
      <c r="AL264" s="293"/>
      <c r="AM264" s="293"/>
      <c r="AN264" s="293"/>
      <c r="AO264" s="326"/>
      <c r="AP264" s="3"/>
      <c r="AQ264" s="3"/>
      <c r="AR264" s="3"/>
      <c r="AS264" s="3"/>
      <c r="AT264" s="1"/>
      <c r="AU264" s="1"/>
      <c r="AV264" s="1"/>
      <c r="AW264" s="319"/>
      <c r="AX264" s="291"/>
      <c r="AY264" s="291"/>
      <c r="AZ264" s="291"/>
      <c r="BA264" s="291"/>
      <c r="BB264" s="291"/>
      <c r="BC264" s="291"/>
      <c r="BD264" s="29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spans="1:76" ht="12.75" customHeight="1" x14ac:dyDescent="0.25">
      <c r="A265" s="310">
        <f>IF(ROW()-ROW(A$4)&lt;=1000,ROW()-ROW(A$4),"")</f>
        <v>261</v>
      </c>
      <c r="B265" s="301"/>
      <c r="C265" s="301"/>
      <c r="D265" s="67"/>
      <c r="E265" s="245"/>
      <c r="F265" s="245"/>
      <c r="G265" s="309" t="str">
        <f>IF(IF(ISNUMBER(E265),"",MAX(G$4:G264)+1)&lt;=G$3,IF(ISNUMBER(E265),"",MAX(G$4:G264)+1),"")</f>
        <v/>
      </c>
      <c r="H265" s="307"/>
      <c r="I265" s="307"/>
      <c r="J265" s="304"/>
      <c r="K265" s="309"/>
      <c r="L265" s="309" t="str">
        <f>IF(C265="","",IF(ISNUMBER(MATCH(C265,$J$5:$J$1000,0)),"",IF(G265=1,E$4,0)+MAX(L$4:L264)+1))</f>
        <v/>
      </c>
      <c r="M265" s="304"/>
      <c r="N265" s="304"/>
      <c r="O265" s="67"/>
      <c r="P265" s="319"/>
      <c r="Q265" s="6"/>
      <c r="R265" s="294"/>
      <c r="S265" s="294"/>
      <c r="T265" s="294"/>
      <c r="U265" s="294"/>
      <c r="V265" s="294"/>
      <c r="W265" s="294"/>
      <c r="X265" s="294"/>
      <c r="Y265" s="294"/>
      <c r="Z265" s="297"/>
      <c r="AA265" s="297"/>
      <c r="AB265" s="297"/>
      <c r="AC265" s="297"/>
      <c r="AD265" s="297"/>
      <c r="AE265" s="297"/>
      <c r="AF265" s="297"/>
      <c r="AG265" s="297"/>
      <c r="AH265" s="293"/>
      <c r="AI265" s="293"/>
      <c r="AJ265" s="293"/>
      <c r="AK265" s="293"/>
      <c r="AL265" s="293"/>
      <c r="AM265" s="293"/>
      <c r="AN265" s="293"/>
      <c r="AO265" s="326"/>
      <c r="AP265" s="3"/>
      <c r="AQ265" s="3"/>
      <c r="AR265" s="3"/>
      <c r="AS265" s="3"/>
      <c r="AT265" s="1"/>
      <c r="AU265" s="1"/>
      <c r="AV265" s="1"/>
      <c r="AW265" s="319"/>
      <c r="AX265" s="291"/>
      <c r="AY265" s="291"/>
      <c r="AZ265" s="291"/>
      <c r="BA265" s="291"/>
      <c r="BB265" s="291"/>
      <c r="BC265" s="291"/>
      <c r="BD265" s="29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spans="1:76" ht="12.75" customHeight="1" x14ac:dyDescent="0.25">
      <c r="A266" s="310">
        <f>IF(ROW()-ROW(A$4)&lt;=1000,ROW()-ROW(A$4),"")</f>
        <v>262</v>
      </c>
      <c r="B266" s="301"/>
      <c r="C266" s="301"/>
      <c r="D266" s="67"/>
      <c r="E266" s="245"/>
      <c r="F266" s="245"/>
      <c r="G266" s="309" t="str">
        <f>IF(IF(ISNUMBER(E266),"",MAX(G$4:G265)+1)&lt;=G$3,IF(ISNUMBER(E266),"",MAX(G$4:G265)+1),"")</f>
        <v/>
      </c>
      <c r="H266" s="307"/>
      <c r="I266" s="307"/>
      <c r="J266" s="304"/>
      <c r="K266" s="309"/>
      <c r="L266" s="309" t="str">
        <f>IF(C266="","",IF(ISNUMBER(MATCH(C266,$J$5:$J$1000,0)),"",IF(G266=1,E$4,0)+MAX(L$4:L265)+1))</f>
        <v/>
      </c>
      <c r="M266" s="304"/>
      <c r="N266" s="304"/>
      <c r="O266" s="67"/>
      <c r="P266" s="319"/>
      <c r="Q266" s="6"/>
      <c r="R266" s="294"/>
      <c r="S266" s="294"/>
      <c r="T266" s="294"/>
      <c r="U266" s="294"/>
      <c r="V266" s="294"/>
      <c r="W266" s="294"/>
      <c r="X266" s="294"/>
      <c r="Y266" s="294"/>
      <c r="Z266" s="297"/>
      <c r="AA266" s="297"/>
      <c r="AB266" s="297"/>
      <c r="AC266" s="297"/>
      <c r="AD266" s="297"/>
      <c r="AE266" s="297"/>
      <c r="AF266" s="297"/>
      <c r="AG266" s="297"/>
      <c r="AH266" s="293"/>
      <c r="AI266" s="293"/>
      <c r="AJ266" s="293"/>
      <c r="AK266" s="293"/>
      <c r="AL266" s="293"/>
      <c r="AM266" s="293"/>
      <c r="AN266" s="293"/>
      <c r="AO266" s="326"/>
      <c r="AP266" s="3"/>
      <c r="AQ266" s="3"/>
      <c r="AR266" s="3"/>
      <c r="AS266" s="3"/>
      <c r="AT266" s="1"/>
      <c r="AU266" s="1"/>
      <c r="AV266" s="1"/>
      <c r="AW266" s="319"/>
      <c r="AX266" s="291"/>
      <c r="AY266" s="291"/>
      <c r="AZ266" s="291"/>
      <c r="BA266" s="291"/>
      <c r="BB266" s="291"/>
      <c r="BC266" s="291"/>
      <c r="BD266" s="29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spans="1:76" ht="12.75" customHeight="1" x14ac:dyDescent="0.25">
      <c r="A267" s="310">
        <f>IF(ROW()-ROW(A$4)&lt;=1000,ROW()-ROW(A$4),"")</f>
        <v>263</v>
      </c>
      <c r="B267" s="301"/>
      <c r="C267" s="301"/>
      <c r="D267" s="67"/>
      <c r="E267" s="245"/>
      <c r="F267" s="245"/>
      <c r="G267" s="309" t="str">
        <f>IF(IF(ISNUMBER(E267),"",MAX(G$4:G266)+1)&lt;=G$3,IF(ISNUMBER(E267),"",MAX(G$4:G266)+1),"")</f>
        <v/>
      </c>
      <c r="H267" s="307"/>
      <c r="I267" s="307"/>
      <c r="J267" s="304"/>
      <c r="K267" s="309"/>
      <c r="L267" s="309" t="str">
        <f>IF(C267="","",IF(ISNUMBER(MATCH(C267,$J$5:$J$1000,0)),"",IF(G267=1,E$4,0)+MAX(L$4:L266)+1))</f>
        <v/>
      </c>
      <c r="M267" s="304"/>
      <c r="N267" s="304"/>
      <c r="O267" s="67"/>
      <c r="P267" s="319"/>
      <c r="Q267" s="6"/>
      <c r="R267" s="294"/>
      <c r="S267" s="294"/>
      <c r="T267" s="294"/>
      <c r="U267" s="294"/>
      <c r="V267" s="294"/>
      <c r="W267" s="294"/>
      <c r="X267" s="294"/>
      <c r="Y267" s="294"/>
      <c r="Z267" s="297"/>
      <c r="AA267" s="297"/>
      <c r="AB267" s="297"/>
      <c r="AC267" s="297"/>
      <c r="AD267" s="297"/>
      <c r="AE267" s="297"/>
      <c r="AF267" s="297"/>
      <c r="AG267" s="297"/>
      <c r="AH267" s="293"/>
      <c r="AI267" s="293"/>
      <c r="AJ267" s="293"/>
      <c r="AK267" s="293"/>
      <c r="AL267" s="293"/>
      <c r="AM267" s="293"/>
      <c r="AN267" s="293"/>
      <c r="AO267" s="326"/>
      <c r="AP267" s="3"/>
      <c r="AQ267" s="3"/>
      <c r="AR267" s="3"/>
      <c r="AS267" s="3"/>
      <c r="AT267" s="1"/>
      <c r="AU267" s="1"/>
      <c r="AV267" s="1"/>
      <c r="AW267" s="319"/>
      <c r="AX267" s="291"/>
      <c r="AY267" s="291"/>
      <c r="AZ267" s="291"/>
      <c r="BA267" s="291"/>
      <c r="BB267" s="291"/>
      <c r="BC267" s="291"/>
      <c r="BD267" s="29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spans="1:76" ht="12.75" customHeight="1" x14ac:dyDescent="0.25">
      <c r="A268" s="310">
        <f>IF(ROW()-ROW(A$4)&lt;=1000,ROW()-ROW(A$4),"")</f>
        <v>264</v>
      </c>
      <c r="B268" s="301"/>
      <c r="C268" s="301"/>
      <c r="D268" s="67"/>
      <c r="E268" s="245"/>
      <c r="F268" s="245"/>
      <c r="G268" s="309" t="str">
        <f>IF(IF(ISNUMBER(E268),"",MAX(G$4:G267)+1)&lt;=G$3,IF(ISNUMBER(E268),"",MAX(G$4:G267)+1),"")</f>
        <v/>
      </c>
      <c r="H268" s="307"/>
      <c r="I268" s="307"/>
      <c r="J268" s="304"/>
      <c r="K268" s="309"/>
      <c r="L268" s="309" t="str">
        <f>IF(C268="","",IF(ISNUMBER(MATCH(C268,$J$5:$J$1000,0)),"",IF(G268=1,E$4,0)+MAX(L$4:L267)+1))</f>
        <v/>
      </c>
      <c r="M268" s="304"/>
      <c r="N268" s="304"/>
      <c r="O268" s="67"/>
      <c r="P268" s="319"/>
      <c r="Q268" s="6"/>
      <c r="R268" s="294"/>
      <c r="S268" s="294"/>
      <c r="T268" s="294"/>
      <c r="U268" s="294"/>
      <c r="V268" s="294"/>
      <c r="W268" s="294"/>
      <c r="X268" s="294"/>
      <c r="Y268" s="294"/>
      <c r="Z268" s="297"/>
      <c r="AA268" s="297"/>
      <c r="AB268" s="297"/>
      <c r="AC268" s="297"/>
      <c r="AD268" s="297"/>
      <c r="AE268" s="297"/>
      <c r="AF268" s="297"/>
      <c r="AG268" s="297"/>
      <c r="AH268" s="293"/>
      <c r="AI268" s="293"/>
      <c r="AJ268" s="293"/>
      <c r="AK268" s="293"/>
      <c r="AL268" s="293"/>
      <c r="AM268" s="293"/>
      <c r="AN268" s="293"/>
      <c r="AO268" s="326"/>
      <c r="AP268" s="3"/>
      <c r="AQ268" s="3"/>
      <c r="AR268" s="3"/>
      <c r="AS268" s="3"/>
      <c r="AT268" s="1"/>
      <c r="AU268" s="1"/>
      <c r="AV268" s="1"/>
      <c r="AW268" s="319"/>
      <c r="AX268" s="291"/>
      <c r="AY268" s="291"/>
      <c r="AZ268" s="291"/>
      <c r="BA268" s="291"/>
      <c r="BB268" s="291"/>
      <c r="BC268" s="291"/>
      <c r="BD268" s="29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spans="1:76" ht="12.75" customHeight="1" x14ac:dyDescent="0.25">
      <c r="A269" s="310">
        <f>IF(ROW()-ROW(A$4)&lt;=1000,ROW()-ROW(A$4),"")</f>
        <v>265</v>
      </c>
      <c r="B269" s="301"/>
      <c r="C269" s="301"/>
      <c r="D269" s="67"/>
      <c r="E269" s="245"/>
      <c r="F269" s="245"/>
      <c r="G269" s="309" t="str">
        <f>IF(IF(ISNUMBER(E269),"",MAX(G$4:G268)+1)&lt;=G$3,IF(ISNUMBER(E269),"",MAX(G$4:G268)+1),"")</f>
        <v/>
      </c>
      <c r="H269" s="307"/>
      <c r="I269" s="307"/>
      <c r="J269" s="304"/>
      <c r="K269" s="309"/>
      <c r="L269" s="309" t="str">
        <f>IF(C269="","",IF(ISNUMBER(MATCH(C269,$J$5:$J$1000,0)),"",IF(G269=1,E$4,0)+MAX(L$4:L268)+1))</f>
        <v/>
      </c>
      <c r="M269" s="304"/>
      <c r="N269" s="304"/>
      <c r="O269" s="67"/>
      <c r="P269" s="319"/>
      <c r="Q269" s="6"/>
      <c r="R269" s="294"/>
      <c r="S269" s="294"/>
      <c r="T269" s="294"/>
      <c r="U269" s="294"/>
      <c r="V269" s="294"/>
      <c r="W269" s="294"/>
      <c r="X269" s="294"/>
      <c r="Y269" s="294"/>
      <c r="Z269" s="297"/>
      <c r="AA269" s="297"/>
      <c r="AB269" s="297"/>
      <c r="AC269" s="297"/>
      <c r="AD269" s="297"/>
      <c r="AE269" s="297"/>
      <c r="AF269" s="297"/>
      <c r="AG269" s="297"/>
      <c r="AH269" s="293"/>
      <c r="AI269" s="293"/>
      <c r="AJ269" s="293"/>
      <c r="AK269" s="293"/>
      <c r="AL269" s="293"/>
      <c r="AM269" s="293"/>
      <c r="AN269" s="293"/>
      <c r="AO269" s="326"/>
      <c r="AP269" s="3"/>
      <c r="AQ269" s="3"/>
      <c r="AR269" s="3"/>
      <c r="AS269" s="3"/>
      <c r="AT269" s="1"/>
      <c r="AU269" s="1"/>
      <c r="AV269" s="1"/>
      <c r="AW269" s="319"/>
      <c r="AX269" s="291"/>
      <c r="AY269" s="291"/>
      <c r="AZ269" s="291"/>
      <c r="BA269" s="291"/>
      <c r="BB269" s="291"/>
      <c r="BC269" s="291"/>
      <c r="BD269" s="29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spans="1:76" ht="12.75" customHeight="1" x14ac:dyDescent="0.25">
      <c r="A270" s="310">
        <f>IF(ROW()-ROW(A$4)&lt;=1000,ROW()-ROW(A$4),"")</f>
        <v>266</v>
      </c>
      <c r="B270" s="301"/>
      <c r="C270" s="301"/>
      <c r="D270" s="67"/>
      <c r="E270" s="245"/>
      <c r="F270" s="245"/>
      <c r="G270" s="309" t="str">
        <f>IF(IF(ISNUMBER(E270),"",MAX(G$4:G269)+1)&lt;=G$3,IF(ISNUMBER(E270),"",MAX(G$4:G269)+1),"")</f>
        <v/>
      </c>
      <c r="H270" s="307"/>
      <c r="I270" s="307"/>
      <c r="J270" s="304"/>
      <c r="K270" s="309"/>
      <c r="L270" s="309" t="str">
        <f>IF(C270="","",IF(ISNUMBER(MATCH(C270,$J$5:$J$1000,0)),"",IF(G270=1,E$4,0)+MAX(L$4:L269)+1))</f>
        <v/>
      </c>
      <c r="M270" s="304"/>
      <c r="N270" s="304"/>
      <c r="O270" s="67"/>
      <c r="P270" s="319"/>
      <c r="Q270" s="6"/>
      <c r="R270" s="294"/>
      <c r="S270" s="294"/>
      <c r="T270" s="294"/>
      <c r="U270" s="294"/>
      <c r="V270" s="294"/>
      <c r="W270" s="294"/>
      <c r="X270" s="294"/>
      <c r="Y270" s="294"/>
      <c r="Z270" s="297"/>
      <c r="AA270" s="297"/>
      <c r="AB270" s="297"/>
      <c r="AC270" s="297"/>
      <c r="AD270" s="297"/>
      <c r="AE270" s="297"/>
      <c r="AF270" s="297"/>
      <c r="AG270" s="297"/>
      <c r="AH270" s="293"/>
      <c r="AI270" s="293"/>
      <c r="AJ270" s="293"/>
      <c r="AK270" s="293"/>
      <c r="AL270" s="293"/>
      <c r="AM270" s="293"/>
      <c r="AN270" s="293"/>
      <c r="AO270" s="326"/>
      <c r="AP270" s="3"/>
      <c r="AQ270" s="3"/>
      <c r="AR270" s="3"/>
      <c r="AS270" s="3"/>
      <c r="AT270" s="1"/>
      <c r="AU270" s="1"/>
      <c r="AV270" s="1"/>
      <c r="AW270" s="319"/>
      <c r="AX270" s="291"/>
      <c r="AY270" s="291"/>
      <c r="AZ270" s="291"/>
      <c r="BA270" s="291"/>
      <c r="BB270" s="291"/>
      <c r="BC270" s="291"/>
      <c r="BD270" s="29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spans="1:76" ht="12.75" customHeight="1" x14ac:dyDescent="0.25">
      <c r="A271" s="310">
        <f>IF(ROW()-ROW(A$4)&lt;=1000,ROW()-ROW(A$4),"")</f>
        <v>267</v>
      </c>
      <c r="B271" s="301"/>
      <c r="C271" s="301"/>
      <c r="D271" s="67"/>
      <c r="E271" s="245"/>
      <c r="F271" s="245"/>
      <c r="G271" s="309" t="str">
        <f>IF(IF(ISNUMBER(E271),"",MAX(G$4:G270)+1)&lt;=G$3,IF(ISNUMBER(E271),"",MAX(G$4:G270)+1),"")</f>
        <v/>
      </c>
      <c r="H271" s="307"/>
      <c r="I271" s="307"/>
      <c r="J271" s="304"/>
      <c r="K271" s="309"/>
      <c r="L271" s="309" t="str">
        <f>IF(C271="","",IF(ISNUMBER(MATCH(C271,$J$5:$J$1000,0)),"",IF(G271=1,E$4,0)+MAX(L$4:L270)+1))</f>
        <v/>
      </c>
      <c r="M271" s="304"/>
      <c r="N271" s="304"/>
      <c r="O271" s="67"/>
      <c r="P271" s="319"/>
      <c r="Q271" s="6"/>
      <c r="R271" s="294"/>
      <c r="S271" s="294"/>
      <c r="T271" s="294"/>
      <c r="U271" s="294"/>
      <c r="V271" s="294"/>
      <c r="W271" s="294"/>
      <c r="X271" s="294"/>
      <c r="Y271" s="294"/>
      <c r="Z271" s="297"/>
      <c r="AA271" s="297"/>
      <c r="AB271" s="297"/>
      <c r="AC271" s="297"/>
      <c r="AD271" s="297"/>
      <c r="AE271" s="297"/>
      <c r="AF271" s="297"/>
      <c r="AG271" s="297"/>
      <c r="AH271" s="293"/>
      <c r="AI271" s="293"/>
      <c r="AJ271" s="293"/>
      <c r="AK271" s="293"/>
      <c r="AL271" s="293"/>
      <c r="AM271" s="293"/>
      <c r="AN271" s="293"/>
      <c r="AO271" s="326"/>
      <c r="AP271" s="3"/>
      <c r="AQ271" s="3"/>
      <c r="AR271" s="3"/>
      <c r="AS271" s="3"/>
      <c r="AT271" s="1"/>
      <c r="AU271" s="1"/>
      <c r="AV271" s="1"/>
      <c r="AW271" s="319"/>
      <c r="AX271" s="291"/>
      <c r="AY271" s="291"/>
      <c r="AZ271" s="291"/>
      <c r="BA271" s="291"/>
      <c r="BB271" s="291"/>
      <c r="BC271" s="291"/>
      <c r="BD271" s="29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spans="1:76" ht="12.75" customHeight="1" x14ac:dyDescent="0.25">
      <c r="A272" s="310">
        <f>IF(ROW()-ROW(A$4)&lt;=1000,ROW()-ROW(A$4),"")</f>
        <v>268</v>
      </c>
      <c r="B272" s="301"/>
      <c r="C272" s="301"/>
      <c r="D272" s="67"/>
      <c r="E272" s="245"/>
      <c r="F272" s="245"/>
      <c r="G272" s="309" t="str">
        <f>IF(IF(ISNUMBER(E272),"",MAX(G$4:G271)+1)&lt;=G$3,IF(ISNUMBER(E272),"",MAX(G$4:G271)+1),"")</f>
        <v/>
      </c>
      <c r="H272" s="307"/>
      <c r="I272" s="307"/>
      <c r="J272" s="304"/>
      <c r="K272" s="309"/>
      <c r="L272" s="309" t="str">
        <f>IF(C272="","",IF(ISNUMBER(MATCH(C272,$J$5:$J$1000,0)),"",IF(G272=1,E$4,0)+MAX(L$4:L271)+1))</f>
        <v/>
      </c>
      <c r="M272" s="304"/>
      <c r="N272" s="304"/>
      <c r="O272" s="67"/>
      <c r="P272" s="319"/>
      <c r="Q272" s="6"/>
      <c r="R272" s="294"/>
      <c r="S272" s="294"/>
      <c r="T272" s="294"/>
      <c r="U272" s="294"/>
      <c r="V272" s="294"/>
      <c r="W272" s="294"/>
      <c r="X272" s="294"/>
      <c r="Y272" s="294"/>
      <c r="Z272" s="297"/>
      <c r="AA272" s="297"/>
      <c r="AB272" s="297"/>
      <c r="AC272" s="297"/>
      <c r="AD272" s="297"/>
      <c r="AE272" s="297"/>
      <c r="AF272" s="297"/>
      <c r="AG272" s="297"/>
      <c r="AH272" s="293"/>
      <c r="AI272" s="293"/>
      <c r="AJ272" s="293"/>
      <c r="AK272" s="293"/>
      <c r="AL272" s="293"/>
      <c r="AM272" s="293"/>
      <c r="AN272" s="293"/>
      <c r="AO272" s="326"/>
      <c r="AP272" s="3"/>
      <c r="AQ272" s="3"/>
      <c r="AR272" s="3"/>
      <c r="AS272" s="3"/>
      <c r="AT272" s="1"/>
      <c r="AU272" s="1"/>
      <c r="AV272" s="1"/>
      <c r="AW272" s="319"/>
      <c r="AX272" s="291"/>
      <c r="AY272" s="291"/>
      <c r="AZ272" s="291"/>
      <c r="BA272" s="291"/>
      <c r="BB272" s="291"/>
      <c r="BC272" s="291"/>
      <c r="BD272" s="29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spans="1:76" ht="12.75" customHeight="1" x14ac:dyDescent="0.25">
      <c r="A273" s="310">
        <f>IF(ROW()-ROW(A$4)&lt;=1000,ROW()-ROW(A$4),"")</f>
        <v>269</v>
      </c>
      <c r="B273" s="301"/>
      <c r="C273" s="301"/>
      <c r="D273" s="67"/>
      <c r="E273" s="245"/>
      <c r="F273" s="245"/>
      <c r="G273" s="309" t="str">
        <f>IF(IF(ISNUMBER(E273),"",MAX(G$4:G272)+1)&lt;=G$3,IF(ISNUMBER(E273),"",MAX(G$4:G272)+1),"")</f>
        <v/>
      </c>
      <c r="H273" s="307"/>
      <c r="I273" s="307"/>
      <c r="J273" s="304"/>
      <c r="K273" s="309"/>
      <c r="L273" s="309" t="str">
        <f>IF(C273="","",IF(ISNUMBER(MATCH(C273,$J$5:$J$1000,0)),"",IF(G273=1,E$4,0)+MAX(L$4:L272)+1))</f>
        <v/>
      </c>
      <c r="M273" s="304"/>
      <c r="N273" s="304"/>
      <c r="O273" s="67"/>
      <c r="P273" s="319"/>
      <c r="Q273" s="6"/>
      <c r="R273" s="294"/>
      <c r="S273" s="294"/>
      <c r="T273" s="294"/>
      <c r="U273" s="294"/>
      <c r="V273" s="294"/>
      <c r="W273" s="294"/>
      <c r="X273" s="294"/>
      <c r="Y273" s="294"/>
      <c r="Z273" s="297"/>
      <c r="AA273" s="297"/>
      <c r="AB273" s="297"/>
      <c r="AC273" s="297"/>
      <c r="AD273" s="297"/>
      <c r="AE273" s="297"/>
      <c r="AF273" s="297"/>
      <c r="AG273" s="297"/>
      <c r="AH273" s="293"/>
      <c r="AI273" s="293"/>
      <c r="AJ273" s="293"/>
      <c r="AK273" s="293"/>
      <c r="AL273" s="293"/>
      <c r="AM273" s="293"/>
      <c r="AN273" s="293"/>
      <c r="AO273" s="326"/>
      <c r="AP273" s="3"/>
      <c r="AQ273" s="3"/>
      <c r="AR273" s="3"/>
      <c r="AS273" s="3"/>
      <c r="AT273" s="1"/>
      <c r="AU273" s="1"/>
      <c r="AV273" s="1"/>
      <c r="AW273" s="319"/>
      <c r="AX273" s="291"/>
      <c r="AY273" s="291"/>
      <c r="AZ273" s="291"/>
      <c r="BA273" s="291"/>
      <c r="BB273" s="291"/>
      <c r="BC273" s="291"/>
      <c r="BD273" s="29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spans="1:76" ht="12.75" customHeight="1" x14ac:dyDescent="0.25">
      <c r="A274" s="310">
        <f>IF(ROW()-ROW(A$4)&lt;=1000,ROW()-ROW(A$4),"")</f>
        <v>270</v>
      </c>
      <c r="B274" s="301"/>
      <c r="C274" s="301"/>
      <c r="D274" s="67"/>
      <c r="E274" s="245"/>
      <c r="F274" s="245"/>
      <c r="G274" s="309" t="str">
        <f>IF(IF(ISNUMBER(E274),"",MAX(G$4:G273)+1)&lt;=G$3,IF(ISNUMBER(E274),"",MAX(G$4:G273)+1),"")</f>
        <v/>
      </c>
      <c r="H274" s="307"/>
      <c r="I274" s="307"/>
      <c r="J274" s="304"/>
      <c r="K274" s="309"/>
      <c r="L274" s="309" t="str">
        <f>IF(C274="","",IF(ISNUMBER(MATCH(C274,$J$5:$J$1000,0)),"",IF(G274=1,E$4,0)+MAX(L$4:L273)+1))</f>
        <v/>
      </c>
      <c r="M274" s="304"/>
      <c r="N274" s="304"/>
      <c r="O274" s="67"/>
      <c r="P274" s="319"/>
      <c r="Q274" s="6"/>
      <c r="R274" s="294"/>
      <c r="S274" s="294"/>
      <c r="T274" s="294"/>
      <c r="U274" s="294"/>
      <c r="V274" s="294"/>
      <c r="W274" s="294"/>
      <c r="X274" s="294"/>
      <c r="Y274" s="294"/>
      <c r="Z274" s="297"/>
      <c r="AA274" s="297"/>
      <c r="AB274" s="297"/>
      <c r="AC274" s="297"/>
      <c r="AD274" s="297"/>
      <c r="AE274" s="297"/>
      <c r="AF274" s="297"/>
      <c r="AG274" s="297"/>
      <c r="AH274" s="293"/>
      <c r="AI274" s="293"/>
      <c r="AJ274" s="293"/>
      <c r="AK274" s="293"/>
      <c r="AL274" s="293"/>
      <c r="AM274" s="293"/>
      <c r="AN274" s="293"/>
      <c r="AO274" s="326"/>
      <c r="AP274" s="3"/>
      <c r="AQ274" s="3"/>
      <c r="AR274" s="3"/>
      <c r="AS274" s="3"/>
      <c r="AT274" s="1"/>
      <c r="AU274" s="1"/>
      <c r="AV274" s="1"/>
      <c r="AW274" s="319"/>
      <c r="AX274" s="291"/>
      <c r="AY274" s="291"/>
      <c r="AZ274" s="291"/>
      <c r="BA274" s="291"/>
      <c r="BB274" s="291"/>
      <c r="BC274" s="291"/>
      <c r="BD274" s="29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spans="1:76" ht="12.75" customHeight="1" x14ac:dyDescent="0.25">
      <c r="A275" s="310">
        <f>IF(ROW()-ROW(A$4)&lt;=1000,ROW()-ROW(A$4),"")</f>
        <v>271</v>
      </c>
      <c r="B275" s="301"/>
      <c r="C275" s="301"/>
      <c r="D275" s="67"/>
      <c r="E275" s="245"/>
      <c r="F275" s="245"/>
      <c r="G275" s="309" t="str">
        <f>IF(IF(ISNUMBER(E275),"",MAX(G$4:G274)+1)&lt;=G$3,IF(ISNUMBER(E275),"",MAX(G$4:G274)+1),"")</f>
        <v/>
      </c>
      <c r="H275" s="307"/>
      <c r="I275" s="307"/>
      <c r="J275" s="304"/>
      <c r="K275" s="309"/>
      <c r="L275" s="309" t="str">
        <f>IF(C275="","",IF(ISNUMBER(MATCH(C275,$J$5:$J$1000,0)),"",IF(G275=1,E$4,0)+MAX(L$4:L274)+1))</f>
        <v/>
      </c>
      <c r="M275" s="304"/>
      <c r="N275" s="304"/>
      <c r="O275" s="67"/>
      <c r="P275" s="319"/>
      <c r="Q275" s="6"/>
      <c r="R275" s="294"/>
      <c r="S275" s="294"/>
      <c r="T275" s="294"/>
      <c r="U275" s="294"/>
      <c r="V275" s="294"/>
      <c r="W275" s="294"/>
      <c r="X275" s="294"/>
      <c r="Y275" s="294"/>
      <c r="Z275" s="297"/>
      <c r="AA275" s="297"/>
      <c r="AB275" s="297"/>
      <c r="AC275" s="297"/>
      <c r="AD275" s="297"/>
      <c r="AE275" s="297"/>
      <c r="AF275" s="297"/>
      <c r="AG275" s="297"/>
      <c r="AH275" s="293"/>
      <c r="AI275" s="293"/>
      <c r="AJ275" s="293"/>
      <c r="AK275" s="293"/>
      <c r="AL275" s="293"/>
      <c r="AM275" s="293"/>
      <c r="AN275" s="293"/>
      <c r="AO275" s="326"/>
      <c r="AP275" s="3"/>
      <c r="AQ275" s="3"/>
      <c r="AR275" s="3"/>
      <c r="AS275" s="3"/>
      <c r="AT275" s="1"/>
      <c r="AU275" s="1"/>
      <c r="AV275" s="1"/>
      <c r="AW275" s="319"/>
      <c r="AX275" s="291"/>
      <c r="AY275" s="291"/>
      <c r="AZ275" s="291"/>
      <c r="BA275" s="291"/>
      <c r="BB275" s="291"/>
      <c r="BC275" s="291"/>
      <c r="BD275" s="29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</row>
    <row r="276" spans="1:76" ht="12.75" customHeight="1" x14ac:dyDescent="0.25">
      <c r="A276" s="310">
        <f>IF(ROW()-ROW(A$4)&lt;=1000,ROW()-ROW(A$4),"")</f>
        <v>272</v>
      </c>
      <c r="B276" s="301"/>
      <c r="C276" s="301"/>
      <c r="D276" s="67"/>
      <c r="E276" s="245"/>
      <c r="F276" s="245"/>
      <c r="G276" s="309" t="str">
        <f>IF(IF(ISNUMBER(E276),"",MAX(G$4:G275)+1)&lt;=G$3,IF(ISNUMBER(E276),"",MAX(G$4:G275)+1),"")</f>
        <v/>
      </c>
      <c r="H276" s="307"/>
      <c r="I276" s="307"/>
      <c r="J276" s="304"/>
      <c r="K276" s="309"/>
      <c r="L276" s="309" t="str">
        <f>IF(C276="","",IF(ISNUMBER(MATCH(C276,$J$5:$J$1000,0)),"",IF(G276=1,E$4,0)+MAX(L$4:L275)+1))</f>
        <v/>
      </c>
      <c r="M276" s="304"/>
      <c r="N276" s="304"/>
      <c r="O276" s="67"/>
      <c r="P276" s="319"/>
      <c r="Q276" s="6"/>
      <c r="R276" s="294"/>
      <c r="S276" s="294"/>
      <c r="T276" s="294"/>
      <c r="U276" s="294"/>
      <c r="V276" s="294"/>
      <c r="W276" s="294"/>
      <c r="X276" s="294"/>
      <c r="Y276" s="294"/>
      <c r="Z276" s="297"/>
      <c r="AA276" s="297"/>
      <c r="AB276" s="297"/>
      <c r="AC276" s="297"/>
      <c r="AD276" s="297"/>
      <c r="AE276" s="297"/>
      <c r="AF276" s="297"/>
      <c r="AG276" s="297"/>
      <c r="AH276" s="293"/>
      <c r="AI276" s="293"/>
      <c r="AJ276" s="293"/>
      <c r="AK276" s="293"/>
      <c r="AL276" s="293"/>
      <c r="AM276" s="293"/>
      <c r="AN276" s="293"/>
      <c r="AO276" s="326"/>
      <c r="AP276" s="3"/>
      <c r="AQ276" s="3"/>
      <c r="AR276" s="3"/>
      <c r="AS276" s="3"/>
      <c r="AT276" s="1"/>
      <c r="AU276" s="1"/>
      <c r="AV276" s="1"/>
      <c r="AW276" s="319"/>
      <c r="AX276" s="291"/>
      <c r="AY276" s="291"/>
      <c r="AZ276" s="291"/>
      <c r="BA276" s="291"/>
      <c r="BB276" s="291"/>
      <c r="BC276" s="291"/>
      <c r="BD276" s="29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</row>
    <row r="277" spans="1:76" ht="12.75" customHeight="1" x14ac:dyDescent="0.25">
      <c r="A277" s="310">
        <f>IF(ROW()-ROW(A$4)&lt;=1000,ROW()-ROW(A$4),"")</f>
        <v>273</v>
      </c>
      <c r="B277" s="301"/>
      <c r="C277" s="301"/>
      <c r="D277" s="67"/>
      <c r="E277" s="245"/>
      <c r="F277" s="245"/>
      <c r="G277" s="309" t="str">
        <f>IF(IF(ISNUMBER(E277),"",MAX(G$4:G276)+1)&lt;=G$3,IF(ISNUMBER(E277),"",MAX(G$4:G276)+1),"")</f>
        <v/>
      </c>
      <c r="H277" s="307"/>
      <c r="I277" s="307"/>
      <c r="J277" s="304"/>
      <c r="K277" s="309"/>
      <c r="L277" s="309" t="str">
        <f>IF(C277="","",IF(ISNUMBER(MATCH(C277,$J$5:$J$1000,0)),"",IF(G277=1,E$4,0)+MAX(L$4:L276)+1))</f>
        <v/>
      </c>
      <c r="M277" s="304"/>
      <c r="N277" s="304"/>
      <c r="O277" s="67"/>
      <c r="P277" s="319"/>
      <c r="Q277" s="6"/>
      <c r="R277" s="294"/>
      <c r="S277" s="294"/>
      <c r="T277" s="294"/>
      <c r="U277" s="294"/>
      <c r="V277" s="294"/>
      <c r="W277" s="294"/>
      <c r="X277" s="294"/>
      <c r="Y277" s="294"/>
      <c r="Z277" s="297"/>
      <c r="AA277" s="297"/>
      <c r="AB277" s="297"/>
      <c r="AC277" s="297"/>
      <c r="AD277" s="297"/>
      <c r="AE277" s="297"/>
      <c r="AF277" s="297"/>
      <c r="AG277" s="297"/>
      <c r="AH277" s="293"/>
      <c r="AI277" s="293"/>
      <c r="AJ277" s="293"/>
      <c r="AK277" s="293"/>
      <c r="AL277" s="293"/>
      <c r="AM277" s="293"/>
      <c r="AN277" s="293"/>
      <c r="AO277" s="326"/>
      <c r="AP277" s="3"/>
      <c r="AQ277" s="3"/>
      <c r="AR277" s="3"/>
      <c r="AS277" s="3"/>
      <c r="AT277" s="1"/>
      <c r="AU277" s="1"/>
      <c r="AV277" s="1"/>
      <c r="AW277" s="319"/>
      <c r="AX277" s="291"/>
      <c r="AY277" s="291"/>
      <c r="AZ277" s="291"/>
      <c r="BA277" s="291"/>
      <c r="BB277" s="291"/>
      <c r="BC277" s="291"/>
      <c r="BD277" s="29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</row>
    <row r="278" spans="1:76" ht="12.75" customHeight="1" x14ac:dyDescent="0.25">
      <c r="A278" s="310">
        <f>IF(ROW()-ROW(A$4)&lt;=1000,ROW()-ROW(A$4),"")</f>
        <v>274</v>
      </c>
      <c r="B278" s="301"/>
      <c r="C278" s="301"/>
      <c r="D278" s="67"/>
      <c r="E278" s="245"/>
      <c r="F278" s="245"/>
      <c r="G278" s="309" t="str">
        <f>IF(IF(ISNUMBER(E278),"",MAX(G$4:G277)+1)&lt;=G$3,IF(ISNUMBER(E278),"",MAX(G$4:G277)+1),"")</f>
        <v/>
      </c>
      <c r="H278" s="307"/>
      <c r="I278" s="307"/>
      <c r="J278" s="304"/>
      <c r="K278" s="309"/>
      <c r="L278" s="309" t="str">
        <f>IF(C278="","",IF(ISNUMBER(MATCH(C278,$J$5:$J$1000,0)),"",IF(G278=1,E$4,0)+MAX(L$4:L277)+1))</f>
        <v/>
      </c>
      <c r="M278" s="304"/>
      <c r="N278" s="304"/>
      <c r="O278" s="67"/>
      <c r="P278" s="319"/>
      <c r="Q278" s="6"/>
      <c r="R278" s="294"/>
      <c r="S278" s="294"/>
      <c r="T278" s="294"/>
      <c r="U278" s="294"/>
      <c r="V278" s="294"/>
      <c r="W278" s="294"/>
      <c r="X278" s="294"/>
      <c r="Y278" s="294"/>
      <c r="Z278" s="297"/>
      <c r="AA278" s="297"/>
      <c r="AB278" s="297"/>
      <c r="AC278" s="297"/>
      <c r="AD278" s="297"/>
      <c r="AE278" s="297"/>
      <c r="AF278" s="297"/>
      <c r="AG278" s="297"/>
      <c r="AH278" s="293"/>
      <c r="AI278" s="293"/>
      <c r="AJ278" s="293"/>
      <c r="AK278" s="293"/>
      <c r="AL278" s="293"/>
      <c r="AM278" s="293"/>
      <c r="AN278" s="293"/>
      <c r="AO278" s="326"/>
      <c r="AP278" s="3"/>
      <c r="AQ278" s="3"/>
      <c r="AR278" s="3"/>
      <c r="AS278" s="3"/>
      <c r="AT278" s="1"/>
      <c r="AU278" s="1"/>
      <c r="AV278" s="1"/>
      <c r="AW278" s="319"/>
      <c r="AX278" s="291"/>
      <c r="AY278" s="291"/>
      <c r="AZ278" s="291"/>
      <c r="BA278" s="291"/>
      <c r="BB278" s="291"/>
      <c r="BC278" s="291"/>
      <c r="BD278" s="29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</row>
    <row r="279" spans="1:76" ht="12.75" customHeight="1" x14ac:dyDescent="0.25">
      <c r="A279" s="310">
        <f>IF(ROW()-ROW(A$4)&lt;=1000,ROW()-ROW(A$4),"")</f>
        <v>275</v>
      </c>
      <c r="B279" s="301"/>
      <c r="C279" s="301"/>
      <c r="D279" s="67"/>
      <c r="E279" s="245"/>
      <c r="F279" s="245"/>
      <c r="G279" s="309" t="str">
        <f>IF(IF(ISNUMBER(E279),"",MAX(G$4:G278)+1)&lt;=G$3,IF(ISNUMBER(E279),"",MAX(G$4:G278)+1),"")</f>
        <v/>
      </c>
      <c r="H279" s="307"/>
      <c r="I279" s="307"/>
      <c r="J279" s="304"/>
      <c r="K279" s="309"/>
      <c r="L279" s="309" t="str">
        <f>IF(C279="","",IF(ISNUMBER(MATCH(C279,$J$5:$J$1000,0)),"",IF(G279=1,E$4,0)+MAX(L$4:L278)+1))</f>
        <v/>
      </c>
      <c r="M279" s="304"/>
      <c r="N279" s="304"/>
      <c r="O279" s="67"/>
      <c r="P279" s="319"/>
      <c r="Q279" s="6"/>
      <c r="R279" s="294"/>
      <c r="S279" s="294"/>
      <c r="T279" s="294"/>
      <c r="U279" s="294"/>
      <c r="V279" s="294"/>
      <c r="W279" s="294"/>
      <c r="X279" s="294"/>
      <c r="Y279" s="294"/>
      <c r="Z279" s="297"/>
      <c r="AA279" s="297"/>
      <c r="AB279" s="297"/>
      <c r="AC279" s="297"/>
      <c r="AD279" s="297"/>
      <c r="AE279" s="297"/>
      <c r="AF279" s="297"/>
      <c r="AG279" s="297"/>
      <c r="AH279" s="293"/>
      <c r="AI279" s="293"/>
      <c r="AJ279" s="293"/>
      <c r="AK279" s="293"/>
      <c r="AL279" s="293"/>
      <c r="AM279" s="293"/>
      <c r="AN279" s="293"/>
      <c r="AO279" s="326"/>
      <c r="AP279" s="3"/>
      <c r="AQ279" s="3"/>
      <c r="AR279" s="3"/>
      <c r="AS279" s="3"/>
      <c r="AT279" s="1"/>
      <c r="AU279" s="1"/>
      <c r="AV279" s="1"/>
      <c r="AW279" s="319"/>
      <c r="AX279" s="291"/>
      <c r="AY279" s="291"/>
      <c r="AZ279" s="291"/>
      <c r="BA279" s="291"/>
      <c r="BB279" s="291"/>
      <c r="BC279" s="291"/>
      <c r="BD279" s="29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</row>
    <row r="280" spans="1:76" ht="12.75" customHeight="1" x14ac:dyDescent="0.25">
      <c r="A280" s="310">
        <f>IF(ROW()-ROW(A$4)&lt;=1000,ROW()-ROW(A$4),"")</f>
        <v>276</v>
      </c>
      <c r="B280" s="301"/>
      <c r="C280" s="301"/>
      <c r="D280" s="67"/>
      <c r="E280" s="245"/>
      <c r="F280" s="245"/>
      <c r="G280" s="309" t="str">
        <f>IF(IF(ISNUMBER(E280),"",MAX(G$4:G279)+1)&lt;=G$3,IF(ISNUMBER(E280),"",MAX(G$4:G279)+1),"")</f>
        <v/>
      </c>
      <c r="H280" s="307"/>
      <c r="I280" s="307"/>
      <c r="J280" s="304"/>
      <c r="K280" s="309"/>
      <c r="L280" s="309" t="str">
        <f>IF(C280="","",IF(ISNUMBER(MATCH(C280,$J$5:$J$1000,0)),"",IF(G280=1,E$4,0)+MAX(L$4:L279)+1))</f>
        <v/>
      </c>
      <c r="M280" s="304"/>
      <c r="N280" s="304"/>
      <c r="O280" s="67"/>
      <c r="P280" s="319"/>
      <c r="Q280" s="6"/>
      <c r="R280" s="294"/>
      <c r="S280" s="294"/>
      <c r="T280" s="294"/>
      <c r="U280" s="294"/>
      <c r="V280" s="294"/>
      <c r="W280" s="294"/>
      <c r="X280" s="294"/>
      <c r="Y280" s="294"/>
      <c r="Z280" s="297"/>
      <c r="AA280" s="297"/>
      <c r="AB280" s="297"/>
      <c r="AC280" s="297"/>
      <c r="AD280" s="297"/>
      <c r="AE280" s="297"/>
      <c r="AF280" s="297"/>
      <c r="AG280" s="297"/>
      <c r="AH280" s="293"/>
      <c r="AI280" s="293"/>
      <c r="AJ280" s="293"/>
      <c r="AK280" s="293"/>
      <c r="AL280" s="293"/>
      <c r="AM280" s="293"/>
      <c r="AN280" s="293"/>
      <c r="AO280" s="326"/>
      <c r="AP280" s="3"/>
      <c r="AQ280" s="3"/>
      <c r="AR280" s="3"/>
      <c r="AS280" s="3"/>
      <c r="AT280" s="1"/>
      <c r="AU280" s="1"/>
      <c r="AV280" s="1"/>
      <c r="AW280" s="319"/>
      <c r="AX280" s="291"/>
      <c r="AY280" s="291"/>
      <c r="AZ280" s="291"/>
      <c r="BA280" s="291"/>
      <c r="BB280" s="291"/>
      <c r="BC280" s="291"/>
      <c r="BD280" s="29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</row>
    <row r="281" spans="1:76" ht="12.75" customHeight="1" x14ac:dyDescent="0.25">
      <c r="A281" s="310">
        <f>IF(ROW()-ROW(A$4)&lt;=1000,ROW()-ROW(A$4),"")</f>
        <v>277</v>
      </c>
      <c r="B281" s="301"/>
      <c r="C281" s="301"/>
      <c r="D281" s="67"/>
      <c r="E281" s="245"/>
      <c r="F281" s="245"/>
      <c r="G281" s="309" t="str">
        <f>IF(IF(ISNUMBER(E281),"",MAX(G$4:G280)+1)&lt;=G$3,IF(ISNUMBER(E281),"",MAX(G$4:G280)+1),"")</f>
        <v/>
      </c>
      <c r="H281" s="307"/>
      <c r="I281" s="307"/>
      <c r="J281" s="304"/>
      <c r="K281" s="309"/>
      <c r="L281" s="309" t="str">
        <f>IF(C281="","",IF(ISNUMBER(MATCH(C281,$J$5:$J$1000,0)),"",IF(G281=1,E$4,0)+MAX(L$4:L280)+1))</f>
        <v/>
      </c>
      <c r="M281" s="304"/>
      <c r="N281" s="304"/>
      <c r="O281" s="67"/>
      <c r="P281" s="319"/>
      <c r="Q281" s="6"/>
      <c r="R281" s="294"/>
      <c r="S281" s="294"/>
      <c r="T281" s="294"/>
      <c r="U281" s="294"/>
      <c r="V281" s="294"/>
      <c r="W281" s="294"/>
      <c r="X281" s="294"/>
      <c r="Y281" s="294"/>
      <c r="Z281" s="297"/>
      <c r="AA281" s="297"/>
      <c r="AB281" s="297"/>
      <c r="AC281" s="297"/>
      <c r="AD281" s="297"/>
      <c r="AE281" s="297"/>
      <c r="AF281" s="297"/>
      <c r="AG281" s="297"/>
      <c r="AH281" s="293"/>
      <c r="AI281" s="293"/>
      <c r="AJ281" s="293"/>
      <c r="AK281" s="293"/>
      <c r="AL281" s="293"/>
      <c r="AM281" s="293"/>
      <c r="AN281" s="293"/>
      <c r="AO281" s="326"/>
      <c r="AP281" s="3"/>
      <c r="AQ281" s="3"/>
      <c r="AR281" s="3"/>
      <c r="AS281" s="3"/>
      <c r="AT281" s="1"/>
      <c r="AU281" s="1"/>
      <c r="AV281" s="1"/>
      <c r="AW281" s="319"/>
      <c r="AX281" s="291"/>
      <c r="AY281" s="291"/>
      <c r="AZ281" s="291"/>
      <c r="BA281" s="291"/>
      <c r="BB281" s="291"/>
      <c r="BC281" s="291"/>
      <c r="BD281" s="29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</row>
    <row r="282" spans="1:76" ht="12.75" customHeight="1" x14ac:dyDescent="0.25">
      <c r="A282" s="310">
        <f>IF(ROW()-ROW(A$4)&lt;=1000,ROW()-ROW(A$4),"")</f>
        <v>278</v>
      </c>
      <c r="B282" s="301"/>
      <c r="C282" s="301"/>
      <c r="D282" s="67"/>
      <c r="E282" s="245"/>
      <c r="F282" s="245"/>
      <c r="G282" s="309" t="str">
        <f>IF(IF(ISNUMBER(E282),"",MAX(G$4:G281)+1)&lt;=G$3,IF(ISNUMBER(E282),"",MAX(G$4:G281)+1),"")</f>
        <v/>
      </c>
      <c r="H282" s="307"/>
      <c r="I282" s="307"/>
      <c r="J282" s="304"/>
      <c r="K282" s="309"/>
      <c r="L282" s="309" t="str">
        <f>IF(C282="","",IF(ISNUMBER(MATCH(C282,$J$5:$J$1000,0)),"",IF(G282=1,E$4,0)+MAX(L$4:L281)+1))</f>
        <v/>
      </c>
      <c r="M282" s="304"/>
      <c r="N282" s="304"/>
      <c r="O282" s="67"/>
      <c r="P282" s="319"/>
      <c r="Q282" s="6"/>
      <c r="R282" s="294"/>
      <c r="S282" s="294"/>
      <c r="T282" s="294"/>
      <c r="U282" s="294"/>
      <c r="V282" s="294"/>
      <c r="W282" s="294"/>
      <c r="X282" s="294"/>
      <c r="Y282" s="294"/>
      <c r="Z282" s="297"/>
      <c r="AA282" s="297"/>
      <c r="AB282" s="297"/>
      <c r="AC282" s="297"/>
      <c r="AD282" s="297"/>
      <c r="AE282" s="297"/>
      <c r="AF282" s="297"/>
      <c r="AG282" s="297"/>
      <c r="AH282" s="293"/>
      <c r="AI282" s="293"/>
      <c r="AJ282" s="293"/>
      <c r="AK282" s="293"/>
      <c r="AL282" s="293"/>
      <c r="AM282" s="293"/>
      <c r="AN282" s="293"/>
      <c r="AO282" s="326"/>
      <c r="AP282" s="3"/>
      <c r="AQ282" s="3"/>
      <c r="AR282" s="3"/>
      <c r="AS282" s="3"/>
      <c r="AT282" s="1"/>
      <c r="AU282" s="1"/>
      <c r="AV282" s="1"/>
      <c r="AW282" s="319"/>
      <c r="AX282" s="291"/>
      <c r="AY282" s="291"/>
      <c r="AZ282" s="291"/>
      <c r="BA282" s="291"/>
      <c r="BB282" s="291"/>
      <c r="BC282" s="291"/>
      <c r="BD282" s="29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</row>
    <row r="283" spans="1:76" ht="12.75" customHeight="1" x14ac:dyDescent="0.25">
      <c r="A283" s="310">
        <f>IF(ROW()-ROW(A$4)&lt;=1000,ROW()-ROW(A$4),"")</f>
        <v>279</v>
      </c>
      <c r="B283" s="301"/>
      <c r="C283" s="301"/>
      <c r="D283" s="67"/>
      <c r="E283" s="245"/>
      <c r="F283" s="245"/>
      <c r="G283" s="309" t="str">
        <f>IF(IF(ISNUMBER(E283),"",MAX(G$4:G282)+1)&lt;=G$3,IF(ISNUMBER(E283),"",MAX(G$4:G282)+1),"")</f>
        <v/>
      </c>
      <c r="H283" s="307"/>
      <c r="I283" s="307"/>
      <c r="J283" s="304"/>
      <c r="K283" s="309"/>
      <c r="L283" s="309" t="str">
        <f>IF(C283="","",IF(ISNUMBER(MATCH(C283,$J$5:$J$1000,0)),"",IF(G283=1,E$4,0)+MAX(L$4:L282)+1))</f>
        <v/>
      </c>
      <c r="M283" s="304"/>
      <c r="N283" s="304"/>
      <c r="O283" s="67"/>
      <c r="P283" s="319"/>
      <c r="Q283" s="6"/>
      <c r="R283" s="294"/>
      <c r="S283" s="294"/>
      <c r="T283" s="294"/>
      <c r="U283" s="294"/>
      <c r="V283" s="294"/>
      <c r="W283" s="294"/>
      <c r="X283" s="294"/>
      <c r="Y283" s="294"/>
      <c r="Z283" s="297"/>
      <c r="AA283" s="297"/>
      <c r="AB283" s="297"/>
      <c r="AC283" s="297"/>
      <c r="AD283" s="297"/>
      <c r="AE283" s="297"/>
      <c r="AF283" s="297"/>
      <c r="AG283" s="297"/>
      <c r="AH283" s="293"/>
      <c r="AI283" s="293"/>
      <c r="AJ283" s="293"/>
      <c r="AK283" s="293"/>
      <c r="AL283" s="293"/>
      <c r="AM283" s="293"/>
      <c r="AN283" s="293"/>
      <c r="AO283" s="326"/>
      <c r="AP283" s="3"/>
      <c r="AQ283" s="3"/>
      <c r="AR283" s="3"/>
      <c r="AS283" s="3"/>
      <c r="AT283" s="1"/>
      <c r="AU283" s="1"/>
      <c r="AV283" s="1"/>
      <c r="AW283" s="319"/>
      <c r="AX283" s="291"/>
      <c r="AY283" s="291"/>
      <c r="AZ283" s="291"/>
      <c r="BA283" s="291"/>
      <c r="BB283" s="291"/>
      <c r="BC283" s="291"/>
      <c r="BD283" s="29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</row>
    <row r="284" spans="1:76" ht="12.75" customHeight="1" x14ac:dyDescent="0.25">
      <c r="A284" s="310">
        <f>IF(ROW()-ROW(A$4)&lt;=1000,ROW()-ROW(A$4),"")</f>
        <v>280</v>
      </c>
      <c r="B284" s="301"/>
      <c r="C284" s="301"/>
      <c r="D284" s="67"/>
      <c r="E284" s="245"/>
      <c r="F284" s="245"/>
      <c r="G284" s="309" t="str">
        <f>IF(IF(ISNUMBER(E284),"",MAX(G$4:G283)+1)&lt;=G$3,IF(ISNUMBER(E284),"",MAX(G$4:G283)+1),"")</f>
        <v/>
      </c>
      <c r="H284" s="307"/>
      <c r="I284" s="307"/>
      <c r="J284" s="304"/>
      <c r="K284" s="309"/>
      <c r="L284" s="309" t="str">
        <f>IF(C284="","",IF(ISNUMBER(MATCH(C284,$J$5:$J$1000,0)),"",IF(G284=1,E$4,0)+MAX(L$4:L283)+1))</f>
        <v/>
      </c>
      <c r="M284" s="304"/>
      <c r="N284" s="304"/>
      <c r="O284" s="67"/>
      <c r="P284" s="319"/>
      <c r="Q284" s="6"/>
      <c r="R284" s="294"/>
      <c r="S284" s="294"/>
      <c r="T284" s="294"/>
      <c r="U284" s="294"/>
      <c r="V284" s="294"/>
      <c r="W284" s="294"/>
      <c r="X284" s="294"/>
      <c r="Y284" s="294"/>
      <c r="Z284" s="297"/>
      <c r="AA284" s="297"/>
      <c r="AB284" s="297"/>
      <c r="AC284" s="297"/>
      <c r="AD284" s="297"/>
      <c r="AE284" s="297"/>
      <c r="AF284" s="297"/>
      <c r="AG284" s="297"/>
      <c r="AH284" s="293"/>
      <c r="AI284" s="293"/>
      <c r="AJ284" s="293"/>
      <c r="AK284" s="293"/>
      <c r="AL284" s="293"/>
      <c r="AM284" s="293"/>
      <c r="AN284" s="293"/>
      <c r="AO284" s="326"/>
      <c r="AP284" s="3"/>
      <c r="AQ284" s="3"/>
      <c r="AR284" s="3"/>
      <c r="AS284" s="3"/>
      <c r="AT284" s="1"/>
      <c r="AU284" s="1"/>
      <c r="AV284" s="1"/>
      <c r="AW284" s="319"/>
      <c r="AX284" s="291"/>
      <c r="AY284" s="291"/>
      <c r="AZ284" s="291"/>
      <c r="BA284" s="291"/>
      <c r="BB284" s="291"/>
      <c r="BC284" s="291"/>
      <c r="BD284" s="29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</row>
    <row r="285" spans="1:76" ht="12.75" customHeight="1" x14ac:dyDescent="0.25">
      <c r="A285" s="310">
        <f>IF(ROW()-ROW(A$4)&lt;=1000,ROW()-ROW(A$4),"")</f>
        <v>281</v>
      </c>
      <c r="B285" s="301"/>
      <c r="C285" s="301"/>
      <c r="D285" s="67"/>
      <c r="E285" s="245"/>
      <c r="F285" s="245"/>
      <c r="G285" s="309" t="str">
        <f>IF(IF(ISNUMBER(E285),"",MAX(G$4:G284)+1)&lt;=G$3,IF(ISNUMBER(E285),"",MAX(G$4:G284)+1),"")</f>
        <v/>
      </c>
      <c r="H285" s="307"/>
      <c r="I285" s="307"/>
      <c r="J285" s="304"/>
      <c r="K285" s="309"/>
      <c r="L285" s="309" t="str">
        <f>IF(C285="","",IF(ISNUMBER(MATCH(C285,$J$5:$J$1000,0)),"",IF(G285=1,E$4,0)+MAX(L$4:L284)+1))</f>
        <v/>
      </c>
      <c r="M285" s="304"/>
      <c r="N285" s="304"/>
      <c r="O285" s="67"/>
      <c r="P285" s="319"/>
      <c r="Q285" s="6"/>
      <c r="R285" s="294"/>
      <c r="S285" s="294"/>
      <c r="T285" s="294"/>
      <c r="U285" s="294"/>
      <c r="V285" s="294"/>
      <c r="W285" s="294"/>
      <c r="X285" s="294"/>
      <c r="Y285" s="294"/>
      <c r="Z285" s="297"/>
      <c r="AA285" s="297"/>
      <c r="AB285" s="297"/>
      <c r="AC285" s="297"/>
      <c r="AD285" s="297"/>
      <c r="AE285" s="297"/>
      <c r="AF285" s="297"/>
      <c r="AG285" s="297"/>
      <c r="AH285" s="293"/>
      <c r="AI285" s="293"/>
      <c r="AJ285" s="293"/>
      <c r="AK285" s="293"/>
      <c r="AL285" s="293"/>
      <c r="AM285" s="293"/>
      <c r="AN285" s="293"/>
      <c r="AO285" s="326"/>
      <c r="AP285" s="3"/>
      <c r="AQ285" s="3"/>
      <c r="AR285" s="3"/>
      <c r="AS285" s="3"/>
      <c r="AT285" s="1"/>
      <c r="AU285" s="1"/>
      <c r="AV285" s="1"/>
      <c r="AW285" s="319"/>
      <c r="AX285" s="291"/>
      <c r="AY285" s="291"/>
      <c r="AZ285" s="291"/>
      <c r="BA285" s="291"/>
      <c r="BB285" s="291"/>
      <c r="BC285" s="291"/>
      <c r="BD285" s="29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</row>
    <row r="286" spans="1:76" ht="12.75" customHeight="1" x14ac:dyDescent="0.25">
      <c r="A286" s="310">
        <f>IF(ROW()-ROW(A$4)&lt;=1000,ROW()-ROW(A$4),"")</f>
        <v>282</v>
      </c>
      <c r="B286" s="301"/>
      <c r="C286" s="301"/>
      <c r="D286" s="67"/>
      <c r="E286" s="245"/>
      <c r="F286" s="245"/>
      <c r="G286" s="309" t="str">
        <f>IF(IF(ISNUMBER(E286),"",MAX(G$4:G285)+1)&lt;=G$3,IF(ISNUMBER(E286),"",MAX(G$4:G285)+1),"")</f>
        <v/>
      </c>
      <c r="H286" s="307"/>
      <c r="I286" s="307"/>
      <c r="J286" s="304"/>
      <c r="K286" s="309"/>
      <c r="L286" s="309" t="str">
        <f>IF(C286="","",IF(ISNUMBER(MATCH(C286,$J$5:$J$1000,0)),"",IF(G286=1,E$4,0)+MAX(L$4:L285)+1))</f>
        <v/>
      </c>
      <c r="M286" s="304"/>
      <c r="N286" s="304"/>
      <c r="O286" s="67"/>
      <c r="P286" s="319"/>
      <c r="Q286" s="6"/>
      <c r="R286" s="294"/>
      <c r="S286" s="294"/>
      <c r="T286" s="294"/>
      <c r="U286" s="294"/>
      <c r="V286" s="294"/>
      <c r="W286" s="294"/>
      <c r="X286" s="294"/>
      <c r="Y286" s="294"/>
      <c r="Z286" s="297"/>
      <c r="AA286" s="297"/>
      <c r="AB286" s="297"/>
      <c r="AC286" s="297"/>
      <c r="AD286" s="297"/>
      <c r="AE286" s="297"/>
      <c r="AF286" s="297"/>
      <c r="AG286" s="297"/>
      <c r="AH286" s="293"/>
      <c r="AI286" s="293"/>
      <c r="AJ286" s="293"/>
      <c r="AK286" s="293"/>
      <c r="AL286" s="293"/>
      <c r="AM286" s="293"/>
      <c r="AN286" s="293"/>
      <c r="AO286" s="326"/>
      <c r="AP286" s="3"/>
      <c r="AQ286" s="3"/>
      <c r="AR286" s="3"/>
      <c r="AS286" s="3"/>
      <c r="AT286" s="1"/>
      <c r="AU286" s="1"/>
      <c r="AV286" s="1"/>
      <c r="AW286" s="319"/>
      <c r="AX286" s="291"/>
      <c r="AY286" s="291"/>
      <c r="AZ286" s="291"/>
      <c r="BA286" s="291"/>
      <c r="BB286" s="291"/>
      <c r="BC286" s="291"/>
      <c r="BD286" s="29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</row>
    <row r="287" spans="1:76" ht="12.75" customHeight="1" x14ac:dyDescent="0.25">
      <c r="A287" s="310">
        <f>IF(ROW()-ROW(A$4)&lt;=1000,ROW()-ROW(A$4),"")</f>
        <v>283</v>
      </c>
      <c r="B287" s="301"/>
      <c r="C287" s="301"/>
      <c r="D287" s="67"/>
      <c r="E287" s="245"/>
      <c r="F287" s="245"/>
      <c r="G287" s="309" t="str">
        <f>IF(IF(ISNUMBER(E287),"",MAX(G$4:G286)+1)&lt;=G$3,IF(ISNUMBER(E287),"",MAX(G$4:G286)+1),"")</f>
        <v/>
      </c>
      <c r="H287" s="307"/>
      <c r="I287" s="307"/>
      <c r="J287" s="304"/>
      <c r="K287" s="309"/>
      <c r="L287" s="309" t="str">
        <f>IF(C287="","",IF(ISNUMBER(MATCH(C287,$J$5:$J$1000,0)),"",IF(G287=1,E$4,0)+MAX(L$4:L286)+1))</f>
        <v/>
      </c>
      <c r="M287" s="304"/>
      <c r="N287" s="304"/>
      <c r="O287" s="67"/>
      <c r="P287" s="319"/>
      <c r="Q287" s="6"/>
      <c r="R287" s="294"/>
      <c r="S287" s="294"/>
      <c r="T287" s="294"/>
      <c r="U287" s="294"/>
      <c r="V287" s="294"/>
      <c r="W287" s="294"/>
      <c r="X287" s="294"/>
      <c r="Y287" s="294"/>
      <c r="Z287" s="297"/>
      <c r="AA287" s="297"/>
      <c r="AB287" s="297"/>
      <c r="AC287" s="297"/>
      <c r="AD287" s="297"/>
      <c r="AE287" s="297"/>
      <c r="AF287" s="297"/>
      <c r="AG287" s="297"/>
      <c r="AH287" s="293"/>
      <c r="AI287" s="293"/>
      <c r="AJ287" s="293"/>
      <c r="AK287" s="293"/>
      <c r="AL287" s="293"/>
      <c r="AM287" s="293"/>
      <c r="AN287" s="293"/>
      <c r="AO287" s="326"/>
      <c r="AP287" s="3"/>
      <c r="AQ287" s="3"/>
      <c r="AR287" s="3"/>
      <c r="AS287" s="3"/>
      <c r="AT287" s="1"/>
      <c r="AU287" s="1"/>
      <c r="AV287" s="1"/>
      <c r="AW287" s="319"/>
      <c r="AX287" s="291"/>
      <c r="AY287" s="291"/>
      <c r="AZ287" s="291"/>
      <c r="BA287" s="291"/>
      <c r="BB287" s="291"/>
      <c r="BC287" s="291"/>
      <c r="BD287" s="29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</row>
    <row r="288" spans="1:76" ht="12.75" customHeight="1" x14ac:dyDescent="0.25">
      <c r="A288" s="310">
        <f>IF(ROW()-ROW(A$4)&lt;=1000,ROW()-ROW(A$4),"")</f>
        <v>284</v>
      </c>
      <c r="B288" s="301"/>
      <c r="C288" s="301"/>
      <c r="D288" s="67"/>
      <c r="E288" s="245"/>
      <c r="F288" s="245"/>
      <c r="G288" s="309" t="str">
        <f>IF(IF(ISNUMBER(E288),"",MAX(G$4:G287)+1)&lt;=G$3,IF(ISNUMBER(E288),"",MAX(G$4:G287)+1),"")</f>
        <v/>
      </c>
      <c r="H288" s="307"/>
      <c r="I288" s="307"/>
      <c r="J288" s="304"/>
      <c r="K288" s="309"/>
      <c r="L288" s="309" t="str">
        <f>IF(C288="","",IF(ISNUMBER(MATCH(C288,$J$5:$J$1000,0)),"",IF(G288=1,E$4,0)+MAX(L$4:L287)+1))</f>
        <v/>
      </c>
      <c r="M288" s="304"/>
      <c r="N288" s="304"/>
      <c r="O288" s="67"/>
      <c r="P288" s="319"/>
      <c r="Q288" s="6"/>
      <c r="R288" s="294"/>
      <c r="S288" s="294"/>
      <c r="T288" s="294"/>
      <c r="U288" s="294"/>
      <c r="V288" s="294"/>
      <c r="W288" s="294"/>
      <c r="X288" s="294"/>
      <c r="Y288" s="294"/>
      <c r="Z288" s="297"/>
      <c r="AA288" s="297"/>
      <c r="AB288" s="297"/>
      <c r="AC288" s="297"/>
      <c r="AD288" s="297"/>
      <c r="AE288" s="297"/>
      <c r="AF288" s="297"/>
      <c r="AG288" s="297"/>
      <c r="AH288" s="293"/>
      <c r="AI288" s="293"/>
      <c r="AJ288" s="293"/>
      <c r="AK288" s="293"/>
      <c r="AL288" s="293"/>
      <c r="AM288" s="293"/>
      <c r="AN288" s="293"/>
      <c r="AO288" s="326"/>
      <c r="AP288" s="3"/>
      <c r="AQ288" s="3"/>
      <c r="AR288" s="3"/>
      <c r="AS288" s="3"/>
      <c r="AT288" s="1"/>
      <c r="AU288" s="1"/>
      <c r="AV288" s="1"/>
      <c r="AW288" s="319"/>
      <c r="AX288" s="291"/>
      <c r="AY288" s="291"/>
      <c r="AZ288" s="291"/>
      <c r="BA288" s="291"/>
      <c r="BB288" s="291"/>
      <c r="BC288" s="291"/>
      <c r="BD288" s="29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</row>
    <row r="289" spans="1:76" ht="12.75" customHeight="1" x14ac:dyDescent="0.25">
      <c r="A289" s="310">
        <f>IF(ROW()-ROW(A$4)&lt;=1000,ROW()-ROW(A$4),"")</f>
        <v>285</v>
      </c>
      <c r="B289" s="301"/>
      <c r="C289" s="301"/>
      <c r="D289" s="67"/>
      <c r="E289" s="245"/>
      <c r="F289" s="245"/>
      <c r="G289" s="309" t="str">
        <f>IF(IF(ISNUMBER(E289),"",MAX(G$4:G288)+1)&lt;=G$3,IF(ISNUMBER(E289),"",MAX(G$4:G288)+1),"")</f>
        <v/>
      </c>
      <c r="H289" s="307"/>
      <c r="I289" s="307"/>
      <c r="J289" s="304"/>
      <c r="K289" s="309"/>
      <c r="L289" s="309" t="str">
        <f>IF(C289="","",IF(ISNUMBER(MATCH(C289,$J$5:$J$1000,0)),"",IF(G289=1,E$4,0)+MAX(L$4:L288)+1))</f>
        <v/>
      </c>
      <c r="M289" s="304"/>
      <c r="N289" s="304"/>
      <c r="O289" s="67"/>
      <c r="P289" s="319"/>
      <c r="Q289" s="6"/>
      <c r="R289" s="294"/>
      <c r="S289" s="294"/>
      <c r="T289" s="294"/>
      <c r="U289" s="294"/>
      <c r="V289" s="294"/>
      <c r="W289" s="294"/>
      <c r="X289" s="294"/>
      <c r="Y289" s="294"/>
      <c r="Z289" s="297"/>
      <c r="AA289" s="297"/>
      <c r="AB289" s="297"/>
      <c r="AC289" s="297"/>
      <c r="AD289" s="297"/>
      <c r="AE289" s="297"/>
      <c r="AF289" s="297"/>
      <c r="AG289" s="297"/>
      <c r="AH289" s="293"/>
      <c r="AI289" s="293"/>
      <c r="AJ289" s="293"/>
      <c r="AK289" s="293"/>
      <c r="AL289" s="293"/>
      <c r="AM289" s="293"/>
      <c r="AN289" s="293"/>
      <c r="AO289" s="326"/>
      <c r="AP289" s="3"/>
      <c r="AQ289" s="3"/>
      <c r="AR289" s="3"/>
      <c r="AS289" s="3"/>
      <c r="AT289" s="1"/>
      <c r="AU289" s="1"/>
      <c r="AV289" s="1"/>
      <c r="AW289" s="319"/>
      <c r="AX289" s="291"/>
      <c r="AY289" s="291"/>
      <c r="AZ289" s="291"/>
      <c r="BA289" s="291"/>
      <c r="BB289" s="291"/>
      <c r="BC289" s="291"/>
      <c r="BD289" s="29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</row>
    <row r="290" spans="1:76" ht="12.75" customHeight="1" x14ac:dyDescent="0.25">
      <c r="A290" s="310">
        <f>IF(ROW()-ROW(A$4)&lt;=1000,ROW()-ROW(A$4),"")</f>
        <v>286</v>
      </c>
      <c r="B290" s="301"/>
      <c r="C290" s="301"/>
      <c r="D290" s="67"/>
      <c r="E290" s="245"/>
      <c r="F290" s="245"/>
      <c r="G290" s="309" t="str">
        <f>IF(IF(ISNUMBER(E290),"",MAX(G$4:G289)+1)&lt;=G$3,IF(ISNUMBER(E290),"",MAX(G$4:G289)+1),"")</f>
        <v/>
      </c>
      <c r="H290" s="307"/>
      <c r="I290" s="307"/>
      <c r="J290" s="304"/>
      <c r="K290" s="309"/>
      <c r="L290" s="309" t="str">
        <f>IF(C290="","",IF(ISNUMBER(MATCH(C290,$J$5:$J$1000,0)),"",IF(G290=1,E$4,0)+MAX(L$4:L289)+1))</f>
        <v/>
      </c>
      <c r="M290" s="304"/>
      <c r="N290" s="304"/>
      <c r="O290" s="67"/>
      <c r="P290" s="319"/>
      <c r="Q290" s="6"/>
      <c r="R290" s="294"/>
      <c r="S290" s="294"/>
      <c r="T290" s="294"/>
      <c r="U290" s="294"/>
      <c r="V290" s="294"/>
      <c r="W290" s="294"/>
      <c r="X290" s="294"/>
      <c r="Y290" s="294"/>
      <c r="Z290" s="297"/>
      <c r="AA290" s="297"/>
      <c r="AB290" s="297"/>
      <c r="AC290" s="297"/>
      <c r="AD290" s="297"/>
      <c r="AE290" s="297"/>
      <c r="AF290" s="297"/>
      <c r="AG290" s="297"/>
      <c r="AH290" s="293"/>
      <c r="AI290" s="293"/>
      <c r="AJ290" s="293"/>
      <c r="AK290" s="293"/>
      <c r="AL290" s="293"/>
      <c r="AM290" s="293"/>
      <c r="AN290" s="293"/>
      <c r="AO290" s="326"/>
      <c r="AP290" s="3"/>
      <c r="AQ290" s="3"/>
      <c r="AR290" s="3"/>
      <c r="AS290" s="3"/>
      <c r="AT290" s="1"/>
      <c r="AU290" s="1"/>
      <c r="AV290" s="1"/>
      <c r="AW290" s="319"/>
      <c r="AX290" s="291"/>
      <c r="AY290" s="291"/>
      <c r="AZ290" s="291"/>
      <c r="BA290" s="291"/>
      <c r="BB290" s="291"/>
      <c r="BC290" s="291"/>
      <c r="BD290" s="29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</row>
    <row r="291" spans="1:76" ht="12.75" customHeight="1" x14ac:dyDescent="0.25">
      <c r="A291" s="310">
        <f>IF(ROW()-ROW(A$4)&lt;=1000,ROW()-ROW(A$4),"")</f>
        <v>287</v>
      </c>
      <c r="B291" s="301"/>
      <c r="C291" s="301"/>
      <c r="D291" s="67"/>
      <c r="E291" s="245"/>
      <c r="F291" s="245"/>
      <c r="G291" s="309" t="str">
        <f>IF(IF(ISNUMBER(E291),"",MAX(G$4:G290)+1)&lt;=G$3,IF(ISNUMBER(E291),"",MAX(G$4:G290)+1),"")</f>
        <v/>
      </c>
      <c r="H291" s="307"/>
      <c r="I291" s="307"/>
      <c r="J291" s="304"/>
      <c r="K291" s="309"/>
      <c r="L291" s="309" t="str">
        <f>IF(C291="","",IF(ISNUMBER(MATCH(C291,$J$5:$J$1000,0)),"",IF(G291=1,E$4,0)+MAX(L$4:L290)+1))</f>
        <v/>
      </c>
      <c r="M291" s="304"/>
      <c r="N291" s="304"/>
      <c r="O291" s="67"/>
      <c r="P291" s="319"/>
      <c r="Q291" s="6"/>
      <c r="R291" s="294"/>
      <c r="S291" s="294"/>
      <c r="T291" s="294"/>
      <c r="U291" s="294"/>
      <c r="V291" s="294"/>
      <c r="W291" s="294"/>
      <c r="X291" s="294"/>
      <c r="Y291" s="294"/>
      <c r="Z291" s="297"/>
      <c r="AA291" s="297"/>
      <c r="AB291" s="297"/>
      <c r="AC291" s="297"/>
      <c r="AD291" s="297"/>
      <c r="AE291" s="297"/>
      <c r="AF291" s="297"/>
      <c r="AG291" s="297"/>
      <c r="AH291" s="293"/>
      <c r="AI291" s="293"/>
      <c r="AJ291" s="293"/>
      <c r="AK291" s="293"/>
      <c r="AL291" s="293"/>
      <c r="AM291" s="293"/>
      <c r="AN291" s="293"/>
      <c r="AO291" s="326"/>
      <c r="AP291" s="3"/>
      <c r="AQ291" s="3"/>
      <c r="AR291" s="3"/>
      <c r="AS291" s="3"/>
      <c r="AT291" s="1"/>
      <c r="AU291" s="1"/>
      <c r="AV291" s="1"/>
      <c r="AW291" s="319"/>
      <c r="AX291" s="291"/>
      <c r="AY291" s="291"/>
      <c r="AZ291" s="291"/>
      <c r="BA291" s="291"/>
      <c r="BB291" s="291"/>
      <c r="BC291" s="291"/>
      <c r="BD291" s="29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</row>
    <row r="292" spans="1:76" ht="12.75" customHeight="1" x14ac:dyDescent="0.25">
      <c r="A292" s="310">
        <f>IF(ROW()-ROW(A$4)&lt;=1000,ROW()-ROW(A$4),"")</f>
        <v>288</v>
      </c>
      <c r="B292" s="301"/>
      <c r="C292" s="301"/>
      <c r="D292" s="67"/>
      <c r="E292" s="245"/>
      <c r="F292" s="245"/>
      <c r="G292" s="309" t="str">
        <f>IF(IF(ISNUMBER(E292),"",MAX(G$4:G291)+1)&lt;=G$3,IF(ISNUMBER(E292),"",MAX(G$4:G291)+1),"")</f>
        <v/>
      </c>
      <c r="H292" s="307"/>
      <c r="I292" s="307"/>
      <c r="J292" s="304"/>
      <c r="K292" s="309"/>
      <c r="L292" s="309" t="str">
        <f>IF(C292="","",IF(ISNUMBER(MATCH(C292,$J$5:$J$1000,0)),"",IF(G292=1,E$4,0)+MAX(L$4:L291)+1))</f>
        <v/>
      </c>
      <c r="M292" s="304"/>
      <c r="N292" s="304"/>
      <c r="O292" s="67"/>
      <c r="P292" s="319"/>
      <c r="Q292" s="6"/>
      <c r="R292" s="294"/>
      <c r="S292" s="294"/>
      <c r="T292" s="294"/>
      <c r="U292" s="294"/>
      <c r="V292" s="294"/>
      <c r="W292" s="294"/>
      <c r="X292" s="294"/>
      <c r="Y292" s="294"/>
      <c r="Z292" s="297"/>
      <c r="AA292" s="297"/>
      <c r="AB292" s="297"/>
      <c r="AC292" s="297"/>
      <c r="AD292" s="297"/>
      <c r="AE292" s="297"/>
      <c r="AF292" s="297"/>
      <c r="AG292" s="297"/>
      <c r="AH292" s="293"/>
      <c r="AI292" s="293"/>
      <c r="AJ292" s="293"/>
      <c r="AK292" s="293"/>
      <c r="AL292" s="293"/>
      <c r="AM292" s="293"/>
      <c r="AN292" s="293"/>
      <c r="AO292" s="326"/>
      <c r="AP292" s="3"/>
      <c r="AQ292" s="3"/>
      <c r="AR292" s="3"/>
      <c r="AS292" s="3"/>
      <c r="AT292" s="1"/>
      <c r="AU292" s="1"/>
      <c r="AV292" s="1"/>
      <c r="AW292" s="319"/>
      <c r="AX292" s="291"/>
      <c r="AY292" s="291"/>
      <c r="AZ292" s="291"/>
      <c r="BA292" s="291"/>
      <c r="BB292" s="291"/>
      <c r="BC292" s="291"/>
      <c r="BD292" s="29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</row>
    <row r="293" spans="1:76" ht="12.75" customHeight="1" x14ac:dyDescent="0.25">
      <c r="A293" s="310">
        <f>IF(ROW()-ROW(A$4)&lt;=1000,ROW()-ROW(A$4),"")</f>
        <v>289</v>
      </c>
      <c r="B293" s="301"/>
      <c r="C293" s="301"/>
      <c r="D293" s="67"/>
      <c r="E293" s="245"/>
      <c r="F293" s="245"/>
      <c r="G293" s="309" t="str">
        <f>IF(IF(ISNUMBER(E293),"",MAX(G$4:G292)+1)&lt;=G$3,IF(ISNUMBER(E293),"",MAX(G$4:G292)+1),"")</f>
        <v/>
      </c>
      <c r="H293" s="307"/>
      <c r="I293" s="307"/>
      <c r="J293" s="304"/>
      <c r="K293" s="309"/>
      <c r="L293" s="309" t="str">
        <f>IF(C293="","",IF(ISNUMBER(MATCH(C293,$J$5:$J$1000,0)),"",IF(G293=1,E$4,0)+MAX(L$4:L292)+1))</f>
        <v/>
      </c>
      <c r="M293" s="304"/>
      <c r="N293" s="304"/>
      <c r="O293" s="67"/>
      <c r="P293" s="319"/>
      <c r="Q293" s="6"/>
      <c r="R293" s="294"/>
      <c r="S293" s="294"/>
      <c r="T293" s="294"/>
      <c r="U293" s="294"/>
      <c r="V293" s="294"/>
      <c r="W293" s="294"/>
      <c r="X293" s="294"/>
      <c r="Y293" s="294"/>
      <c r="Z293" s="297"/>
      <c r="AA293" s="297"/>
      <c r="AB293" s="297"/>
      <c r="AC293" s="297"/>
      <c r="AD293" s="297"/>
      <c r="AE293" s="297"/>
      <c r="AF293" s="297"/>
      <c r="AG293" s="297"/>
      <c r="AH293" s="293"/>
      <c r="AI293" s="293"/>
      <c r="AJ293" s="293"/>
      <c r="AK293" s="293"/>
      <c r="AL293" s="293"/>
      <c r="AM293" s="293"/>
      <c r="AN293" s="293"/>
      <c r="AO293" s="326"/>
      <c r="AP293" s="3"/>
      <c r="AQ293" s="3"/>
      <c r="AR293" s="3"/>
      <c r="AS293" s="3"/>
      <c r="AT293" s="1"/>
      <c r="AU293" s="1"/>
      <c r="AV293" s="1"/>
      <c r="AW293" s="319"/>
      <c r="AX293" s="291"/>
      <c r="AY293" s="291"/>
      <c r="AZ293" s="291"/>
      <c r="BA293" s="291"/>
      <c r="BB293" s="291"/>
      <c r="BC293" s="291"/>
      <c r="BD293" s="29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</row>
    <row r="294" spans="1:76" ht="12.75" customHeight="1" x14ac:dyDescent="0.25">
      <c r="A294" s="310">
        <f>IF(ROW()-ROW(A$4)&lt;=1000,ROW()-ROW(A$4),"")</f>
        <v>290</v>
      </c>
      <c r="B294" s="301"/>
      <c r="C294" s="301"/>
      <c r="D294" s="67"/>
      <c r="E294" s="245"/>
      <c r="F294" s="245"/>
      <c r="G294" s="309" t="str">
        <f>IF(IF(ISNUMBER(E294),"",MAX(G$4:G293)+1)&lt;=G$3,IF(ISNUMBER(E294),"",MAX(G$4:G293)+1),"")</f>
        <v/>
      </c>
      <c r="H294" s="307"/>
      <c r="I294" s="307"/>
      <c r="J294" s="304"/>
      <c r="K294" s="309"/>
      <c r="L294" s="309" t="str">
        <f>IF(C294="","",IF(ISNUMBER(MATCH(C294,$J$5:$J$1000,0)),"",IF(G294=1,E$4,0)+MAX(L$4:L293)+1))</f>
        <v/>
      </c>
      <c r="M294" s="304"/>
      <c r="N294" s="304"/>
      <c r="O294" s="67"/>
      <c r="P294" s="319"/>
      <c r="Q294" s="6"/>
      <c r="R294" s="294"/>
      <c r="S294" s="294"/>
      <c r="T294" s="294"/>
      <c r="U294" s="294"/>
      <c r="V294" s="294"/>
      <c r="W294" s="294"/>
      <c r="X294" s="294"/>
      <c r="Y294" s="294"/>
      <c r="Z294" s="297"/>
      <c r="AA294" s="297"/>
      <c r="AB294" s="297"/>
      <c r="AC294" s="297"/>
      <c r="AD294" s="297"/>
      <c r="AE294" s="297"/>
      <c r="AF294" s="297"/>
      <c r="AG294" s="297"/>
      <c r="AH294" s="293"/>
      <c r="AI294" s="293"/>
      <c r="AJ294" s="293"/>
      <c r="AK294" s="293"/>
      <c r="AL294" s="293"/>
      <c r="AM294" s="293"/>
      <c r="AN294" s="293"/>
      <c r="AO294" s="326"/>
      <c r="AP294" s="3"/>
      <c r="AQ294" s="3"/>
      <c r="AR294" s="3"/>
      <c r="AS294" s="3"/>
      <c r="AT294" s="1"/>
      <c r="AU294" s="1"/>
      <c r="AV294" s="1"/>
      <c r="AW294" s="319"/>
      <c r="AX294" s="291"/>
      <c r="AY294" s="291"/>
      <c r="AZ294" s="291"/>
      <c r="BA294" s="291"/>
      <c r="BB294" s="291"/>
      <c r="BC294" s="291"/>
      <c r="BD294" s="29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</row>
    <row r="295" spans="1:76" ht="12.75" customHeight="1" x14ac:dyDescent="0.25">
      <c r="A295" s="310">
        <f>IF(ROW()-ROW(A$4)&lt;=1000,ROW()-ROW(A$4),"")</f>
        <v>291</v>
      </c>
      <c r="B295" s="301"/>
      <c r="C295" s="301"/>
      <c r="D295" s="67"/>
      <c r="E295" s="245"/>
      <c r="F295" s="245"/>
      <c r="G295" s="309" t="str">
        <f>IF(IF(ISNUMBER(E295),"",MAX(G$4:G294)+1)&lt;=G$3,IF(ISNUMBER(E295),"",MAX(G$4:G294)+1),"")</f>
        <v/>
      </c>
      <c r="H295" s="307"/>
      <c r="I295" s="307"/>
      <c r="J295" s="304"/>
      <c r="K295" s="309"/>
      <c r="L295" s="309" t="str">
        <f>IF(C295="","",IF(ISNUMBER(MATCH(C295,$J$5:$J$1000,0)),"",IF(G295=1,E$4,0)+MAX(L$4:L294)+1))</f>
        <v/>
      </c>
      <c r="M295" s="304"/>
      <c r="N295" s="304"/>
      <c r="O295" s="67"/>
      <c r="P295" s="319"/>
      <c r="Q295" s="6"/>
      <c r="R295" s="294"/>
      <c r="S295" s="294"/>
      <c r="T295" s="294"/>
      <c r="U295" s="294"/>
      <c r="V295" s="294"/>
      <c r="W295" s="294"/>
      <c r="X295" s="294"/>
      <c r="Y295" s="294"/>
      <c r="Z295" s="297"/>
      <c r="AA295" s="297"/>
      <c r="AB295" s="297"/>
      <c r="AC295" s="297"/>
      <c r="AD295" s="297"/>
      <c r="AE295" s="297"/>
      <c r="AF295" s="297"/>
      <c r="AG295" s="297"/>
      <c r="AH295" s="293"/>
      <c r="AI295" s="293"/>
      <c r="AJ295" s="293"/>
      <c r="AK295" s="293"/>
      <c r="AL295" s="293"/>
      <c r="AM295" s="293"/>
      <c r="AN295" s="293"/>
      <c r="AO295" s="326"/>
      <c r="AP295" s="3"/>
      <c r="AQ295" s="3"/>
      <c r="AR295" s="3"/>
      <c r="AS295" s="3"/>
      <c r="AT295" s="1"/>
      <c r="AU295" s="1"/>
      <c r="AV295" s="1"/>
      <c r="AW295" s="319"/>
      <c r="AX295" s="291"/>
      <c r="AY295" s="291"/>
      <c r="AZ295" s="291"/>
      <c r="BA295" s="291"/>
      <c r="BB295" s="291"/>
      <c r="BC295" s="291"/>
      <c r="BD295" s="29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</row>
    <row r="296" spans="1:76" ht="12.75" customHeight="1" x14ac:dyDescent="0.25">
      <c r="A296" s="310">
        <f>IF(ROW()-ROW(A$4)&lt;=1000,ROW()-ROW(A$4),"")</f>
        <v>292</v>
      </c>
      <c r="B296" s="5"/>
      <c r="C296" s="5"/>
      <c r="D296" s="67"/>
      <c r="E296" s="245"/>
      <c r="F296" s="245"/>
      <c r="G296" s="309" t="str">
        <f>IF(IF(ISNUMBER(E296),"",MAX(G$4:G295)+1)&lt;=G$3,IF(ISNUMBER(E296),"",MAX(G$4:G295)+1),"")</f>
        <v/>
      </c>
      <c r="H296" s="307"/>
      <c r="I296" s="307"/>
      <c r="J296" s="304"/>
      <c r="K296" s="309"/>
      <c r="L296" s="309" t="str">
        <f>IF(C296="","",IF(ISNUMBER(MATCH(C296,$J$5:$J$1000,0)),"",IF(G296=1,E$4,0)+MAX(L$4:L295)+1))</f>
        <v/>
      </c>
      <c r="M296" s="304"/>
      <c r="N296" s="304"/>
      <c r="O296" s="67"/>
      <c r="P296" s="319"/>
      <c r="Q296" s="6"/>
      <c r="R296" s="294"/>
      <c r="S296" s="294"/>
      <c r="T296" s="294"/>
      <c r="U296" s="294"/>
      <c r="V296" s="294"/>
      <c r="W296" s="294"/>
      <c r="X296" s="294"/>
      <c r="Y296" s="294"/>
      <c r="Z296" s="297"/>
      <c r="AA296" s="297"/>
      <c r="AB296" s="297"/>
      <c r="AC296" s="297"/>
      <c r="AD296" s="297"/>
      <c r="AE296" s="297"/>
      <c r="AF296" s="297"/>
      <c r="AG296" s="297"/>
      <c r="AH296" s="293"/>
      <c r="AI296" s="293"/>
      <c r="AJ296" s="293"/>
      <c r="AK296" s="293"/>
      <c r="AL296" s="293"/>
      <c r="AM296" s="293"/>
      <c r="AN296" s="293"/>
      <c r="AO296" s="326"/>
      <c r="AP296" s="3"/>
      <c r="AQ296" s="3"/>
      <c r="AR296" s="3"/>
      <c r="AS296" s="3"/>
      <c r="AT296" s="1"/>
      <c r="AU296" s="1"/>
      <c r="AV296" s="1"/>
      <c r="AW296" s="319"/>
      <c r="AX296" s="291"/>
      <c r="AY296" s="291"/>
      <c r="AZ296" s="291"/>
      <c r="BA296" s="291"/>
      <c r="BB296" s="291"/>
      <c r="BC296" s="291"/>
      <c r="BD296" s="29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spans="1:76" ht="12.75" customHeight="1" x14ac:dyDescent="0.25">
      <c r="A297" s="310">
        <f>IF(ROW()-ROW(A$4)&lt;=1000,ROW()-ROW(A$4),"")</f>
        <v>293</v>
      </c>
      <c r="B297" s="5"/>
      <c r="C297" s="5"/>
      <c r="D297" s="67"/>
      <c r="E297" s="245"/>
      <c r="F297" s="245"/>
      <c r="G297" s="309" t="str">
        <f>IF(IF(ISNUMBER(E297),"",MAX(G$4:G296)+1)&lt;=G$3,IF(ISNUMBER(E297),"",MAX(G$4:G296)+1),"")</f>
        <v/>
      </c>
      <c r="H297" s="307"/>
      <c r="I297" s="307"/>
      <c r="J297" s="304"/>
      <c r="K297" s="309"/>
      <c r="L297" s="309" t="str">
        <f>IF(C297="","",IF(ISNUMBER(MATCH(C297,$J$5:$J$1000,0)),"",IF(G297=1,E$4,0)+MAX(L$4:L296)+1))</f>
        <v/>
      </c>
      <c r="M297" s="304"/>
      <c r="N297" s="304"/>
      <c r="O297" s="67"/>
      <c r="P297" s="319"/>
      <c r="Q297" s="6"/>
      <c r="R297" s="294"/>
      <c r="S297" s="294"/>
      <c r="T297" s="294"/>
      <c r="U297" s="294"/>
      <c r="V297" s="294"/>
      <c r="W297" s="294"/>
      <c r="X297" s="294"/>
      <c r="Y297" s="294"/>
      <c r="Z297" s="297"/>
      <c r="AA297" s="297"/>
      <c r="AB297" s="297"/>
      <c r="AC297" s="297"/>
      <c r="AD297" s="297"/>
      <c r="AE297" s="297"/>
      <c r="AF297" s="297"/>
      <c r="AG297" s="297"/>
      <c r="AH297" s="293"/>
      <c r="AI297" s="293"/>
      <c r="AJ297" s="293"/>
      <c r="AK297" s="293"/>
      <c r="AL297" s="293"/>
      <c r="AM297" s="293"/>
      <c r="AN297" s="293"/>
      <c r="AO297" s="326"/>
      <c r="AP297" s="3"/>
      <c r="AQ297" s="3"/>
      <c r="AR297" s="3"/>
      <c r="AS297" s="3"/>
      <c r="AT297" s="1"/>
      <c r="AU297" s="1"/>
      <c r="AV297" s="1"/>
      <c r="AW297" s="319"/>
      <c r="AX297" s="291"/>
      <c r="AY297" s="291"/>
      <c r="AZ297" s="291"/>
      <c r="BA297" s="291"/>
      <c r="BB297" s="291"/>
      <c r="BC297" s="291"/>
      <c r="BD297" s="29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</row>
    <row r="298" spans="1:76" ht="12.75" customHeight="1" x14ac:dyDescent="0.25">
      <c r="A298" s="310">
        <f>IF(ROW()-ROW(A$4)&lt;=1000,ROW()-ROW(A$4),"")</f>
        <v>294</v>
      </c>
      <c r="B298" s="5"/>
      <c r="C298" s="5"/>
      <c r="D298" s="67"/>
      <c r="E298" s="245"/>
      <c r="F298" s="245"/>
      <c r="G298" s="309" t="str">
        <f>IF(IF(ISNUMBER(E298),"",MAX(G$4:G297)+1)&lt;=G$3,IF(ISNUMBER(E298),"",MAX(G$4:G297)+1),"")</f>
        <v/>
      </c>
      <c r="H298" s="307"/>
      <c r="I298" s="307"/>
      <c r="J298" s="304"/>
      <c r="K298" s="309"/>
      <c r="L298" s="309" t="str">
        <f>IF(C298="","",IF(ISNUMBER(MATCH(C298,$J$5:$J$1000,0)),"",IF(G298=1,E$4,0)+MAX(L$4:L297)+1))</f>
        <v/>
      </c>
      <c r="M298" s="304"/>
      <c r="N298" s="304"/>
      <c r="O298" s="67"/>
      <c r="P298" s="319"/>
      <c r="Q298" s="6"/>
      <c r="R298" s="294"/>
      <c r="S298" s="294"/>
      <c r="T298" s="294"/>
      <c r="U298" s="294"/>
      <c r="V298" s="294"/>
      <c r="W298" s="294"/>
      <c r="X298" s="294"/>
      <c r="Y298" s="294"/>
      <c r="Z298" s="297"/>
      <c r="AA298" s="297"/>
      <c r="AB298" s="297"/>
      <c r="AC298" s="297"/>
      <c r="AD298" s="297"/>
      <c r="AE298" s="297"/>
      <c r="AF298" s="297"/>
      <c r="AG298" s="297"/>
      <c r="AH298" s="293"/>
      <c r="AI298" s="293"/>
      <c r="AJ298" s="293"/>
      <c r="AK298" s="293"/>
      <c r="AL298" s="293"/>
      <c r="AM298" s="293"/>
      <c r="AN298" s="293"/>
      <c r="AO298" s="326"/>
      <c r="AP298" s="3"/>
      <c r="AQ298" s="3"/>
      <c r="AR298" s="3"/>
      <c r="AS298" s="3"/>
      <c r="AT298" s="1"/>
      <c r="AU298" s="1"/>
      <c r="AV298" s="1"/>
      <c r="AW298" s="319"/>
      <c r="AX298" s="291"/>
      <c r="AY298" s="291"/>
      <c r="AZ298" s="291"/>
      <c r="BA298" s="291"/>
      <c r="BB298" s="291"/>
      <c r="BC298" s="291"/>
      <c r="BD298" s="29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spans="1:76" ht="12.75" customHeight="1" x14ac:dyDescent="0.25">
      <c r="A299" s="310">
        <f>IF(ROW()-ROW(A$4)&lt;=1000,ROW()-ROW(A$4),"")</f>
        <v>295</v>
      </c>
      <c r="B299" s="5"/>
      <c r="C299" s="5"/>
      <c r="D299" s="67"/>
      <c r="E299" s="245"/>
      <c r="F299" s="245"/>
      <c r="G299" s="309" t="str">
        <f>IF(IF(ISNUMBER(E299),"",MAX(G$4:G298)+1)&lt;=G$3,IF(ISNUMBER(E299),"",MAX(G$4:G298)+1),"")</f>
        <v/>
      </c>
      <c r="H299" s="307"/>
      <c r="I299" s="307"/>
      <c r="J299" s="304"/>
      <c r="K299" s="309"/>
      <c r="L299" s="309" t="str">
        <f>IF(C299="","",IF(ISNUMBER(MATCH(C299,$J$5:$J$1000,0)),"",IF(G299=1,E$4,0)+MAX(L$4:L298)+1))</f>
        <v/>
      </c>
      <c r="M299" s="304"/>
      <c r="N299" s="304"/>
      <c r="O299" s="67"/>
      <c r="P299" s="319"/>
      <c r="Q299" s="6"/>
      <c r="R299" s="294"/>
      <c r="S299" s="294"/>
      <c r="T299" s="294"/>
      <c r="U299" s="294"/>
      <c r="V299" s="294"/>
      <c r="W299" s="294"/>
      <c r="X299" s="294"/>
      <c r="Y299" s="294"/>
      <c r="Z299" s="297"/>
      <c r="AA299" s="297"/>
      <c r="AB299" s="297"/>
      <c r="AC299" s="297"/>
      <c r="AD299" s="297"/>
      <c r="AE299" s="297"/>
      <c r="AF299" s="297"/>
      <c r="AG299" s="297"/>
      <c r="AH299" s="293"/>
      <c r="AI299" s="293"/>
      <c r="AJ299" s="293"/>
      <c r="AK299" s="293"/>
      <c r="AL299" s="293"/>
      <c r="AM299" s="293"/>
      <c r="AN299" s="293"/>
      <c r="AO299" s="326"/>
      <c r="AP299" s="3"/>
      <c r="AQ299" s="3"/>
      <c r="AR299" s="3"/>
      <c r="AS299" s="3"/>
      <c r="AT299" s="1"/>
      <c r="AU299" s="1"/>
      <c r="AV299" s="1"/>
      <c r="AW299" s="319"/>
      <c r="AX299" s="291"/>
      <c r="AY299" s="291"/>
      <c r="AZ299" s="291"/>
      <c r="BA299" s="291"/>
      <c r="BB299" s="291"/>
      <c r="BC299" s="291"/>
      <c r="BD299" s="29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spans="1:76" ht="12.75" customHeight="1" x14ac:dyDescent="0.25">
      <c r="A300" s="310">
        <f>IF(ROW()-ROW(A$4)&lt;=1000,ROW()-ROW(A$4),"")</f>
        <v>296</v>
      </c>
      <c r="B300" s="5"/>
      <c r="C300" s="5"/>
      <c r="D300" s="67"/>
      <c r="E300" s="245"/>
      <c r="F300" s="245"/>
      <c r="G300" s="309" t="str">
        <f>IF(IF(ISNUMBER(E300),"",MAX(G$4:G299)+1)&lt;=G$3,IF(ISNUMBER(E300),"",MAX(G$4:G299)+1),"")</f>
        <v/>
      </c>
      <c r="H300" s="307"/>
      <c r="I300" s="307"/>
      <c r="J300" s="304"/>
      <c r="K300" s="309"/>
      <c r="L300" s="309" t="str">
        <f>IF(C300="","",IF(ISNUMBER(MATCH(C300,$J$5:$J$1000,0)),"",IF(G300=1,E$4,0)+MAX(L$4:L299)+1))</f>
        <v/>
      </c>
      <c r="M300" s="304"/>
      <c r="N300" s="304"/>
      <c r="O300" s="67"/>
      <c r="P300" s="319"/>
      <c r="Q300" s="6"/>
      <c r="R300" s="294"/>
      <c r="S300" s="294"/>
      <c r="T300" s="294"/>
      <c r="U300" s="294"/>
      <c r="V300" s="294"/>
      <c r="W300" s="294"/>
      <c r="X300" s="294"/>
      <c r="Y300" s="294"/>
      <c r="Z300" s="297"/>
      <c r="AA300" s="297"/>
      <c r="AB300" s="297"/>
      <c r="AC300" s="297"/>
      <c r="AD300" s="297"/>
      <c r="AE300" s="297"/>
      <c r="AF300" s="297"/>
      <c r="AG300" s="297"/>
      <c r="AH300" s="293"/>
      <c r="AI300" s="293"/>
      <c r="AJ300" s="293"/>
      <c r="AK300" s="293"/>
      <c r="AL300" s="293"/>
      <c r="AM300" s="293"/>
      <c r="AN300" s="293"/>
      <c r="AO300" s="326"/>
      <c r="AP300" s="3"/>
      <c r="AQ300" s="3"/>
      <c r="AR300" s="3"/>
      <c r="AS300" s="3"/>
      <c r="AT300" s="1"/>
      <c r="AU300" s="1"/>
      <c r="AV300" s="1"/>
      <c r="AW300" s="319"/>
      <c r="AX300" s="291"/>
      <c r="AY300" s="291"/>
      <c r="AZ300" s="291"/>
      <c r="BA300" s="291"/>
      <c r="BB300" s="291"/>
      <c r="BC300" s="291"/>
      <c r="BD300" s="29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spans="1:76" ht="12.75" customHeight="1" x14ac:dyDescent="0.25">
      <c r="A301" s="310">
        <f>IF(ROW()-ROW(A$4)&lt;=1000,ROW()-ROW(A$4),"")</f>
        <v>297</v>
      </c>
      <c r="B301" s="5"/>
      <c r="C301" s="5"/>
      <c r="D301" s="67"/>
      <c r="E301" s="245"/>
      <c r="F301" s="245"/>
      <c r="G301" s="309" t="str">
        <f>IF(IF(ISNUMBER(E301),"",MAX(G$4:G300)+1)&lt;=G$3,IF(ISNUMBER(E301),"",MAX(G$4:G300)+1),"")</f>
        <v/>
      </c>
      <c r="H301" s="307"/>
      <c r="I301" s="307"/>
      <c r="J301" s="304"/>
      <c r="K301" s="309"/>
      <c r="L301" s="309" t="str">
        <f>IF(C301="","",IF(ISNUMBER(MATCH(C301,$J$5:$J$1000,0)),"",IF(G301=1,E$4,0)+MAX(L$4:L300)+1))</f>
        <v/>
      </c>
      <c r="M301" s="304"/>
      <c r="N301" s="304"/>
      <c r="O301" s="67"/>
      <c r="P301" s="319"/>
      <c r="Q301" s="6"/>
      <c r="R301" s="294"/>
      <c r="S301" s="294"/>
      <c r="T301" s="294"/>
      <c r="U301" s="294"/>
      <c r="V301" s="294"/>
      <c r="W301" s="294"/>
      <c r="X301" s="294"/>
      <c r="Y301" s="294"/>
      <c r="Z301" s="297"/>
      <c r="AA301" s="297"/>
      <c r="AB301" s="297"/>
      <c r="AC301" s="297"/>
      <c r="AD301" s="297"/>
      <c r="AE301" s="297"/>
      <c r="AF301" s="297"/>
      <c r="AG301" s="297"/>
      <c r="AH301" s="293"/>
      <c r="AI301" s="293"/>
      <c r="AJ301" s="293"/>
      <c r="AK301" s="293"/>
      <c r="AL301" s="293"/>
      <c r="AM301" s="293"/>
      <c r="AN301" s="293"/>
      <c r="AO301" s="326"/>
      <c r="AP301" s="3"/>
      <c r="AQ301" s="3"/>
      <c r="AR301" s="3"/>
      <c r="AS301" s="3"/>
      <c r="AT301" s="1"/>
      <c r="AU301" s="1"/>
      <c r="AV301" s="1"/>
      <c r="AW301" s="319"/>
      <c r="AX301" s="291"/>
      <c r="AY301" s="291"/>
      <c r="AZ301" s="291"/>
      <c r="BA301" s="291"/>
      <c r="BB301" s="291"/>
      <c r="BC301" s="291"/>
      <c r="BD301" s="29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spans="1:76" ht="12.75" customHeight="1" x14ac:dyDescent="0.25">
      <c r="A302" s="310">
        <f>IF(ROW()-ROW(A$4)&lt;=1000,ROW()-ROW(A$4),"")</f>
        <v>298</v>
      </c>
      <c r="B302" s="5"/>
      <c r="C302" s="5"/>
      <c r="D302" s="67"/>
      <c r="E302" s="245"/>
      <c r="F302" s="245"/>
      <c r="G302" s="309" t="str">
        <f>IF(IF(ISNUMBER(E302),"",MAX(G$4:G301)+1)&lt;=G$3,IF(ISNUMBER(E302),"",MAX(G$4:G301)+1),"")</f>
        <v/>
      </c>
      <c r="H302" s="307"/>
      <c r="I302" s="307"/>
      <c r="J302" s="304"/>
      <c r="K302" s="309"/>
      <c r="L302" s="309" t="str">
        <f>IF(C302="","",IF(ISNUMBER(MATCH(C302,$J$5:$J$1000,0)),"",IF(G302=1,E$4,0)+MAX(L$4:L301)+1))</f>
        <v/>
      </c>
      <c r="M302" s="304"/>
      <c r="N302" s="304"/>
      <c r="O302" s="67"/>
      <c r="P302" s="319"/>
      <c r="Q302" s="6"/>
      <c r="R302" s="294"/>
      <c r="S302" s="294"/>
      <c r="T302" s="294"/>
      <c r="U302" s="294"/>
      <c r="V302" s="294"/>
      <c r="W302" s="294"/>
      <c r="X302" s="294"/>
      <c r="Y302" s="294"/>
      <c r="Z302" s="297"/>
      <c r="AA302" s="297"/>
      <c r="AB302" s="297"/>
      <c r="AC302" s="297"/>
      <c r="AD302" s="297"/>
      <c r="AE302" s="297"/>
      <c r="AF302" s="297"/>
      <c r="AG302" s="297"/>
      <c r="AH302" s="293"/>
      <c r="AI302" s="293"/>
      <c r="AJ302" s="293"/>
      <c r="AK302" s="293"/>
      <c r="AL302" s="293"/>
      <c r="AM302" s="293"/>
      <c r="AN302" s="293"/>
      <c r="AO302" s="326"/>
      <c r="AP302" s="3"/>
      <c r="AQ302" s="3"/>
      <c r="AR302" s="3"/>
      <c r="AS302" s="3"/>
      <c r="AT302" s="1"/>
      <c r="AU302" s="1"/>
      <c r="AV302" s="1"/>
      <c r="AW302" s="319"/>
      <c r="AX302" s="291"/>
      <c r="AY302" s="291"/>
      <c r="AZ302" s="291"/>
      <c r="BA302" s="291"/>
      <c r="BB302" s="291"/>
      <c r="BC302" s="291"/>
      <c r="BD302" s="29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spans="1:76" ht="12.75" customHeight="1" x14ac:dyDescent="0.25">
      <c r="A303" s="310">
        <f>IF(ROW()-ROW(A$4)&lt;=1000,ROW()-ROW(A$4),"")</f>
        <v>299</v>
      </c>
      <c r="B303" s="5"/>
      <c r="C303" s="5"/>
      <c r="D303" s="67"/>
      <c r="E303" s="245"/>
      <c r="F303" s="245"/>
      <c r="G303" s="309" t="str">
        <f>IF(IF(ISNUMBER(E303),"",MAX(G$4:G302)+1)&lt;=G$3,IF(ISNUMBER(E303),"",MAX(G$4:G302)+1),"")</f>
        <v/>
      </c>
      <c r="H303" s="307"/>
      <c r="I303" s="307"/>
      <c r="J303" s="304"/>
      <c r="K303" s="309"/>
      <c r="L303" s="309" t="str">
        <f>IF(C303="","",IF(ISNUMBER(MATCH(C303,$J$5:$J$1000,0)),"",IF(G303=1,E$4,0)+MAX(L$4:L302)+1))</f>
        <v/>
      </c>
      <c r="M303" s="304"/>
      <c r="N303" s="304"/>
      <c r="O303" s="67"/>
      <c r="P303" s="319"/>
      <c r="Q303" s="6"/>
      <c r="R303" s="294"/>
      <c r="S303" s="294"/>
      <c r="T303" s="294"/>
      <c r="U303" s="294"/>
      <c r="V303" s="294"/>
      <c r="W303" s="294"/>
      <c r="X303" s="294"/>
      <c r="Y303" s="294"/>
      <c r="Z303" s="297"/>
      <c r="AA303" s="297"/>
      <c r="AB303" s="297"/>
      <c r="AC303" s="297"/>
      <c r="AD303" s="297"/>
      <c r="AE303" s="297"/>
      <c r="AF303" s="297"/>
      <c r="AG303" s="297"/>
      <c r="AH303" s="293"/>
      <c r="AI303" s="293"/>
      <c r="AJ303" s="293"/>
      <c r="AK303" s="293"/>
      <c r="AL303" s="293"/>
      <c r="AM303" s="293"/>
      <c r="AN303" s="293"/>
      <c r="AO303" s="326"/>
      <c r="AP303" s="3"/>
      <c r="AQ303" s="3"/>
      <c r="AR303" s="3"/>
      <c r="AS303" s="3"/>
      <c r="AT303" s="1"/>
      <c r="AU303" s="1"/>
      <c r="AV303" s="1"/>
      <c r="AW303" s="319"/>
      <c r="AX303" s="291"/>
      <c r="AY303" s="291"/>
      <c r="AZ303" s="291"/>
      <c r="BA303" s="291"/>
      <c r="BB303" s="291"/>
      <c r="BC303" s="291"/>
      <c r="BD303" s="29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spans="1:76" ht="12.75" customHeight="1" x14ac:dyDescent="0.25">
      <c r="A304" s="310">
        <f>IF(ROW()-ROW(A$4)&lt;=1000,ROW()-ROW(A$4),"")</f>
        <v>300</v>
      </c>
      <c r="B304" s="5"/>
      <c r="C304" s="5"/>
      <c r="D304" s="67"/>
      <c r="E304" s="245"/>
      <c r="F304" s="245"/>
      <c r="G304" s="309" t="str">
        <f>IF(IF(ISNUMBER(E304),"",MAX(G$4:G303)+1)&lt;=G$3,IF(ISNUMBER(E304),"",MAX(G$4:G303)+1),"")</f>
        <v/>
      </c>
      <c r="H304" s="307"/>
      <c r="I304" s="307"/>
      <c r="J304" s="304"/>
      <c r="K304" s="309"/>
      <c r="L304" s="309" t="str">
        <f>IF(C304="","",IF(ISNUMBER(MATCH(C304,$J$5:$J$1000,0)),"",IF(G304=1,E$4,0)+MAX(L$4:L303)+1))</f>
        <v/>
      </c>
      <c r="M304" s="304"/>
      <c r="N304" s="304"/>
      <c r="O304" s="67"/>
      <c r="P304" s="319"/>
      <c r="Q304" s="6"/>
      <c r="R304" s="294"/>
      <c r="S304" s="294"/>
      <c r="T304" s="294"/>
      <c r="U304" s="294"/>
      <c r="V304" s="294"/>
      <c r="W304" s="294"/>
      <c r="X304" s="294"/>
      <c r="Y304" s="294"/>
      <c r="Z304" s="297"/>
      <c r="AA304" s="297"/>
      <c r="AB304" s="297"/>
      <c r="AC304" s="297"/>
      <c r="AD304" s="297"/>
      <c r="AE304" s="297"/>
      <c r="AF304" s="297"/>
      <c r="AG304" s="297"/>
      <c r="AH304" s="293"/>
      <c r="AI304" s="293"/>
      <c r="AJ304" s="293"/>
      <c r="AK304" s="293"/>
      <c r="AL304" s="293"/>
      <c r="AM304" s="293"/>
      <c r="AN304" s="293"/>
      <c r="AO304" s="326"/>
      <c r="AP304" s="3"/>
      <c r="AQ304" s="3"/>
      <c r="AR304" s="3"/>
      <c r="AS304" s="3"/>
      <c r="AT304" s="1"/>
      <c r="AU304" s="1"/>
      <c r="AV304" s="1"/>
      <c r="AW304" s="319"/>
      <c r="AX304" s="291"/>
      <c r="AY304" s="291"/>
      <c r="AZ304" s="291"/>
      <c r="BA304" s="291"/>
      <c r="BB304" s="291"/>
      <c r="BC304" s="291"/>
      <c r="BD304" s="29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spans="1:76" ht="12.75" customHeight="1" x14ac:dyDescent="0.25">
      <c r="A305" s="310">
        <f>IF(ROW()-ROW(A$4)&lt;=1000,ROW()-ROW(A$4),"")</f>
        <v>301</v>
      </c>
      <c r="B305" s="5"/>
      <c r="C305" s="5"/>
      <c r="D305" s="67"/>
      <c r="E305" s="245"/>
      <c r="F305" s="245"/>
      <c r="G305" s="309" t="str">
        <f>IF(IF(ISNUMBER(E305),"",MAX(G$4:G304)+1)&lt;=G$3,IF(ISNUMBER(E305),"",MAX(G$4:G304)+1),"")</f>
        <v/>
      </c>
      <c r="H305" s="307"/>
      <c r="I305" s="307"/>
      <c r="J305" s="304"/>
      <c r="K305" s="309"/>
      <c r="L305" s="309" t="str">
        <f>IF(C305="","",IF(ISNUMBER(MATCH(C305,$J$5:$J$1000,0)),"",IF(G305=1,E$4,0)+MAX(L$4:L304)+1))</f>
        <v/>
      </c>
      <c r="M305" s="304"/>
      <c r="N305" s="304"/>
      <c r="O305" s="67"/>
      <c r="P305" s="319"/>
      <c r="Q305" s="6"/>
      <c r="R305" s="294"/>
      <c r="S305" s="294"/>
      <c r="T305" s="294"/>
      <c r="U305" s="294"/>
      <c r="V305" s="294"/>
      <c r="W305" s="294"/>
      <c r="X305" s="294"/>
      <c r="Y305" s="294"/>
      <c r="Z305" s="297"/>
      <c r="AA305" s="297"/>
      <c r="AB305" s="297"/>
      <c r="AC305" s="297"/>
      <c r="AD305" s="297"/>
      <c r="AE305" s="297"/>
      <c r="AF305" s="297"/>
      <c r="AG305" s="297"/>
      <c r="AH305" s="293"/>
      <c r="AI305" s="293"/>
      <c r="AJ305" s="293"/>
      <c r="AK305" s="293"/>
      <c r="AL305" s="293"/>
      <c r="AM305" s="293"/>
      <c r="AN305" s="293"/>
      <c r="AO305" s="326"/>
      <c r="AP305" s="3"/>
      <c r="AQ305" s="3"/>
      <c r="AR305" s="3"/>
      <c r="AS305" s="3"/>
      <c r="AT305" s="1"/>
      <c r="AU305" s="1"/>
      <c r="AV305" s="1"/>
      <c r="AW305" s="319"/>
      <c r="AX305" s="291"/>
      <c r="AY305" s="291"/>
      <c r="AZ305" s="291"/>
      <c r="BA305" s="291"/>
      <c r="BB305" s="291"/>
      <c r="BC305" s="291"/>
      <c r="BD305" s="29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spans="1:76" ht="12.75" customHeight="1" x14ac:dyDescent="0.25">
      <c r="A306" s="310">
        <f>IF(ROW()-ROW(A$4)&lt;=1000,ROW()-ROW(A$4),"")</f>
        <v>302</v>
      </c>
      <c r="B306" s="5"/>
      <c r="C306" s="5"/>
      <c r="D306" s="67"/>
      <c r="E306" s="245"/>
      <c r="F306" s="245"/>
      <c r="G306" s="309" t="str">
        <f>IF(IF(ISNUMBER(E306),"",MAX(G$4:G305)+1)&lt;=G$3,IF(ISNUMBER(E306),"",MAX(G$4:G305)+1),"")</f>
        <v/>
      </c>
      <c r="H306" s="307"/>
      <c r="I306" s="307"/>
      <c r="J306" s="304"/>
      <c r="K306" s="309"/>
      <c r="L306" s="309" t="str">
        <f>IF(C306="","",IF(ISNUMBER(MATCH(C306,$J$5:$J$1000,0)),"",IF(G306=1,E$4,0)+MAX(L$4:L305)+1))</f>
        <v/>
      </c>
      <c r="M306" s="304"/>
      <c r="N306" s="304"/>
      <c r="O306" s="67"/>
      <c r="P306" s="319"/>
      <c r="Q306" s="6"/>
      <c r="R306" s="294"/>
      <c r="S306" s="294"/>
      <c r="T306" s="294"/>
      <c r="U306" s="294"/>
      <c r="V306" s="294"/>
      <c r="W306" s="294"/>
      <c r="X306" s="294"/>
      <c r="Y306" s="294"/>
      <c r="Z306" s="297"/>
      <c r="AA306" s="297"/>
      <c r="AB306" s="297"/>
      <c r="AC306" s="297"/>
      <c r="AD306" s="297"/>
      <c r="AE306" s="297"/>
      <c r="AF306" s="297"/>
      <c r="AG306" s="297"/>
      <c r="AH306" s="293"/>
      <c r="AI306" s="293"/>
      <c r="AJ306" s="293"/>
      <c r="AK306" s="293"/>
      <c r="AL306" s="293"/>
      <c r="AM306" s="293"/>
      <c r="AN306" s="293"/>
      <c r="AO306" s="326"/>
      <c r="AP306" s="3"/>
      <c r="AQ306" s="3"/>
      <c r="AR306" s="3"/>
      <c r="AS306" s="3"/>
      <c r="AT306" s="1"/>
      <c r="AU306" s="1"/>
      <c r="AV306" s="1"/>
      <c r="AW306" s="319"/>
      <c r="AX306" s="291"/>
      <c r="AY306" s="291"/>
      <c r="AZ306" s="291"/>
      <c r="BA306" s="291"/>
      <c r="BB306" s="291"/>
      <c r="BC306" s="291"/>
      <c r="BD306" s="29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spans="1:76" ht="12.75" customHeight="1" x14ac:dyDescent="0.25">
      <c r="A307" s="310">
        <f>IF(ROW()-ROW(A$4)&lt;=1000,ROW()-ROW(A$4),"")</f>
        <v>303</v>
      </c>
      <c r="B307" s="5"/>
      <c r="C307" s="5"/>
      <c r="D307" s="67"/>
      <c r="E307" s="245"/>
      <c r="F307" s="245"/>
      <c r="G307" s="309" t="str">
        <f>IF(IF(ISNUMBER(E307),"",MAX(G$4:G306)+1)&lt;=G$3,IF(ISNUMBER(E307),"",MAX(G$4:G306)+1),"")</f>
        <v/>
      </c>
      <c r="H307" s="307"/>
      <c r="I307" s="307"/>
      <c r="J307" s="304"/>
      <c r="K307" s="309"/>
      <c r="L307" s="309" t="str">
        <f>IF(C307="","",IF(ISNUMBER(MATCH(C307,$J$5:$J$1000,0)),"",IF(G307=1,E$4,0)+MAX(L$4:L306)+1))</f>
        <v/>
      </c>
      <c r="M307" s="304"/>
      <c r="N307" s="304"/>
      <c r="O307" s="67"/>
      <c r="P307" s="319"/>
      <c r="Q307" s="6"/>
      <c r="R307" s="294"/>
      <c r="S307" s="294"/>
      <c r="T307" s="294"/>
      <c r="U307" s="294"/>
      <c r="V307" s="294"/>
      <c r="W307" s="294"/>
      <c r="X307" s="294"/>
      <c r="Y307" s="294"/>
      <c r="Z307" s="297"/>
      <c r="AA307" s="297"/>
      <c r="AB307" s="297"/>
      <c r="AC307" s="297"/>
      <c r="AD307" s="297"/>
      <c r="AE307" s="297"/>
      <c r="AF307" s="297"/>
      <c r="AG307" s="297"/>
      <c r="AH307" s="293"/>
      <c r="AI307" s="293"/>
      <c r="AJ307" s="293"/>
      <c r="AK307" s="293"/>
      <c r="AL307" s="293"/>
      <c r="AM307" s="293"/>
      <c r="AN307" s="293"/>
      <c r="AO307" s="326"/>
      <c r="AP307" s="3"/>
      <c r="AQ307" s="3"/>
      <c r="AR307" s="3"/>
      <c r="AS307" s="3"/>
      <c r="AT307" s="1"/>
      <c r="AU307" s="1"/>
      <c r="AV307" s="1"/>
      <c r="AW307" s="319"/>
      <c r="AX307" s="291"/>
      <c r="AY307" s="291"/>
      <c r="AZ307" s="291"/>
      <c r="BA307" s="291"/>
      <c r="BB307" s="291"/>
      <c r="BC307" s="291"/>
      <c r="BD307" s="29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spans="1:76" ht="12.75" customHeight="1" x14ac:dyDescent="0.25">
      <c r="A308" s="310">
        <f>IF(ROW()-ROW(A$4)&lt;=1000,ROW()-ROW(A$4),"")</f>
        <v>304</v>
      </c>
      <c r="B308" s="5"/>
      <c r="C308" s="5"/>
      <c r="D308" s="67"/>
      <c r="E308" s="245"/>
      <c r="F308" s="245"/>
      <c r="G308" s="309" t="str">
        <f>IF(IF(ISNUMBER(E308),"",MAX(G$4:G307)+1)&lt;=G$3,IF(ISNUMBER(E308),"",MAX(G$4:G307)+1),"")</f>
        <v/>
      </c>
      <c r="H308" s="307"/>
      <c r="I308" s="307"/>
      <c r="J308" s="304"/>
      <c r="K308" s="309"/>
      <c r="L308" s="309" t="str">
        <f>IF(C308="","",IF(ISNUMBER(MATCH(C308,$J$5:$J$1000,0)),"",IF(G308=1,E$4,0)+MAX(L$4:L307)+1))</f>
        <v/>
      </c>
      <c r="M308" s="304"/>
      <c r="N308" s="304"/>
      <c r="O308" s="67"/>
      <c r="P308" s="319"/>
      <c r="Q308" s="6"/>
      <c r="R308" s="294"/>
      <c r="S308" s="294"/>
      <c r="T308" s="294"/>
      <c r="U308" s="294"/>
      <c r="V308" s="294"/>
      <c r="W308" s="294"/>
      <c r="X308" s="294"/>
      <c r="Y308" s="294"/>
      <c r="Z308" s="297"/>
      <c r="AA308" s="297"/>
      <c r="AB308" s="297"/>
      <c r="AC308" s="297"/>
      <c r="AD308" s="297"/>
      <c r="AE308" s="297"/>
      <c r="AF308" s="297"/>
      <c r="AG308" s="297"/>
      <c r="AH308" s="293"/>
      <c r="AI308" s="293"/>
      <c r="AJ308" s="293"/>
      <c r="AK308" s="293"/>
      <c r="AL308" s="293"/>
      <c r="AM308" s="293"/>
      <c r="AN308" s="293"/>
      <c r="AO308" s="326"/>
      <c r="AP308" s="3"/>
      <c r="AQ308" s="3"/>
      <c r="AR308" s="3"/>
      <c r="AS308" s="3"/>
      <c r="AT308" s="1"/>
      <c r="AU308" s="1"/>
      <c r="AV308" s="1"/>
      <c r="AW308" s="319"/>
      <c r="AX308" s="291"/>
      <c r="AY308" s="291"/>
      <c r="AZ308" s="291"/>
      <c r="BA308" s="291"/>
      <c r="BB308" s="291"/>
      <c r="BC308" s="291"/>
      <c r="BD308" s="29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spans="1:76" ht="12.75" customHeight="1" x14ac:dyDescent="0.25">
      <c r="A309" s="310">
        <f>IF(ROW()-ROW(A$4)&lt;=1000,ROW()-ROW(A$4),"")</f>
        <v>305</v>
      </c>
      <c r="B309" s="5"/>
      <c r="C309" s="5"/>
      <c r="D309" s="67"/>
      <c r="E309" s="245"/>
      <c r="F309" s="245"/>
      <c r="G309" s="309" t="str">
        <f>IF(IF(ISNUMBER(E309),"",MAX(G$4:G308)+1)&lt;=G$3,IF(ISNUMBER(E309),"",MAX(G$4:G308)+1),"")</f>
        <v/>
      </c>
      <c r="H309" s="307"/>
      <c r="I309" s="307"/>
      <c r="J309" s="304"/>
      <c r="K309" s="309"/>
      <c r="L309" s="309" t="str">
        <f>IF(C309="","",IF(ISNUMBER(MATCH(C309,$J$5:$J$1000,0)),"",IF(G309=1,E$4,0)+MAX(L$4:L308)+1))</f>
        <v/>
      </c>
      <c r="M309" s="304"/>
      <c r="N309" s="304"/>
      <c r="O309" s="67"/>
      <c r="P309" s="319"/>
      <c r="Q309" s="6"/>
      <c r="R309" s="294"/>
      <c r="S309" s="294"/>
      <c r="T309" s="294"/>
      <c r="U309" s="294"/>
      <c r="V309" s="294"/>
      <c r="W309" s="294"/>
      <c r="X309" s="294"/>
      <c r="Y309" s="294"/>
      <c r="Z309" s="297"/>
      <c r="AA309" s="297"/>
      <c r="AB309" s="297"/>
      <c r="AC309" s="297"/>
      <c r="AD309" s="297"/>
      <c r="AE309" s="297"/>
      <c r="AF309" s="297"/>
      <c r="AG309" s="297"/>
      <c r="AH309" s="293"/>
      <c r="AI309" s="293"/>
      <c r="AJ309" s="293"/>
      <c r="AK309" s="293"/>
      <c r="AL309" s="293"/>
      <c r="AM309" s="293"/>
      <c r="AN309" s="293"/>
      <c r="AO309" s="326"/>
      <c r="AP309" s="3"/>
      <c r="AQ309" s="3"/>
      <c r="AR309" s="3"/>
      <c r="AS309" s="3"/>
      <c r="AT309" s="1"/>
      <c r="AU309" s="1"/>
      <c r="AV309" s="1"/>
      <c r="AW309" s="319"/>
      <c r="AX309" s="291"/>
      <c r="AY309" s="291"/>
      <c r="AZ309" s="291"/>
      <c r="BA309" s="291"/>
      <c r="BB309" s="291"/>
      <c r="BC309" s="291"/>
      <c r="BD309" s="29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spans="1:76" ht="12.75" customHeight="1" x14ac:dyDescent="0.25">
      <c r="A310" s="310">
        <f>IF(ROW()-ROW(A$4)&lt;=1000,ROW()-ROW(A$4),"")</f>
        <v>306</v>
      </c>
      <c r="B310" s="5"/>
      <c r="C310" s="5"/>
      <c r="D310" s="67"/>
      <c r="E310" s="245"/>
      <c r="F310" s="245"/>
      <c r="G310" s="309" t="str">
        <f>IF(IF(ISNUMBER(E310),"",MAX(G$4:G309)+1)&lt;=G$3,IF(ISNUMBER(E310),"",MAX(G$4:G309)+1),"")</f>
        <v/>
      </c>
      <c r="H310" s="307"/>
      <c r="I310" s="307"/>
      <c r="J310" s="304"/>
      <c r="K310" s="309"/>
      <c r="L310" s="309" t="str">
        <f>IF(C310="","",IF(ISNUMBER(MATCH(C310,$J$5:$J$1000,0)),"",IF(G310=1,E$4,0)+MAX(L$4:L309)+1))</f>
        <v/>
      </c>
      <c r="M310" s="304"/>
      <c r="N310" s="304"/>
      <c r="O310" s="67"/>
      <c r="P310" s="319"/>
      <c r="Q310" s="6"/>
      <c r="R310" s="294"/>
      <c r="S310" s="294"/>
      <c r="T310" s="294"/>
      <c r="U310" s="294"/>
      <c r="V310" s="294"/>
      <c r="W310" s="294"/>
      <c r="X310" s="294"/>
      <c r="Y310" s="294"/>
      <c r="Z310" s="297"/>
      <c r="AA310" s="297"/>
      <c r="AB310" s="297"/>
      <c r="AC310" s="297"/>
      <c r="AD310" s="297"/>
      <c r="AE310" s="297"/>
      <c r="AF310" s="297"/>
      <c r="AG310" s="297"/>
      <c r="AH310" s="293"/>
      <c r="AI310" s="293"/>
      <c r="AJ310" s="293"/>
      <c r="AK310" s="293"/>
      <c r="AL310" s="293"/>
      <c r="AM310" s="293"/>
      <c r="AN310" s="293"/>
      <c r="AO310" s="326"/>
      <c r="AP310" s="3"/>
      <c r="AQ310" s="3"/>
      <c r="AR310" s="3"/>
      <c r="AS310" s="3"/>
      <c r="AT310" s="1"/>
      <c r="AU310" s="1"/>
      <c r="AV310" s="1"/>
      <c r="AW310" s="319"/>
      <c r="AX310" s="291"/>
      <c r="AY310" s="291"/>
      <c r="AZ310" s="291"/>
      <c r="BA310" s="291"/>
      <c r="BB310" s="291"/>
      <c r="BC310" s="291"/>
      <c r="BD310" s="29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spans="1:76" ht="12.75" customHeight="1" x14ac:dyDescent="0.25">
      <c r="A311" s="310">
        <f>IF(ROW()-ROW(A$4)&lt;=1000,ROW()-ROW(A$4),"")</f>
        <v>307</v>
      </c>
      <c r="B311" s="5"/>
      <c r="C311" s="5"/>
      <c r="D311" s="67"/>
      <c r="E311" s="245"/>
      <c r="F311" s="245"/>
      <c r="G311" s="309" t="str">
        <f>IF(IF(ISNUMBER(E311),"",MAX(G$4:G310)+1)&lt;=G$3,IF(ISNUMBER(E311),"",MAX(G$4:G310)+1),"")</f>
        <v/>
      </c>
      <c r="H311" s="307"/>
      <c r="I311" s="307"/>
      <c r="J311" s="304"/>
      <c r="K311" s="309"/>
      <c r="L311" s="309" t="str">
        <f>IF(C311="","",IF(ISNUMBER(MATCH(C311,$J$5:$J$1000,0)),"",IF(G311=1,E$4,0)+MAX(L$4:L310)+1))</f>
        <v/>
      </c>
      <c r="M311" s="304"/>
      <c r="N311" s="304"/>
      <c r="O311" s="67"/>
      <c r="P311" s="319"/>
      <c r="Q311" s="6"/>
      <c r="R311" s="294"/>
      <c r="S311" s="294"/>
      <c r="T311" s="294"/>
      <c r="U311" s="294"/>
      <c r="V311" s="294"/>
      <c r="W311" s="294"/>
      <c r="X311" s="294"/>
      <c r="Y311" s="294"/>
      <c r="Z311" s="297"/>
      <c r="AA311" s="297"/>
      <c r="AB311" s="297"/>
      <c r="AC311" s="297"/>
      <c r="AD311" s="297"/>
      <c r="AE311" s="297"/>
      <c r="AF311" s="297"/>
      <c r="AG311" s="297"/>
      <c r="AH311" s="293"/>
      <c r="AI311" s="293"/>
      <c r="AJ311" s="293"/>
      <c r="AK311" s="293"/>
      <c r="AL311" s="293"/>
      <c r="AM311" s="293"/>
      <c r="AN311" s="293"/>
      <c r="AO311" s="326"/>
      <c r="AP311" s="3"/>
      <c r="AQ311" s="3"/>
      <c r="AR311" s="3"/>
      <c r="AS311" s="3"/>
      <c r="AT311" s="1"/>
      <c r="AU311" s="1"/>
      <c r="AV311" s="1"/>
      <c r="AW311" s="319"/>
      <c r="AX311" s="291"/>
      <c r="AY311" s="291"/>
      <c r="AZ311" s="291"/>
      <c r="BA311" s="291"/>
      <c r="BB311" s="291"/>
      <c r="BC311" s="291"/>
      <c r="BD311" s="29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spans="1:76" ht="12.75" customHeight="1" x14ac:dyDescent="0.25">
      <c r="A312" s="310">
        <f>IF(ROW()-ROW(A$4)&lt;=1000,ROW()-ROW(A$4),"")</f>
        <v>308</v>
      </c>
      <c r="B312" s="5"/>
      <c r="C312" s="5"/>
      <c r="D312" s="67"/>
      <c r="E312" s="245"/>
      <c r="F312" s="245"/>
      <c r="G312" s="309" t="str">
        <f>IF(IF(ISNUMBER(E312),"",MAX(G$4:G311)+1)&lt;=G$3,IF(ISNUMBER(E312),"",MAX(G$4:G311)+1),"")</f>
        <v/>
      </c>
      <c r="H312" s="307"/>
      <c r="I312" s="307"/>
      <c r="J312" s="304"/>
      <c r="K312" s="309"/>
      <c r="L312" s="309" t="str">
        <f>IF(C312="","",IF(ISNUMBER(MATCH(C312,$J$5:$J$1000,0)),"",IF(G312=1,E$4,0)+MAX(L$4:L311)+1))</f>
        <v/>
      </c>
      <c r="M312" s="304"/>
      <c r="N312" s="304"/>
      <c r="O312" s="67"/>
      <c r="P312" s="319"/>
      <c r="Q312" s="6"/>
      <c r="R312" s="294"/>
      <c r="S312" s="294"/>
      <c r="T312" s="294"/>
      <c r="U312" s="294"/>
      <c r="V312" s="294"/>
      <c r="W312" s="294"/>
      <c r="X312" s="294"/>
      <c r="Y312" s="294"/>
      <c r="Z312" s="297"/>
      <c r="AA312" s="297"/>
      <c r="AB312" s="297"/>
      <c r="AC312" s="297"/>
      <c r="AD312" s="297"/>
      <c r="AE312" s="297"/>
      <c r="AF312" s="297"/>
      <c r="AG312" s="297"/>
      <c r="AH312" s="293"/>
      <c r="AI312" s="293"/>
      <c r="AJ312" s="293"/>
      <c r="AK312" s="293"/>
      <c r="AL312" s="293"/>
      <c r="AM312" s="293"/>
      <c r="AN312" s="293"/>
      <c r="AO312" s="326"/>
      <c r="AP312" s="3"/>
      <c r="AQ312" s="3"/>
      <c r="AR312" s="3"/>
      <c r="AS312" s="3"/>
      <c r="AT312" s="1"/>
      <c r="AU312" s="1"/>
      <c r="AV312" s="1"/>
      <c r="AW312" s="319"/>
      <c r="AX312" s="291"/>
      <c r="AY312" s="291"/>
      <c r="AZ312" s="291"/>
      <c r="BA312" s="291"/>
      <c r="BB312" s="291"/>
      <c r="BC312" s="291"/>
      <c r="BD312" s="29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spans="1:76" ht="12.75" customHeight="1" x14ac:dyDescent="0.25">
      <c r="A313" s="310">
        <f>IF(ROW()-ROW(A$4)&lt;=1000,ROW()-ROW(A$4),"")</f>
        <v>309</v>
      </c>
      <c r="B313" s="5"/>
      <c r="C313" s="5"/>
      <c r="D313" s="67"/>
      <c r="E313" s="245"/>
      <c r="F313" s="245"/>
      <c r="G313" s="309" t="str">
        <f>IF(IF(ISNUMBER(E313),"",MAX(G$4:G312)+1)&lt;=G$3,IF(ISNUMBER(E313),"",MAX(G$4:G312)+1),"")</f>
        <v/>
      </c>
      <c r="H313" s="307"/>
      <c r="I313" s="307"/>
      <c r="J313" s="304"/>
      <c r="K313" s="309"/>
      <c r="L313" s="309" t="str">
        <f>IF(C313="","",IF(ISNUMBER(MATCH(C313,$J$5:$J$1000,0)),"",IF(G313=1,E$4,0)+MAX(L$4:L312)+1))</f>
        <v/>
      </c>
      <c r="M313" s="304"/>
      <c r="N313" s="304"/>
      <c r="O313" s="67"/>
      <c r="P313" s="319"/>
      <c r="Q313" s="6"/>
      <c r="R313" s="294"/>
      <c r="S313" s="294"/>
      <c r="T313" s="294"/>
      <c r="U313" s="294"/>
      <c r="V313" s="294"/>
      <c r="W313" s="294"/>
      <c r="X313" s="294"/>
      <c r="Y313" s="294"/>
      <c r="Z313" s="297"/>
      <c r="AA313" s="297"/>
      <c r="AB313" s="297"/>
      <c r="AC313" s="297"/>
      <c r="AD313" s="297"/>
      <c r="AE313" s="297"/>
      <c r="AF313" s="297"/>
      <c r="AG313" s="297"/>
      <c r="AH313" s="293"/>
      <c r="AI313" s="293"/>
      <c r="AJ313" s="293"/>
      <c r="AK313" s="293"/>
      <c r="AL313" s="293"/>
      <c r="AM313" s="293"/>
      <c r="AN313" s="293"/>
      <c r="AO313" s="326"/>
      <c r="AP313" s="3"/>
      <c r="AQ313" s="3"/>
      <c r="AR313" s="3"/>
      <c r="AS313" s="3"/>
      <c r="AT313" s="1"/>
      <c r="AU313" s="1"/>
      <c r="AV313" s="1"/>
      <c r="AW313" s="319"/>
      <c r="AX313" s="291"/>
      <c r="AY313" s="291"/>
      <c r="AZ313" s="291"/>
      <c r="BA313" s="291"/>
      <c r="BB313" s="291"/>
      <c r="BC313" s="291"/>
      <c r="BD313" s="29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spans="1:76" ht="12.75" customHeight="1" x14ac:dyDescent="0.25">
      <c r="A314" s="310">
        <f>IF(ROW()-ROW(A$4)&lt;=1000,ROW()-ROW(A$4),"")</f>
        <v>310</v>
      </c>
      <c r="B314" s="5"/>
      <c r="C314" s="5"/>
      <c r="D314" s="67"/>
      <c r="E314" s="245"/>
      <c r="F314" s="245"/>
      <c r="G314" s="309" t="str">
        <f>IF(IF(ISNUMBER(E314),"",MAX(G$4:G313)+1)&lt;=G$3,IF(ISNUMBER(E314),"",MAX(G$4:G313)+1),"")</f>
        <v/>
      </c>
      <c r="H314" s="307"/>
      <c r="I314" s="307"/>
      <c r="J314" s="304"/>
      <c r="K314" s="309"/>
      <c r="L314" s="309" t="str">
        <f>IF(C314="","",IF(ISNUMBER(MATCH(C314,$J$5:$J$1000,0)),"",IF(G314=1,E$4,0)+MAX(L$4:L313)+1))</f>
        <v/>
      </c>
      <c r="M314" s="304"/>
      <c r="N314" s="304"/>
      <c r="O314" s="67"/>
      <c r="P314" s="319"/>
      <c r="Q314" s="6"/>
      <c r="R314" s="294"/>
      <c r="S314" s="294"/>
      <c r="T314" s="294"/>
      <c r="U314" s="294"/>
      <c r="V314" s="294"/>
      <c r="W314" s="294"/>
      <c r="X314" s="294"/>
      <c r="Y314" s="294"/>
      <c r="Z314" s="297"/>
      <c r="AA314" s="297"/>
      <c r="AB314" s="297"/>
      <c r="AC314" s="297"/>
      <c r="AD314" s="297"/>
      <c r="AE314" s="297"/>
      <c r="AF314" s="297"/>
      <c r="AG314" s="297"/>
      <c r="AH314" s="293"/>
      <c r="AI314" s="293"/>
      <c r="AJ314" s="293"/>
      <c r="AK314" s="293"/>
      <c r="AL314" s="293"/>
      <c r="AM314" s="293"/>
      <c r="AN314" s="293"/>
      <c r="AO314" s="326"/>
      <c r="AP314" s="3"/>
      <c r="AQ314" s="3"/>
      <c r="AR314" s="3"/>
      <c r="AS314" s="3"/>
      <c r="AT314" s="1"/>
      <c r="AU314" s="1"/>
      <c r="AV314" s="1"/>
      <c r="AW314" s="319"/>
      <c r="AX314" s="291"/>
      <c r="AY314" s="291"/>
      <c r="AZ314" s="291"/>
      <c r="BA314" s="291"/>
      <c r="BB314" s="291"/>
      <c r="BC314" s="291"/>
      <c r="BD314" s="29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spans="1:76" ht="12.75" customHeight="1" x14ac:dyDescent="0.25">
      <c r="A315" s="310">
        <f>IF(ROW()-ROW(A$4)&lt;=1000,ROW()-ROW(A$4),"")</f>
        <v>311</v>
      </c>
      <c r="B315" s="5"/>
      <c r="C315" s="5"/>
      <c r="D315" s="67"/>
      <c r="E315" s="245"/>
      <c r="F315" s="245"/>
      <c r="G315" s="309" t="str">
        <f>IF(IF(ISNUMBER(E315),"",MAX(G$4:G314)+1)&lt;=G$3,IF(ISNUMBER(E315),"",MAX(G$4:G314)+1),"")</f>
        <v/>
      </c>
      <c r="H315" s="307"/>
      <c r="I315" s="307"/>
      <c r="J315" s="304"/>
      <c r="K315" s="309"/>
      <c r="L315" s="309" t="str">
        <f>IF(C315="","",IF(ISNUMBER(MATCH(C315,$J$5:$J$1000,0)),"",IF(G315=1,E$4,0)+MAX(L$4:L314)+1))</f>
        <v/>
      </c>
      <c r="M315" s="304"/>
      <c r="N315" s="304"/>
      <c r="O315" s="67"/>
      <c r="P315" s="319"/>
      <c r="Q315" s="6"/>
      <c r="R315" s="294"/>
      <c r="S315" s="294"/>
      <c r="T315" s="294"/>
      <c r="U315" s="294"/>
      <c r="V315" s="294"/>
      <c r="W315" s="294"/>
      <c r="X315" s="294"/>
      <c r="Y315" s="294"/>
      <c r="Z315" s="297"/>
      <c r="AA315" s="297"/>
      <c r="AB315" s="297"/>
      <c r="AC315" s="297"/>
      <c r="AD315" s="297"/>
      <c r="AE315" s="297"/>
      <c r="AF315" s="297"/>
      <c r="AG315" s="297"/>
      <c r="AH315" s="293"/>
      <c r="AI315" s="293"/>
      <c r="AJ315" s="293"/>
      <c r="AK315" s="293"/>
      <c r="AL315" s="293"/>
      <c r="AM315" s="293"/>
      <c r="AN315" s="293"/>
      <c r="AO315" s="326"/>
      <c r="AP315" s="3"/>
      <c r="AQ315" s="3"/>
      <c r="AR315" s="3"/>
      <c r="AS315" s="3"/>
      <c r="AT315" s="1"/>
      <c r="AU315" s="1"/>
      <c r="AV315" s="1"/>
      <c r="AW315" s="319"/>
      <c r="AX315" s="291"/>
      <c r="AY315" s="291"/>
      <c r="AZ315" s="291"/>
      <c r="BA315" s="291"/>
      <c r="BB315" s="291"/>
      <c r="BC315" s="291"/>
      <c r="BD315" s="29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spans="1:76" ht="12.75" customHeight="1" x14ac:dyDescent="0.25">
      <c r="A316" s="310">
        <f>IF(ROW()-ROW(A$4)&lt;=1000,ROW()-ROW(A$4),"")</f>
        <v>312</v>
      </c>
      <c r="G316" s="309" t="str">
        <f>IF(IF(ISNUMBER(E316),"",MAX(G$4:G315)+1)&lt;=G$3,IF(ISNUMBER(E316),"",MAX(G$4:G315)+1),"")</f>
        <v/>
      </c>
      <c r="K316" s="309"/>
      <c r="L316" s="309" t="str">
        <f>IF(C316="","",IF(ISNUMBER(MATCH(C316,$J$5:$J$1000,0)),"",IF(G316=1,E$4,0)+MAX(L$4:L315)+1))</f>
        <v/>
      </c>
    </row>
    <row r="317" spans="1:76" ht="12.75" customHeight="1" x14ac:dyDescent="0.25">
      <c r="A317" s="310">
        <f>IF(ROW()-ROW(A$4)&lt;=1000,ROW()-ROW(A$4),"")</f>
        <v>313</v>
      </c>
      <c r="G317" s="309" t="str">
        <f>IF(IF(ISNUMBER(E317),"",MAX(G$4:G316)+1)&lt;=G$3,IF(ISNUMBER(E317),"",MAX(G$4:G316)+1),"")</f>
        <v/>
      </c>
      <c r="K317" s="309"/>
      <c r="L317" s="309" t="str">
        <f>IF(C317="","",IF(ISNUMBER(MATCH(C317,$J$5:$J$1000,0)),"",IF(G317=1,E$4,0)+MAX(L$4:L316)+1))</f>
        <v/>
      </c>
    </row>
    <row r="318" spans="1:76" ht="12.75" customHeight="1" x14ac:dyDescent="0.25">
      <c r="A318" s="310">
        <f>IF(ROW()-ROW(A$4)&lt;=1000,ROW()-ROW(A$4),"")</f>
        <v>314</v>
      </c>
      <c r="G318" s="309" t="str">
        <f>IF(IF(ISNUMBER(E318),"",MAX(G$4:G317)+1)&lt;=G$3,IF(ISNUMBER(E318),"",MAX(G$4:G317)+1),"")</f>
        <v/>
      </c>
      <c r="K318" s="309"/>
      <c r="L318" s="309" t="str">
        <f>IF(C318="","",IF(ISNUMBER(MATCH(C318,$J$5:$J$1000,0)),"",IF(G318=1,E$4,0)+MAX(L$4:L317)+1))</f>
        <v/>
      </c>
    </row>
    <row r="319" spans="1:76" ht="12.75" customHeight="1" x14ac:dyDescent="0.25">
      <c r="A319" s="310">
        <f>IF(ROW()-ROW(A$4)&lt;=1000,ROW()-ROW(A$4),"")</f>
        <v>315</v>
      </c>
      <c r="G319" s="309" t="str">
        <f>IF(IF(ISNUMBER(E319),"",MAX(G$4:G318)+1)&lt;=G$3,IF(ISNUMBER(E319),"",MAX(G$4:G318)+1),"")</f>
        <v/>
      </c>
      <c r="K319" s="309"/>
      <c r="L319" s="309" t="str">
        <f>IF(C319="","",IF(ISNUMBER(MATCH(C319,$J$5:$J$1000,0)),"",IF(G319=1,E$4,0)+MAX(L$4:L318)+1))</f>
        <v/>
      </c>
    </row>
    <row r="320" spans="1:76" ht="12.75" customHeight="1" x14ac:dyDescent="0.25">
      <c r="A320" s="310">
        <f>IF(ROW()-ROW(A$4)&lt;=1000,ROW()-ROW(A$4),"")</f>
        <v>316</v>
      </c>
      <c r="G320" s="309" t="str">
        <f>IF(IF(ISNUMBER(E320),"",MAX(G$4:G319)+1)&lt;=G$3,IF(ISNUMBER(E320),"",MAX(G$4:G319)+1),"")</f>
        <v/>
      </c>
      <c r="K320" s="309"/>
      <c r="L320" s="309" t="str">
        <f>IF(C320="","",IF(ISNUMBER(MATCH(C320,$J$5:$J$1000,0)),"",IF(G320=1,E$4,0)+MAX(L$4:L319)+1))</f>
        <v/>
      </c>
    </row>
    <row r="321" spans="1:12" ht="12.75" customHeight="1" x14ac:dyDescent="0.25">
      <c r="A321" s="310">
        <f>IF(ROW()-ROW(A$4)&lt;=1000,ROW()-ROW(A$4),"")</f>
        <v>317</v>
      </c>
      <c r="G321" s="309" t="str">
        <f>IF(IF(ISNUMBER(E321),"",MAX(G$4:G320)+1)&lt;=G$3,IF(ISNUMBER(E321),"",MAX(G$4:G320)+1),"")</f>
        <v/>
      </c>
      <c r="K321" s="309"/>
      <c r="L321" s="309" t="str">
        <f>IF(C321="","",IF(ISNUMBER(MATCH(C321,$J$5:$J$1000,0)),"",IF(G321=1,E$4,0)+MAX(L$4:L320)+1))</f>
        <v/>
      </c>
    </row>
    <row r="322" spans="1:12" ht="12.75" customHeight="1" x14ac:dyDescent="0.25">
      <c r="A322" s="310">
        <f>IF(ROW()-ROW(A$4)&lt;=1000,ROW()-ROW(A$4),"")</f>
        <v>318</v>
      </c>
      <c r="G322" s="309" t="str">
        <f>IF(IF(ISNUMBER(E322),"",MAX(G$4:G321)+1)&lt;=G$3,IF(ISNUMBER(E322),"",MAX(G$4:G321)+1),"")</f>
        <v/>
      </c>
      <c r="K322" s="309"/>
      <c r="L322" s="309" t="str">
        <f>IF(C322="","",IF(ISNUMBER(MATCH(C322,$J$5:$J$1000,0)),"",IF(G322=1,E$4,0)+MAX(L$4:L321)+1))</f>
        <v/>
      </c>
    </row>
    <row r="323" spans="1:12" ht="12.75" customHeight="1" x14ac:dyDescent="0.25">
      <c r="A323" s="310">
        <f>IF(ROW()-ROW(A$4)&lt;=1000,ROW()-ROW(A$4),"")</f>
        <v>319</v>
      </c>
      <c r="G323" s="309" t="str">
        <f>IF(IF(ISNUMBER(E323),"",MAX(G$4:G322)+1)&lt;=G$3,IF(ISNUMBER(E323),"",MAX(G$4:G322)+1),"")</f>
        <v/>
      </c>
      <c r="K323" s="309"/>
      <c r="L323" s="309" t="str">
        <f>IF(C323="","",IF(ISNUMBER(MATCH(C323,$J$5:$J$1000,0)),"",IF(G323=1,E$4,0)+MAX(L$4:L322)+1))</f>
        <v/>
      </c>
    </row>
    <row r="324" spans="1:12" ht="12.75" customHeight="1" x14ac:dyDescent="0.25">
      <c r="A324" s="310">
        <f>IF(ROW()-ROW(A$4)&lt;=1000,ROW()-ROW(A$4),"")</f>
        <v>320</v>
      </c>
      <c r="G324" s="309" t="str">
        <f>IF(IF(ISNUMBER(E324),"",MAX(G$4:G323)+1)&lt;=G$3,IF(ISNUMBER(E324),"",MAX(G$4:G323)+1),"")</f>
        <v/>
      </c>
      <c r="K324" s="309"/>
      <c r="L324" s="309" t="str">
        <f>IF(C324="","",IF(ISNUMBER(MATCH(C324,$J$5:$J$1000,0)),"",IF(G324=1,E$4,0)+MAX(L$4:L323)+1))</f>
        <v/>
      </c>
    </row>
    <row r="325" spans="1:12" ht="12.75" customHeight="1" x14ac:dyDescent="0.25">
      <c r="A325" s="310">
        <f>IF(ROW()-ROW(A$4)&lt;=1000,ROW()-ROW(A$4),"")</f>
        <v>321</v>
      </c>
      <c r="G325" s="309" t="str">
        <f>IF(IF(ISNUMBER(E325),"",MAX(G$4:G324)+1)&lt;=G$3,IF(ISNUMBER(E325),"",MAX(G$4:G324)+1),"")</f>
        <v/>
      </c>
      <c r="K325" s="309"/>
      <c r="L325" s="309" t="str">
        <f>IF(C325="","",IF(ISNUMBER(MATCH(C325,$J$5:$J$1000,0)),"",IF(G325=1,E$4,0)+MAX(L$4:L324)+1))</f>
        <v/>
      </c>
    </row>
    <row r="326" spans="1:12" ht="12.75" customHeight="1" x14ac:dyDescent="0.25">
      <c r="A326" s="310">
        <f>IF(ROW()-ROW(A$4)&lt;=1000,ROW()-ROW(A$4),"")</f>
        <v>322</v>
      </c>
      <c r="G326" s="309" t="str">
        <f>IF(IF(ISNUMBER(E326),"",MAX(G$4:G325)+1)&lt;=G$3,IF(ISNUMBER(E326),"",MAX(G$4:G325)+1),"")</f>
        <v/>
      </c>
      <c r="K326" s="309"/>
      <c r="L326" s="309" t="str">
        <f>IF(C326="","",IF(ISNUMBER(MATCH(C326,$J$5:$J$1000,0)),"",IF(G326=1,E$4,0)+MAX(L$4:L325)+1))</f>
        <v/>
      </c>
    </row>
    <row r="327" spans="1:12" ht="12.75" customHeight="1" x14ac:dyDescent="0.25">
      <c r="A327" s="310">
        <f>IF(ROW()-ROW(A$4)&lt;=1000,ROW()-ROW(A$4),"")</f>
        <v>323</v>
      </c>
      <c r="G327" s="309" t="str">
        <f>IF(IF(ISNUMBER(E327),"",MAX(G$4:G326)+1)&lt;=G$3,IF(ISNUMBER(E327),"",MAX(G$4:G326)+1),"")</f>
        <v/>
      </c>
      <c r="K327" s="309"/>
      <c r="L327" s="309" t="str">
        <f>IF(C327="","",IF(ISNUMBER(MATCH(C327,$J$5:$J$1000,0)),"",IF(G327=1,E$4,0)+MAX(L$4:L326)+1))</f>
        <v/>
      </c>
    </row>
    <row r="328" spans="1:12" ht="12.75" customHeight="1" x14ac:dyDescent="0.25">
      <c r="A328" s="310">
        <f>IF(ROW()-ROW(A$4)&lt;=1000,ROW()-ROW(A$4),"")</f>
        <v>324</v>
      </c>
      <c r="G328" s="309" t="str">
        <f>IF(IF(ISNUMBER(E328),"",MAX(G$4:G327)+1)&lt;=G$3,IF(ISNUMBER(E328),"",MAX(G$4:G327)+1),"")</f>
        <v/>
      </c>
      <c r="K328" s="309"/>
      <c r="L328" s="309" t="str">
        <f>IF(C328="","",IF(ISNUMBER(MATCH(C328,$J$5:$J$1000,0)),"",IF(G328=1,E$4,0)+MAX(L$4:L327)+1))</f>
        <v/>
      </c>
    </row>
    <row r="329" spans="1:12" ht="12.75" customHeight="1" x14ac:dyDescent="0.25">
      <c r="A329" s="310">
        <f>IF(ROW()-ROW(A$4)&lt;=1000,ROW()-ROW(A$4),"")</f>
        <v>325</v>
      </c>
      <c r="G329" s="309" t="str">
        <f>IF(IF(ISNUMBER(E329),"",MAX(G$4:G328)+1)&lt;=G$3,IF(ISNUMBER(E329),"",MAX(G$4:G328)+1),"")</f>
        <v/>
      </c>
      <c r="K329" s="309"/>
      <c r="L329" s="309" t="str">
        <f>IF(C329="","",IF(ISNUMBER(MATCH(C329,$J$5:$J$1000,0)),"",IF(G329=1,E$4,0)+MAX(L$4:L328)+1))</f>
        <v/>
      </c>
    </row>
    <row r="330" spans="1:12" ht="12.75" customHeight="1" x14ac:dyDescent="0.25">
      <c r="A330" s="310">
        <f>IF(ROW()-ROW(A$4)&lt;=1000,ROW()-ROW(A$4),"")</f>
        <v>326</v>
      </c>
      <c r="G330" s="309" t="str">
        <f>IF(IF(ISNUMBER(E330),"",MAX(G$4:G329)+1)&lt;=G$3,IF(ISNUMBER(E330),"",MAX(G$4:G329)+1),"")</f>
        <v/>
      </c>
      <c r="K330" s="309"/>
      <c r="L330" s="309" t="str">
        <f>IF(C330="","",IF(ISNUMBER(MATCH(C330,$J$5:$J$1000,0)),"",IF(G330=1,E$4,0)+MAX(L$4:L329)+1))</f>
        <v/>
      </c>
    </row>
    <row r="331" spans="1:12" ht="12.75" customHeight="1" x14ac:dyDescent="0.25">
      <c r="A331" s="310">
        <f>IF(ROW()-ROW(A$4)&lt;=1000,ROW()-ROW(A$4),"")</f>
        <v>327</v>
      </c>
      <c r="G331" s="309" t="str">
        <f>IF(IF(ISNUMBER(E331),"",MAX(G$4:G330)+1)&lt;=G$3,IF(ISNUMBER(E331),"",MAX(G$4:G330)+1),"")</f>
        <v/>
      </c>
      <c r="K331" s="309"/>
      <c r="L331" s="309" t="str">
        <f>IF(C331="","",IF(ISNUMBER(MATCH(C331,$J$5:$J$1000,0)),"",IF(G331=1,E$4,0)+MAX(L$4:L330)+1))</f>
        <v/>
      </c>
    </row>
    <row r="332" spans="1:12" ht="12.75" customHeight="1" x14ac:dyDescent="0.25">
      <c r="A332" s="310">
        <f>IF(ROW()-ROW(A$4)&lt;=1000,ROW()-ROW(A$4),"")</f>
        <v>328</v>
      </c>
      <c r="G332" s="309" t="str">
        <f>IF(IF(ISNUMBER(E332),"",MAX(G$4:G331)+1)&lt;=G$3,IF(ISNUMBER(E332),"",MAX(G$4:G331)+1),"")</f>
        <v/>
      </c>
      <c r="K332" s="309"/>
      <c r="L332" s="309" t="str">
        <f>IF(C332="","",IF(ISNUMBER(MATCH(C332,$J$5:$J$1000,0)),"",IF(G332=1,E$4,0)+MAX(L$4:L331)+1))</f>
        <v/>
      </c>
    </row>
    <row r="333" spans="1:12" ht="12.75" customHeight="1" x14ac:dyDescent="0.25">
      <c r="A333" s="310">
        <f>IF(ROW()-ROW(A$4)&lt;=1000,ROW()-ROW(A$4),"")</f>
        <v>329</v>
      </c>
      <c r="G333" s="309" t="str">
        <f>IF(IF(ISNUMBER(E333),"",MAX(G$4:G332)+1)&lt;=G$3,IF(ISNUMBER(E333),"",MAX(G$4:G332)+1),"")</f>
        <v/>
      </c>
      <c r="K333" s="309"/>
      <c r="L333" s="309" t="str">
        <f>IF(C333="","",IF(ISNUMBER(MATCH(C333,$J$5:$J$1000,0)),"",IF(G333=1,E$4,0)+MAX(L$4:L332)+1))</f>
        <v/>
      </c>
    </row>
    <row r="334" spans="1:12" ht="12.75" customHeight="1" x14ac:dyDescent="0.25">
      <c r="A334" s="310">
        <f>IF(ROW()-ROW(A$4)&lt;=1000,ROW()-ROW(A$4),"")</f>
        <v>330</v>
      </c>
      <c r="G334" s="309" t="str">
        <f>IF(IF(ISNUMBER(E334),"",MAX(G$4:G333)+1)&lt;=G$3,IF(ISNUMBER(E334),"",MAX(G$4:G333)+1),"")</f>
        <v/>
      </c>
      <c r="K334" s="309"/>
      <c r="L334" s="309" t="str">
        <f>IF(C334="","",IF(ISNUMBER(MATCH(C334,$J$5:$J$1000,0)),"",IF(G334=1,E$4,0)+MAX(L$4:L333)+1))</f>
        <v/>
      </c>
    </row>
    <row r="335" spans="1:12" ht="12.75" customHeight="1" x14ac:dyDescent="0.25">
      <c r="A335" s="310">
        <f>IF(ROW()-ROW(A$4)&lt;=1000,ROW()-ROW(A$4),"")</f>
        <v>331</v>
      </c>
      <c r="G335" s="309" t="str">
        <f>IF(IF(ISNUMBER(E335),"",MAX(G$4:G334)+1)&lt;=G$3,IF(ISNUMBER(E335),"",MAX(G$4:G334)+1),"")</f>
        <v/>
      </c>
      <c r="K335" s="309"/>
      <c r="L335" s="309" t="str">
        <f>IF(C335="","",IF(ISNUMBER(MATCH(C335,$J$5:$J$1000,0)),"",IF(G335=1,E$4,0)+MAX(L$4:L334)+1))</f>
        <v/>
      </c>
    </row>
    <row r="336" spans="1:12" ht="12.75" customHeight="1" x14ac:dyDescent="0.25">
      <c r="A336" s="310">
        <f>IF(ROW()-ROW(A$4)&lt;=1000,ROW()-ROW(A$4),"")</f>
        <v>332</v>
      </c>
      <c r="G336" s="309" t="str">
        <f>IF(IF(ISNUMBER(E336),"",MAX(G$4:G335)+1)&lt;=G$3,IF(ISNUMBER(E336),"",MAX(G$4:G335)+1),"")</f>
        <v/>
      </c>
      <c r="K336" s="309"/>
      <c r="L336" s="309" t="str">
        <f>IF(C336="","",IF(ISNUMBER(MATCH(C336,$J$5:$J$1000,0)),"",IF(G336=1,E$4,0)+MAX(L$4:L335)+1))</f>
        <v/>
      </c>
    </row>
    <row r="337" spans="1:12" ht="12.75" customHeight="1" x14ac:dyDescent="0.25">
      <c r="A337" s="310">
        <f>IF(ROW()-ROW(A$4)&lt;=1000,ROW()-ROW(A$4),"")</f>
        <v>333</v>
      </c>
      <c r="G337" s="309" t="str">
        <f>IF(IF(ISNUMBER(E337),"",MAX(G$4:G336)+1)&lt;=G$3,IF(ISNUMBER(E337),"",MAX(G$4:G336)+1),"")</f>
        <v/>
      </c>
      <c r="K337" s="309"/>
      <c r="L337" s="309" t="str">
        <f>IF(C337="","",IF(ISNUMBER(MATCH(C337,$J$5:$J$1000,0)),"",IF(G337=1,E$4,0)+MAX(L$4:L336)+1))</f>
        <v/>
      </c>
    </row>
    <row r="338" spans="1:12" ht="12.75" customHeight="1" x14ac:dyDescent="0.25">
      <c r="A338" s="310">
        <f>IF(ROW()-ROW(A$4)&lt;=1000,ROW()-ROW(A$4),"")</f>
        <v>334</v>
      </c>
      <c r="G338" s="309" t="str">
        <f>IF(IF(ISNUMBER(E338),"",MAX(G$4:G337)+1)&lt;=G$3,IF(ISNUMBER(E338),"",MAX(G$4:G337)+1),"")</f>
        <v/>
      </c>
      <c r="K338" s="309"/>
      <c r="L338" s="309" t="str">
        <f>IF(C338="","",IF(ISNUMBER(MATCH(C338,$J$5:$J$1000,0)),"",IF(G338=1,E$4,0)+MAX(L$4:L337)+1))</f>
        <v/>
      </c>
    </row>
    <row r="339" spans="1:12" ht="12.75" customHeight="1" x14ac:dyDescent="0.25">
      <c r="A339" s="310">
        <f>IF(ROW()-ROW(A$4)&lt;=1000,ROW()-ROW(A$4),"")</f>
        <v>335</v>
      </c>
      <c r="G339" s="309" t="str">
        <f>IF(IF(ISNUMBER(E339),"",MAX(G$4:G338)+1)&lt;=G$3,IF(ISNUMBER(E339),"",MAX(G$4:G338)+1),"")</f>
        <v/>
      </c>
      <c r="K339" s="309"/>
      <c r="L339" s="309" t="str">
        <f>IF(C339="","",IF(ISNUMBER(MATCH(C339,$J$5:$J$1000,0)),"",IF(G339=1,E$4,0)+MAX(L$4:L338)+1))</f>
        <v/>
      </c>
    </row>
    <row r="340" spans="1:12" ht="12.75" customHeight="1" x14ac:dyDescent="0.25">
      <c r="A340" s="310">
        <f>IF(ROW()-ROW(A$4)&lt;=1000,ROW()-ROW(A$4),"")</f>
        <v>336</v>
      </c>
      <c r="G340" s="309" t="str">
        <f>IF(IF(ISNUMBER(E340),"",MAX(G$4:G339)+1)&lt;=G$3,IF(ISNUMBER(E340),"",MAX(G$4:G339)+1),"")</f>
        <v/>
      </c>
      <c r="K340" s="309"/>
      <c r="L340" s="309" t="str">
        <f>IF(C340="","",IF(ISNUMBER(MATCH(C340,$J$5:$J$1000,0)),"",IF(G340=1,E$4,0)+MAX(L$4:L339)+1))</f>
        <v/>
      </c>
    </row>
    <row r="341" spans="1:12" ht="12.75" customHeight="1" x14ac:dyDescent="0.25">
      <c r="A341" s="310">
        <f>IF(ROW()-ROW(A$4)&lt;=1000,ROW()-ROW(A$4),"")</f>
        <v>337</v>
      </c>
      <c r="G341" s="309" t="str">
        <f>IF(IF(ISNUMBER(E341),"",MAX(G$4:G340)+1)&lt;=G$3,IF(ISNUMBER(E341),"",MAX(G$4:G340)+1),"")</f>
        <v/>
      </c>
      <c r="K341" s="309"/>
      <c r="L341" s="309" t="str">
        <f>IF(C341="","",IF(ISNUMBER(MATCH(C341,$J$5:$J$1000,0)),"",IF(G341=1,E$4,0)+MAX(L$4:L340)+1))</f>
        <v/>
      </c>
    </row>
    <row r="342" spans="1:12" ht="12.75" customHeight="1" x14ac:dyDescent="0.25">
      <c r="A342" s="310">
        <f>IF(ROW()-ROW(A$4)&lt;=1000,ROW()-ROW(A$4),"")</f>
        <v>338</v>
      </c>
      <c r="G342" s="309" t="str">
        <f>IF(IF(ISNUMBER(E342),"",MAX(G$4:G341)+1)&lt;=G$3,IF(ISNUMBER(E342),"",MAX(G$4:G341)+1),"")</f>
        <v/>
      </c>
      <c r="K342" s="309"/>
      <c r="L342" s="309" t="str">
        <f>IF(C342="","",IF(ISNUMBER(MATCH(C342,$J$5:$J$1000,0)),"",IF(G342=1,E$4,0)+MAX(L$4:L341)+1))</f>
        <v/>
      </c>
    </row>
    <row r="343" spans="1:12" ht="12.75" customHeight="1" x14ac:dyDescent="0.25">
      <c r="A343" s="310">
        <f>IF(ROW()-ROW(A$4)&lt;=1000,ROW()-ROW(A$4),"")</f>
        <v>339</v>
      </c>
      <c r="G343" s="309" t="str">
        <f>IF(IF(ISNUMBER(E343),"",MAX(G$4:G342)+1)&lt;=G$3,IF(ISNUMBER(E343),"",MAX(G$4:G342)+1),"")</f>
        <v/>
      </c>
      <c r="K343" s="309"/>
      <c r="L343" s="309" t="str">
        <f>IF(C343="","",IF(ISNUMBER(MATCH(C343,$J$5:$J$1000,0)),"",IF(G343=1,E$4,0)+MAX(L$4:L342)+1))</f>
        <v/>
      </c>
    </row>
    <row r="344" spans="1:12" ht="12.75" customHeight="1" x14ac:dyDescent="0.25">
      <c r="A344" s="310">
        <f>IF(ROW()-ROW(A$4)&lt;=1000,ROW()-ROW(A$4),"")</f>
        <v>340</v>
      </c>
      <c r="G344" s="309" t="str">
        <f>IF(IF(ISNUMBER(E344),"",MAX(G$4:G343)+1)&lt;=G$3,IF(ISNUMBER(E344),"",MAX(G$4:G343)+1),"")</f>
        <v/>
      </c>
      <c r="K344" s="309"/>
      <c r="L344" s="309" t="str">
        <f>IF(C344="","",IF(ISNUMBER(MATCH(C344,$J$5:$J$1000,0)),"",IF(G344=1,E$4,0)+MAX(L$4:L343)+1))</f>
        <v/>
      </c>
    </row>
    <row r="345" spans="1:12" ht="12.75" customHeight="1" x14ac:dyDescent="0.25">
      <c r="A345" s="310">
        <f>IF(ROW()-ROW(A$4)&lt;=1000,ROW()-ROW(A$4),"")</f>
        <v>341</v>
      </c>
      <c r="G345" s="309" t="str">
        <f>IF(IF(ISNUMBER(E345),"",MAX(G$4:G344)+1)&lt;=G$3,IF(ISNUMBER(E345),"",MAX(G$4:G344)+1),"")</f>
        <v/>
      </c>
      <c r="K345" s="309"/>
      <c r="L345" s="309" t="str">
        <f>IF(C345="","",IF(ISNUMBER(MATCH(C345,$J$5:$J$1000,0)),"",IF(G345=1,E$4,0)+MAX(L$4:L344)+1))</f>
        <v/>
      </c>
    </row>
    <row r="346" spans="1:12" ht="12.75" customHeight="1" x14ac:dyDescent="0.25">
      <c r="A346" s="310">
        <f>IF(ROW()-ROW(A$4)&lt;=1000,ROW()-ROW(A$4),"")</f>
        <v>342</v>
      </c>
      <c r="G346" s="309" t="str">
        <f>IF(IF(ISNUMBER(E346),"",MAX(G$4:G345)+1)&lt;=G$3,IF(ISNUMBER(E346),"",MAX(G$4:G345)+1),"")</f>
        <v/>
      </c>
      <c r="K346" s="309"/>
      <c r="L346" s="309" t="str">
        <f>IF(C346="","",IF(ISNUMBER(MATCH(C346,$J$5:$J$1000,0)),"",IF(G346=1,E$4,0)+MAX(L$4:L345)+1))</f>
        <v/>
      </c>
    </row>
    <row r="347" spans="1:12" ht="12.75" customHeight="1" x14ac:dyDescent="0.25">
      <c r="A347" s="310">
        <f>IF(ROW()-ROW(A$4)&lt;=1000,ROW()-ROW(A$4),"")</f>
        <v>343</v>
      </c>
      <c r="G347" s="309" t="str">
        <f>IF(IF(ISNUMBER(E347),"",MAX(G$4:G346)+1)&lt;=G$3,IF(ISNUMBER(E347),"",MAX(G$4:G346)+1),"")</f>
        <v/>
      </c>
      <c r="K347" s="309"/>
      <c r="L347" s="309" t="str">
        <f>IF(C347="","",IF(ISNUMBER(MATCH(C347,$J$5:$J$1000,0)),"",IF(G347=1,E$4,0)+MAX(L$4:L346)+1))</f>
        <v/>
      </c>
    </row>
    <row r="348" spans="1:12" ht="12.75" customHeight="1" x14ac:dyDescent="0.25">
      <c r="A348" s="310">
        <f>IF(ROW()-ROW(A$4)&lt;=1000,ROW()-ROW(A$4),"")</f>
        <v>344</v>
      </c>
      <c r="G348" s="309" t="str">
        <f>IF(IF(ISNUMBER(E348),"",MAX(G$4:G347)+1)&lt;=G$3,IF(ISNUMBER(E348),"",MAX(G$4:G347)+1),"")</f>
        <v/>
      </c>
      <c r="K348" s="309"/>
      <c r="L348" s="309" t="str">
        <f>IF(C348="","",IF(ISNUMBER(MATCH(C348,$J$5:$J$1000,0)),"",IF(G348=1,E$4,0)+MAX(L$4:L347)+1))</f>
        <v/>
      </c>
    </row>
    <row r="349" spans="1:12" ht="12.75" customHeight="1" x14ac:dyDescent="0.25">
      <c r="A349" s="310">
        <f>IF(ROW()-ROW(A$4)&lt;=1000,ROW()-ROW(A$4),"")</f>
        <v>345</v>
      </c>
      <c r="G349" s="309" t="str">
        <f>IF(IF(ISNUMBER(E349),"",MAX(G$4:G348)+1)&lt;=G$3,IF(ISNUMBER(E349),"",MAX(G$4:G348)+1),"")</f>
        <v/>
      </c>
      <c r="K349" s="309"/>
      <c r="L349" s="309" t="str">
        <f>IF(C349="","",IF(ISNUMBER(MATCH(C349,$J$5:$J$1000,0)),"",IF(G349=1,E$4,0)+MAX(L$4:L348)+1))</f>
        <v/>
      </c>
    </row>
    <row r="350" spans="1:12" ht="12.75" customHeight="1" x14ac:dyDescent="0.25">
      <c r="A350" s="310">
        <f>IF(ROW()-ROW(A$4)&lt;=1000,ROW()-ROW(A$4),"")</f>
        <v>346</v>
      </c>
      <c r="G350" s="309" t="str">
        <f>IF(IF(ISNUMBER(E350),"",MAX(G$4:G349)+1)&lt;=G$3,IF(ISNUMBER(E350),"",MAX(G$4:G349)+1),"")</f>
        <v/>
      </c>
      <c r="K350" s="309"/>
      <c r="L350" s="309" t="str">
        <f>IF(C350="","",IF(ISNUMBER(MATCH(C350,$J$5:$J$1000,0)),"",IF(G350=1,E$4,0)+MAX(L$4:L349)+1))</f>
        <v/>
      </c>
    </row>
    <row r="351" spans="1:12" ht="12.75" customHeight="1" x14ac:dyDescent="0.25">
      <c r="A351" s="310">
        <f>IF(ROW()-ROW(A$4)&lt;=1000,ROW()-ROW(A$4),"")</f>
        <v>347</v>
      </c>
      <c r="G351" s="309" t="str">
        <f>IF(IF(ISNUMBER(E351),"",MAX(G$4:G350)+1)&lt;=G$3,IF(ISNUMBER(E351),"",MAX(G$4:G350)+1),"")</f>
        <v/>
      </c>
      <c r="K351" s="309"/>
      <c r="L351" s="309" t="str">
        <f>IF(C351="","",IF(ISNUMBER(MATCH(C351,$J$5:$J$1000,0)),"",IF(G351=1,E$4,0)+MAX(L$4:L350)+1))</f>
        <v/>
      </c>
    </row>
    <row r="352" spans="1:12" ht="12.75" customHeight="1" x14ac:dyDescent="0.25">
      <c r="A352" s="310">
        <f>IF(ROW()-ROW(A$4)&lt;=1000,ROW()-ROW(A$4),"")</f>
        <v>348</v>
      </c>
      <c r="G352" s="309" t="str">
        <f>IF(IF(ISNUMBER(E352),"",MAX(G$4:G351)+1)&lt;=G$3,IF(ISNUMBER(E352),"",MAX(G$4:G351)+1),"")</f>
        <v/>
      </c>
      <c r="K352" s="309"/>
      <c r="L352" s="309" t="str">
        <f>IF(C352="","",IF(ISNUMBER(MATCH(C352,$J$5:$J$1000,0)),"",IF(G352=1,E$4,0)+MAX(L$4:L351)+1))</f>
        <v/>
      </c>
    </row>
    <row r="353" spans="1:12" ht="12.75" customHeight="1" x14ac:dyDescent="0.25">
      <c r="A353" s="310">
        <f>IF(ROW()-ROW(A$4)&lt;=1000,ROW()-ROW(A$4),"")</f>
        <v>349</v>
      </c>
      <c r="G353" s="309" t="str">
        <f>IF(IF(ISNUMBER(E353),"",MAX(G$4:G352)+1)&lt;=G$3,IF(ISNUMBER(E353),"",MAX(G$4:G352)+1),"")</f>
        <v/>
      </c>
      <c r="K353" s="309"/>
      <c r="L353" s="309" t="str">
        <f>IF(C353="","",IF(ISNUMBER(MATCH(C353,$J$5:$J$1000,0)),"",IF(G353=1,E$4,0)+MAX(L$4:L352)+1))</f>
        <v/>
      </c>
    </row>
    <row r="354" spans="1:12" ht="12.75" customHeight="1" x14ac:dyDescent="0.25">
      <c r="A354" s="310">
        <f>IF(ROW()-ROW(A$4)&lt;=1000,ROW()-ROW(A$4),"")</f>
        <v>350</v>
      </c>
      <c r="G354" s="309" t="str">
        <f>IF(IF(ISNUMBER(E354),"",MAX(G$4:G353)+1)&lt;=G$3,IF(ISNUMBER(E354),"",MAX(G$4:G353)+1),"")</f>
        <v/>
      </c>
      <c r="K354" s="309"/>
      <c r="L354" s="309" t="str">
        <f>IF(C354="","",IF(ISNUMBER(MATCH(C354,$J$5:$J$1000,0)),"",IF(G354=1,E$4,0)+MAX(L$4:L353)+1))</f>
        <v/>
      </c>
    </row>
    <row r="355" spans="1:12" ht="12.75" customHeight="1" x14ac:dyDescent="0.25">
      <c r="A355" s="310">
        <f>IF(ROW()-ROW(A$4)&lt;=1000,ROW()-ROW(A$4),"")</f>
        <v>351</v>
      </c>
      <c r="G355" s="309" t="str">
        <f>IF(IF(ISNUMBER(E355),"",MAX(G$4:G354)+1)&lt;=G$3,IF(ISNUMBER(E355),"",MAX(G$4:G354)+1),"")</f>
        <v/>
      </c>
      <c r="K355" s="309"/>
      <c r="L355" s="309" t="str">
        <f>IF(C355="","",IF(ISNUMBER(MATCH(C355,$J$5:$J$1000,0)),"",IF(G355=1,E$4,0)+MAX(L$4:L354)+1))</f>
        <v/>
      </c>
    </row>
    <row r="356" spans="1:12" ht="12.75" customHeight="1" x14ac:dyDescent="0.25">
      <c r="A356" s="310">
        <f>IF(ROW()-ROW(A$4)&lt;=1000,ROW()-ROW(A$4),"")</f>
        <v>352</v>
      </c>
      <c r="G356" s="309" t="str">
        <f>IF(IF(ISNUMBER(E356),"",MAX(G$4:G355)+1)&lt;=G$3,IF(ISNUMBER(E356),"",MAX(G$4:G355)+1),"")</f>
        <v/>
      </c>
      <c r="K356" s="309"/>
      <c r="L356" s="309" t="str">
        <f>IF(C356="","",IF(ISNUMBER(MATCH(C356,$J$5:$J$1000,0)),"",IF(G356=1,E$4,0)+MAX(L$4:L355)+1))</f>
        <v/>
      </c>
    </row>
    <row r="357" spans="1:12" ht="12.75" customHeight="1" x14ac:dyDescent="0.25">
      <c r="A357" s="310">
        <f>IF(ROW()-ROW(A$4)&lt;=1000,ROW()-ROW(A$4),"")</f>
        <v>353</v>
      </c>
      <c r="G357" s="309" t="str">
        <f>IF(IF(ISNUMBER(E357),"",MAX(G$4:G356)+1)&lt;=G$3,IF(ISNUMBER(E357),"",MAX(G$4:G356)+1),"")</f>
        <v/>
      </c>
      <c r="K357" s="309"/>
      <c r="L357" s="309" t="str">
        <f>IF(C357="","",IF(ISNUMBER(MATCH(C357,$J$5:$J$1000,0)),"",IF(G357=1,E$4,0)+MAX(L$4:L356)+1))</f>
        <v/>
      </c>
    </row>
    <row r="358" spans="1:12" ht="12.75" customHeight="1" x14ac:dyDescent="0.25">
      <c r="A358" s="310">
        <f>IF(ROW()-ROW(A$4)&lt;=1000,ROW()-ROW(A$4),"")</f>
        <v>354</v>
      </c>
      <c r="G358" s="309" t="str">
        <f>IF(IF(ISNUMBER(E358),"",MAX(G$4:G357)+1)&lt;=G$3,IF(ISNUMBER(E358),"",MAX(G$4:G357)+1),"")</f>
        <v/>
      </c>
      <c r="K358" s="309"/>
      <c r="L358" s="309" t="str">
        <f>IF(C358="","",IF(ISNUMBER(MATCH(C358,$J$5:$J$1000,0)),"",IF(G358=1,E$4,0)+MAX(L$4:L357)+1))</f>
        <v/>
      </c>
    </row>
    <row r="359" spans="1:12" ht="12.75" customHeight="1" x14ac:dyDescent="0.25">
      <c r="A359" s="310">
        <f>IF(ROW()-ROW(A$4)&lt;=1000,ROW()-ROW(A$4),"")</f>
        <v>355</v>
      </c>
      <c r="G359" s="309" t="str">
        <f>IF(IF(ISNUMBER(E359),"",MAX(G$4:G358)+1)&lt;=G$3,IF(ISNUMBER(E359),"",MAX(G$4:G358)+1),"")</f>
        <v/>
      </c>
      <c r="K359" s="309"/>
      <c r="L359" s="309" t="str">
        <f>IF(C359="","",IF(ISNUMBER(MATCH(C359,$J$5:$J$1000,0)),"",IF(G359=1,E$4,0)+MAX(L$4:L358)+1))</f>
        <v/>
      </c>
    </row>
    <row r="360" spans="1:12" ht="12.75" customHeight="1" x14ac:dyDescent="0.25">
      <c r="A360" s="310">
        <f>IF(ROW()-ROW(A$4)&lt;=1000,ROW()-ROW(A$4),"")</f>
        <v>356</v>
      </c>
      <c r="G360" s="309" t="str">
        <f>IF(IF(ISNUMBER(E360),"",MAX(G$4:G359)+1)&lt;=G$3,IF(ISNUMBER(E360),"",MAX(G$4:G359)+1),"")</f>
        <v/>
      </c>
      <c r="K360" s="309"/>
      <c r="L360" s="309" t="str">
        <f>IF(C360="","",IF(ISNUMBER(MATCH(C360,$J$5:$J$1000,0)),"",IF(G360=1,E$4,0)+MAX(L$4:L359)+1))</f>
        <v/>
      </c>
    </row>
    <row r="361" spans="1:12" ht="12.75" customHeight="1" x14ac:dyDescent="0.25">
      <c r="A361" s="310">
        <f>IF(ROW()-ROW(A$4)&lt;=1000,ROW()-ROW(A$4),"")</f>
        <v>357</v>
      </c>
      <c r="G361" s="309" t="str">
        <f>IF(IF(ISNUMBER(E361),"",MAX(G$4:G360)+1)&lt;=G$3,IF(ISNUMBER(E361),"",MAX(G$4:G360)+1),"")</f>
        <v/>
      </c>
      <c r="K361" s="309"/>
      <c r="L361" s="309" t="str">
        <f>IF(C361="","",IF(ISNUMBER(MATCH(C361,$J$5:$J$1000,0)),"",IF(G361=1,E$4,0)+MAX(L$4:L360)+1))</f>
        <v/>
      </c>
    </row>
    <row r="362" spans="1:12" ht="12.75" customHeight="1" x14ac:dyDescent="0.25">
      <c r="A362" s="310">
        <f>IF(ROW()-ROW(A$4)&lt;=1000,ROW()-ROW(A$4),"")</f>
        <v>358</v>
      </c>
      <c r="G362" s="309" t="str">
        <f>IF(IF(ISNUMBER(E362),"",MAX(G$4:G361)+1)&lt;=G$3,IF(ISNUMBER(E362),"",MAX(G$4:G361)+1),"")</f>
        <v/>
      </c>
      <c r="K362" s="309"/>
      <c r="L362" s="309" t="str">
        <f>IF(C362="","",IF(ISNUMBER(MATCH(C362,$J$5:$J$1000,0)),"",IF(G362=1,E$4,0)+MAX(L$4:L361)+1))</f>
        <v/>
      </c>
    </row>
    <row r="363" spans="1:12" ht="12.75" customHeight="1" x14ac:dyDescent="0.25">
      <c r="A363" s="310">
        <f>IF(ROW()-ROW(A$4)&lt;=1000,ROW()-ROW(A$4),"")</f>
        <v>359</v>
      </c>
      <c r="G363" s="309" t="str">
        <f>IF(IF(ISNUMBER(E363),"",MAX(G$4:G362)+1)&lt;=G$3,IF(ISNUMBER(E363),"",MAX(G$4:G362)+1),"")</f>
        <v/>
      </c>
      <c r="K363" s="309"/>
      <c r="L363" s="309" t="str">
        <f>IF(C363="","",IF(ISNUMBER(MATCH(C363,$J$5:$J$1000,0)),"",IF(G363=1,E$4,0)+MAX(L$4:L362)+1))</f>
        <v/>
      </c>
    </row>
    <row r="364" spans="1:12" ht="12.75" customHeight="1" x14ac:dyDescent="0.25">
      <c r="A364" s="310">
        <f>IF(ROW()-ROW(A$4)&lt;=1000,ROW()-ROW(A$4),"")</f>
        <v>360</v>
      </c>
      <c r="G364" s="309" t="str">
        <f>IF(IF(ISNUMBER(E364),"",MAX(G$4:G363)+1)&lt;=G$3,IF(ISNUMBER(E364),"",MAX(G$4:G363)+1),"")</f>
        <v/>
      </c>
      <c r="K364" s="309"/>
      <c r="L364" s="309" t="str">
        <f>IF(C364="","",IF(ISNUMBER(MATCH(C364,$J$5:$J$1000,0)),"",IF(G364=1,E$4,0)+MAX(L$4:L363)+1))</f>
        <v/>
      </c>
    </row>
    <row r="365" spans="1:12" ht="12.75" customHeight="1" x14ac:dyDescent="0.25">
      <c r="A365" s="310">
        <f>IF(ROW()-ROW(A$4)&lt;=1000,ROW()-ROW(A$4),"")</f>
        <v>361</v>
      </c>
      <c r="G365" s="309" t="str">
        <f>IF(IF(ISNUMBER(E365),"",MAX(G$4:G364)+1)&lt;=G$3,IF(ISNUMBER(E365),"",MAX(G$4:G364)+1),"")</f>
        <v/>
      </c>
      <c r="K365" s="309"/>
      <c r="L365" s="309" t="str">
        <f>IF(C365="","",IF(ISNUMBER(MATCH(C365,$J$5:$J$1000,0)),"",IF(G365=1,E$4,0)+MAX(L$4:L364)+1))</f>
        <v/>
      </c>
    </row>
    <row r="366" spans="1:12" ht="12.75" customHeight="1" x14ac:dyDescent="0.25">
      <c r="A366" s="310">
        <f>IF(ROW()-ROW(A$4)&lt;=1000,ROW()-ROW(A$4),"")</f>
        <v>362</v>
      </c>
      <c r="G366" s="309" t="str">
        <f>IF(IF(ISNUMBER(E366),"",MAX(G$4:G365)+1)&lt;=G$3,IF(ISNUMBER(E366),"",MAX(G$4:G365)+1),"")</f>
        <v/>
      </c>
      <c r="K366" s="309"/>
      <c r="L366" s="309" t="str">
        <f>IF(C366="","",IF(ISNUMBER(MATCH(C366,$J$5:$J$1000,0)),"",IF(G366=1,E$4,0)+MAX(L$4:L365)+1))</f>
        <v/>
      </c>
    </row>
    <row r="367" spans="1:12" ht="12.75" customHeight="1" x14ac:dyDescent="0.25">
      <c r="A367" s="310">
        <f>IF(ROW()-ROW(A$4)&lt;=1000,ROW()-ROW(A$4),"")</f>
        <v>363</v>
      </c>
      <c r="G367" s="309" t="str">
        <f>IF(IF(ISNUMBER(E367),"",MAX(G$4:G366)+1)&lt;=G$3,IF(ISNUMBER(E367),"",MAX(G$4:G366)+1),"")</f>
        <v/>
      </c>
      <c r="K367" s="309"/>
      <c r="L367" s="309" t="str">
        <f>IF(C367="","",IF(ISNUMBER(MATCH(C367,$J$5:$J$1000,0)),"",IF(G367=1,E$4,0)+MAX(L$4:L366)+1))</f>
        <v/>
      </c>
    </row>
    <row r="368" spans="1:12" ht="12.75" customHeight="1" x14ac:dyDescent="0.25">
      <c r="A368" s="310">
        <f>IF(ROW()-ROW(A$4)&lt;=1000,ROW()-ROW(A$4),"")</f>
        <v>364</v>
      </c>
      <c r="G368" s="309" t="str">
        <f>IF(IF(ISNUMBER(E368),"",MAX(G$4:G367)+1)&lt;=G$3,IF(ISNUMBER(E368),"",MAX(G$4:G367)+1),"")</f>
        <v/>
      </c>
      <c r="K368" s="309"/>
      <c r="L368" s="309" t="str">
        <f>IF(C368="","",IF(ISNUMBER(MATCH(C368,$J$5:$J$1000,0)),"",IF(G368=1,E$4,0)+MAX(L$4:L367)+1))</f>
        <v/>
      </c>
    </row>
    <row r="369" spans="1:12" ht="12.75" customHeight="1" x14ac:dyDescent="0.25">
      <c r="A369" s="310">
        <f>IF(ROW()-ROW(A$4)&lt;=1000,ROW()-ROW(A$4),"")</f>
        <v>365</v>
      </c>
      <c r="G369" s="309" t="str">
        <f>IF(IF(ISNUMBER(E369),"",MAX(G$4:G368)+1)&lt;=G$3,IF(ISNUMBER(E369),"",MAX(G$4:G368)+1),"")</f>
        <v/>
      </c>
      <c r="K369" s="309"/>
      <c r="L369" s="309" t="str">
        <f>IF(C369="","",IF(ISNUMBER(MATCH(C369,$J$5:$J$1000,0)),"",IF(G369=1,E$4,0)+MAX(L$4:L368)+1))</f>
        <v/>
      </c>
    </row>
    <row r="370" spans="1:12" ht="12.75" customHeight="1" x14ac:dyDescent="0.25">
      <c r="A370" s="310">
        <f>IF(ROW()-ROW(A$4)&lt;=1000,ROW()-ROW(A$4),"")</f>
        <v>366</v>
      </c>
      <c r="G370" s="309" t="str">
        <f>IF(IF(ISNUMBER(E370),"",MAX(G$4:G369)+1)&lt;=G$3,IF(ISNUMBER(E370),"",MAX(G$4:G369)+1),"")</f>
        <v/>
      </c>
      <c r="K370" s="309"/>
      <c r="L370" s="309" t="str">
        <f>IF(C370="","",IF(ISNUMBER(MATCH(C370,$J$5:$J$1000,0)),"",IF(G370=1,E$4,0)+MAX(L$4:L369)+1))</f>
        <v/>
      </c>
    </row>
    <row r="371" spans="1:12" ht="12.75" customHeight="1" x14ac:dyDescent="0.25">
      <c r="A371" s="310">
        <f>IF(ROW()-ROW(A$4)&lt;=1000,ROW()-ROW(A$4),"")</f>
        <v>367</v>
      </c>
      <c r="G371" s="309" t="str">
        <f>IF(IF(ISNUMBER(E371),"",MAX(G$4:G370)+1)&lt;=G$3,IF(ISNUMBER(E371),"",MAX(G$4:G370)+1),"")</f>
        <v/>
      </c>
      <c r="K371" s="309"/>
      <c r="L371" s="309" t="str">
        <f>IF(C371="","",IF(ISNUMBER(MATCH(C371,$J$5:$J$1000,0)),"",IF(G371=1,E$4,0)+MAX(L$4:L370)+1))</f>
        <v/>
      </c>
    </row>
    <row r="372" spans="1:12" ht="12.75" customHeight="1" x14ac:dyDescent="0.25">
      <c r="A372" s="310">
        <f>IF(ROW()-ROW(A$4)&lt;=1000,ROW()-ROW(A$4),"")</f>
        <v>368</v>
      </c>
      <c r="G372" s="309" t="str">
        <f>IF(IF(ISNUMBER(E372),"",MAX(G$4:G371)+1)&lt;=G$3,IF(ISNUMBER(E372),"",MAX(G$4:G371)+1),"")</f>
        <v/>
      </c>
      <c r="K372" s="309"/>
      <c r="L372" s="309" t="str">
        <f>IF(C372="","",IF(ISNUMBER(MATCH(C372,$J$5:$J$1000,0)),"",IF(G372=1,E$4,0)+MAX(L$4:L371)+1))</f>
        <v/>
      </c>
    </row>
    <row r="373" spans="1:12" ht="12.75" customHeight="1" x14ac:dyDescent="0.25">
      <c r="A373" s="310">
        <f>IF(ROW()-ROW(A$4)&lt;=1000,ROW()-ROW(A$4),"")</f>
        <v>369</v>
      </c>
      <c r="G373" s="309" t="str">
        <f>IF(IF(ISNUMBER(E373),"",MAX(G$4:G372)+1)&lt;=G$3,IF(ISNUMBER(E373),"",MAX(G$4:G372)+1),"")</f>
        <v/>
      </c>
      <c r="K373" s="309"/>
      <c r="L373" s="309" t="str">
        <f>IF(C373="","",IF(ISNUMBER(MATCH(C373,$J$5:$J$1000,0)),"",IF(G373=1,E$4,0)+MAX(L$4:L372)+1))</f>
        <v/>
      </c>
    </row>
    <row r="374" spans="1:12" ht="12.75" customHeight="1" x14ac:dyDescent="0.25">
      <c r="A374" s="310">
        <f>IF(ROW()-ROW(A$4)&lt;=1000,ROW()-ROW(A$4),"")</f>
        <v>370</v>
      </c>
      <c r="G374" s="309" t="str">
        <f>IF(IF(ISNUMBER(E374),"",MAX(G$4:G373)+1)&lt;=G$3,IF(ISNUMBER(E374),"",MAX(G$4:G373)+1),"")</f>
        <v/>
      </c>
      <c r="K374" s="309"/>
      <c r="L374" s="309" t="str">
        <f>IF(C374="","",IF(ISNUMBER(MATCH(C374,$J$5:$J$1000,0)),"",IF(G374=1,E$4,0)+MAX(L$4:L373)+1))</f>
        <v/>
      </c>
    </row>
    <row r="375" spans="1:12" ht="12.75" customHeight="1" x14ac:dyDescent="0.25">
      <c r="A375" s="310">
        <f>IF(ROW()-ROW(A$4)&lt;=1000,ROW()-ROW(A$4),"")</f>
        <v>371</v>
      </c>
      <c r="G375" s="309" t="str">
        <f>IF(IF(ISNUMBER(E375),"",MAX(G$4:G374)+1)&lt;=G$3,IF(ISNUMBER(E375),"",MAX(G$4:G374)+1),"")</f>
        <v/>
      </c>
      <c r="K375" s="309"/>
      <c r="L375" s="309" t="str">
        <f>IF(C375="","",IF(ISNUMBER(MATCH(C375,$J$5:$J$1000,0)),"",IF(G375=1,E$4,0)+MAX(L$4:L374)+1))</f>
        <v/>
      </c>
    </row>
    <row r="376" spans="1:12" ht="12.75" customHeight="1" x14ac:dyDescent="0.25">
      <c r="A376" s="310">
        <f>IF(ROW()-ROW(A$4)&lt;=1000,ROW()-ROW(A$4),"")</f>
        <v>372</v>
      </c>
      <c r="G376" s="309" t="str">
        <f>IF(IF(ISNUMBER(E376),"",MAX(G$4:G375)+1)&lt;=G$3,IF(ISNUMBER(E376),"",MAX(G$4:G375)+1),"")</f>
        <v/>
      </c>
      <c r="K376" s="309"/>
      <c r="L376" s="309" t="str">
        <f>IF(C376="","",IF(ISNUMBER(MATCH(C376,$J$5:$J$1000,0)),"",IF(G376=1,E$4,0)+MAX(L$4:L375)+1))</f>
        <v/>
      </c>
    </row>
    <row r="377" spans="1:12" ht="12.75" customHeight="1" x14ac:dyDescent="0.25">
      <c r="A377" s="310">
        <f>IF(ROW()-ROW(A$4)&lt;=1000,ROW()-ROW(A$4),"")</f>
        <v>373</v>
      </c>
      <c r="G377" s="309" t="str">
        <f>IF(IF(ISNUMBER(E377),"",MAX(G$4:G376)+1)&lt;=G$3,IF(ISNUMBER(E377),"",MAX(G$4:G376)+1),"")</f>
        <v/>
      </c>
      <c r="K377" s="309"/>
      <c r="L377" s="309" t="str">
        <f>IF(C377="","",IF(ISNUMBER(MATCH(C377,$J$5:$J$1000,0)),"",IF(G377=1,E$4,0)+MAX(L$4:L376)+1))</f>
        <v/>
      </c>
    </row>
    <row r="378" spans="1:12" ht="12.75" customHeight="1" x14ac:dyDescent="0.25">
      <c r="A378" s="310">
        <f>IF(ROW()-ROW(A$4)&lt;=1000,ROW()-ROW(A$4),"")</f>
        <v>374</v>
      </c>
      <c r="G378" s="309" t="str">
        <f>IF(IF(ISNUMBER(E378),"",MAX(G$4:G377)+1)&lt;=G$3,IF(ISNUMBER(E378),"",MAX(G$4:G377)+1),"")</f>
        <v/>
      </c>
      <c r="K378" s="309"/>
      <c r="L378" s="309" t="str">
        <f>IF(C378="","",IF(ISNUMBER(MATCH(C378,$J$5:$J$1000,0)),"",IF(G378=1,E$4,0)+MAX(L$4:L377)+1))</f>
        <v/>
      </c>
    </row>
    <row r="379" spans="1:12" ht="12.75" customHeight="1" x14ac:dyDescent="0.25">
      <c r="A379" s="310">
        <f>IF(ROW()-ROW(A$4)&lt;=1000,ROW()-ROW(A$4),"")</f>
        <v>375</v>
      </c>
      <c r="G379" s="309" t="str">
        <f>IF(IF(ISNUMBER(E379),"",MAX(G$4:G378)+1)&lt;=G$3,IF(ISNUMBER(E379),"",MAX(G$4:G378)+1),"")</f>
        <v/>
      </c>
      <c r="K379" s="309"/>
      <c r="L379" s="309" t="str">
        <f>IF(C379="","",IF(ISNUMBER(MATCH(C379,$J$5:$J$1000,0)),"",IF(G379=1,E$4,0)+MAX(L$4:L378)+1))</f>
        <v/>
      </c>
    </row>
    <row r="380" spans="1:12" ht="12.75" customHeight="1" x14ac:dyDescent="0.25">
      <c r="A380" s="310">
        <f>IF(ROW()-ROW(A$4)&lt;=1000,ROW()-ROW(A$4),"")</f>
        <v>376</v>
      </c>
      <c r="G380" s="309" t="str">
        <f>IF(IF(ISNUMBER(E380),"",MAX(G$4:G379)+1)&lt;=G$3,IF(ISNUMBER(E380),"",MAX(G$4:G379)+1),"")</f>
        <v/>
      </c>
      <c r="K380" s="309"/>
      <c r="L380" s="309" t="str">
        <f>IF(C380="","",IF(ISNUMBER(MATCH(C380,$J$5:$J$1000,0)),"",IF(G380=1,E$4,0)+MAX(L$4:L379)+1))</f>
        <v/>
      </c>
    </row>
    <row r="381" spans="1:12" ht="12.75" customHeight="1" x14ac:dyDescent="0.25">
      <c r="A381" s="310">
        <f>IF(ROW()-ROW(A$4)&lt;=1000,ROW()-ROW(A$4),"")</f>
        <v>377</v>
      </c>
      <c r="G381" s="309" t="str">
        <f>IF(IF(ISNUMBER(E381),"",MAX(G$4:G380)+1)&lt;=G$3,IF(ISNUMBER(E381),"",MAX(G$4:G380)+1),"")</f>
        <v/>
      </c>
      <c r="K381" s="309"/>
      <c r="L381" s="309" t="str">
        <f>IF(C381="","",IF(ISNUMBER(MATCH(C381,$J$5:$J$1000,0)),"",IF(G381=1,E$4,0)+MAX(L$4:L380)+1))</f>
        <v/>
      </c>
    </row>
    <row r="382" spans="1:12" ht="12.75" customHeight="1" x14ac:dyDescent="0.25">
      <c r="A382" s="310">
        <f>IF(ROW()-ROW(A$4)&lt;=1000,ROW()-ROW(A$4),"")</f>
        <v>378</v>
      </c>
      <c r="G382" s="309" t="str">
        <f>IF(IF(ISNUMBER(E382),"",MAX(G$4:G381)+1)&lt;=G$3,IF(ISNUMBER(E382),"",MAX(G$4:G381)+1),"")</f>
        <v/>
      </c>
      <c r="K382" s="309"/>
      <c r="L382" s="309" t="str">
        <f>IF(C382="","",IF(ISNUMBER(MATCH(C382,$J$5:$J$1000,0)),"",IF(G382=1,E$4,0)+MAX(L$4:L381)+1))</f>
        <v/>
      </c>
    </row>
    <row r="383" spans="1:12" ht="12.75" customHeight="1" x14ac:dyDescent="0.25">
      <c r="A383" s="310">
        <f>IF(ROW()-ROW(A$4)&lt;=1000,ROW()-ROW(A$4),"")</f>
        <v>379</v>
      </c>
      <c r="G383" s="309" t="str">
        <f>IF(IF(ISNUMBER(E383),"",MAX(G$4:G382)+1)&lt;=G$3,IF(ISNUMBER(E383),"",MAX(G$4:G382)+1),"")</f>
        <v/>
      </c>
      <c r="K383" s="309"/>
      <c r="L383" s="309" t="str">
        <f>IF(C383="","",IF(ISNUMBER(MATCH(C383,$J$5:$J$1000,0)),"",IF(G383=1,E$4,0)+MAX(L$4:L382)+1))</f>
        <v/>
      </c>
    </row>
    <row r="384" spans="1:12" ht="12.75" customHeight="1" x14ac:dyDescent="0.25">
      <c r="A384" s="310">
        <f>IF(ROW()-ROW(A$4)&lt;=1000,ROW()-ROW(A$4),"")</f>
        <v>380</v>
      </c>
      <c r="G384" s="309" t="str">
        <f>IF(IF(ISNUMBER(E384),"",MAX(G$4:G383)+1)&lt;=G$3,IF(ISNUMBER(E384),"",MAX(G$4:G383)+1),"")</f>
        <v/>
      </c>
      <c r="K384" s="309"/>
      <c r="L384" s="309" t="str">
        <f>IF(C384="","",IF(ISNUMBER(MATCH(C384,$J$5:$J$1000,0)),"",IF(G384=1,E$4,0)+MAX(L$4:L383)+1))</f>
        <v/>
      </c>
    </row>
    <row r="385" spans="1:12" ht="12.75" customHeight="1" x14ac:dyDescent="0.25">
      <c r="A385" s="310">
        <f>IF(ROW()-ROW(A$4)&lt;=1000,ROW()-ROW(A$4),"")</f>
        <v>381</v>
      </c>
      <c r="G385" s="309" t="str">
        <f>IF(IF(ISNUMBER(E385),"",MAX(G$4:G384)+1)&lt;=G$3,IF(ISNUMBER(E385),"",MAX(G$4:G384)+1),"")</f>
        <v/>
      </c>
      <c r="K385" s="309"/>
      <c r="L385" s="309" t="str">
        <f>IF(C385="","",IF(ISNUMBER(MATCH(C385,$J$5:$J$1000,0)),"",IF(G385=1,E$4,0)+MAX(L$4:L384)+1))</f>
        <v/>
      </c>
    </row>
    <row r="386" spans="1:12" ht="12.75" customHeight="1" x14ac:dyDescent="0.25">
      <c r="A386" s="310">
        <f>IF(ROW()-ROW(A$4)&lt;=1000,ROW()-ROW(A$4),"")</f>
        <v>382</v>
      </c>
      <c r="G386" s="309" t="str">
        <f>IF(IF(ISNUMBER(E386),"",MAX(G$4:G385)+1)&lt;=G$3,IF(ISNUMBER(E386),"",MAX(G$4:G385)+1),"")</f>
        <v/>
      </c>
      <c r="K386" s="309"/>
      <c r="L386" s="309" t="str">
        <f>IF(C386="","",IF(ISNUMBER(MATCH(C386,$J$5:$J$1000,0)),"",IF(G386=1,E$4,0)+MAX(L$4:L385)+1))</f>
        <v/>
      </c>
    </row>
    <row r="387" spans="1:12" ht="12.75" customHeight="1" x14ac:dyDescent="0.25">
      <c r="A387" s="310">
        <f>IF(ROW()-ROW(A$4)&lt;=1000,ROW()-ROW(A$4),"")</f>
        <v>383</v>
      </c>
      <c r="G387" s="309" t="str">
        <f>IF(IF(ISNUMBER(E387),"",MAX(G$4:G386)+1)&lt;=G$3,IF(ISNUMBER(E387),"",MAX(G$4:G386)+1),"")</f>
        <v/>
      </c>
      <c r="K387" s="309"/>
      <c r="L387" s="309" t="str">
        <f>IF(C387="","",IF(ISNUMBER(MATCH(C387,$J$5:$J$1000,0)),"",IF(G387=1,E$4,0)+MAX(L$4:L386)+1))</f>
        <v/>
      </c>
    </row>
    <row r="388" spans="1:12" ht="12.75" customHeight="1" x14ac:dyDescent="0.25">
      <c r="A388" s="310">
        <f>IF(ROW()-ROW(A$4)&lt;=1000,ROW()-ROW(A$4),"")</f>
        <v>384</v>
      </c>
      <c r="G388" s="309" t="str">
        <f>IF(IF(ISNUMBER(E388),"",MAX(G$4:G387)+1)&lt;=G$3,IF(ISNUMBER(E388),"",MAX(G$4:G387)+1),"")</f>
        <v/>
      </c>
      <c r="K388" s="309"/>
      <c r="L388" s="309" t="str">
        <f>IF(C388="","",IF(ISNUMBER(MATCH(C388,$J$5:$J$1000,0)),"",IF(G388=1,E$4,0)+MAX(L$4:L387)+1))</f>
        <v/>
      </c>
    </row>
    <row r="389" spans="1:12" ht="12.75" customHeight="1" x14ac:dyDescent="0.25">
      <c r="A389" s="310">
        <f>IF(ROW()-ROW(A$4)&lt;=1000,ROW()-ROW(A$4),"")</f>
        <v>385</v>
      </c>
      <c r="G389" s="309" t="str">
        <f>IF(IF(ISNUMBER(E389),"",MAX(G$4:G388)+1)&lt;=G$3,IF(ISNUMBER(E389),"",MAX(G$4:G388)+1),"")</f>
        <v/>
      </c>
      <c r="K389" s="309"/>
      <c r="L389" s="309" t="str">
        <f>IF(C389="","",IF(ISNUMBER(MATCH(C389,$J$5:$J$1000,0)),"",IF(G389=1,E$4,0)+MAX(L$4:L388)+1))</f>
        <v/>
      </c>
    </row>
    <row r="390" spans="1:12" ht="12.75" customHeight="1" x14ac:dyDescent="0.25">
      <c r="A390" s="310">
        <f>IF(ROW()-ROW(A$4)&lt;=1000,ROW()-ROW(A$4),"")</f>
        <v>386</v>
      </c>
      <c r="G390" s="309" t="str">
        <f>IF(IF(ISNUMBER(E390),"",MAX(G$4:G389)+1)&lt;=G$3,IF(ISNUMBER(E390),"",MAX(G$4:G389)+1),"")</f>
        <v/>
      </c>
      <c r="K390" s="309"/>
      <c r="L390" s="309" t="str">
        <f>IF(C390="","",IF(ISNUMBER(MATCH(C390,$J$5:$J$1000,0)),"",IF(G390=1,E$4,0)+MAX(L$4:L389)+1))</f>
        <v/>
      </c>
    </row>
    <row r="391" spans="1:12" ht="12.75" customHeight="1" x14ac:dyDescent="0.25">
      <c r="A391" s="310">
        <f>IF(ROW()-ROW(A$4)&lt;=1000,ROW()-ROW(A$4),"")</f>
        <v>387</v>
      </c>
      <c r="G391" s="309" t="str">
        <f>IF(IF(ISNUMBER(E391),"",MAX(G$4:G390)+1)&lt;=G$3,IF(ISNUMBER(E391),"",MAX(G$4:G390)+1),"")</f>
        <v/>
      </c>
      <c r="K391" s="309"/>
      <c r="L391" s="309" t="str">
        <f>IF(C391="","",IF(ISNUMBER(MATCH(C391,$J$5:$J$1000,0)),"",IF(G391=1,E$4,0)+MAX(L$4:L390)+1))</f>
        <v/>
      </c>
    </row>
    <row r="392" spans="1:12" ht="12.75" customHeight="1" x14ac:dyDescent="0.25">
      <c r="A392" s="310">
        <f>IF(ROW()-ROW(A$4)&lt;=1000,ROW()-ROW(A$4),"")</f>
        <v>388</v>
      </c>
      <c r="G392" s="309" t="str">
        <f>IF(IF(ISNUMBER(E392),"",MAX(G$4:G391)+1)&lt;=G$3,IF(ISNUMBER(E392),"",MAX(G$4:G391)+1),"")</f>
        <v/>
      </c>
      <c r="K392" s="309"/>
      <c r="L392" s="309" t="str">
        <f>IF(C392="","",IF(ISNUMBER(MATCH(C392,$J$5:$J$1000,0)),"",IF(G392=1,E$4,0)+MAX(L$4:L391)+1))</f>
        <v/>
      </c>
    </row>
    <row r="393" spans="1:12" ht="12.75" customHeight="1" x14ac:dyDescent="0.25">
      <c r="A393" s="310">
        <f>IF(ROW()-ROW(A$4)&lt;=1000,ROW()-ROW(A$4),"")</f>
        <v>389</v>
      </c>
      <c r="G393" s="309" t="str">
        <f>IF(IF(ISNUMBER(E393),"",MAX(G$4:G392)+1)&lt;=G$3,IF(ISNUMBER(E393),"",MAX(G$4:G392)+1),"")</f>
        <v/>
      </c>
      <c r="K393" s="309"/>
      <c r="L393" s="309" t="str">
        <f>IF(C393="","",IF(ISNUMBER(MATCH(C393,$J$5:$J$1000,0)),"",IF(G393=1,E$4,0)+MAX(L$4:L392)+1))</f>
        <v/>
      </c>
    </row>
    <row r="394" spans="1:12" ht="12.75" customHeight="1" x14ac:dyDescent="0.25">
      <c r="A394" s="310">
        <f>IF(ROW()-ROW(A$4)&lt;=1000,ROW()-ROW(A$4),"")</f>
        <v>390</v>
      </c>
      <c r="G394" s="309" t="str">
        <f>IF(IF(ISNUMBER(E394),"",MAX(G$4:G393)+1)&lt;=G$3,IF(ISNUMBER(E394),"",MAX(G$4:G393)+1),"")</f>
        <v/>
      </c>
      <c r="K394" s="309"/>
      <c r="L394" s="309" t="str">
        <f>IF(C394="","",IF(ISNUMBER(MATCH(C394,$J$5:$J$1000,0)),"",IF(G394=1,E$4,0)+MAX(L$4:L393)+1))</f>
        <v/>
      </c>
    </row>
    <row r="395" spans="1:12" ht="12.75" customHeight="1" x14ac:dyDescent="0.25">
      <c r="A395" s="310">
        <f>IF(ROW()-ROW(A$4)&lt;=1000,ROW()-ROW(A$4),"")</f>
        <v>391</v>
      </c>
      <c r="G395" s="309" t="str">
        <f>IF(IF(ISNUMBER(E395),"",MAX(G$4:G394)+1)&lt;=G$3,IF(ISNUMBER(E395),"",MAX(G$4:G394)+1),"")</f>
        <v/>
      </c>
      <c r="K395" s="309"/>
      <c r="L395" s="309" t="str">
        <f>IF(C395="","",IF(ISNUMBER(MATCH(C395,$J$5:$J$1000,0)),"",IF(G395=1,E$4,0)+MAX(L$4:L394)+1))</f>
        <v/>
      </c>
    </row>
    <row r="396" spans="1:12" ht="12.75" customHeight="1" x14ac:dyDescent="0.25">
      <c r="A396" s="310">
        <f>IF(ROW()-ROW(A$4)&lt;=1000,ROW()-ROW(A$4),"")</f>
        <v>392</v>
      </c>
      <c r="G396" s="309" t="str">
        <f>IF(IF(ISNUMBER(E396),"",MAX(G$4:G395)+1)&lt;=G$3,IF(ISNUMBER(E396),"",MAX(G$4:G395)+1),"")</f>
        <v/>
      </c>
      <c r="K396" s="309"/>
      <c r="L396" s="309" t="str">
        <f>IF(C396="","",IF(ISNUMBER(MATCH(C396,$J$5:$J$1000,0)),"",IF(G396=1,E$4,0)+MAX(L$4:L395)+1))</f>
        <v/>
      </c>
    </row>
    <row r="397" spans="1:12" ht="12.75" customHeight="1" x14ac:dyDescent="0.25">
      <c r="A397" s="310">
        <f>IF(ROW()-ROW(A$4)&lt;=1000,ROW()-ROW(A$4),"")</f>
        <v>393</v>
      </c>
      <c r="G397" s="309" t="str">
        <f>IF(IF(ISNUMBER(E397),"",MAX(G$4:G396)+1)&lt;=G$3,IF(ISNUMBER(E397),"",MAX(G$4:G396)+1),"")</f>
        <v/>
      </c>
      <c r="K397" s="309"/>
      <c r="L397" s="309" t="str">
        <f>IF(C397="","",IF(ISNUMBER(MATCH(C397,$J$5:$J$1000,0)),"",IF(G397=1,E$4,0)+MAX(L$4:L396)+1))</f>
        <v/>
      </c>
    </row>
    <row r="398" spans="1:12" ht="12.75" customHeight="1" x14ac:dyDescent="0.25">
      <c r="A398" s="310">
        <f>IF(ROW()-ROW(A$4)&lt;=1000,ROW()-ROW(A$4),"")</f>
        <v>394</v>
      </c>
      <c r="G398" s="309" t="str">
        <f>IF(IF(ISNUMBER(E398),"",MAX(G$4:G397)+1)&lt;=G$3,IF(ISNUMBER(E398),"",MAX(G$4:G397)+1),"")</f>
        <v/>
      </c>
      <c r="K398" s="309"/>
      <c r="L398" s="309" t="str">
        <f>IF(C398="","",IF(ISNUMBER(MATCH(C398,$J$5:$J$1000,0)),"",IF(G398=1,E$4,0)+MAX(L$4:L397)+1))</f>
        <v/>
      </c>
    </row>
    <row r="399" spans="1:12" ht="12.75" customHeight="1" x14ac:dyDescent="0.25">
      <c r="A399" s="310">
        <f>IF(ROW()-ROW(A$4)&lt;=1000,ROW()-ROW(A$4),"")</f>
        <v>395</v>
      </c>
      <c r="G399" s="309" t="str">
        <f>IF(IF(ISNUMBER(E399),"",MAX(G$4:G398)+1)&lt;=G$3,IF(ISNUMBER(E399),"",MAX(G$4:G398)+1),"")</f>
        <v/>
      </c>
      <c r="K399" s="309"/>
      <c r="L399" s="309" t="str">
        <f>IF(C399="","",IF(ISNUMBER(MATCH(C399,$J$5:$J$1000,0)),"",IF(G399=1,E$4,0)+MAX(L$4:L398)+1))</f>
        <v/>
      </c>
    </row>
    <row r="400" spans="1:12" ht="12.75" customHeight="1" x14ac:dyDescent="0.25">
      <c r="A400" s="310">
        <f>IF(ROW()-ROW(A$4)&lt;=1000,ROW()-ROW(A$4),"")</f>
        <v>396</v>
      </c>
      <c r="G400" s="309" t="str">
        <f>IF(IF(ISNUMBER(E400),"",MAX(G$4:G399)+1)&lt;=G$3,IF(ISNUMBER(E400),"",MAX(G$4:G399)+1),"")</f>
        <v/>
      </c>
      <c r="K400" s="309"/>
      <c r="L400" s="309" t="str">
        <f>IF(C400="","",IF(ISNUMBER(MATCH(C400,$J$5:$J$1000,0)),"",IF(G400=1,E$4,0)+MAX(L$4:L399)+1))</f>
        <v/>
      </c>
    </row>
    <row r="401" spans="1:12" ht="12.75" customHeight="1" x14ac:dyDescent="0.25">
      <c r="A401" s="310">
        <f>IF(ROW()-ROW(A$4)&lt;=1000,ROW()-ROW(A$4),"")</f>
        <v>397</v>
      </c>
      <c r="G401" s="309" t="str">
        <f>IF(IF(ISNUMBER(E401),"",MAX(G$4:G400)+1)&lt;=G$3,IF(ISNUMBER(E401),"",MAX(G$4:G400)+1),"")</f>
        <v/>
      </c>
      <c r="K401" s="309"/>
      <c r="L401" s="309" t="str">
        <f>IF(C401="","",IF(ISNUMBER(MATCH(C401,$J$5:$J$1000,0)),"",IF(G401=1,E$4,0)+MAX(L$4:L400)+1))</f>
        <v/>
      </c>
    </row>
    <row r="402" spans="1:12" ht="12.75" customHeight="1" x14ac:dyDescent="0.25">
      <c r="A402" s="310">
        <f>IF(ROW()-ROW(A$4)&lt;=1000,ROW()-ROW(A$4),"")</f>
        <v>398</v>
      </c>
      <c r="G402" s="309" t="str">
        <f>IF(IF(ISNUMBER(E402),"",MAX(G$4:G401)+1)&lt;=G$3,IF(ISNUMBER(E402),"",MAX(G$4:G401)+1),"")</f>
        <v/>
      </c>
      <c r="K402" s="309"/>
      <c r="L402" s="309" t="str">
        <f>IF(C402="","",IF(ISNUMBER(MATCH(C402,$J$5:$J$1000,0)),"",IF(G402=1,E$4,0)+MAX(L$4:L401)+1))</f>
        <v/>
      </c>
    </row>
    <row r="403" spans="1:12" ht="12.75" customHeight="1" x14ac:dyDescent="0.25">
      <c r="A403" s="310">
        <f>IF(ROW()-ROW(A$4)&lt;=1000,ROW()-ROW(A$4),"")</f>
        <v>399</v>
      </c>
      <c r="G403" s="309" t="str">
        <f>IF(IF(ISNUMBER(E403),"",MAX(G$4:G402)+1)&lt;=G$3,IF(ISNUMBER(E403),"",MAX(G$4:G402)+1),"")</f>
        <v/>
      </c>
      <c r="K403" s="309"/>
      <c r="L403" s="309" t="str">
        <f>IF(C403="","",IF(ISNUMBER(MATCH(C403,$J$5:$J$1000,0)),"",IF(G403=1,E$4,0)+MAX(L$4:L402)+1))</f>
        <v/>
      </c>
    </row>
    <row r="404" spans="1:12" ht="12.75" customHeight="1" x14ac:dyDescent="0.25">
      <c r="A404" s="310">
        <f>IF(ROW()-ROW(A$4)&lt;=1000,ROW()-ROW(A$4),"")</f>
        <v>400</v>
      </c>
      <c r="G404" s="309" t="str">
        <f>IF(IF(ISNUMBER(E404),"",MAX(G$4:G403)+1)&lt;=G$3,IF(ISNUMBER(E404),"",MAX(G$4:G403)+1),"")</f>
        <v/>
      </c>
      <c r="K404" s="309"/>
      <c r="L404" s="309" t="str">
        <f>IF(C404="","",IF(ISNUMBER(MATCH(C404,$J$5:$J$1000,0)),"",IF(G404=1,E$4,0)+MAX(L$4:L403)+1))</f>
        <v/>
      </c>
    </row>
    <row r="405" spans="1:12" ht="12.75" customHeight="1" x14ac:dyDescent="0.25">
      <c r="A405" s="310">
        <f>IF(ROW()-ROW(A$4)&lt;=1000,ROW()-ROW(A$4),"")</f>
        <v>401</v>
      </c>
      <c r="G405" s="309" t="str">
        <f>IF(IF(ISNUMBER(E405),"",MAX(G$4:G404)+1)&lt;=G$3,IF(ISNUMBER(E405),"",MAX(G$4:G404)+1),"")</f>
        <v/>
      </c>
      <c r="K405" s="309"/>
      <c r="L405" s="309" t="str">
        <f>IF(C405="","",IF(ISNUMBER(MATCH(C405,$J$5:$J$1000,0)),"",IF(G405=1,E$4,0)+MAX(L$4:L404)+1))</f>
        <v/>
      </c>
    </row>
    <row r="406" spans="1:12" ht="12.75" customHeight="1" x14ac:dyDescent="0.25">
      <c r="A406" s="310">
        <f>IF(ROW()-ROW(A$4)&lt;=1000,ROW()-ROW(A$4),"")</f>
        <v>402</v>
      </c>
      <c r="G406" s="309" t="str">
        <f>IF(IF(ISNUMBER(E406),"",MAX(G$4:G405)+1)&lt;=G$3,IF(ISNUMBER(E406),"",MAX(G$4:G405)+1),"")</f>
        <v/>
      </c>
      <c r="K406" s="309"/>
      <c r="L406" s="309" t="str">
        <f>IF(C406="","",IF(ISNUMBER(MATCH(C406,$J$5:$J$1000,0)),"",IF(G406=1,E$4,0)+MAX(L$4:L405)+1))</f>
        <v/>
      </c>
    </row>
    <row r="407" spans="1:12" ht="12.75" customHeight="1" x14ac:dyDescent="0.25">
      <c r="A407" s="310">
        <f>IF(ROW()-ROW(A$4)&lt;=1000,ROW()-ROW(A$4),"")</f>
        <v>403</v>
      </c>
      <c r="G407" s="309" t="str">
        <f>IF(IF(ISNUMBER(E407),"",MAX(G$4:G406)+1)&lt;=G$3,IF(ISNUMBER(E407),"",MAX(G$4:G406)+1),"")</f>
        <v/>
      </c>
      <c r="K407" s="309"/>
      <c r="L407" s="309" t="str">
        <f>IF(C407="","",IF(ISNUMBER(MATCH(C407,$J$5:$J$1000,0)),"",IF(G407=1,E$4,0)+MAX(L$4:L406)+1))</f>
        <v/>
      </c>
    </row>
    <row r="408" spans="1:12" ht="12.75" customHeight="1" x14ac:dyDescent="0.25">
      <c r="A408" s="310">
        <f>IF(ROW()-ROW(A$4)&lt;=1000,ROW()-ROW(A$4),"")</f>
        <v>404</v>
      </c>
      <c r="G408" s="309" t="str">
        <f>IF(IF(ISNUMBER(E408),"",MAX(G$4:G407)+1)&lt;=G$3,IF(ISNUMBER(E408),"",MAX(G$4:G407)+1),"")</f>
        <v/>
      </c>
      <c r="K408" s="309"/>
      <c r="L408" s="309" t="str">
        <f>IF(C408="","",IF(ISNUMBER(MATCH(C408,$J$5:$J$1000,0)),"",IF(G408=1,E$4,0)+MAX(L$4:L407)+1))</f>
        <v/>
      </c>
    </row>
    <row r="409" spans="1:12" ht="12.75" customHeight="1" x14ac:dyDescent="0.25">
      <c r="A409" s="310">
        <f>IF(ROW()-ROW(A$4)&lt;=1000,ROW()-ROW(A$4),"")</f>
        <v>405</v>
      </c>
      <c r="G409" s="309" t="str">
        <f>IF(IF(ISNUMBER(E409),"",MAX(G$4:G408)+1)&lt;=G$3,IF(ISNUMBER(E409),"",MAX(G$4:G408)+1),"")</f>
        <v/>
      </c>
      <c r="K409" s="309"/>
      <c r="L409" s="309" t="str">
        <f>IF(C409="","",IF(ISNUMBER(MATCH(C409,$J$5:$J$1000,0)),"",IF(G409=1,E$4,0)+MAX(L$4:L408)+1))</f>
        <v/>
      </c>
    </row>
    <row r="410" spans="1:12" ht="12.75" customHeight="1" x14ac:dyDescent="0.25">
      <c r="A410" s="310">
        <f>IF(ROW()-ROW(A$4)&lt;=1000,ROW()-ROW(A$4),"")</f>
        <v>406</v>
      </c>
      <c r="G410" s="309" t="str">
        <f>IF(IF(ISNUMBER(E410),"",MAX(G$4:G409)+1)&lt;=G$3,IF(ISNUMBER(E410),"",MAX(G$4:G409)+1),"")</f>
        <v/>
      </c>
      <c r="K410" s="309"/>
      <c r="L410" s="309" t="str">
        <f>IF(C410="","",IF(ISNUMBER(MATCH(C410,$J$5:$J$1000,0)),"",IF(G410=1,E$4,0)+MAX(L$4:L409)+1))</f>
        <v/>
      </c>
    </row>
    <row r="411" spans="1:12" ht="12.75" customHeight="1" x14ac:dyDescent="0.25">
      <c r="A411" s="310">
        <f>IF(ROW()-ROW(A$4)&lt;=1000,ROW()-ROW(A$4),"")</f>
        <v>407</v>
      </c>
      <c r="G411" s="309" t="str">
        <f>IF(IF(ISNUMBER(E411),"",MAX(G$4:G410)+1)&lt;=G$3,IF(ISNUMBER(E411),"",MAX(G$4:G410)+1),"")</f>
        <v/>
      </c>
      <c r="K411" s="309"/>
      <c r="L411" s="309" t="str">
        <f>IF(C411="","",IF(ISNUMBER(MATCH(C411,$J$5:$J$1000,0)),"",IF(G411=1,E$4,0)+MAX(L$4:L410)+1))</f>
        <v/>
      </c>
    </row>
    <row r="412" spans="1:12" ht="12.75" customHeight="1" x14ac:dyDescent="0.25">
      <c r="A412" s="310">
        <f>IF(ROW()-ROW(A$4)&lt;=1000,ROW()-ROW(A$4),"")</f>
        <v>408</v>
      </c>
      <c r="G412" s="309" t="str">
        <f>IF(IF(ISNUMBER(E412),"",MAX(G$4:G411)+1)&lt;=G$3,IF(ISNUMBER(E412),"",MAX(G$4:G411)+1),"")</f>
        <v/>
      </c>
      <c r="K412" s="309"/>
      <c r="L412" s="309" t="str">
        <f>IF(C412="","",IF(ISNUMBER(MATCH(C412,$J$5:$J$1000,0)),"",IF(G412=1,E$4,0)+MAX(L$4:L411)+1))</f>
        <v/>
      </c>
    </row>
    <row r="413" spans="1:12" ht="12.75" customHeight="1" x14ac:dyDescent="0.25">
      <c r="A413" s="310">
        <f>IF(ROW()-ROW(A$4)&lt;=1000,ROW()-ROW(A$4),"")</f>
        <v>409</v>
      </c>
      <c r="G413" s="309" t="str">
        <f>IF(IF(ISNUMBER(E413),"",MAX(G$4:G412)+1)&lt;=G$3,IF(ISNUMBER(E413),"",MAX(G$4:G412)+1),"")</f>
        <v/>
      </c>
      <c r="K413" s="309"/>
      <c r="L413" s="309" t="str">
        <f>IF(C413="","",IF(ISNUMBER(MATCH(C413,$J$5:$J$1000,0)),"",IF(G413=1,E$4,0)+MAX(L$4:L412)+1))</f>
        <v/>
      </c>
    </row>
    <row r="414" spans="1:12" ht="12.75" customHeight="1" x14ac:dyDescent="0.25">
      <c r="A414" s="310">
        <f>IF(ROW()-ROW(A$4)&lt;=1000,ROW()-ROW(A$4),"")</f>
        <v>410</v>
      </c>
      <c r="G414" s="309" t="str">
        <f>IF(IF(ISNUMBER(E414),"",MAX(G$4:G413)+1)&lt;=G$3,IF(ISNUMBER(E414),"",MAX(G$4:G413)+1),"")</f>
        <v/>
      </c>
      <c r="K414" s="309"/>
      <c r="L414" s="309" t="str">
        <f>IF(C414="","",IF(ISNUMBER(MATCH(C414,$J$5:$J$1000,0)),"",IF(G414=1,E$4,0)+MAX(L$4:L413)+1))</f>
        <v/>
      </c>
    </row>
    <row r="415" spans="1:12" ht="12.75" customHeight="1" x14ac:dyDescent="0.25">
      <c r="A415" s="310">
        <f>IF(ROW()-ROW(A$4)&lt;=1000,ROW()-ROW(A$4),"")</f>
        <v>411</v>
      </c>
      <c r="G415" s="309" t="str">
        <f>IF(IF(ISNUMBER(E415),"",MAX(G$4:G414)+1)&lt;=G$3,IF(ISNUMBER(E415),"",MAX(G$4:G414)+1),"")</f>
        <v/>
      </c>
      <c r="K415" s="309"/>
      <c r="L415" s="309" t="str">
        <f>IF(C415="","",IF(ISNUMBER(MATCH(C415,$J$5:$J$1000,0)),"",IF(G415=1,E$4,0)+MAX(L$4:L414)+1))</f>
        <v/>
      </c>
    </row>
    <row r="416" spans="1:12" ht="12.75" customHeight="1" x14ac:dyDescent="0.25">
      <c r="A416" s="310">
        <f>IF(ROW()-ROW(A$4)&lt;=1000,ROW()-ROW(A$4),"")</f>
        <v>412</v>
      </c>
      <c r="G416" s="309" t="str">
        <f>IF(IF(ISNUMBER(E416),"",MAX(G$4:G415)+1)&lt;=G$3,IF(ISNUMBER(E416),"",MAX(G$4:G415)+1),"")</f>
        <v/>
      </c>
      <c r="K416" s="309"/>
      <c r="L416" s="309" t="str">
        <f>IF(C416="","",IF(ISNUMBER(MATCH(C416,$J$5:$J$1000,0)),"",IF(G416=1,E$4,0)+MAX(L$4:L415)+1))</f>
        <v/>
      </c>
    </row>
    <row r="417" spans="1:12" ht="12.75" customHeight="1" x14ac:dyDescent="0.25">
      <c r="A417" s="310">
        <f>IF(ROW()-ROW(A$4)&lt;=1000,ROW()-ROW(A$4),"")</f>
        <v>413</v>
      </c>
      <c r="G417" s="309" t="str">
        <f>IF(IF(ISNUMBER(E417),"",MAX(G$4:G416)+1)&lt;=G$3,IF(ISNUMBER(E417),"",MAX(G$4:G416)+1),"")</f>
        <v/>
      </c>
      <c r="K417" s="309"/>
      <c r="L417" s="309" t="str">
        <f>IF(C417="","",IF(ISNUMBER(MATCH(C417,$J$5:$J$1000,0)),"",IF(G417=1,E$4,0)+MAX(L$4:L416)+1))</f>
        <v/>
      </c>
    </row>
    <row r="418" spans="1:12" ht="12.75" customHeight="1" x14ac:dyDescent="0.25">
      <c r="A418" s="310">
        <f>IF(ROW()-ROW(A$4)&lt;=1000,ROW()-ROW(A$4),"")</f>
        <v>414</v>
      </c>
      <c r="G418" s="309" t="str">
        <f>IF(IF(ISNUMBER(E418),"",MAX(G$4:G417)+1)&lt;=G$3,IF(ISNUMBER(E418),"",MAX(G$4:G417)+1),"")</f>
        <v/>
      </c>
      <c r="K418" s="309"/>
      <c r="L418" s="309" t="str">
        <f>IF(C418="","",IF(ISNUMBER(MATCH(C418,$J$5:$J$1000,0)),"",IF(G418=1,E$4,0)+MAX(L$4:L417)+1))</f>
        <v/>
      </c>
    </row>
    <row r="419" spans="1:12" ht="12.75" customHeight="1" x14ac:dyDescent="0.25">
      <c r="A419" s="310">
        <f>IF(ROW()-ROW(A$4)&lt;=1000,ROW()-ROW(A$4),"")</f>
        <v>415</v>
      </c>
      <c r="G419" s="309" t="str">
        <f>IF(IF(ISNUMBER(E419),"",MAX(G$4:G418)+1)&lt;=G$3,IF(ISNUMBER(E419),"",MAX(G$4:G418)+1),"")</f>
        <v/>
      </c>
      <c r="K419" s="309"/>
      <c r="L419" s="309" t="str">
        <f>IF(C419="","",IF(ISNUMBER(MATCH(C419,$J$5:$J$1000,0)),"",IF(G419=1,E$4,0)+MAX(L$4:L418)+1))</f>
        <v/>
      </c>
    </row>
    <row r="420" spans="1:12" ht="12.75" customHeight="1" x14ac:dyDescent="0.25">
      <c r="A420" s="310">
        <f>IF(ROW()-ROW(A$4)&lt;=1000,ROW()-ROW(A$4),"")</f>
        <v>416</v>
      </c>
      <c r="G420" s="309" t="str">
        <f>IF(IF(ISNUMBER(E420),"",MAX(G$4:G419)+1)&lt;=G$3,IF(ISNUMBER(E420),"",MAX(G$4:G419)+1),"")</f>
        <v/>
      </c>
      <c r="K420" s="309"/>
      <c r="L420" s="309" t="str">
        <f>IF(C420="","",IF(ISNUMBER(MATCH(C420,$J$5:$J$1000,0)),"",IF(G420=1,E$4,0)+MAX(L$4:L419)+1))</f>
        <v/>
      </c>
    </row>
    <row r="421" spans="1:12" ht="12.75" customHeight="1" x14ac:dyDescent="0.25">
      <c r="A421" s="310">
        <f>IF(ROW()-ROW(A$4)&lt;=1000,ROW()-ROW(A$4),"")</f>
        <v>417</v>
      </c>
      <c r="G421" s="309" t="str">
        <f>IF(IF(ISNUMBER(E421),"",MAX(G$4:G420)+1)&lt;=G$3,IF(ISNUMBER(E421),"",MAX(G$4:G420)+1),"")</f>
        <v/>
      </c>
      <c r="K421" s="309"/>
      <c r="L421" s="309" t="str">
        <f>IF(C421="","",IF(ISNUMBER(MATCH(C421,$J$5:$J$1000,0)),"",IF(G421=1,E$4,0)+MAX(L$4:L420)+1))</f>
        <v/>
      </c>
    </row>
    <row r="422" spans="1:12" ht="12.75" customHeight="1" x14ac:dyDescent="0.25">
      <c r="A422" s="310">
        <f>IF(ROW()-ROW(A$4)&lt;=1000,ROW()-ROW(A$4),"")</f>
        <v>418</v>
      </c>
      <c r="G422" s="309" t="str">
        <f>IF(IF(ISNUMBER(E422),"",MAX(G$4:G421)+1)&lt;=G$3,IF(ISNUMBER(E422),"",MAX(G$4:G421)+1),"")</f>
        <v/>
      </c>
      <c r="K422" s="309"/>
      <c r="L422" s="309" t="str">
        <f>IF(C422="","",IF(ISNUMBER(MATCH(C422,$J$5:$J$1000,0)),"",IF(G422=1,E$4,0)+MAX(L$4:L421)+1))</f>
        <v/>
      </c>
    </row>
    <row r="423" spans="1:12" ht="12.75" customHeight="1" x14ac:dyDescent="0.25">
      <c r="A423" s="310">
        <f>IF(ROW()-ROW(A$4)&lt;=1000,ROW()-ROW(A$4),"")</f>
        <v>419</v>
      </c>
      <c r="G423" s="309" t="str">
        <f>IF(IF(ISNUMBER(E423),"",MAX(G$4:G422)+1)&lt;=G$3,IF(ISNUMBER(E423),"",MAX(G$4:G422)+1),"")</f>
        <v/>
      </c>
      <c r="K423" s="309"/>
      <c r="L423" s="309" t="str">
        <f>IF(C423="","",IF(ISNUMBER(MATCH(C423,$J$5:$J$1000,0)),"",IF(G423=1,E$4,0)+MAX(L$4:L422)+1))</f>
        <v/>
      </c>
    </row>
    <row r="424" spans="1:12" ht="12.75" customHeight="1" x14ac:dyDescent="0.25">
      <c r="A424" s="310">
        <f>IF(ROW()-ROW(A$4)&lt;=1000,ROW()-ROW(A$4),"")</f>
        <v>420</v>
      </c>
      <c r="G424" s="309" t="str">
        <f>IF(IF(ISNUMBER(E424),"",MAX(G$4:G423)+1)&lt;=G$3,IF(ISNUMBER(E424),"",MAX(G$4:G423)+1),"")</f>
        <v/>
      </c>
      <c r="K424" s="309"/>
      <c r="L424" s="309" t="str">
        <f>IF(C424="","",IF(ISNUMBER(MATCH(C424,$J$5:$J$1000,0)),"",IF(G424=1,E$4,0)+MAX(L$4:L423)+1))</f>
        <v/>
      </c>
    </row>
    <row r="425" spans="1:12" ht="12.75" customHeight="1" x14ac:dyDescent="0.25">
      <c r="A425" s="310">
        <f>IF(ROW()-ROW(A$4)&lt;=1000,ROW()-ROW(A$4),"")</f>
        <v>421</v>
      </c>
      <c r="G425" s="309" t="str">
        <f>IF(IF(ISNUMBER(E425),"",MAX(G$4:G424)+1)&lt;=G$3,IF(ISNUMBER(E425),"",MAX(G$4:G424)+1),"")</f>
        <v/>
      </c>
      <c r="K425" s="309"/>
      <c r="L425" s="309" t="str">
        <f>IF(C425="","",IF(ISNUMBER(MATCH(C425,$J$5:$J$1000,0)),"",IF(G425=1,E$4,0)+MAX(L$4:L424)+1))</f>
        <v/>
      </c>
    </row>
    <row r="426" spans="1:12" ht="12.75" customHeight="1" x14ac:dyDescent="0.25">
      <c r="A426" s="310">
        <f>IF(ROW()-ROW(A$4)&lt;=1000,ROW()-ROW(A$4),"")</f>
        <v>422</v>
      </c>
      <c r="G426" s="309" t="str">
        <f>IF(IF(ISNUMBER(E426),"",MAX(G$4:G425)+1)&lt;=G$3,IF(ISNUMBER(E426),"",MAX(G$4:G425)+1),"")</f>
        <v/>
      </c>
      <c r="K426" s="309"/>
      <c r="L426" s="309" t="str">
        <f>IF(C426="","",IF(ISNUMBER(MATCH(C426,$J$5:$J$1000,0)),"",IF(G426=1,E$4,0)+MAX(L$4:L425)+1))</f>
        <v/>
      </c>
    </row>
    <row r="427" spans="1:12" ht="12.75" customHeight="1" x14ac:dyDescent="0.25">
      <c r="A427" s="310">
        <f>IF(ROW()-ROW(A$4)&lt;=1000,ROW()-ROW(A$4),"")</f>
        <v>423</v>
      </c>
      <c r="G427" s="309" t="str">
        <f>IF(IF(ISNUMBER(E427),"",MAX(G$4:G426)+1)&lt;=G$3,IF(ISNUMBER(E427),"",MAX(G$4:G426)+1),"")</f>
        <v/>
      </c>
      <c r="K427" s="309"/>
      <c r="L427" s="309" t="str">
        <f>IF(C427="","",IF(ISNUMBER(MATCH(C427,$J$5:$J$1000,0)),"",IF(G427=1,E$4,0)+MAX(L$4:L426)+1))</f>
        <v/>
      </c>
    </row>
    <row r="428" spans="1:12" ht="12.75" customHeight="1" x14ac:dyDescent="0.25">
      <c r="A428" s="310">
        <f>IF(ROW()-ROW(A$4)&lt;=1000,ROW()-ROW(A$4),"")</f>
        <v>424</v>
      </c>
      <c r="G428" s="309" t="str">
        <f>IF(IF(ISNUMBER(E428),"",MAX(G$4:G427)+1)&lt;=G$3,IF(ISNUMBER(E428),"",MAX(G$4:G427)+1),"")</f>
        <v/>
      </c>
      <c r="K428" s="309"/>
      <c r="L428" s="309" t="str">
        <f>IF(C428="","",IF(ISNUMBER(MATCH(C428,$J$5:$J$1000,0)),"",IF(G428=1,E$4,0)+MAX(L$4:L427)+1))</f>
        <v/>
      </c>
    </row>
    <row r="429" spans="1:12" ht="12.75" customHeight="1" x14ac:dyDescent="0.25">
      <c r="A429" s="310">
        <f>IF(ROW()-ROW(A$4)&lt;=1000,ROW()-ROW(A$4),"")</f>
        <v>425</v>
      </c>
      <c r="G429" s="309" t="str">
        <f>IF(IF(ISNUMBER(E429),"",MAX(G$4:G428)+1)&lt;=G$3,IF(ISNUMBER(E429),"",MAX(G$4:G428)+1),"")</f>
        <v/>
      </c>
      <c r="K429" s="309"/>
      <c r="L429" s="309" t="str">
        <f>IF(C429="","",IF(ISNUMBER(MATCH(C429,$J$5:$J$1000,0)),"",IF(G429=1,E$4,0)+MAX(L$4:L428)+1))</f>
        <v/>
      </c>
    </row>
    <row r="430" spans="1:12" ht="12.75" customHeight="1" x14ac:dyDescent="0.25">
      <c r="A430" s="310">
        <f>IF(ROW()-ROW(A$4)&lt;=1000,ROW()-ROW(A$4),"")</f>
        <v>426</v>
      </c>
      <c r="G430" s="309" t="str">
        <f>IF(IF(ISNUMBER(E430),"",MAX(G$4:G429)+1)&lt;=G$3,IF(ISNUMBER(E430),"",MAX(G$4:G429)+1),"")</f>
        <v/>
      </c>
      <c r="K430" s="309"/>
      <c r="L430" s="309" t="str">
        <f>IF(C430="","",IF(ISNUMBER(MATCH(C430,$J$5:$J$1000,0)),"",IF(G430=1,E$4,0)+MAX(L$4:L429)+1))</f>
        <v/>
      </c>
    </row>
    <row r="431" spans="1:12" ht="12.75" customHeight="1" x14ac:dyDescent="0.25">
      <c r="A431" s="310">
        <f>IF(ROW()-ROW(A$4)&lt;=1000,ROW()-ROW(A$4),"")</f>
        <v>427</v>
      </c>
      <c r="G431" s="309" t="str">
        <f>IF(IF(ISNUMBER(E431),"",MAX(G$4:G430)+1)&lt;=G$3,IF(ISNUMBER(E431),"",MAX(G$4:G430)+1),"")</f>
        <v/>
      </c>
      <c r="K431" s="309"/>
      <c r="L431" s="309" t="str">
        <f>IF(C431="","",IF(ISNUMBER(MATCH(C431,$J$5:$J$1000,0)),"",IF(G431=1,E$4,0)+MAX(L$4:L430)+1))</f>
        <v/>
      </c>
    </row>
    <row r="432" spans="1:12" ht="12.75" customHeight="1" x14ac:dyDescent="0.25">
      <c r="A432" s="310">
        <f>IF(ROW()-ROW(A$4)&lt;=1000,ROW()-ROW(A$4),"")</f>
        <v>428</v>
      </c>
      <c r="G432" s="309" t="str">
        <f>IF(IF(ISNUMBER(E432),"",MAX(G$4:G431)+1)&lt;=G$3,IF(ISNUMBER(E432),"",MAX(G$4:G431)+1),"")</f>
        <v/>
      </c>
      <c r="K432" s="309"/>
      <c r="L432" s="309" t="str">
        <f>IF(C432="","",IF(ISNUMBER(MATCH(C432,$J$5:$J$1000,0)),"",IF(G432=1,E$4,0)+MAX(L$4:L431)+1))</f>
        <v/>
      </c>
    </row>
    <row r="433" spans="1:12" ht="12.75" customHeight="1" x14ac:dyDescent="0.25">
      <c r="A433" s="310">
        <f>IF(ROW()-ROW(A$4)&lt;=1000,ROW()-ROW(A$4),"")</f>
        <v>429</v>
      </c>
      <c r="G433" s="309" t="str">
        <f>IF(IF(ISNUMBER(E433),"",MAX(G$4:G432)+1)&lt;=G$3,IF(ISNUMBER(E433),"",MAX(G$4:G432)+1),"")</f>
        <v/>
      </c>
      <c r="K433" s="309"/>
      <c r="L433" s="309" t="str">
        <f>IF(C433="","",IF(ISNUMBER(MATCH(C433,$J$5:$J$1000,0)),"",IF(G433=1,E$4,0)+MAX(L$4:L432)+1))</f>
        <v/>
      </c>
    </row>
    <row r="434" spans="1:12" ht="12.75" customHeight="1" x14ac:dyDescent="0.25">
      <c r="A434" s="310">
        <f>IF(ROW()-ROW(A$4)&lt;=1000,ROW()-ROW(A$4),"")</f>
        <v>430</v>
      </c>
      <c r="G434" s="309" t="str">
        <f>IF(IF(ISNUMBER(E434),"",MAX(G$4:G433)+1)&lt;=G$3,IF(ISNUMBER(E434),"",MAX(G$4:G433)+1),"")</f>
        <v/>
      </c>
      <c r="K434" s="309"/>
      <c r="L434" s="309" t="str">
        <f>IF(C434="","",IF(ISNUMBER(MATCH(C434,$J$5:$J$1000,0)),"",IF(G434=1,E$4,0)+MAX(L$4:L433)+1))</f>
        <v/>
      </c>
    </row>
    <row r="435" spans="1:12" ht="12.75" customHeight="1" x14ac:dyDescent="0.25">
      <c r="A435" s="310">
        <f>IF(ROW()-ROW(A$4)&lt;=1000,ROW()-ROW(A$4),"")</f>
        <v>431</v>
      </c>
      <c r="G435" s="309" t="str">
        <f>IF(IF(ISNUMBER(E435),"",MAX(G$4:G434)+1)&lt;=G$3,IF(ISNUMBER(E435),"",MAX(G$4:G434)+1),"")</f>
        <v/>
      </c>
      <c r="K435" s="309"/>
      <c r="L435" s="309" t="str">
        <f>IF(C435="","",IF(ISNUMBER(MATCH(C435,$J$5:$J$1000,0)),"",IF(G435=1,E$4,0)+MAX(L$4:L434)+1))</f>
        <v/>
      </c>
    </row>
    <row r="436" spans="1:12" ht="12.75" customHeight="1" x14ac:dyDescent="0.25">
      <c r="A436" s="310">
        <f>IF(ROW()-ROW(A$4)&lt;=1000,ROW()-ROW(A$4),"")</f>
        <v>432</v>
      </c>
      <c r="G436" s="309" t="str">
        <f>IF(IF(ISNUMBER(E436),"",MAX(G$4:G435)+1)&lt;=G$3,IF(ISNUMBER(E436),"",MAX(G$4:G435)+1),"")</f>
        <v/>
      </c>
      <c r="K436" s="309"/>
      <c r="L436" s="309" t="str">
        <f>IF(C436="","",IF(ISNUMBER(MATCH(C436,$J$5:$J$1000,0)),"",IF(G436=1,E$4,0)+MAX(L$4:L435)+1))</f>
        <v/>
      </c>
    </row>
    <row r="437" spans="1:12" ht="12.75" customHeight="1" x14ac:dyDescent="0.25">
      <c r="A437" s="310">
        <f>IF(ROW()-ROW(A$4)&lt;=1000,ROW()-ROW(A$4),"")</f>
        <v>433</v>
      </c>
      <c r="G437" s="309" t="str">
        <f>IF(IF(ISNUMBER(E437),"",MAX(G$4:G436)+1)&lt;=G$3,IF(ISNUMBER(E437),"",MAX(G$4:G436)+1),"")</f>
        <v/>
      </c>
      <c r="K437" s="309"/>
      <c r="L437" s="309" t="str">
        <f>IF(C437="","",IF(ISNUMBER(MATCH(C437,$J$5:$J$1000,0)),"",IF(G437=1,E$4,0)+MAX(L$4:L436)+1))</f>
        <v/>
      </c>
    </row>
    <row r="438" spans="1:12" ht="12.75" customHeight="1" x14ac:dyDescent="0.25">
      <c r="A438" s="310">
        <f>IF(ROW()-ROW(A$4)&lt;=1000,ROW()-ROW(A$4),"")</f>
        <v>434</v>
      </c>
      <c r="G438" s="309" t="str">
        <f>IF(IF(ISNUMBER(E438),"",MAX(G$4:G437)+1)&lt;=G$3,IF(ISNUMBER(E438),"",MAX(G$4:G437)+1),"")</f>
        <v/>
      </c>
      <c r="K438" s="309"/>
      <c r="L438" s="309" t="str">
        <f>IF(C438="","",IF(ISNUMBER(MATCH(C438,$J$5:$J$1000,0)),"",IF(G438=1,E$4,0)+MAX(L$4:L437)+1))</f>
        <v/>
      </c>
    </row>
    <row r="439" spans="1:12" ht="12.75" customHeight="1" x14ac:dyDescent="0.25">
      <c r="A439" s="310">
        <f>IF(ROW()-ROW(A$4)&lt;=1000,ROW()-ROW(A$4),"")</f>
        <v>435</v>
      </c>
      <c r="G439" s="309" t="str">
        <f>IF(IF(ISNUMBER(E439),"",MAX(G$4:G438)+1)&lt;=G$3,IF(ISNUMBER(E439),"",MAX(G$4:G438)+1),"")</f>
        <v/>
      </c>
      <c r="K439" s="309"/>
      <c r="L439" s="309" t="str">
        <f>IF(C439="","",IF(ISNUMBER(MATCH(C439,$J$5:$J$1000,0)),"",IF(G439=1,E$4,0)+MAX(L$4:L438)+1))</f>
        <v/>
      </c>
    </row>
    <row r="440" spans="1:12" ht="12.75" customHeight="1" x14ac:dyDescent="0.25">
      <c r="A440" s="310">
        <f>IF(ROW()-ROW(A$4)&lt;=1000,ROW()-ROW(A$4),"")</f>
        <v>436</v>
      </c>
      <c r="G440" s="309" t="str">
        <f>IF(IF(ISNUMBER(E440),"",MAX(G$4:G439)+1)&lt;=G$3,IF(ISNUMBER(E440),"",MAX(G$4:G439)+1),"")</f>
        <v/>
      </c>
      <c r="K440" s="309"/>
      <c r="L440" s="309" t="str">
        <f>IF(C440="","",IF(ISNUMBER(MATCH(C440,$J$5:$J$1000,0)),"",IF(G440=1,E$4,0)+MAX(L$4:L439)+1))</f>
        <v/>
      </c>
    </row>
    <row r="441" spans="1:12" ht="12.75" customHeight="1" x14ac:dyDescent="0.25">
      <c r="A441" s="310">
        <f>IF(ROW()-ROW(A$4)&lt;=1000,ROW()-ROW(A$4),"")</f>
        <v>437</v>
      </c>
      <c r="G441" s="309" t="str">
        <f>IF(IF(ISNUMBER(E441),"",MAX(G$4:G440)+1)&lt;=G$3,IF(ISNUMBER(E441),"",MAX(G$4:G440)+1),"")</f>
        <v/>
      </c>
      <c r="K441" s="309"/>
      <c r="L441" s="309" t="str">
        <f>IF(C441="","",IF(ISNUMBER(MATCH(C441,$J$5:$J$1000,0)),"",IF(G441=1,E$4,0)+MAX(L$4:L440)+1))</f>
        <v/>
      </c>
    </row>
    <row r="442" spans="1:12" ht="12.75" customHeight="1" x14ac:dyDescent="0.25">
      <c r="A442" s="310">
        <f>IF(ROW()-ROW(A$4)&lt;=1000,ROW()-ROW(A$4),"")</f>
        <v>438</v>
      </c>
      <c r="G442" s="309" t="str">
        <f>IF(IF(ISNUMBER(E442),"",MAX(G$4:G441)+1)&lt;=G$3,IF(ISNUMBER(E442),"",MAX(G$4:G441)+1),"")</f>
        <v/>
      </c>
      <c r="K442" s="309"/>
      <c r="L442" s="309" t="str">
        <f>IF(C442="","",IF(ISNUMBER(MATCH(C442,$J$5:$J$1000,0)),"",IF(G442=1,E$4,0)+MAX(L$4:L441)+1))</f>
        <v/>
      </c>
    </row>
    <row r="443" spans="1:12" ht="12.75" customHeight="1" x14ac:dyDescent="0.25">
      <c r="A443" s="310">
        <f>IF(ROW()-ROW(A$4)&lt;=1000,ROW()-ROW(A$4),"")</f>
        <v>439</v>
      </c>
      <c r="G443" s="309" t="str">
        <f>IF(IF(ISNUMBER(E443),"",MAX(G$4:G442)+1)&lt;=G$3,IF(ISNUMBER(E443),"",MAX(G$4:G442)+1),"")</f>
        <v/>
      </c>
      <c r="K443" s="309"/>
      <c r="L443" s="309" t="str">
        <f>IF(C443="","",IF(ISNUMBER(MATCH(C443,$J$5:$J$1000,0)),"",IF(G443=1,E$4,0)+MAX(L$4:L442)+1))</f>
        <v/>
      </c>
    </row>
    <row r="444" spans="1:12" ht="12.75" customHeight="1" x14ac:dyDescent="0.25">
      <c r="A444" s="310">
        <f>IF(ROW()-ROW(A$4)&lt;=1000,ROW()-ROW(A$4),"")</f>
        <v>440</v>
      </c>
      <c r="G444" s="309" t="str">
        <f>IF(IF(ISNUMBER(E444),"",MAX(G$4:G443)+1)&lt;=G$3,IF(ISNUMBER(E444),"",MAX(G$4:G443)+1),"")</f>
        <v/>
      </c>
      <c r="K444" s="309"/>
      <c r="L444" s="309" t="str">
        <f>IF(C444="","",IF(ISNUMBER(MATCH(C444,$J$5:$J$1000,0)),"",IF(G444=1,E$4,0)+MAX(L$4:L443)+1))</f>
        <v/>
      </c>
    </row>
    <row r="445" spans="1:12" ht="12.75" customHeight="1" x14ac:dyDescent="0.25">
      <c r="A445" s="310">
        <f>IF(ROW()-ROW(A$4)&lt;=1000,ROW()-ROW(A$4),"")</f>
        <v>441</v>
      </c>
      <c r="G445" s="309" t="str">
        <f>IF(IF(ISNUMBER(E445),"",MAX(G$4:G444)+1)&lt;=G$3,IF(ISNUMBER(E445),"",MAX(G$4:G444)+1),"")</f>
        <v/>
      </c>
      <c r="K445" s="309"/>
      <c r="L445" s="309" t="str">
        <f>IF(C445="","",IF(ISNUMBER(MATCH(C445,$J$5:$J$1000,0)),"",IF(G445=1,E$4,0)+MAX(L$4:L444)+1))</f>
        <v/>
      </c>
    </row>
    <row r="446" spans="1:12" ht="12.75" customHeight="1" x14ac:dyDescent="0.25">
      <c r="A446" s="310">
        <f>IF(ROW()-ROW(A$4)&lt;=1000,ROW()-ROW(A$4),"")</f>
        <v>442</v>
      </c>
      <c r="G446" s="309" t="str">
        <f>IF(IF(ISNUMBER(E446),"",MAX(G$4:G445)+1)&lt;=G$3,IF(ISNUMBER(E446),"",MAX(G$4:G445)+1),"")</f>
        <v/>
      </c>
      <c r="K446" s="309"/>
      <c r="L446" s="309" t="str">
        <f>IF(C446="","",IF(ISNUMBER(MATCH(C446,$J$5:$J$1000,0)),"",IF(G446=1,E$4,0)+MAX(L$4:L445)+1))</f>
        <v/>
      </c>
    </row>
    <row r="447" spans="1:12" ht="12.75" customHeight="1" x14ac:dyDescent="0.25">
      <c r="A447" s="310">
        <f>IF(ROW()-ROW(A$4)&lt;=1000,ROW()-ROW(A$4),"")</f>
        <v>443</v>
      </c>
      <c r="G447" s="309" t="str">
        <f>IF(IF(ISNUMBER(E447),"",MAX(G$4:G446)+1)&lt;=G$3,IF(ISNUMBER(E447),"",MAX(G$4:G446)+1),"")</f>
        <v/>
      </c>
      <c r="K447" s="309"/>
      <c r="L447" s="309" t="str">
        <f>IF(C447="","",IF(ISNUMBER(MATCH(C447,$J$5:$J$1000,0)),"",IF(G447=1,E$4,0)+MAX(L$4:L446)+1))</f>
        <v/>
      </c>
    </row>
    <row r="448" spans="1:12" ht="12.75" customHeight="1" x14ac:dyDescent="0.25">
      <c r="A448" s="310">
        <f>IF(ROW()-ROW(A$4)&lt;=1000,ROW()-ROW(A$4),"")</f>
        <v>444</v>
      </c>
      <c r="G448" s="309" t="str">
        <f>IF(IF(ISNUMBER(E448),"",MAX(G$4:G447)+1)&lt;=G$3,IF(ISNUMBER(E448),"",MAX(G$4:G447)+1),"")</f>
        <v/>
      </c>
      <c r="K448" s="309"/>
      <c r="L448" s="309" t="str">
        <f>IF(C448="","",IF(ISNUMBER(MATCH(C448,$J$5:$J$1000,0)),"",IF(G448=1,E$4,0)+MAX(L$4:L447)+1))</f>
        <v/>
      </c>
    </row>
    <row r="449" spans="1:12" ht="12.75" customHeight="1" x14ac:dyDescent="0.25">
      <c r="A449" s="310">
        <f>IF(ROW()-ROW(A$4)&lt;=1000,ROW()-ROW(A$4),"")</f>
        <v>445</v>
      </c>
      <c r="G449" s="309" t="str">
        <f>IF(IF(ISNUMBER(E449),"",MAX(G$4:G448)+1)&lt;=G$3,IF(ISNUMBER(E449),"",MAX(G$4:G448)+1),"")</f>
        <v/>
      </c>
      <c r="K449" s="309"/>
      <c r="L449" s="309" t="str">
        <f>IF(C449="","",IF(ISNUMBER(MATCH(C449,$J$5:$J$1000,0)),"",IF(G449=1,E$4,0)+MAX(L$4:L448)+1))</f>
        <v/>
      </c>
    </row>
    <row r="450" spans="1:12" ht="12.75" customHeight="1" x14ac:dyDescent="0.25">
      <c r="A450" s="310">
        <f>IF(ROW()-ROW(A$4)&lt;=1000,ROW()-ROW(A$4),"")</f>
        <v>446</v>
      </c>
      <c r="G450" s="309" t="str">
        <f>IF(IF(ISNUMBER(E450),"",MAX(G$4:G449)+1)&lt;=G$3,IF(ISNUMBER(E450),"",MAX(G$4:G449)+1),"")</f>
        <v/>
      </c>
      <c r="K450" s="309"/>
      <c r="L450" s="309" t="str">
        <f>IF(C450="","",IF(ISNUMBER(MATCH(C450,$J$5:$J$1000,0)),"",IF(G450=1,E$4,0)+MAX(L$4:L449)+1))</f>
        <v/>
      </c>
    </row>
    <row r="451" spans="1:12" ht="12.75" customHeight="1" x14ac:dyDescent="0.25">
      <c r="A451" s="310">
        <f>IF(ROW()-ROW(A$4)&lt;=1000,ROW()-ROW(A$4),"")</f>
        <v>447</v>
      </c>
      <c r="G451" s="309" t="str">
        <f>IF(IF(ISNUMBER(E451),"",MAX(G$4:G450)+1)&lt;=G$3,IF(ISNUMBER(E451),"",MAX(G$4:G450)+1),"")</f>
        <v/>
      </c>
      <c r="K451" s="309"/>
      <c r="L451" s="309" t="str">
        <f>IF(C451="","",IF(ISNUMBER(MATCH(C451,$J$5:$J$1000,0)),"",IF(G451=1,E$4,0)+MAX(L$4:L450)+1))</f>
        <v/>
      </c>
    </row>
    <row r="452" spans="1:12" ht="12.75" customHeight="1" x14ac:dyDescent="0.25">
      <c r="A452" s="310">
        <f>IF(ROW()-ROW(A$4)&lt;=1000,ROW()-ROW(A$4),"")</f>
        <v>448</v>
      </c>
      <c r="G452" s="309" t="str">
        <f>IF(IF(ISNUMBER(E452),"",MAX(G$4:G451)+1)&lt;=G$3,IF(ISNUMBER(E452),"",MAX(G$4:G451)+1),"")</f>
        <v/>
      </c>
      <c r="K452" s="309"/>
      <c r="L452" s="309" t="str">
        <f>IF(C452="","",IF(ISNUMBER(MATCH(C452,$J$5:$J$1000,0)),"",IF(G452=1,E$4,0)+MAX(L$4:L451)+1))</f>
        <v/>
      </c>
    </row>
    <row r="453" spans="1:12" ht="12.75" customHeight="1" x14ac:dyDescent="0.25">
      <c r="A453" s="310">
        <f>IF(ROW()-ROW(A$4)&lt;=1000,ROW()-ROW(A$4),"")</f>
        <v>449</v>
      </c>
      <c r="G453" s="309" t="str">
        <f>IF(IF(ISNUMBER(E453),"",MAX(G$4:G452)+1)&lt;=G$3,IF(ISNUMBER(E453),"",MAX(G$4:G452)+1),"")</f>
        <v/>
      </c>
      <c r="K453" s="309"/>
      <c r="L453" s="309" t="str">
        <f>IF(C453="","",IF(ISNUMBER(MATCH(C453,$J$5:$J$1000,0)),"",IF(G453=1,E$4,0)+MAX(L$4:L452)+1))</f>
        <v/>
      </c>
    </row>
    <row r="454" spans="1:12" ht="12.75" customHeight="1" x14ac:dyDescent="0.25">
      <c r="A454" s="310">
        <f>IF(ROW()-ROW(A$4)&lt;=1000,ROW()-ROW(A$4),"")</f>
        <v>450</v>
      </c>
      <c r="G454" s="309" t="str">
        <f>IF(IF(ISNUMBER(E454),"",MAX(G$4:G453)+1)&lt;=G$3,IF(ISNUMBER(E454),"",MAX(G$4:G453)+1),"")</f>
        <v/>
      </c>
      <c r="K454" s="309"/>
      <c r="L454" s="309" t="str">
        <f>IF(C454="","",IF(ISNUMBER(MATCH(C454,$J$5:$J$1000,0)),"",IF(G454=1,E$4,0)+MAX(L$4:L453)+1))</f>
        <v/>
      </c>
    </row>
    <row r="455" spans="1:12" ht="12.75" customHeight="1" x14ac:dyDescent="0.25">
      <c r="A455" s="310">
        <f>IF(ROW()-ROW(A$4)&lt;=1000,ROW()-ROW(A$4),"")</f>
        <v>451</v>
      </c>
      <c r="G455" s="309" t="str">
        <f>IF(IF(ISNUMBER(E455),"",MAX(G$4:G454)+1)&lt;=G$3,IF(ISNUMBER(E455),"",MAX(G$4:G454)+1),"")</f>
        <v/>
      </c>
      <c r="K455" s="309"/>
      <c r="L455" s="309" t="str">
        <f>IF(C455="","",IF(ISNUMBER(MATCH(C455,$J$5:$J$1000,0)),"",IF(G455=1,E$4,0)+MAX(L$4:L454)+1))</f>
        <v/>
      </c>
    </row>
    <row r="456" spans="1:12" ht="12.75" customHeight="1" x14ac:dyDescent="0.25">
      <c r="A456" s="310">
        <f>IF(ROW()-ROW(A$4)&lt;=1000,ROW()-ROW(A$4),"")</f>
        <v>452</v>
      </c>
      <c r="G456" s="309" t="str">
        <f>IF(IF(ISNUMBER(E456),"",MAX(G$4:G455)+1)&lt;=G$3,IF(ISNUMBER(E456),"",MAX(G$4:G455)+1),"")</f>
        <v/>
      </c>
      <c r="K456" s="309"/>
      <c r="L456" s="309" t="str">
        <f>IF(C456="","",IF(ISNUMBER(MATCH(C456,$J$5:$J$1000,0)),"",IF(G456=1,E$4,0)+MAX(L$4:L455)+1))</f>
        <v/>
      </c>
    </row>
    <row r="457" spans="1:12" ht="12.75" customHeight="1" x14ac:dyDescent="0.25">
      <c r="A457" s="310">
        <f>IF(ROW()-ROW(A$4)&lt;=1000,ROW()-ROW(A$4),"")</f>
        <v>453</v>
      </c>
      <c r="G457" s="309" t="str">
        <f>IF(IF(ISNUMBER(E457),"",MAX(G$4:G456)+1)&lt;=G$3,IF(ISNUMBER(E457),"",MAX(G$4:G456)+1),"")</f>
        <v/>
      </c>
      <c r="K457" s="309"/>
      <c r="L457" s="309" t="str">
        <f>IF(C457="","",IF(ISNUMBER(MATCH(C457,$J$5:$J$1000,0)),"",IF(G457=1,E$4,0)+MAX(L$4:L456)+1))</f>
        <v/>
      </c>
    </row>
    <row r="458" spans="1:12" ht="12.75" customHeight="1" x14ac:dyDescent="0.25">
      <c r="A458" s="310">
        <f>IF(ROW()-ROW(A$4)&lt;=1000,ROW()-ROW(A$4),"")</f>
        <v>454</v>
      </c>
      <c r="G458" s="309" t="str">
        <f>IF(IF(ISNUMBER(E458),"",MAX(G$4:G457)+1)&lt;=G$3,IF(ISNUMBER(E458),"",MAX(G$4:G457)+1),"")</f>
        <v/>
      </c>
      <c r="K458" s="309"/>
      <c r="L458" s="309" t="str">
        <f>IF(C458="","",IF(ISNUMBER(MATCH(C458,$J$5:$J$1000,0)),"",IF(G458=1,E$4,0)+MAX(L$4:L457)+1))</f>
        <v/>
      </c>
    </row>
    <row r="459" spans="1:12" ht="12.75" customHeight="1" x14ac:dyDescent="0.25">
      <c r="A459" s="310">
        <f>IF(ROW()-ROW(A$4)&lt;=1000,ROW()-ROW(A$4),"")</f>
        <v>455</v>
      </c>
      <c r="G459" s="309" t="str">
        <f>IF(IF(ISNUMBER(E459),"",MAX(G$4:G458)+1)&lt;=G$3,IF(ISNUMBER(E459),"",MAX(G$4:G458)+1),"")</f>
        <v/>
      </c>
      <c r="K459" s="309"/>
      <c r="L459" s="309" t="str">
        <f>IF(C459="","",IF(ISNUMBER(MATCH(C459,$J$5:$J$1000,0)),"",IF(G459=1,E$4,0)+MAX(L$4:L458)+1))</f>
        <v/>
      </c>
    </row>
    <row r="460" spans="1:12" ht="12.75" customHeight="1" x14ac:dyDescent="0.25">
      <c r="A460" s="310">
        <f>IF(ROW()-ROW(A$4)&lt;=1000,ROW()-ROW(A$4),"")</f>
        <v>456</v>
      </c>
      <c r="G460" s="309" t="str">
        <f>IF(IF(ISNUMBER(E460),"",MAX(G$4:G459)+1)&lt;=G$3,IF(ISNUMBER(E460),"",MAX(G$4:G459)+1),"")</f>
        <v/>
      </c>
      <c r="K460" s="309"/>
      <c r="L460" s="309" t="str">
        <f>IF(C460="","",IF(ISNUMBER(MATCH(C460,$J$5:$J$1000,0)),"",IF(G460=1,E$4,0)+MAX(L$4:L459)+1))</f>
        <v/>
      </c>
    </row>
    <row r="461" spans="1:12" ht="12.75" customHeight="1" x14ac:dyDescent="0.25">
      <c r="A461" s="310">
        <f>IF(ROW()-ROW(A$4)&lt;=1000,ROW()-ROW(A$4),"")</f>
        <v>457</v>
      </c>
      <c r="G461" s="309" t="str">
        <f>IF(IF(ISNUMBER(E461),"",MAX(G$4:G460)+1)&lt;=G$3,IF(ISNUMBER(E461),"",MAX(G$4:G460)+1),"")</f>
        <v/>
      </c>
      <c r="K461" s="309"/>
      <c r="L461" s="309" t="str">
        <f>IF(C461="","",IF(ISNUMBER(MATCH(C461,$J$5:$J$1000,0)),"",IF(G461=1,E$4,0)+MAX(L$4:L460)+1))</f>
        <v/>
      </c>
    </row>
    <row r="462" spans="1:12" ht="12.75" customHeight="1" x14ac:dyDescent="0.25">
      <c r="A462" s="310">
        <f>IF(ROW()-ROW(A$4)&lt;=1000,ROW()-ROW(A$4),"")</f>
        <v>458</v>
      </c>
      <c r="G462" s="309" t="str">
        <f>IF(IF(ISNUMBER(E462),"",MAX(G$4:G461)+1)&lt;=G$3,IF(ISNUMBER(E462),"",MAX(G$4:G461)+1),"")</f>
        <v/>
      </c>
      <c r="K462" s="309"/>
      <c r="L462" s="309" t="str">
        <f>IF(C462="","",IF(ISNUMBER(MATCH(C462,$J$5:$J$1000,0)),"",IF(G462=1,E$4,0)+MAX(L$4:L461)+1))</f>
        <v/>
      </c>
    </row>
    <row r="463" spans="1:12" ht="12.75" customHeight="1" x14ac:dyDescent="0.25">
      <c r="A463" s="310">
        <f>IF(ROW()-ROW(A$4)&lt;=1000,ROW()-ROW(A$4),"")</f>
        <v>459</v>
      </c>
      <c r="G463" s="309" t="str">
        <f>IF(IF(ISNUMBER(E463),"",MAX(G$4:G462)+1)&lt;=G$3,IF(ISNUMBER(E463),"",MAX(G$4:G462)+1),"")</f>
        <v/>
      </c>
      <c r="K463" s="309"/>
      <c r="L463" s="309" t="str">
        <f>IF(C463="","",IF(ISNUMBER(MATCH(C463,$J$5:$J$1000,0)),"",IF(G463=1,E$4,0)+MAX(L$4:L462)+1))</f>
        <v/>
      </c>
    </row>
    <row r="464" spans="1:12" ht="12.75" customHeight="1" x14ac:dyDescent="0.25">
      <c r="A464" s="310">
        <f>IF(ROW()-ROW(A$4)&lt;=1000,ROW()-ROW(A$4),"")</f>
        <v>460</v>
      </c>
      <c r="G464" s="309" t="str">
        <f>IF(IF(ISNUMBER(E464),"",MAX(G$4:G463)+1)&lt;=G$3,IF(ISNUMBER(E464),"",MAX(G$4:G463)+1),"")</f>
        <v/>
      </c>
      <c r="K464" s="309"/>
      <c r="L464" s="309" t="str">
        <f>IF(C464="","",IF(ISNUMBER(MATCH(C464,$J$5:$J$1000,0)),"",IF(G464=1,E$4,0)+MAX(L$4:L463)+1))</f>
        <v/>
      </c>
    </row>
    <row r="465" spans="1:12" ht="12.75" customHeight="1" x14ac:dyDescent="0.25">
      <c r="A465" s="310">
        <f>IF(ROW()-ROW(A$4)&lt;=1000,ROW()-ROW(A$4),"")</f>
        <v>461</v>
      </c>
      <c r="G465" s="309" t="str">
        <f>IF(IF(ISNUMBER(E465),"",MAX(G$4:G464)+1)&lt;=G$3,IF(ISNUMBER(E465),"",MAX(G$4:G464)+1),"")</f>
        <v/>
      </c>
      <c r="K465" s="309"/>
      <c r="L465" s="309" t="str">
        <f>IF(C465="","",IF(ISNUMBER(MATCH(C465,$J$5:$J$1000,0)),"",IF(G465=1,E$4,0)+MAX(L$4:L464)+1))</f>
        <v/>
      </c>
    </row>
    <row r="466" spans="1:12" ht="12.75" customHeight="1" x14ac:dyDescent="0.25">
      <c r="A466" s="310">
        <f>IF(ROW()-ROW(A$4)&lt;=1000,ROW()-ROW(A$4),"")</f>
        <v>462</v>
      </c>
      <c r="G466" s="309" t="str">
        <f>IF(IF(ISNUMBER(E466),"",MAX(G$4:G465)+1)&lt;=G$3,IF(ISNUMBER(E466),"",MAX(G$4:G465)+1),"")</f>
        <v/>
      </c>
      <c r="K466" s="309"/>
      <c r="L466" s="309" t="str">
        <f>IF(C466="","",IF(ISNUMBER(MATCH(C466,$J$5:$J$1000,0)),"",IF(G466=1,E$4,0)+MAX(L$4:L465)+1))</f>
        <v/>
      </c>
    </row>
    <row r="467" spans="1:12" ht="12.75" customHeight="1" x14ac:dyDescent="0.25">
      <c r="A467" s="310">
        <f>IF(ROW()-ROW(A$4)&lt;=1000,ROW()-ROW(A$4),"")</f>
        <v>463</v>
      </c>
      <c r="G467" s="309" t="str">
        <f>IF(IF(ISNUMBER(E467),"",MAX(G$4:G466)+1)&lt;=G$3,IF(ISNUMBER(E467),"",MAX(G$4:G466)+1),"")</f>
        <v/>
      </c>
      <c r="K467" s="309"/>
      <c r="L467" s="309" t="str">
        <f>IF(C467="","",IF(ISNUMBER(MATCH(C467,$J$5:$J$1000,0)),"",IF(G467=1,E$4,0)+MAX(L$4:L466)+1))</f>
        <v/>
      </c>
    </row>
    <row r="468" spans="1:12" ht="12.75" customHeight="1" x14ac:dyDescent="0.25">
      <c r="A468" s="310">
        <f>IF(ROW()-ROW(A$4)&lt;=1000,ROW()-ROW(A$4),"")</f>
        <v>464</v>
      </c>
      <c r="G468" s="309" t="str">
        <f>IF(IF(ISNUMBER(E468),"",MAX(G$4:G467)+1)&lt;=G$3,IF(ISNUMBER(E468),"",MAX(G$4:G467)+1),"")</f>
        <v/>
      </c>
      <c r="K468" s="309"/>
      <c r="L468" s="309" t="str">
        <f>IF(C468="","",IF(ISNUMBER(MATCH(C468,$J$5:$J$1000,0)),"",IF(G468=1,E$4,0)+MAX(L$4:L467)+1))</f>
        <v/>
      </c>
    </row>
    <row r="469" spans="1:12" ht="12.75" customHeight="1" x14ac:dyDescent="0.25">
      <c r="A469" s="310">
        <f>IF(ROW()-ROW(A$4)&lt;=1000,ROW()-ROW(A$4),"")</f>
        <v>465</v>
      </c>
      <c r="G469" s="309" t="str">
        <f>IF(IF(ISNUMBER(E469),"",MAX(G$4:G468)+1)&lt;=G$3,IF(ISNUMBER(E469),"",MAX(G$4:G468)+1),"")</f>
        <v/>
      </c>
      <c r="K469" s="309"/>
      <c r="L469" s="309" t="str">
        <f>IF(C469="","",IF(ISNUMBER(MATCH(C469,$J$5:$J$1000,0)),"",IF(G469=1,E$4,0)+MAX(L$4:L468)+1))</f>
        <v/>
      </c>
    </row>
    <row r="470" spans="1:12" ht="12.75" customHeight="1" x14ac:dyDescent="0.25">
      <c r="A470" s="310">
        <f>IF(ROW()-ROW(A$4)&lt;=1000,ROW()-ROW(A$4),"")</f>
        <v>466</v>
      </c>
      <c r="G470" s="309" t="str">
        <f>IF(IF(ISNUMBER(E470),"",MAX(G$4:G469)+1)&lt;=G$3,IF(ISNUMBER(E470),"",MAX(G$4:G469)+1),"")</f>
        <v/>
      </c>
      <c r="K470" s="309"/>
      <c r="L470" s="309" t="str">
        <f>IF(C470="","",IF(ISNUMBER(MATCH(C470,$J$5:$J$1000,0)),"",IF(G470=1,E$4,0)+MAX(L$4:L469)+1))</f>
        <v/>
      </c>
    </row>
    <row r="471" spans="1:12" ht="12.75" customHeight="1" x14ac:dyDescent="0.25">
      <c r="A471" s="310">
        <f>IF(ROW()-ROW(A$4)&lt;=1000,ROW()-ROW(A$4),"")</f>
        <v>467</v>
      </c>
      <c r="G471" s="309" t="str">
        <f>IF(IF(ISNUMBER(E471),"",MAX(G$4:G470)+1)&lt;=G$3,IF(ISNUMBER(E471),"",MAX(G$4:G470)+1),"")</f>
        <v/>
      </c>
      <c r="K471" s="309"/>
      <c r="L471" s="309" t="str">
        <f>IF(C471="","",IF(ISNUMBER(MATCH(C471,$J$5:$J$1000,0)),"",IF(G471=1,E$4,0)+MAX(L$4:L470)+1))</f>
        <v/>
      </c>
    </row>
    <row r="472" spans="1:12" ht="12.75" customHeight="1" x14ac:dyDescent="0.25">
      <c r="A472" s="310">
        <f>IF(ROW()-ROW(A$4)&lt;=1000,ROW()-ROW(A$4),"")</f>
        <v>468</v>
      </c>
      <c r="G472" s="309" t="str">
        <f>IF(IF(ISNUMBER(E472),"",MAX(G$4:G471)+1)&lt;=G$3,IF(ISNUMBER(E472),"",MAX(G$4:G471)+1),"")</f>
        <v/>
      </c>
      <c r="K472" s="309"/>
      <c r="L472" s="309" t="str">
        <f>IF(C472="","",IF(ISNUMBER(MATCH(C472,$J$5:$J$1000,0)),"",IF(G472=1,E$4,0)+MAX(L$4:L471)+1))</f>
        <v/>
      </c>
    </row>
    <row r="473" spans="1:12" ht="12.75" customHeight="1" x14ac:dyDescent="0.25">
      <c r="A473" s="310">
        <f>IF(ROW()-ROW(A$4)&lt;=1000,ROW()-ROW(A$4),"")</f>
        <v>469</v>
      </c>
      <c r="G473" s="309" t="str">
        <f>IF(IF(ISNUMBER(E473),"",MAX(G$4:G472)+1)&lt;=G$3,IF(ISNUMBER(E473),"",MAX(G$4:G472)+1),"")</f>
        <v/>
      </c>
      <c r="K473" s="309"/>
      <c r="L473" s="309" t="str">
        <f>IF(C473="","",IF(ISNUMBER(MATCH(C473,$J$5:$J$1000,0)),"",IF(G473=1,E$4,0)+MAX(L$4:L472)+1))</f>
        <v/>
      </c>
    </row>
    <row r="474" spans="1:12" ht="12.75" customHeight="1" x14ac:dyDescent="0.25">
      <c r="A474" s="310">
        <f>IF(ROW()-ROW(A$4)&lt;=1000,ROW()-ROW(A$4),"")</f>
        <v>470</v>
      </c>
      <c r="G474" s="309" t="str">
        <f>IF(IF(ISNUMBER(E474),"",MAX(G$4:G473)+1)&lt;=G$3,IF(ISNUMBER(E474),"",MAX(G$4:G473)+1),"")</f>
        <v/>
      </c>
      <c r="K474" s="309"/>
      <c r="L474" s="309" t="str">
        <f>IF(C474="","",IF(ISNUMBER(MATCH(C474,$J$5:$J$1000,0)),"",IF(G474=1,E$4,0)+MAX(L$4:L473)+1))</f>
        <v/>
      </c>
    </row>
    <row r="475" spans="1:12" ht="12.75" customHeight="1" x14ac:dyDescent="0.25">
      <c r="A475" s="310">
        <f>IF(ROW()-ROW(A$4)&lt;=1000,ROW()-ROW(A$4),"")</f>
        <v>471</v>
      </c>
      <c r="G475" s="309" t="str">
        <f>IF(IF(ISNUMBER(E475),"",MAX(G$4:G474)+1)&lt;=G$3,IF(ISNUMBER(E475),"",MAX(G$4:G474)+1),"")</f>
        <v/>
      </c>
      <c r="K475" s="309"/>
      <c r="L475" s="309" t="str">
        <f>IF(C475="","",IF(ISNUMBER(MATCH(C475,$J$5:$J$1000,0)),"",IF(G475=1,E$4,0)+MAX(L$4:L474)+1))</f>
        <v/>
      </c>
    </row>
    <row r="476" spans="1:12" ht="12.75" customHeight="1" x14ac:dyDescent="0.25">
      <c r="A476" s="310">
        <f>IF(ROW()-ROW(A$4)&lt;=1000,ROW()-ROW(A$4),"")</f>
        <v>472</v>
      </c>
      <c r="G476" s="309" t="str">
        <f>IF(IF(ISNUMBER(E476),"",MAX(G$4:G475)+1)&lt;=G$3,IF(ISNUMBER(E476),"",MAX(G$4:G475)+1),"")</f>
        <v/>
      </c>
      <c r="K476" s="309"/>
      <c r="L476" s="309" t="str">
        <f>IF(C476="","",IF(ISNUMBER(MATCH(C476,$J$5:$J$1000,0)),"",IF(G476=1,E$4,0)+MAX(L$4:L475)+1))</f>
        <v/>
      </c>
    </row>
    <row r="477" spans="1:12" ht="12.75" customHeight="1" x14ac:dyDescent="0.25">
      <c r="A477" s="310">
        <f>IF(ROW()-ROW(A$4)&lt;=1000,ROW()-ROW(A$4),"")</f>
        <v>473</v>
      </c>
      <c r="G477" s="309" t="str">
        <f>IF(IF(ISNUMBER(E477),"",MAX(G$4:G476)+1)&lt;=G$3,IF(ISNUMBER(E477),"",MAX(G$4:G476)+1),"")</f>
        <v/>
      </c>
      <c r="K477" s="309"/>
      <c r="L477" s="309" t="str">
        <f>IF(C477="","",IF(ISNUMBER(MATCH(C477,$J$5:$J$1000,0)),"",IF(G477=1,E$4,0)+MAX(L$4:L476)+1))</f>
        <v/>
      </c>
    </row>
    <row r="478" spans="1:12" ht="12.75" customHeight="1" x14ac:dyDescent="0.25">
      <c r="A478" s="310">
        <f>IF(ROW()-ROW(A$4)&lt;=1000,ROW()-ROW(A$4),"")</f>
        <v>474</v>
      </c>
      <c r="G478" s="309" t="str">
        <f>IF(IF(ISNUMBER(E478),"",MAX(G$4:G477)+1)&lt;=G$3,IF(ISNUMBER(E478),"",MAX(G$4:G477)+1),"")</f>
        <v/>
      </c>
      <c r="K478" s="309"/>
      <c r="L478" s="309" t="str">
        <f>IF(C478="","",IF(ISNUMBER(MATCH(C478,$J$5:$J$1000,0)),"",IF(G478=1,E$4,0)+MAX(L$4:L477)+1))</f>
        <v/>
      </c>
    </row>
    <row r="479" spans="1:12" ht="12.75" customHeight="1" x14ac:dyDescent="0.25">
      <c r="A479" s="310">
        <f>IF(ROW()-ROW(A$4)&lt;=1000,ROW()-ROW(A$4),"")</f>
        <v>475</v>
      </c>
      <c r="G479" s="309" t="str">
        <f>IF(IF(ISNUMBER(E479),"",MAX(G$4:G478)+1)&lt;=G$3,IF(ISNUMBER(E479),"",MAX(G$4:G478)+1),"")</f>
        <v/>
      </c>
      <c r="K479" s="309"/>
      <c r="L479" s="309" t="str">
        <f>IF(C479="","",IF(ISNUMBER(MATCH(C479,$J$5:$J$1000,0)),"",IF(G479=1,E$4,0)+MAX(L$4:L478)+1))</f>
        <v/>
      </c>
    </row>
    <row r="480" spans="1:12" ht="12.75" customHeight="1" x14ac:dyDescent="0.25">
      <c r="A480" s="310">
        <f>IF(ROW()-ROW(A$4)&lt;=1000,ROW()-ROW(A$4),"")</f>
        <v>476</v>
      </c>
      <c r="G480" s="309" t="str">
        <f>IF(IF(ISNUMBER(E480),"",MAX(G$4:G479)+1)&lt;=G$3,IF(ISNUMBER(E480),"",MAX(G$4:G479)+1),"")</f>
        <v/>
      </c>
      <c r="K480" s="309"/>
      <c r="L480" s="309" t="str">
        <f>IF(C480="","",IF(ISNUMBER(MATCH(C480,$J$5:$J$1000,0)),"",IF(G480=1,E$4,0)+MAX(L$4:L479)+1))</f>
        <v/>
      </c>
    </row>
    <row r="481" spans="1:12" ht="12.75" customHeight="1" x14ac:dyDescent="0.25">
      <c r="A481" s="310">
        <f>IF(ROW()-ROW(A$4)&lt;=1000,ROW()-ROW(A$4),"")</f>
        <v>477</v>
      </c>
      <c r="G481" s="309" t="str">
        <f>IF(IF(ISNUMBER(E481),"",MAX(G$4:G480)+1)&lt;=G$3,IF(ISNUMBER(E481),"",MAX(G$4:G480)+1),"")</f>
        <v/>
      </c>
      <c r="K481" s="309"/>
      <c r="L481" s="309" t="str">
        <f>IF(C481="","",IF(ISNUMBER(MATCH(C481,$J$5:$J$1000,0)),"",IF(G481=1,E$4,0)+MAX(L$4:L480)+1))</f>
        <v/>
      </c>
    </row>
    <row r="482" spans="1:12" ht="12.75" customHeight="1" x14ac:dyDescent="0.25">
      <c r="A482" s="310">
        <f>IF(ROW()-ROW(A$4)&lt;=1000,ROW()-ROW(A$4),"")</f>
        <v>478</v>
      </c>
      <c r="G482" s="309" t="str">
        <f>IF(IF(ISNUMBER(E482),"",MAX(G$4:G481)+1)&lt;=G$3,IF(ISNUMBER(E482),"",MAX(G$4:G481)+1),"")</f>
        <v/>
      </c>
      <c r="K482" s="309"/>
      <c r="L482" s="309" t="str">
        <f>IF(C482="","",IF(ISNUMBER(MATCH(C482,$J$5:$J$1000,0)),"",IF(G482=1,E$4,0)+MAX(L$4:L481)+1))</f>
        <v/>
      </c>
    </row>
    <row r="483" spans="1:12" ht="12.75" customHeight="1" x14ac:dyDescent="0.25">
      <c r="A483" s="310">
        <f>IF(ROW()-ROW(A$4)&lt;=1000,ROW()-ROW(A$4),"")</f>
        <v>479</v>
      </c>
      <c r="G483" s="309" t="str">
        <f>IF(IF(ISNUMBER(E483),"",MAX(G$4:G482)+1)&lt;=G$3,IF(ISNUMBER(E483),"",MAX(G$4:G482)+1),"")</f>
        <v/>
      </c>
      <c r="K483" s="309"/>
      <c r="L483" s="309" t="str">
        <f>IF(C483="","",IF(ISNUMBER(MATCH(C483,$J$5:$J$1000,0)),"",IF(G483=1,E$4,0)+MAX(L$4:L482)+1))</f>
        <v/>
      </c>
    </row>
    <row r="484" spans="1:12" ht="12.75" customHeight="1" x14ac:dyDescent="0.25">
      <c r="A484" s="310">
        <f>IF(ROW()-ROW(A$4)&lt;=1000,ROW()-ROW(A$4),"")</f>
        <v>480</v>
      </c>
      <c r="G484" s="309" t="str">
        <f>IF(IF(ISNUMBER(E484),"",MAX(G$4:G483)+1)&lt;=G$3,IF(ISNUMBER(E484),"",MAX(G$4:G483)+1),"")</f>
        <v/>
      </c>
      <c r="K484" s="309"/>
      <c r="L484" s="309" t="str">
        <f>IF(C484="","",IF(ISNUMBER(MATCH(C484,$J$5:$J$1000,0)),"",IF(G484=1,E$4,0)+MAX(L$4:L483)+1))</f>
        <v/>
      </c>
    </row>
    <row r="485" spans="1:12" ht="12.75" customHeight="1" x14ac:dyDescent="0.25">
      <c r="A485" s="310">
        <f>IF(ROW()-ROW(A$4)&lt;=1000,ROW()-ROW(A$4),"")</f>
        <v>481</v>
      </c>
      <c r="G485" s="309" t="str">
        <f>IF(IF(ISNUMBER(E485),"",MAX(G$4:G484)+1)&lt;=G$3,IF(ISNUMBER(E485),"",MAX(G$4:G484)+1),"")</f>
        <v/>
      </c>
      <c r="K485" s="309"/>
      <c r="L485" s="309" t="str">
        <f>IF(C485="","",IF(ISNUMBER(MATCH(C485,$J$5:$J$1000,0)),"",IF(G485=1,E$4,0)+MAX(L$4:L484)+1))</f>
        <v/>
      </c>
    </row>
    <row r="486" spans="1:12" ht="12.75" customHeight="1" x14ac:dyDescent="0.25">
      <c r="A486" s="310">
        <f>IF(ROW()-ROW(A$4)&lt;=1000,ROW()-ROW(A$4),"")</f>
        <v>482</v>
      </c>
      <c r="G486" s="309" t="str">
        <f>IF(IF(ISNUMBER(E486),"",MAX(G$4:G485)+1)&lt;=G$3,IF(ISNUMBER(E486),"",MAX(G$4:G485)+1),"")</f>
        <v/>
      </c>
      <c r="K486" s="309"/>
      <c r="L486" s="309" t="str">
        <f>IF(C486="","",IF(ISNUMBER(MATCH(C486,$J$5:$J$1000,0)),"",IF(G486=1,E$4,0)+MAX(L$4:L485)+1))</f>
        <v/>
      </c>
    </row>
    <row r="487" spans="1:12" ht="12.75" customHeight="1" x14ac:dyDescent="0.25">
      <c r="A487" s="310">
        <f>IF(ROW()-ROW(A$4)&lt;=1000,ROW()-ROW(A$4),"")</f>
        <v>483</v>
      </c>
      <c r="G487" s="309" t="str">
        <f>IF(IF(ISNUMBER(E487),"",MAX(G$4:G486)+1)&lt;=G$3,IF(ISNUMBER(E487),"",MAX(G$4:G486)+1),"")</f>
        <v/>
      </c>
      <c r="K487" s="309"/>
      <c r="L487" s="309" t="str">
        <f>IF(C487="","",IF(ISNUMBER(MATCH(C487,$J$5:$J$1000,0)),"",IF(G487=1,E$4,0)+MAX(L$4:L486)+1))</f>
        <v/>
      </c>
    </row>
    <row r="488" spans="1:12" ht="12.75" customHeight="1" x14ac:dyDescent="0.25">
      <c r="A488" s="310">
        <f>IF(ROW()-ROW(A$4)&lt;=1000,ROW()-ROW(A$4),"")</f>
        <v>484</v>
      </c>
      <c r="G488" s="309" t="str">
        <f>IF(IF(ISNUMBER(E488),"",MAX(G$4:G487)+1)&lt;=G$3,IF(ISNUMBER(E488),"",MAX(G$4:G487)+1),"")</f>
        <v/>
      </c>
      <c r="K488" s="309"/>
      <c r="L488" s="309" t="str">
        <f>IF(C488="","",IF(ISNUMBER(MATCH(C488,$J$5:$J$1000,0)),"",IF(G488=1,E$4,0)+MAX(L$4:L487)+1))</f>
        <v/>
      </c>
    </row>
    <row r="489" spans="1:12" ht="12.75" customHeight="1" x14ac:dyDescent="0.25">
      <c r="A489" s="310">
        <f>IF(ROW()-ROW(A$4)&lt;=1000,ROW()-ROW(A$4),"")</f>
        <v>485</v>
      </c>
      <c r="G489" s="309" t="str">
        <f>IF(IF(ISNUMBER(E489),"",MAX(G$4:G488)+1)&lt;=G$3,IF(ISNUMBER(E489),"",MAX(G$4:G488)+1),"")</f>
        <v/>
      </c>
      <c r="K489" s="309"/>
      <c r="L489" s="309" t="str">
        <f>IF(C489="","",IF(ISNUMBER(MATCH(C489,$J$5:$J$1000,0)),"",IF(G489=1,E$4,0)+MAX(L$4:L488)+1))</f>
        <v/>
      </c>
    </row>
    <row r="490" spans="1:12" ht="12.75" customHeight="1" x14ac:dyDescent="0.25">
      <c r="A490" s="310">
        <f>IF(ROW()-ROW(A$4)&lt;=1000,ROW()-ROW(A$4),"")</f>
        <v>486</v>
      </c>
      <c r="G490" s="309" t="str">
        <f>IF(IF(ISNUMBER(E490),"",MAX(G$4:G489)+1)&lt;=G$3,IF(ISNUMBER(E490),"",MAX(G$4:G489)+1),"")</f>
        <v/>
      </c>
      <c r="K490" s="309"/>
      <c r="L490" s="309" t="str">
        <f>IF(C490="","",IF(ISNUMBER(MATCH(C490,$J$5:$J$1000,0)),"",IF(G490=1,E$4,0)+MAX(L$4:L489)+1))</f>
        <v/>
      </c>
    </row>
    <row r="491" spans="1:12" ht="12.75" customHeight="1" x14ac:dyDescent="0.25">
      <c r="A491" s="310">
        <f>IF(ROW()-ROW(A$4)&lt;=1000,ROW()-ROW(A$4),"")</f>
        <v>487</v>
      </c>
      <c r="G491" s="309" t="str">
        <f>IF(IF(ISNUMBER(E491),"",MAX(G$4:G490)+1)&lt;=G$3,IF(ISNUMBER(E491),"",MAX(G$4:G490)+1),"")</f>
        <v/>
      </c>
      <c r="K491" s="309"/>
      <c r="L491" s="309" t="str">
        <f>IF(C491="","",IF(ISNUMBER(MATCH(C491,$J$5:$J$1000,0)),"",IF(G491=1,E$4,0)+MAX(L$4:L490)+1))</f>
        <v/>
      </c>
    </row>
    <row r="492" spans="1:12" ht="12.75" customHeight="1" x14ac:dyDescent="0.25">
      <c r="A492" s="310">
        <f>IF(ROW()-ROW(A$4)&lt;=1000,ROW()-ROW(A$4),"")</f>
        <v>488</v>
      </c>
      <c r="G492" s="309" t="str">
        <f>IF(IF(ISNUMBER(E492),"",MAX(G$4:G491)+1)&lt;=G$3,IF(ISNUMBER(E492),"",MAX(G$4:G491)+1),"")</f>
        <v/>
      </c>
      <c r="K492" s="309"/>
      <c r="L492" s="309" t="str">
        <f>IF(C492="","",IF(ISNUMBER(MATCH(C492,$J$5:$J$1000,0)),"",IF(G492=1,E$4,0)+MAX(L$4:L491)+1))</f>
        <v/>
      </c>
    </row>
    <row r="493" spans="1:12" ht="12.75" customHeight="1" x14ac:dyDescent="0.25">
      <c r="A493" s="310">
        <f>IF(ROW()-ROW(A$4)&lt;=1000,ROW()-ROW(A$4),"")</f>
        <v>489</v>
      </c>
      <c r="G493" s="309" t="str">
        <f>IF(IF(ISNUMBER(E493),"",MAX(G$4:G492)+1)&lt;=G$3,IF(ISNUMBER(E493),"",MAX(G$4:G492)+1),"")</f>
        <v/>
      </c>
      <c r="K493" s="309"/>
      <c r="L493" s="309" t="str">
        <f>IF(C493="","",IF(ISNUMBER(MATCH(C493,$J$5:$J$1000,0)),"",IF(G493=1,E$4,0)+MAX(L$4:L492)+1))</f>
        <v/>
      </c>
    </row>
    <row r="494" spans="1:12" ht="12.75" customHeight="1" x14ac:dyDescent="0.25">
      <c r="A494" s="310">
        <f>IF(ROW()-ROW(A$4)&lt;=1000,ROW()-ROW(A$4),"")</f>
        <v>490</v>
      </c>
      <c r="G494" s="309" t="str">
        <f>IF(IF(ISNUMBER(E494),"",MAX(G$4:G493)+1)&lt;=G$3,IF(ISNUMBER(E494),"",MAX(G$4:G493)+1),"")</f>
        <v/>
      </c>
      <c r="K494" s="309"/>
      <c r="L494" s="309" t="str">
        <f>IF(C494="","",IF(ISNUMBER(MATCH(C494,$J$5:$J$1000,0)),"",IF(G494=1,E$4,0)+MAX(L$4:L493)+1))</f>
        <v/>
      </c>
    </row>
    <row r="495" spans="1:12" ht="12.75" customHeight="1" x14ac:dyDescent="0.25">
      <c r="A495" s="310">
        <f>IF(ROW()-ROW(A$4)&lt;=1000,ROW()-ROW(A$4),"")</f>
        <v>491</v>
      </c>
      <c r="G495" s="309" t="str">
        <f>IF(IF(ISNUMBER(E495),"",MAX(G$4:G494)+1)&lt;=G$3,IF(ISNUMBER(E495),"",MAX(G$4:G494)+1),"")</f>
        <v/>
      </c>
      <c r="K495" s="309"/>
      <c r="L495" s="309" t="str">
        <f>IF(C495="","",IF(ISNUMBER(MATCH(C495,$J$5:$J$1000,0)),"",IF(G495=1,E$4,0)+MAX(L$4:L494)+1))</f>
        <v/>
      </c>
    </row>
    <row r="496" spans="1:12" ht="12.75" customHeight="1" x14ac:dyDescent="0.25">
      <c r="A496" s="310">
        <f>IF(ROW()-ROW(A$4)&lt;=1000,ROW()-ROW(A$4),"")</f>
        <v>492</v>
      </c>
      <c r="G496" s="309" t="str">
        <f>IF(IF(ISNUMBER(E496),"",MAX(G$4:G495)+1)&lt;=G$3,IF(ISNUMBER(E496),"",MAX(G$4:G495)+1),"")</f>
        <v/>
      </c>
      <c r="K496" s="309"/>
      <c r="L496" s="309" t="str">
        <f>IF(C496="","",IF(ISNUMBER(MATCH(C496,$J$5:$J$1000,0)),"",IF(G496=1,E$4,0)+MAX(L$4:L495)+1))</f>
        <v/>
      </c>
    </row>
    <row r="497" spans="1:12" ht="12.75" customHeight="1" x14ac:dyDescent="0.25">
      <c r="A497" s="310">
        <f>IF(ROW()-ROW(A$4)&lt;=1000,ROW()-ROW(A$4),"")</f>
        <v>493</v>
      </c>
      <c r="G497" s="309" t="str">
        <f>IF(IF(ISNUMBER(E497),"",MAX(G$4:G496)+1)&lt;=G$3,IF(ISNUMBER(E497),"",MAX(G$4:G496)+1),"")</f>
        <v/>
      </c>
      <c r="K497" s="309"/>
      <c r="L497" s="309" t="str">
        <f>IF(C497="","",IF(ISNUMBER(MATCH(C497,$J$5:$J$1000,0)),"",IF(G497=1,E$4,0)+MAX(L$4:L496)+1))</f>
        <v/>
      </c>
    </row>
    <row r="498" spans="1:12" ht="12.75" customHeight="1" x14ac:dyDescent="0.25">
      <c r="A498" s="310">
        <f>IF(ROW()-ROW(A$4)&lt;=1000,ROW()-ROW(A$4),"")</f>
        <v>494</v>
      </c>
      <c r="G498" s="309" t="str">
        <f>IF(IF(ISNUMBER(E498),"",MAX(G$4:G497)+1)&lt;=G$3,IF(ISNUMBER(E498),"",MAX(G$4:G497)+1),"")</f>
        <v/>
      </c>
      <c r="K498" s="309"/>
      <c r="L498" s="309" t="str">
        <f>IF(C498="","",IF(ISNUMBER(MATCH(C498,$J$5:$J$1000,0)),"",IF(G498=1,E$4,0)+MAX(L$4:L497)+1))</f>
        <v/>
      </c>
    </row>
    <row r="499" spans="1:12" ht="12.75" customHeight="1" x14ac:dyDescent="0.25">
      <c r="A499" s="310">
        <f>IF(ROW()-ROW(A$4)&lt;=1000,ROW()-ROW(A$4),"")</f>
        <v>495</v>
      </c>
      <c r="G499" s="309" t="str">
        <f>IF(IF(ISNUMBER(E499),"",MAX(G$4:G498)+1)&lt;=G$3,IF(ISNUMBER(E499),"",MAX(G$4:G498)+1),"")</f>
        <v/>
      </c>
      <c r="K499" s="309"/>
      <c r="L499" s="309" t="str">
        <f>IF(C499="","",IF(ISNUMBER(MATCH(C499,$J$5:$J$1000,0)),"",IF(G499=1,E$4,0)+MAX(L$4:L498)+1))</f>
        <v/>
      </c>
    </row>
    <row r="500" spans="1:12" ht="12.75" customHeight="1" x14ac:dyDescent="0.25">
      <c r="A500" s="310">
        <f>IF(ROW()-ROW(A$4)&lt;=1000,ROW()-ROW(A$4),"")</f>
        <v>496</v>
      </c>
      <c r="G500" s="309" t="str">
        <f>IF(IF(ISNUMBER(E500),"",MAX(G$4:G499)+1)&lt;=G$3,IF(ISNUMBER(E500),"",MAX(G$4:G499)+1),"")</f>
        <v/>
      </c>
      <c r="K500" s="309"/>
      <c r="L500" s="309" t="str">
        <f>IF(C500="","",IF(ISNUMBER(MATCH(C500,$J$5:$J$1000,0)),"",IF(G500=1,E$4,0)+MAX(L$4:L499)+1))</f>
        <v/>
      </c>
    </row>
    <row r="501" spans="1:12" ht="12.75" customHeight="1" x14ac:dyDescent="0.25">
      <c r="A501" s="310">
        <f>IF(ROW()-ROW(A$4)&lt;=1000,ROW()-ROW(A$4),"")</f>
        <v>497</v>
      </c>
      <c r="G501" s="309" t="str">
        <f>IF(IF(ISNUMBER(E501),"",MAX(G$4:G500)+1)&lt;=G$3,IF(ISNUMBER(E501),"",MAX(G$4:G500)+1),"")</f>
        <v/>
      </c>
      <c r="K501" s="309"/>
      <c r="L501" s="309" t="str">
        <f>IF(C501="","",IF(ISNUMBER(MATCH(C501,$J$5:$J$1000,0)),"",IF(G501=1,E$4,0)+MAX(L$4:L500)+1))</f>
        <v/>
      </c>
    </row>
    <row r="502" spans="1:12" ht="12.75" customHeight="1" x14ac:dyDescent="0.25">
      <c r="A502" s="310">
        <f>IF(ROW()-ROW(A$4)&lt;=1000,ROW()-ROW(A$4),"")</f>
        <v>498</v>
      </c>
      <c r="G502" s="309" t="str">
        <f>IF(IF(ISNUMBER(E502),"",MAX(G$4:G501)+1)&lt;=G$3,IF(ISNUMBER(E502),"",MAX(G$4:G501)+1),"")</f>
        <v/>
      </c>
      <c r="K502" s="309"/>
      <c r="L502" s="309" t="str">
        <f>IF(C502="","",IF(ISNUMBER(MATCH(C502,$J$5:$J$1000,0)),"",IF(G502=1,E$4,0)+MAX(L$4:L501)+1))</f>
        <v/>
      </c>
    </row>
    <row r="503" spans="1:12" ht="12.75" customHeight="1" x14ac:dyDescent="0.25">
      <c r="A503" s="310">
        <f>IF(ROW()-ROW(A$4)&lt;=1000,ROW()-ROW(A$4),"")</f>
        <v>499</v>
      </c>
      <c r="G503" s="309" t="str">
        <f>IF(IF(ISNUMBER(E503),"",MAX(G$4:G502)+1)&lt;=G$3,IF(ISNUMBER(E503),"",MAX(G$4:G502)+1),"")</f>
        <v/>
      </c>
      <c r="K503" s="309"/>
      <c r="L503" s="309" t="str">
        <f>IF(C503="","",IF(ISNUMBER(MATCH(C503,$J$5:$J$1000,0)),"",IF(G503=1,E$4,0)+MAX(L$4:L502)+1))</f>
        <v/>
      </c>
    </row>
    <row r="504" spans="1:12" ht="12.75" customHeight="1" x14ac:dyDescent="0.25">
      <c r="A504" s="310">
        <f>IF(ROW()-ROW(A$4)&lt;=1000,ROW()-ROW(A$4),"")</f>
        <v>500</v>
      </c>
      <c r="G504" s="309" t="str">
        <f>IF(IF(ISNUMBER(E504),"",MAX(G$4:G503)+1)&lt;=G$3,IF(ISNUMBER(E504),"",MAX(G$4:G503)+1),"")</f>
        <v/>
      </c>
      <c r="K504" s="309"/>
      <c r="L504" s="309" t="str">
        <f>IF(C504="","",IF(ISNUMBER(MATCH(C504,$J$5:$J$1000,0)),"",IF(G504=1,E$4,0)+MAX(L$4:L503)+1))</f>
        <v/>
      </c>
    </row>
    <row r="505" spans="1:12" ht="12.75" customHeight="1" x14ac:dyDescent="0.25">
      <c r="A505" s="310">
        <f>IF(ROW()-ROW(A$4)&lt;=1000,ROW()-ROW(A$4),"")</f>
        <v>501</v>
      </c>
      <c r="G505" s="309" t="str">
        <f>IF(IF(ISNUMBER(E505),"",MAX(G$4:G504)+1)&lt;=G$3,IF(ISNUMBER(E505),"",MAX(G$4:G504)+1),"")</f>
        <v/>
      </c>
      <c r="K505" s="309"/>
      <c r="L505" s="309" t="str">
        <f>IF(C505="","",IF(ISNUMBER(MATCH(C505,$J$5:$J$1000,0)),"",IF(G505=1,E$4,0)+MAX(L$4:L504)+1))</f>
        <v/>
      </c>
    </row>
    <row r="506" spans="1:12" ht="12.75" customHeight="1" x14ac:dyDescent="0.25">
      <c r="A506" s="310">
        <f>IF(ROW()-ROW(A$4)&lt;=1000,ROW()-ROW(A$4),"")</f>
        <v>502</v>
      </c>
      <c r="G506" s="309" t="str">
        <f>IF(IF(ISNUMBER(E506),"",MAX(G$4:G505)+1)&lt;=G$3,IF(ISNUMBER(E506),"",MAX(G$4:G505)+1),"")</f>
        <v/>
      </c>
      <c r="K506" s="309"/>
      <c r="L506" s="309" t="str">
        <f>IF(C506="","",IF(ISNUMBER(MATCH(C506,$J$5:$J$1000,0)),"",IF(G506=1,E$4,0)+MAX(L$4:L505)+1))</f>
        <v/>
      </c>
    </row>
    <row r="507" spans="1:12" ht="12.75" customHeight="1" x14ac:dyDescent="0.25">
      <c r="A507" s="310">
        <f>IF(ROW()-ROW(A$4)&lt;=1000,ROW()-ROW(A$4),"")</f>
        <v>503</v>
      </c>
      <c r="G507" s="309" t="str">
        <f>IF(IF(ISNUMBER(E507),"",MAX(G$4:G506)+1)&lt;=G$3,IF(ISNUMBER(E507),"",MAX(G$4:G506)+1),"")</f>
        <v/>
      </c>
      <c r="K507" s="309"/>
      <c r="L507" s="309" t="str">
        <f>IF(C507="","",IF(ISNUMBER(MATCH(C507,$J$5:$J$1000,0)),"",IF(G507=1,E$4,0)+MAX(L$4:L506)+1))</f>
        <v/>
      </c>
    </row>
    <row r="508" spans="1:12" ht="12.75" customHeight="1" x14ac:dyDescent="0.25">
      <c r="A508" s="310">
        <f>IF(ROW()-ROW(A$4)&lt;=1000,ROW()-ROW(A$4),"")</f>
        <v>504</v>
      </c>
      <c r="G508" s="309" t="str">
        <f>IF(IF(ISNUMBER(E508),"",MAX(G$4:G507)+1)&lt;=G$3,IF(ISNUMBER(E508),"",MAX(G$4:G507)+1),"")</f>
        <v/>
      </c>
      <c r="K508" s="309"/>
      <c r="L508" s="309" t="str">
        <f>IF(C508="","",IF(ISNUMBER(MATCH(C508,$J$5:$J$1000,0)),"",IF(G508=1,E$4,0)+MAX(L$4:L507)+1))</f>
        <v/>
      </c>
    </row>
    <row r="509" spans="1:12" ht="12.75" customHeight="1" x14ac:dyDescent="0.25">
      <c r="A509" s="310">
        <f>IF(ROW()-ROW(A$4)&lt;=1000,ROW()-ROW(A$4),"")</f>
        <v>505</v>
      </c>
      <c r="G509" s="309" t="str">
        <f>IF(IF(ISNUMBER(E509),"",MAX(G$4:G508)+1)&lt;=G$3,IF(ISNUMBER(E509),"",MAX(G$4:G508)+1),"")</f>
        <v/>
      </c>
      <c r="K509" s="309"/>
      <c r="L509" s="309" t="str">
        <f>IF(C509="","",IF(ISNUMBER(MATCH(C509,$J$5:$J$1000,0)),"",IF(G509=1,E$4,0)+MAX(L$4:L508)+1))</f>
        <v/>
      </c>
    </row>
    <row r="510" spans="1:12" ht="12.75" customHeight="1" x14ac:dyDescent="0.25">
      <c r="A510" s="310">
        <f>IF(ROW()-ROW(A$4)&lt;=1000,ROW()-ROW(A$4),"")</f>
        <v>506</v>
      </c>
      <c r="G510" s="309" t="str">
        <f>IF(IF(ISNUMBER(E510),"",MAX(G$4:G509)+1)&lt;=G$3,IF(ISNUMBER(E510),"",MAX(G$4:G509)+1),"")</f>
        <v/>
      </c>
      <c r="K510" s="309"/>
      <c r="L510" s="309" t="str">
        <f>IF(C510="","",IF(ISNUMBER(MATCH(C510,$J$5:$J$1000,0)),"",IF(G510=1,E$4,0)+MAX(L$4:L509)+1))</f>
        <v/>
      </c>
    </row>
    <row r="511" spans="1:12" ht="12.75" customHeight="1" x14ac:dyDescent="0.25">
      <c r="A511" s="310">
        <f>IF(ROW()-ROW(A$4)&lt;=1000,ROW()-ROW(A$4),"")</f>
        <v>507</v>
      </c>
      <c r="G511" s="309" t="str">
        <f>IF(IF(ISNUMBER(E511),"",MAX(G$4:G510)+1)&lt;=G$3,IF(ISNUMBER(E511),"",MAX(G$4:G510)+1),"")</f>
        <v/>
      </c>
      <c r="K511" s="309"/>
      <c r="L511" s="309" t="str">
        <f>IF(C511="","",IF(ISNUMBER(MATCH(C511,$J$5:$J$1000,0)),"",IF(G511=1,E$4,0)+MAX(L$4:L510)+1))</f>
        <v/>
      </c>
    </row>
    <row r="512" spans="1:12" ht="12.75" customHeight="1" x14ac:dyDescent="0.25">
      <c r="A512" s="310">
        <f>IF(ROW()-ROW(A$4)&lt;=1000,ROW()-ROW(A$4),"")</f>
        <v>508</v>
      </c>
      <c r="G512" s="309" t="str">
        <f>IF(IF(ISNUMBER(E512),"",MAX(G$4:G511)+1)&lt;=G$3,IF(ISNUMBER(E512),"",MAX(G$4:G511)+1),"")</f>
        <v/>
      </c>
      <c r="K512" s="309"/>
      <c r="L512" s="309" t="str">
        <f>IF(C512="","",IF(ISNUMBER(MATCH(C512,$J$5:$J$1000,0)),"",IF(G512=1,E$4,0)+MAX(L$4:L511)+1))</f>
        <v/>
      </c>
    </row>
    <row r="513" spans="1:12" ht="12.75" customHeight="1" x14ac:dyDescent="0.25">
      <c r="A513" s="310">
        <f>IF(ROW()-ROW(A$4)&lt;=1000,ROW()-ROW(A$4),"")</f>
        <v>509</v>
      </c>
      <c r="G513" s="309" t="str">
        <f>IF(IF(ISNUMBER(E513),"",MAX(G$4:G512)+1)&lt;=G$3,IF(ISNUMBER(E513),"",MAX(G$4:G512)+1),"")</f>
        <v/>
      </c>
      <c r="K513" s="309"/>
      <c r="L513" s="309" t="str">
        <f>IF(C513="","",IF(ISNUMBER(MATCH(C513,$J$5:$J$1000,0)),"",IF(G513=1,E$4,0)+MAX(L$4:L512)+1))</f>
        <v/>
      </c>
    </row>
    <row r="514" spans="1:12" ht="12.75" customHeight="1" x14ac:dyDescent="0.25">
      <c r="A514" s="310">
        <f>IF(ROW()-ROW(A$4)&lt;=1000,ROW()-ROW(A$4),"")</f>
        <v>510</v>
      </c>
      <c r="G514" s="309" t="str">
        <f>IF(IF(ISNUMBER(E514),"",MAX(G$4:G513)+1)&lt;=G$3,IF(ISNUMBER(E514),"",MAX(G$4:G513)+1),"")</f>
        <v/>
      </c>
      <c r="K514" s="309"/>
      <c r="L514" s="309" t="str">
        <f>IF(C514="","",IF(ISNUMBER(MATCH(C514,$J$5:$J$1000,0)),"",IF(G514=1,E$4,0)+MAX(L$4:L513)+1))</f>
        <v/>
      </c>
    </row>
    <row r="515" spans="1:12" ht="12.75" customHeight="1" x14ac:dyDescent="0.25">
      <c r="A515" s="310">
        <f>IF(ROW()-ROW(A$4)&lt;=1000,ROW()-ROW(A$4),"")</f>
        <v>511</v>
      </c>
      <c r="G515" s="309" t="str">
        <f>IF(IF(ISNUMBER(E515),"",MAX(G$4:G514)+1)&lt;=G$3,IF(ISNUMBER(E515),"",MAX(G$4:G514)+1),"")</f>
        <v/>
      </c>
      <c r="K515" s="309"/>
      <c r="L515" s="309" t="str">
        <f>IF(C515="","",IF(ISNUMBER(MATCH(C515,$J$5:$J$1000,0)),"",IF(G515=1,E$4,0)+MAX(L$4:L514)+1))</f>
        <v/>
      </c>
    </row>
    <row r="516" spans="1:12" ht="12.75" customHeight="1" x14ac:dyDescent="0.25">
      <c r="A516" s="310">
        <f>IF(ROW()-ROW(A$4)&lt;=1000,ROW()-ROW(A$4),"")</f>
        <v>512</v>
      </c>
      <c r="G516" s="309" t="str">
        <f>IF(IF(ISNUMBER(E516),"",MAX(G$4:G515)+1)&lt;=G$3,IF(ISNUMBER(E516),"",MAX(G$4:G515)+1),"")</f>
        <v/>
      </c>
      <c r="K516" s="309"/>
      <c r="L516" s="309" t="str">
        <f>IF(C516="","",IF(ISNUMBER(MATCH(C516,$J$5:$J$1000,0)),"",IF(G516=1,E$4,0)+MAX(L$4:L515)+1))</f>
        <v/>
      </c>
    </row>
    <row r="517" spans="1:12" ht="12.75" customHeight="1" x14ac:dyDescent="0.25">
      <c r="A517" s="310">
        <f>IF(ROW()-ROW(A$4)&lt;=1000,ROW()-ROW(A$4),"")</f>
        <v>513</v>
      </c>
      <c r="G517" s="309" t="str">
        <f>IF(IF(ISNUMBER(E517),"",MAX(G$4:G516)+1)&lt;=G$3,IF(ISNUMBER(E517),"",MAX(G$4:G516)+1),"")</f>
        <v/>
      </c>
      <c r="K517" s="309"/>
      <c r="L517" s="309" t="str">
        <f>IF(C517="","",IF(ISNUMBER(MATCH(C517,$J$5:$J$1000,0)),"",IF(G517=1,E$4,0)+MAX(L$4:L516)+1))</f>
        <v/>
      </c>
    </row>
    <row r="518" spans="1:12" ht="12.75" customHeight="1" x14ac:dyDescent="0.25">
      <c r="A518" s="310">
        <f>IF(ROW()-ROW(A$4)&lt;=1000,ROW()-ROW(A$4),"")</f>
        <v>514</v>
      </c>
      <c r="G518" s="309" t="str">
        <f>IF(IF(ISNUMBER(E518),"",MAX(G$4:G517)+1)&lt;=G$3,IF(ISNUMBER(E518),"",MAX(G$4:G517)+1),"")</f>
        <v/>
      </c>
      <c r="K518" s="309"/>
      <c r="L518" s="309" t="str">
        <f>IF(C518="","",IF(ISNUMBER(MATCH(C518,$J$5:$J$1000,0)),"",IF(G518=1,E$4,0)+MAX(L$4:L517)+1))</f>
        <v/>
      </c>
    </row>
    <row r="519" spans="1:12" ht="12.75" customHeight="1" x14ac:dyDescent="0.25">
      <c r="A519" s="310">
        <f>IF(ROW()-ROW(A$4)&lt;=1000,ROW()-ROW(A$4),"")</f>
        <v>515</v>
      </c>
      <c r="G519" s="309" t="str">
        <f>IF(IF(ISNUMBER(E519),"",MAX(G$4:G518)+1)&lt;=G$3,IF(ISNUMBER(E519),"",MAX(G$4:G518)+1),"")</f>
        <v/>
      </c>
      <c r="K519" s="309"/>
      <c r="L519" s="309" t="str">
        <f>IF(C519="","",IF(ISNUMBER(MATCH(C519,$J$5:$J$1000,0)),"",IF(G519=1,E$4,0)+MAX(L$4:L518)+1))</f>
        <v/>
      </c>
    </row>
    <row r="520" spans="1:12" ht="12.75" customHeight="1" x14ac:dyDescent="0.25">
      <c r="A520" s="310">
        <f>IF(ROW()-ROW(A$4)&lt;=1000,ROW()-ROW(A$4),"")</f>
        <v>516</v>
      </c>
      <c r="G520" s="309" t="str">
        <f>IF(IF(ISNUMBER(E520),"",MAX(G$4:G519)+1)&lt;=G$3,IF(ISNUMBER(E520),"",MAX(G$4:G519)+1),"")</f>
        <v/>
      </c>
      <c r="K520" s="309"/>
      <c r="L520" s="309" t="str">
        <f>IF(C520="","",IF(ISNUMBER(MATCH(C520,$J$5:$J$1000,0)),"",IF(G520=1,E$4,0)+MAX(L$4:L519)+1))</f>
        <v/>
      </c>
    </row>
    <row r="521" spans="1:12" ht="12.75" customHeight="1" x14ac:dyDescent="0.25">
      <c r="A521" s="310">
        <f>IF(ROW()-ROW(A$4)&lt;=1000,ROW()-ROW(A$4),"")</f>
        <v>517</v>
      </c>
      <c r="G521" s="309" t="str">
        <f>IF(IF(ISNUMBER(E521),"",MAX(G$4:G520)+1)&lt;=G$3,IF(ISNUMBER(E521),"",MAX(G$4:G520)+1),"")</f>
        <v/>
      </c>
      <c r="K521" s="309"/>
      <c r="L521" s="309" t="str">
        <f>IF(C521="","",IF(ISNUMBER(MATCH(C521,$J$5:$J$1000,0)),"",IF(G521=1,E$4,0)+MAX(L$4:L520)+1))</f>
        <v/>
      </c>
    </row>
    <row r="522" spans="1:12" ht="12.75" customHeight="1" x14ac:dyDescent="0.25">
      <c r="A522" s="310">
        <f>IF(ROW()-ROW(A$4)&lt;=1000,ROW()-ROW(A$4),"")</f>
        <v>518</v>
      </c>
      <c r="G522" s="309" t="str">
        <f>IF(IF(ISNUMBER(E522),"",MAX(G$4:G521)+1)&lt;=G$3,IF(ISNUMBER(E522),"",MAX(G$4:G521)+1),"")</f>
        <v/>
      </c>
      <c r="K522" s="309"/>
      <c r="L522" s="309" t="str">
        <f>IF(C522="","",IF(ISNUMBER(MATCH(C522,$J$5:$J$1000,0)),"",IF(G522=1,E$4,0)+MAX(L$4:L521)+1))</f>
        <v/>
      </c>
    </row>
    <row r="523" spans="1:12" ht="12.75" customHeight="1" x14ac:dyDescent="0.25">
      <c r="A523" s="310">
        <f>IF(ROW()-ROW(A$4)&lt;=1000,ROW()-ROW(A$4),"")</f>
        <v>519</v>
      </c>
      <c r="G523" s="309" t="str">
        <f>IF(IF(ISNUMBER(E523),"",MAX(G$4:G522)+1)&lt;=G$3,IF(ISNUMBER(E523),"",MAX(G$4:G522)+1),"")</f>
        <v/>
      </c>
      <c r="K523" s="309"/>
      <c r="L523" s="309" t="str">
        <f>IF(C523="","",IF(ISNUMBER(MATCH(C523,$J$5:$J$1000,0)),"",IF(G523=1,E$4,0)+MAX(L$4:L522)+1))</f>
        <v/>
      </c>
    </row>
    <row r="524" spans="1:12" ht="12.75" customHeight="1" x14ac:dyDescent="0.25">
      <c r="A524" s="310">
        <f>IF(ROW()-ROW(A$4)&lt;=1000,ROW()-ROW(A$4),"")</f>
        <v>520</v>
      </c>
      <c r="G524" s="309" t="str">
        <f>IF(IF(ISNUMBER(E524),"",MAX(G$4:G523)+1)&lt;=G$3,IF(ISNUMBER(E524),"",MAX(G$4:G523)+1),"")</f>
        <v/>
      </c>
      <c r="K524" s="309"/>
      <c r="L524" s="309" t="str">
        <f>IF(C524="","",IF(ISNUMBER(MATCH(C524,$J$5:$J$1000,0)),"",IF(G524=1,E$4,0)+MAX(L$4:L523)+1))</f>
        <v/>
      </c>
    </row>
    <row r="525" spans="1:12" ht="12.75" customHeight="1" x14ac:dyDescent="0.25">
      <c r="A525" s="310">
        <f>IF(ROW()-ROW(A$4)&lt;=1000,ROW()-ROW(A$4),"")</f>
        <v>521</v>
      </c>
      <c r="G525" s="309" t="str">
        <f>IF(IF(ISNUMBER(E525),"",MAX(G$4:G524)+1)&lt;=G$3,IF(ISNUMBER(E525),"",MAX(G$4:G524)+1),"")</f>
        <v/>
      </c>
      <c r="K525" s="309"/>
      <c r="L525" s="309" t="str">
        <f>IF(C525="","",IF(ISNUMBER(MATCH(C525,$J$5:$J$1000,0)),"",IF(G525=1,E$4,0)+MAX(L$4:L524)+1))</f>
        <v/>
      </c>
    </row>
    <row r="526" spans="1:12" ht="12.75" customHeight="1" x14ac:dyDescent="0.25">
      <c r="A526" s="310">
        <f>IF(ROW()-ROW(A$4)&lt;=1000,ROW()-ROW(A$4),"")</f>
        <v>522</v>
      </c>
      <c r="G526" s="309" t="str">
        <f>IF(IF(ISNUMBER(E526),"",MAX(G$4:G525)+1)&lt;=G$3,IF(ISNUMBER(E526),"",MAX(G$4:G525)+1),"")</f>
        <v/>
      </c>
      <c r="K526" s="309"/>
      <c r="L526" s="309" t="str">
        <f>IF(C526="","",IF(ISNUMBER(MATCH(C526,$J$5:$J$1000,0)),"",IF(G526=1,E$4,0)+MAX(L$4:L525)+1))</f>
        <v/>
      </c>
    </row>
    <row r="527" spans="1:12" ht="12.75" customHeight="1" x14ac:dyDescent="0.25">
      <c r="A527" s="310">
        <f>IF(ROW()-ROW(A$4)&lt;=1000,ROW()-ROW(A$4),"")</f>
        <v>523</v>
      </c>
      <c r="G527" s="309" t="str">
        <f>IF(IF(ISNUMBER(E527),"",MAX(G$4:G526)+1)&lt;=G$3,IF(ISNUMBER(E527),"",MAX(G$4:G526)+1),"")</f>
        <v/>
      </c>
      <c r="K527" s="309"/>
      <c r="L527" s="309" t="str">
        <f>IF(C527="","",IF(ISNUMBER(MATCH(C527,$J$5:$J$1000,0)),"",IF(G527=1,E$4,0)+MAX(L$4:L526)+1))</f>
        <v/>
      </c>
    </row>
    <row r="528" spans="1:12" ht="12.75" customHeight="1" x14ac:dyDescent="0.25">
      <c r="A528" s="310">
        <f>IF(ROW()-ROW(A$4)&lt;=1000,ROW()-ROW(A$4),"")</f>
        <v>524</v>
      </c>
      <c r="G528" s="309" t="str">
        <f>IF(IF(ISNUMBER(E528),"",MAX(G$4:G527)+1)&lt;=G$3,IF(ISNUMBER(E528),"",MAX(G$4:G527)+1),"")</f>
        <v/>
      </c>
      <c r="K528" s="309"/>
      <c r="L528" s="309" t="str">
        <f>IF(C528="","",IF(ISNUMBER(MATCH(C528,$J$5:$J$1000,0)),"",IF(G528=1,E$4,0)+MAX(L$4:L527)+1))</f>
        <v/>
      </c>
    </row>
    <row r="529" spans="1:12" ht="12.75" customHeight="1" x14ac:dyDescent="0.25">
      <c r="A529" s="310">
        <f>IF(ROW()-ROW(A$4)&lt;=1000,ROW()-ROW(A$4),"")</f>
        <v>525</v>
      </c>
      <c r="G529" s="309" t="str">
        <f>IF(IF(ISNUMBER(E529),"",MAX(G$4:G528)+1)&lt;=G$3,IF(ISNUMBER(E529),"",MAX(G$4:G528)+1),"")</f>
        <v/>
      </c>
      <c r="K529" s="309"/>
      <c r="L529" s="309" t="str">
        <f>IF(C529="","",IF(ISNUMBER(MATCH(C529,$J$5:$J$1000,0)),"",IF(G529=1,E$4,0)+MAX(L$4:L528)+1))</f>
        <v/>
      </c>
    </row>
    <row r="530" spans="1:12" ht="12.75" customHeight="1" x14ac:dyDescent="0.25">
      <c r="A530" s="310">
        <f>IF(ROW()-ROW(A$4)&lt;=1000,ROW()-ROW(A$4),"")</f>
        <v>526</v>
      </c>
      <c r="G530" s="309" t="str">
        <f>IF(IF(ISNUMBER(E530),"",MAX(G$4:G529)+1)&lt;=G$3,IF(ISNUMBER(E530),"",MAX(G$4:G529)+1),"")</f>
        <v/>
      </c>
      <c r="K530" s="309"/>
      <c r="L530" s="309" t="str">
        <f>IF(C530="","",IF(ISNUMBER(MATCH(C530,$J$5:$J$1000,0)),"",IF(G530=1,E$4,0)+MAX(L$4:L529)+1))</f>
        <v/>
      </c>
    </row>
    <row r="531" spans="1:12" ht="12.75" customHeight="1" x14ac:dyDescent="0.25">
      <c r="A531" s="310">
        <f>IF(ROW()-ROW(A$4)&lt;=1000,ROW()-ROW(A$4),"")</f>
        <v>527</v>
      </c>
      <c r="G531" s="309" t="str">
        <f>IF(IF(ISNUMBER(E531),"",MAX(G$4:G530)+1)&lt;=G$3,IF(ISNUMBER(E531),"",MAX(G$4:G530)+1),"")</f>
        <v/>
      </c>
      <c r="K531" s="309"/>
      <c r="L531" s="309" t="str">
        <f>IF(C531="","",IF(ISNUMBER(MATCH(C531,$J$5:$J$1000,0)),"",IF(G531=1,E$4,0)+MAX(L$4:L530)+1))</f>
        <v/>
      </c>
    </row>
    <row r="532" spans="1:12" ht="12.75" customHeight="1" x14ac:dyDescent="0.25">
      <c r="A532" s="310">
        <f>IF(ROW()-ROW(A$4)&lt;=1000,ROW()-ROW(A$4),"")</f>
        <v>528</v>
      </c>
      <c r="G532" s="309" t="str">
        <f>IF(IF(ISNUMBER(E532),"",MAX(G$4:G531)+1)&lt;=G$3,IF(ISNUMBER(E532),"",MAX(G$4:G531)+1),"")</f>
        <v/>
      </c>
      <c r="K532" s="309"/>
      <c r="L532" s="309" t="str">
        <f>IF(C532="","",IF(ISNUMBER(MATCH(C532,$J$5:$J$1000,0)),"",IF(G532=1,E$4,0)+MAX(L$4:L531)+1))</f>
        <v/>
      </c>
    </row>
    <row r="533" spans="1:12" ht="12.75" customHeight="1" x14ac:dyDescent="0.25">
      <c r="A533" s="310">
        <f>IF(ROW()-ROW(A$4)&lt;=1000,ROW()-ROW(A$4),"")</f>
        <v>529</v>
      </c>
      <c r="G533" s="309" t="str">
        <f>IF(IF(ISNUMBER(E533),"",MAX(G$4:G532)+1)&lt;=G$3,IF(ISNUMBER(E533),"",MAX(G$4:G532)+1),"")</f>
        <v/>
      </c>
      <c r="K533" s="309"/>
      <c r="L533" s="309" t="str">
        <f>IF(C533="","",IF(ISNUMBER(MATCH(C533,$J$5:$J$1000,0)),"",IF(G533=1,E$4,0)+MAX(L$4:L532)+1))</f>
        <v/>
      </c>
    </row>
    <row r="534" spans="1:12" ht="12.75" customHeight="1" x14ac:dyDescent="0.25">
      <c r="A534" s="310">
        <f>IF(ROW()-ROW(A$4)&lt;=1000,ROW()-ROW(A$4),"")</f>
        <v>530</v>
      </c>
      <c r="G534" s="309" t="str">
        <f>IF(IF(ISNUMBER(E534),"",MAX(G$4:G533)+1)&lt;=G$3,IF(ISNUMBER(E534),"",MAX(G$4:G533)+1),"")</f>
        <v/>
      </c>
      <c r="K534" s="309"/>
      <c r="L534" s="309" t="str">
        <f>IF(C534="","",IF(ISNUMBER(MATCH(C534,$J$5:$J$1000,0)),"",IF(G534=1,E$4,0)+MAX(L$4:L533)+1))</f>
        <v/>
      </c>
    </row>
    <row r="535" spans="1:12" ht="12.75" customHeight="1" x14ac:dyDescent="0.25">
      <c r="A535" s="310">
        <f>IF(ROW()-ROW(A$4)&lt;=1000,ROW()-ROW(A$4),"")</f>
        <v>531</v>
      </c>
      <c r="G535" s="309" t="str">
        <f>IF(IF(ISNUMBER(E535),"",MAX(G$4:G534)+1)&lt;=G$3,IF(ISNUMBER(E535),"",MAX(G$4:G534)+1),"")</f>
        <v/>
      </c>
      <c r="K535" s="309"/>
      <c r="L535" s="309" t="str">
        <f>IF(C535="","",IF(ISNUMBER(MATCH(C535,$J$5:$J$1000,0)),"",IF(G535=1,E$4,0)+MAX(L$4:L534)+1))</f>
        <v/>
      </c>
    </row>
    <row r="536" spans="1:12" ht="12.75" customHeight="1" x14ac:dyDescent="0.25">
      <c r="A536" s="310">
        <f>IF(ROW()-ROW(A$4)&lt;=1000,ROW()-ROW(A$4),"")</f>
        <v>532</v>
      </c>
      <c r="G536" s="309" t="str">
        <f>IF(IF(ISNUMBER(E536),"",MAX(G$4:G535)+1)&lt;=G$3,IF(ISNUMBER(E536),"",MAX(G$4:G535)+1),"")</f>
        <v/>
      </c>
      <c r="K536" s="309"/>
      <c r="L536" s="309" t="str">
        <f>IF(C536="","",IF(ISNUMBER(MATCH(C536,$J$5:$J$1000,0)),"",IF(G536=1,E$4,0)+MAX(L$4:L535)+1))</f>
        <v/>
      </c>
    </row>
    <row r="537" spans="1:12" ht="12.75" customHeight="1" x14ac:dyDescent="0.25">
      <c r="A537" s="310">
        <f>IF(ROW()-ROW(A$4)&lt;=1000,ROW()-ROW(A$4),"")</f>
        <v>533</v>
      </c>
      <c r="G537" s="309" t="str">
        <f>IF(IF(ISNUMBER(E537),"",MAX(G$4:G536)+1)&lt;=G$3,IF(ISNUMBER(E537),"",MAX(G$4:G536)+1),"")</f>
        <v/>
      </c>
      <c r="K537" s="309"/>
      <c r="L537" s="309" t="str">
        <f>IF(C537="","",IF(ISNUMBER(MATCH(C537,$J$5:$J$1000,0)),"",IF(G537=1,E$4,0)+MAX(L$4:L536)+1))</f>
        <v/>
      </c>
    </row>
    <row r="538" spans="1:12" ht="12.75" customHeight="1" x14ac:dyDescent="0.25">
      <c r="A538" s="310">
        <f>IF(ROW()-ROW(A$4)&lt;=1000,ROW()-ROW(A$4),"")</f>
        <v>534</v>
      </c>
      <c r="G538" s="309" t="str">
        <f>IF(IF(ISNUMBER(E538),"",MAX(G$4:G537)+1)&lt;=G$3,IF(ISNUMBER(E538),"",MAX(G$4:G537)+1),"")</f>
        <v/>
      </c>
      <c r="K538" s="309"/>
      <c r="L538" s="309" t="str">
        <f>IF(C538="","",IF(ISNUMBER(MATCH(C538,$J$5:$J$1000,0)),"",IF(G538=1,E$4,0)+MAX(L$4:L537)+1))</f>
        <v/>
      </c>
    </row>
    <row r="539" spans="1:12" ht="12.75" customHeight="1" x14ac:dyDescent="0.25">
      <c r="A539" s="310">
        <f>IF(ROW()-ROW(A$4)&lt;=1000,ROW()-ROW(A$4),"")</f>
        <v>535</v>
      </c>
      <c r="G539" s="309" t="str">
        <f>IF(IF(ISNUMBER(E539),"",MAX(G$4:G538)+1)&lt;=G$3,IF(ISNUMBER(E539),"",MAX(G$4:G538)+1),"")</f>
        <v/>
      </c>
      <c r="K539" s="309"/>
      <c r="L539" s="309" t="str">
        <f>IF(C539="","",IF(ISNUMBER(MATCH(C539,$J$5:$J$1000,0)),"",IF(G539=1,E$4,0)+MAX(L$4:L538)+1))</f>
        <v/>
      </c>
    </row>
    <row r="540" spans="1:12" ht="12.75" customHeight="1" x14ac:dyDescent="0.25">
      <c r="A540" s="310">
        <f>IF(ROW()-ROW(A$4)&lt;=1000,ROW()-ROW(A$4),"")</f>
        <v>536</v>
      </c>
      <c r="G540" s="309" t="str">
        <f>IF(IF(ISNUMBER(E540),"",MAX(G$4:G539)+1)&lt;=G$3,IF(ISNUMBER(E540),"",MAX(G$4:G539)+1),"")</f>
        <v/>
      </c>
      <c r="K540" s="309"/>
      <c r="L540" s="309" t="str">
        <f>IF(C540="","",IF(ISNUMBER(MATCH(C540,$J$5:$J$1000,0)),"",IF(G540=1,E$4,0)+MAX(L$4:L539)+1))</f>
        <v/>
      </c>
    </row>
    <row r="541" spans="1:12" ht="12.75" customHeight="1" x14ac:dyDescent="0.25">
      <c r="A541" s="310">
        <f>IF(ROW()-ROW(A$4)&lt;=1000,ROW()-ROW(A$4),"")</f>
        <v>537</v>
      </c>
      <c r="G541" s="309" t="str">
        <f>IF(IF(ISNUMBER(E541),"",MAX(G$4:G540)+1)&lt;=G$3,IF(ISNUMBER(E541),"",MAX(G$4:G540)+1),"")</f>
        <v/>
      </c>
      <c r="K541" s="309"/>
      <c r="L541" s="309" t="str">
        <f>IF(C541="","",IF(ISNUMBER(MATCH(C541,$J$5:$J$1000,0)),"",IF(G541=1,E$4,0)+MAX(L$4:L540)+1))</f>
        <v/>
      </c>
    </row>
    <row r="542" spans="1:12" ht="12.75" customHeight="1" x14ac:dyDescent="0.25">
      <c r="A542" s="310">
        <f>IF(ROW()-ROW(A$4)&lt;=1000,ROW()-ROW(A$4),"")</f>
        <v>538</v>
      </c>
      <c r="G542" s="309" t="str">
        <f>IF(IF(ISNUMBER(E542),"",MAX(G$4:G541)+1)&lt;=G$3,IF(ISNUMBER(E542),"",MAX(G$4:G541)+1),"")</f>
        <v/>
      </c>
      <c r="K542" s="309"/>
      <c r="L542" s="309" t="str">
        <f>IF(C542="","",IF(ISNUMBER(MATCH(C542,$J$5:$J$1000,0)),"",IF(G542=1,E$4,0)+MAX(L$4:L541)+1))</f>
        <v/>
      </c>
    </row>
    <row r="543" spans="1:12" ht="12.75" customHeight="1" x14ac:dyDescent="0.25">
      <c r="A543" s="310">
        <f>IF(ROW()-ROW(A$4)&lt;=1000,ROW()-ROW(A$4),"")</f>
        <v>539</v>
      </c>
      <c r="G543" s="309" t="str">
        <f>IF(IF(ISNUMBER(E543),"",MAX(G$4:G542)+1)&lt;=G$3,IF(ISNUMBER(E543),"",MAX(G$4:G542)+1),"")</f>
        <v/>
      </c>
      <c r="K543" s="309"/>
      <c r="L543" s="309" t="str">
        <f>IF(C543="","",IF(ISNUMBER(MATCH(C543,$J$5:$J$1000,0)),"",IF(G543=1,E$4,0)+MAX(L$4:L542)+1))</f>
        <v/>
      </c>
    </row>
    <row r="544" spans="1:12" ht="12.75" customHeight="1" x14ac:dyDescent="0.25">
      <c r="A544" s="310">
        <f>IF(ROW()-ROW(A$4)&lt;=1000,ROW()-ROW(A$4),"")</f>
        <v>540</v>
      </c>
      <c r="G544" s="309" t="str">
        <f>IF(IF(ISNUMBER(E544),"",MAX(G$4:G543)+1)&lt;=G$3,IF(ISNUMBER(E544),"",MAX(G$4:G543)+1),"")</f>
        <v/>
      </c>
      <c r="K544" s="309"/>
      <c r="L544" s="309" t="str">
        <f>IF(C544="","",IF(ISNUMBER(MATCH(C544,$J$5:$J$1000,0)),"",IF(G544=1,E$4,0)+MAX(L$4:L543)+1))</f>
        <v/>
      </c>
    </row>
    <row r="545" spans="1:12" ht="12.75" customHeight="1" x14ac:dyDescent="0.25">
      <c r="A545" s="310">
        <f>IF(ROW()-ROW(A$4)&lt;=1000,ROW()-ROW(A$4),"")</f>
        <v>541</v>
      </c>
      <c r="G545" s="309" t="str">
        <f>IF(IF(ISNUMBER(E545),"",MAX(G$4:G544)+1)&lt;=G$3,IF(ISNUMBER(E545),"",MAX(G$4:G544)+1),"")</f>
        <v/>
      </c>
      <c r="K545" s="309"/>
      <c r="L545" s="309" t="str">
        <f>IF(C545="","",IF(ISNUMBER(MATCH(C545,$J$5:$J$1000,0)),"",IF(G545=1,E$4,0)+MAX(L$4:L544)+1))</f>
        <v/>
      </c>
    </row>
    <row r="546" spans="1:12" ht="12.75" customHeight="1" x14ac:dyDescent="0.25">
      <c r="A546" s="310">
        <f>IF(ROW()-ROW(A$4)&lt;=1000,ROW()-ROW(A$4),"")</f>
        <v>542</v>
      </c>
      <c r="G546" s="309" t="str">
        <f>IF(IF(ISNUMBER(E546),"",MAX(G$4:G545)+1)&lt;=G$3,IF(ISNUMBER(E546),"",MAX(G$4:G545)+1),"")</f>
        <v/>
      </c>
      <c r="K546" s="309"/>
      <c r="L546" s="309" t="str">
        <f>IF(C546="","",IF(ISNUMBER(MATCH(C546,$J$5:$J$1000,0)),"",IF(G546=1,E$4,0)+MAX(L$4:L545)+1))</f>
        <v/>
      </c>
    </row>
    <row r="547" spans="1:12" ht="12.75" customHeight="1" x14ac:dyDescent="0.25">
      <c r="A547" s="310">
        <f>IF(ROW()-ROW(A$4)&lt;=1000,ROW()-ROW(A$4),"")</f>
        <v>543</v>
      </c>
      <c r="G547" s="309" t="str">
        <f>IF(IF(ISNUMBER(E547),"",MAX(G$4:G546)+1)&lt;=G$3,IF(ISNUMBER(E547),"",MAX(G$4:G546)+1),"")</f>
        <v/>
      </c>
      <c r="K547" s="309"/>
      <c r="L547" s="309" t="str">
        <f>IF(C547="","",IF(ISNUMBER(MATCH(C547,$J$5:$J$1000,0)),"",IF(G547=1,E$4,0)+MAX(L$4:L546)+1))</f>
        <v/>
      </c>
    </row>
    <row r="548" spans="1:12" ht="12.75" customHeight="1" x14ac:dyDescent="0.25">
      <c r="A548" s="310">
        <f>IF(ROW()-ROW(A$4)&lt;=1000,ROW()-ROW(A$4),"")</f>
        <v>544</v>
      </c>
      <c r="G548" s="309" t="str">
        <f>IF(IF(ISNUMBER(E548),"",MAX(G$4:G547)+1)&lt;=G$3,IF(ISNUMBER(E548),"",MAX(G$4:G547)+1),"")</f>
        <v/>
      </c>
      <c r="K548" s="309"/>
      <c r="L548" s="309" t="str">
        <f>IF(C548="","",IF(ISNUMBER(MATCH(C548,$J$5:$J$1000,0)),"",IF(G548=1,E$4,0)+MAX(L$4:L547)+1))</f>
        <v/>
      </c>
    </row>
    <row r="549" spans="1:12" ht="12.75" customHeight="1" x14ac:dyDescent="0.25">
      <c r="A549" s="310">
        <f>IF(ROW()-ROW(A$4)&lt;=1000,ROW()-ROW(A$4),"")</f>
        <v>545</v>
      </c>
      <c r="G549" s="309" t="str">
        <f>IF(IF(ISNUMBER(E549),"",MAX(G$4:G548)+1)&lt;=G$3,IF(ISNUMBER(E549),"",MAX(G$4:G548)+1),"")</f>
        <v/>
      </c>
      <c r="K549" s="309"/>
      <c r="L549" s="309" t="str">
        <f>IF(C549="","",IF(ISNUMBER(MATCH(C549,$J$5:$J$1000,0)),"",IF(G549=1,E$4,0)+MAX(L$4:L548)+1))</f>
        <v/>
      </c>
    </row>
    <row r="550" spans="1:12" ht="12.75" customHeight="1" x14ac:dyDescent="0.25">
      <c r="A550" s="310">
        <f>IF(ROW()-ROW(A$4)&lt;=1000,ROW()-ROW(A$4),"")</f>
        <v>546</v>
      </c>
      <c r="G550" s="309" t="str">
        <f>IF(IF(ISNUMBER(E550),"",MAX(G$4:G549)+1)&lt;=G$3,IF(ISNUMBER(E550),"",MAX(G$4:G549)+1),"")</f>
        <v/>
      </c>
      <c r="K550" s="309"/>
      <c r="L550" s="309" t="str">
        <f>IF(C550="","",IF(ISNUMBER(MATCH(C550,$J$5:$J$1000,0)),"",IF(G550=1,E$4,0)+MAX(L$4:L549)+1))</f>
        <v/>
      </c>
    </row>
    <row r="551" spans="1:12" ht="12.75" customHeight="1" x14ac:dyDescent="0.25">
      <c r="A551" s="310">
        <f>IF(ROW()-ROW(A$4)&lt;=1000,ROW()-ROW(A$4),"")</f>
        <v>547</v>
      </c>
      <c r="G551" s="309" t="str">
        <f>IF(IF(ISNUMBER(E551),"",MAX(G$4:G550)+1)&lt;=G$3,IF(ISNUMBER(E551),"",MAX(G$4:G550)+1),"")</f>
        <v/>
      </c>
      <c r="K551" s="309"/>
      <c r="L551" s="309" t="str">
        <f>IF(C551="","",IF(ISNUMBER(MATCH(C551,$J$5:$J$1000,0)),"",IF(G551=1,E$4,0)+MAX(L$4:L550)+1))</f>
        <v/>
      </c>
    </row>
    <row r="552" spans="1:12" ht="12.75" customHeight="1" x14ac:dyDescent="0.25">
      <c r="A552" s="310">
        <f>IF(ROW()-ROW(A$4)&lt;=1000,ROW()-ROW(A$4),"")</f>
        <v>548</v>
      </c>
      <c r="G552" s="309" t="str">
        <f>IF(IF(ISNUMBER(E552),"",MAX(G$4:G551)+1)&lt;=G$3,IF(ISNUMBER(E552),"",MAX(G$4:G551)+1),"")</f>
        <v/>
      </c>
      <c r="K552" s="309"/>
      <c r="L552" s="309" t="str">
        <f>IF(C552="","",IF(ISNUMBER(MATCH(C552,$J$5:$J$1000,0)),"",IF(G552=1,E$4,0)+MAX(L$4:L551)+1))</f>
        <v/>
      </c>
    </row>
    <row r="553" spans="1:12" ht="12.75" customHeight="1" x14ac:dyDescent="0.25">
      <c r="A553" s="310">
        <f>IF(ROW()-ROW(A$4)&lt;=1000,ROW()-ROW(A$4),"")</f>
        <v>549</v>
      </c>
      <c r="G553" s="309" t="str">
        <f>IF(IF(ISNUMBER(E553),"",MAX(G$4:G552)+1)&lt;=G$3,IF(ISNUMBER(E553),"",MAX(G$4:G552)+1),"")</f>
        <v/>
      </c>
      <c r="K553" s="309"/>
      <c r="L553" s="309" t="str">
        <f>IF(C553="","",IF(ISNUMBER(MATCH(C553,$J$5:$J$1000,0)),"",IF(G553=1,E$4,0)+MAX(L$4:L552)+1))</f>
        <v/>
      </c>
    </row>
    <row r="554" spans="1:12" ht="12.75" customHeight="1" x14ac:dyDescent="0.25">
      <c r="A554" s="310">
        <f>IF(ROW()-ROW(A$4)&lt;=1000,ROW()-ROW(A$4),"")</f>
        <v>550</v>
      </c>
      <c r="G554" s="309" t="str">
        <f>IF(IF(ISNUMBER(E554),"",MAX(G$4:G553)+1)&lt;=G$3,IF(ISNUMBER(E554),"",MAX(G$4:G553)+1),"")</f>
        <v/>
      </c>
      <c r="K554" s="309"/>
      <c r="L554" s="309" t="str">
        <f>IF(C554="","",IF(ISNUMBER(MATCH(C554,$J$5:$J$1000,0)),"",IF(G554=1,E$4,0)+MAX(L$4:L553)+1))</f>
        <v/>
      </c>
    </row>
    <row r="555" spans="1:12" ht="12.75" customHeight="1" x14ac:dyDescent="0.25">
      <c r="A555" s="310">
        <f>IF(ROW()-ROW(A$4)&lt;=1000,ROW()-ROW(A$4),"")</f>
        <v>551</v>
      </c>
      <c r="G555" s="309" t="str">
        <f>IF(IF(ISNUMBER(E555),"",MAX(G$4:G554)+1)&lt;=G$3,IF(ISNUMBER(E555),"",MAX(G$4:G554)+1),"")</f>
        <v/>
      </c>
      <c r="K555" s="309"/>
      <c r="L555" s="309" t="str">
        <f>IF(C555="","",IF(ISNUMBER(MATCH(C555,$J$5:$J$1000,0)),"",IF(G555=1,E$4,0)+MAX(L$4:L554)+1))</f>
        <v/>
      </c>
    </row>
    <row r="556" spans="1:12" ht="12.75" customHeight="1" x14ac:dyDescent="0.25">
      <c r="A556" s="310">
        <f>IF(ROW()-ROW(A$4)&lt;=1000,ROW()-ROW(A$4),"")</f>
        <v>552</v>
      </c>
      <c r="G556" s="309" t="str">
        <f>IF(IF(ISNUMBER(E556),"",MAX(G$4:G555)+1)&lt;=G$3,IF(ISNUMBER(E556),"",MAX(G$4:G555)+1),"")</f>
        <v/>
      </c>
      <c r="K556" s="309"/>
      <c r="L556" s="309" t="str">
        <f>IF(C556="","",IF(ISNUMBER(MATCH(C556,$J$5:$J$1000,0)),"",IF(G556=1,E$4,0)+MAX(L$4:L555)+1))</f>
        <v/>
      </c>
    </row>
    <row r="557" spans="1:12" ht="12.75" customHeight="1" x14ac:dyDescent="0.25">
      <c r="A557" s="310">
        <f>IF(ROW()-ROW(A$4)&lt;=1000,ROW()-ROW(A$4),"")</f>
        <v>553</v>
      </c>
      <c r="G557" s="309" t="str">
        <f>IF(IF(ISNUMBER(E557),"",MAX(G$4:G556)+1)&lt;=G$3,IF(ISNUMBER(E557),"",MAX(G$4:G556)+1),"")</f>
        <v/>
      </c>
      <c r="K557" s="309"/>
      <c r="L557" s="309" t="str">
        <f>IF(C557="","",IF(ISNUMBER(MATCH(C557,$J$5:$J$1000,0)),"",IF(G557=1,E$4,0)+MAX(L$4:L556)+1))</f>
        <v/>
      </c>
    </row>
    <row r="558" spans="1:12" ht="12.75" customHeight="1" x14ac:dyDescent="0.25">
      <c r="A558" s="310">
        <f>IF(ROW()-ROW(A$4)&lt;=1000,ROW()-ROW(A$4),"")</f>
        <v>554</v>
      </c>
      <c r="G558" s="309" t="str">
        <f>IF(IF(ISNUMBER(E558),"",MAX(G$4:G557)+1)&lt;=G$3,IF(ISNUMBER(E558),"",MAX(G$4:G557)+1),"")</f>
        <v/>
      </c>
      <c r="K558" s="309"/>
      <c r="L558" s="309" t="str">
        <f>IF(C558="","",IF(ISNUMBER(MATCH(C558,$J$5:$J$1000,0)),"",IF(G558=1,E$4,0)+MAX(L$4:L557)+1))</f>
        <v/>
      </c>
    </row>
    <row r="559" spans="1:12" ht="12.75" customHeight="1" x14ac:dyDescent="0.25">
      <c r="A559" s="310">
        <f>IF(ROW()-ROW(A$4)&lt;=1000,ROW()-ROW(A$4),"")</f>
        <v>555</v>
      </c>
      <c r="G559" s="309" t="str">
        <f>IF(IF(ISNUMBER(E559),"",MAX(G$4:G558)+1)&lt;=G$3,IF(ISNUMBER(E559),"",MAX(G$4:G558)+1),"")</f>
        <v/>
      </c>
      <c r="K559" s="309"/>
      <c r="L559" s="309" t="str">
        <f>IF(C559="","",IF(ISNUMBER(MATCH(C559,$J$5:$J$1000,0)),"",IF(G559=1,E$4,0)+MAX(L$4:L558)+1))</f>
        <v/>
      </c>
    </row>
    <row r="560" spans="1:12" ht="12.75" customHeight="1" x14ac:dyDescent="0.25">
      <c r="A560" s="310">
        <f>IF(ROW()-ROW(A$4)&lt;=1000,ROW()-ROW(A$4),"")</f>
        <v>556</v>
      </c>
      <c r="G560" s="309" t="str">
        <f>IF(IF(ISNUMBER(E560),"",MAX(G$4:G559)+1)&lt;=G$3,IF(ISNUMBER(E560),"",MAX(G$4:G559)+1),"")</f>
        <v/>
      </c>
      <c r="K560" s="309"/>
      <c r="L560" s="309" t="str">
        <f>IF(C560="","",IF(ISNUMBER(MATCH(C560,$J$5:$J$1000,0)),"",IF(G560=1,E$4,0)+MAX(L$4:L559)+1))</f>
        <v/>
      </c>
    </row>
    <row r="561" spans="1:12" ht="12.75" customHeight="1" x14ac:dyDescent="0.25">
      <c r="A561" s="310">
        <f>IF(ROW()-ROW(A$4)&lt;=1000,ROW()-ROW(A$4),"")</f>
        <v>557</v>
      </c>
      <c r="G561" s="309" t="str">
        <f>IF(IF(ISNUMBER(E561),"",MAX(G$4:G560)+1)&lt;=G$3,IF(ISNUMBER(E561),"",MAX(G$4:G560)+1),"")</f>
        <v/>
      </c>
      <c r="K561" s="309"/>
      <c r="L561" s="309" t="str">
        <f>IF(C561="","",IF(ISNUMBER(MATCH(C561,$J$5:$J$1000,0)),"",IF(G561=1,E$4,0)+MAX(L$4:L560)+1))</f>
        <v/>
      </c>
    </row>
    <row r="562" spans="1:12" ht="12.75" customHeight="1" x14ac:dyDescent="0.25">
      <c r="A562" s="310">
        <f>IF(ROW()-ROW(A$4)&lt;=1000,ROW()-ROW(A$4),"")</f>
        <v>558</v>
      </c>
      <c r="G562" s="309" t="str">
        <f>IF(IF(ISNUMBER(E562),"",MAX(G$4:G561)+1)&lt;=G$3,IF(ISNUMBER(E562),"",MAX(G$4:G561)+1),"")</f>
        <v/>
      </c>
      <c r="K562" s="309"/>
      <c r="L562" s="309" t="str">
        <f>IF(C562="","",IF(ISNUMBER(MATCH(C562,$J$5:$J$1000,0)),"",IF(G562=1,E$4,0)+MAX(L$4:L561)+1))</f>
        <v/>
      </c>
    </row>
    <row r="563" spans="1:12" ht="12.75" customHeight="1" x14ac:dyDescent="0.25">
      <c r="A563" s="310">
        <f>IF(ROW()-ROW(A$4)&lt;=1000,ROW()-ROW(A$4),"")</f>
        <v>559</v>
      </c>
      <c r="G563" s="309" t="str">
        <f>IF(IF(ISNUMBER(E563),"",MAX(G$4:G562)+1)&lt;=G$3,IF(ISNUMBER(E563),"",MAX(G$4:G562)+1),"")</f>
        <v/>
      </c>
      <c r="K563" s="309"/>
      <c r="L563" s="309" t="str">
        <f>IF(C563="","",IF(ISNUMBER(MATCH(C563,$J$5:$J$1000,0)),"",IF(G563=1,E$4,0)+MAX(L$4:L562)+1))</f>
        <v/>
      </c>
    </row>
    <row r="564" spans="1:12" ht="12.75" customHeight="1" x14ac:dyDescent="0.25">
      <c r="A564" s="310">
        <f>IF(ROW()-ROW(A$4)&lt;=1000,ROW()-ROW(A$4),"")</f>
        <v>560</v>
      </c>
      <c r="G564" s="309" t="str">
        <f>IF(IF(ISNUMBER(E564),"",MAX(G$4:G563)+1)&lt;=G$3,IF(ISNUMBER(E564),"",MAX(G$4:G563)+1),"")</f>
        <v/>
      </c>
      <c r="K564" s="309"/>
      <c r="L564" s="309" t="str">
        <f>IF(C564="","",IF(ISNUMBER(MATCH(C564,$J$5:$J$1000,0)),"",IF(G564=1,E$4,0)+MAX(L$4:L563)+1))</f>
        <v/>
      </c>
    </row>
    <row r="565" spans="1:12" ht="12.75" customHeight="1" x14ac:dyDescent="0.25">
      <c r="A565" s="310">
        <f>IF(ROW()-ROW(A$4)&lt;=1000,ROW()-ROW(A$4),"")</f>
        <v>561</v>
      </c>
      <c r="G565" s="309" t="str">
        <f>IF(IF(ISNUMBER(E565),"",MAX(G$4:G564)+1)&lt;=G$3,IF(ISNUMBER(E565),"",MAX(G$4:G564)+1),"")</f>
        <v/>
      </c>
      <c r="K565" s="309"/>
      <c r="L565" s="309" t="str">
        <f>IF(C565="","",IF(ISNUMBER(MATCH(C565,$J$5:$J$1000,0)),"",IF(G565=1,E$4,0)+MAX(L$4:L564)+1))</f>
        <v/>
      </c>
    </row>
    <row r="566" spans="1:12" ht="12.75" customHeight="1" x14ac:dyDescent="0.25">
      <c r="A566" s="310">
        <f>IF(ROW()-ROW(A$4)&lt;=1000,ROW()-ROW(A$4),"")</f>
        <v>562</v>
      </c>
      <c r="G566" s="309" t="str">
        <f>IF(IF(ISNUMBER(E566),"",MAX(G$4:G565)+1)&lt;=G$3,IF(ISNUMBER(E566),"",MAX(G$4:G565)+1),"")</f>
        <v/>
      </c>
      <c r="K566" s="309"/>
      <c r="L566" s="309" t="str">
        <f>IF(C566="","",IF(ISNUMBER(MATCH(C566,$J$5:$J$1000,0)),"",IF(G566=1,E$4,0)+MAX(L$4:L565)+1))</f>
        <v/>
      </c>
    </row>
    <row r="567" spans="1:12" ht="12.75" customHeight="1" x14ac:dyDescent="0.25">
      <c r="A567" s="310">
        <f>IF(ROW()-ROW(A$4)&lt;=1000,ROW()-ROW(A$4),"")</f>
        <v>563</v>
      </c>
      <c r="G567" s="309" t="str">
        <f>IF(IF(ISNUMBER(E567),"",MAX(G$4:G566)+1)&lt;=G$3,IF(ISNUMBER(E567),"",MAX(G$4:G566)+1),"")</f>
        <v/>
      </c>
      <c r="K567" s="309"/>
      <c r="L567" s="309" t="str">
        <f>IF(C567="","",IF(ISNUMBER(MATCH(C567,$J$5:$J$1000,0)),"",IF(G567=1,E$4,0)+MAX(L$4:L566)+1))</f>
        <v/>
      </c>
    </row>
    <row r="568" spans="1:12" ht="12.75" customHeight="1" x14ac:dyDescent="0.25">
      <c r="A568" s="310">
        <f>IF(ROW()-ROW(A$4)&lt;=1000,ROW()-ROW(A$4),"")</f>
        <v>564</v>
      </c>
      <c r="G568" s="309" t="str">
        <f>IF(IF(ISNUMBER(E568),"",MAX(G$4:G567)+1)&lt;=G$3,IF(ISNUMBER(E568),"",MAX(G$4:G567)+1),"")</f>
        <v/>
      </c>
      <c r="K568" s="309"/>
      <c r="L568" s="309" t="str">
        <f>IF(C568="","",IF(ISNUMBER(MATCH(C568,$J$5:$J$1000,0)),"",IF(G568=1,E$4,0)+MAX(L$4:L567)+1))</f>
        <v/>
      </c>
    </row>
    <row r="569" spans="1:12" ht="12.75" customHeight="1" x14ac:dyDescent="0.25">
      <c r="A569" s="310">
        <f>IF(ROW()-ROW(A$4)&lt;=1000,ROW()-ROW(A$4),"")</f>
        <v>565</v>
      </c>
      <c r="G569" s="309" t="str">
        <f>IF(IF(ISNUMBER(E569),"",MAX(G$4:G568)+1)&lt;=G$3,IF(ISNUMBER(E569),"",MAX(G$4:G568)+1),"")</f>
        <v/>
      </c>
      <c r="K569" s="309"/>
      <c r="L569" s="309" t="str">
        <f>IF(C569="","",IF(ISNUMBER(MATCH(C569,$J$5:$J$1000,0)),"",IF(G569=1,E$4,0)+MAX(L$4:L568)+1))</f>
        <v/>
      </c>
    </row>
    <row r="570" spans="1:12" ht="12.75" customHeight="1" x14ac:dyDescent="0.25">
      <c r="A570" s="310">
        <f>IF(ROW()-ROW(A$4)&lt;=1000,ROW()-ROW(A$4),"")</f>
        <v>566</v>
      </c>
      <c r="G570" s="309" t="str">
        <f>IF(IF(ISNUMBER(E570),"",MAX(G$4:G569)+1)&lt;=G$3,IF(ISNUMBER(E570),"",MAX(G$4:G569)+1),"")</f>
        <v/>
      </c>
      <c r="K570" s="309"/>
      <c r="L570" s="309" t="str">
        <f>IF(C570="","",IF(ISNUMBER(MATCH(C570,$J$5:$J$1000,0)),"",IF(G570=1,E$4,0)+MAX(L$4:L569)+1))</f>
        <v/>
      </c>
    </row>
    <row r="571" spans="1:12" ht="12.75" customHeight="1" x14ac:dyDescent="0.25">
      <c r="A571" s="310">
        <f>IF(ROW()-ROW(A$4)&lt;=1000,ROW()-ROW(A$4),"")</f>
        <v>567</v>
      </c>
      <c r="G571" s="309" t="str">
        <f>IF(IF(ISNUMBER(E571),"",MAX(G$4:G570)+1)&lt;=G$3,IF(ISNUMBER(E571),"",MAX(G$4:G570)+1),"")</f>
        <v/>
      </c>
      <c r="K571" s="309"/>
      <c r="L571" s="309" t="str">
        <f>IF(C571="","",IF(ISNUMBER(MATCH(C571,$J$5:$J$1000,0)),"",IF(G571=1,E$4,0)+MAX(L$4:L570)+1))</f>
        <v/>
      </c>
    </row>
    <row r="572" spans="1:12" ht="12.75" customHeight="1" x14ac:dyDescent="0.25">
      <c r="A572" s="310">
        <f>IF(ROW()-ROW(A$4)&lt;=1000,ROW()-ROW(A$4),"")</f>
        <v>568</v>
      </c>
      <c r="G572" s="309" t="str">
        <f>IF(IF(ISNUMBER(E572),"",MAX(G$4:G571)+1)&lt;=G$3,IF(ISNUMBER(E572),"",MAX(G$4:G571)+1),"")</f>
        <v/>
      </c>
      <c r="K572" s="309"/>
      <c r="L572" s="309" t="str">
        <f>IF(C572="","",IF(ISNUMBER(MATCH(C572,$J$5:$J$1000,0)),"",IF(G572=1,E$4,0)+MAX(L$4:L571)+1))</f>
        <v/>
      </c>
    </row>
    <row r="573" spans="1:12" ht="12.75" customHeight="1" x14ac:dyDescent="0.25">
      <c r="A573" s="310">
        <f>IF(ROW()-ROW(A$4)&lt;=1000,ROW()-ROW(A$4),"")</f>
        <v>569</v>
      </c>
      <c r="G573" s="309" t="str">
        <f>IF(IF(ISNUMBER(E573),"",MAX(G$4:G572)+1)&lt;=G$3,IF(ISNUMBER(E573),"",MAX(G$4:G572)+1),"")</f>
        <v/>
      </c>
      <c r="K573" s="309"/>
      <c r="L573" s="309" t="str">
        <f>IF(C573="","",IF(ISNUMBER(MATCH(C573,$J$5:$J$1000,0)),"",IF(G573=1,E$4,0)+MAX(L$4:L572)+1))</f>
        <v/>
      </c>
    </row>
    <row r="574" spans="1:12" ht="12.75" customHeight="1" x14ac:dyDescent="0.25">
      <c r="A574" s="310">
        <f>IF(ROW()-ROW(A$4)&lt;=1000,ROW()-ROW(A$4),"")</f>
        <v>570</v>
      </c>
      <c r="G574" s="309" t="str">
        <f>IF(IF(ISNUMBER(E574),"",MAX(G$4:G573)+1)&lt;=G$3,IF(ISNUMBER(E574),"",MAX(G$4:G573)+1),"")</f>
        <v/>
      </c>
      <c r="K574" s="309"/>
      <c r="L574" s="309" t="str">
        <f>IF(C574="","",IF(ISNUMBER(MATCH(C574,$J$5:$J$1000,0)),"",IF(G574=1,E$4,0)+MAX(L$4:L573)+1))</f>
        <v/>
      </c>
    </row>
    <row r="575" spans="1:12" ht="12.75" customHeight="1" x14ac:dyDescent="0.25">
      <c r="A575" s="310">
        <f>IF(ROW()-ROW(A$4)&lt;=1000,ROW()-ROW(A$4),"")</f>
        <v>571</v>
      </c>
      <c r="G575" s="309" t="str">
        <f>IF(IF(ISNUMBER(E575),"",MAX(G$4:G574)+1)&lt;=G$3,IF(ISNUMBER(E575),"",MAX(G$4:G574)+1),"")</f>
        <v/>
      </c>
      <c r="K575" s="309"/>
      <c r="L575" s="309" t="str">
        <f>IF(C575="","",IF(ISNUMBER(MATCH(C575,$J$5:$J$1000,0)),"",IF(G575=1,E$4,0)+MAX(L$4:L574)+1))</f>
        <v/>
      </c>
    </row>
    <row r="576" spans="1:12" ht="12.75" customHeight="1" x14ac:dyDescent="0.25">
      <c r="A576" s="310">
        <f>IF(ROW()-ROW(A$4)&lt;=1000,ROW()-ROW(A$4),"")</f>
        <v>572</v>
      </c>
      <c r="G576" s="309" t="str">
        <f>IF(IF(ISNUMBER(E576),"",MAX(G$4:G575)+1)&lt;=G$3,IF(ISNUMBER(E576),"",MAX(G$4:G575)+1),"")</f>
        <v/>
      </c>
      <c r="K576" s="309"/>
      <c r="L576" s="309" t="str">
        <f>IF(C576="","",IF(ISNUMBER(MATCH(C576,$J$5:$J$1000,0)),"",IF(G576=1,E$4,0)+MAX(L$4:L575)+1))</f>
        <v/>
      </c>
    </row>
    <row r="577" spans="1:12" ht="12.75" customHeight="1" x14ac:dyDescent="0.25">
      <c r="A577" s="310">
        <f>IF(ROW()-ROW(A$4)&lt;=1000,ROW()-ROW(A$4),"")</f>
        <v>573</v>
      </c>
      <c r="G577" s="309" t="str">
        <f>IF(IF(ISNUMBER(E577),"",MAX(G$4:G576)+1)&lt;=G$3,IF(ISNUMBER(E577),"",MAX(G$4:G576)+1),"")</f>
        <v/>
      </c>
      <c r="K577" s="309"/>
      <c r="L577" s="309" t="str">
        <f>IF(C577="","",IF(ISNUMBER(MATCH(C577,$J$5:$J$1000,0)),"",IF(G577=1,E$4,0)+MAX(L$4:L576)+1))</f>
        <v/>
      </c>
    </row>
    <row r="578" spans="1:12" ht="12.75" customHeight="1" x14ac:dyDescent="0.25">
      <c r="A578" s="310">
        <f>IF(ROW()-ROW(A$4)&lt;=1000,ROW()-ROW(A$4),"")</f>
        <v>574</v>
      </c>
      <c r="G578" s="309" t="str">
        <f>IF(IF(ISNUMBER(E578),"",MAX(G$4:G577)+1)&lt;=G$3,IF(ISNUMBER(E578),"",MAX(G$4:G577)+1),"")</f>
        <v/>
      </c>
      <c r="K578" s="309"/>
      <c r="L578" s="309" t="str">
        <f>IF(C578="","",IF(ISNUMBER(MATCH(C578,$J$5:$J$1000,0)),"",IF(G578=1,E$4,0)+MAX(L$4:L577)+1))</f>
        <v/>
      </c>
    </row>
    <row r="579" spans="1:12" ht="12.75" customHeight="1" x14ac:dyDescent="0.25">
      <c r="A579" s="310">
        <f>IF(ROW()-ROW(A$4)&lt;=1000,ROW()-ROW(A$4),"")</f>
        <v>575</v>
      </c>
      <c r="G579" s="309" t="str">
        <f>IF(IF(ISNUMBER(E579),"",MAX(G$4:G578)+1)&lt;=G$3,IF(ISNUMBER(E579),"",MAX(G$4:G578)+1),"")</f>
        <v/>
      </c>
      <c r="K579" s="309"/>
      <c r="L579" s="309" t="str">
        <f>IF(C579="","",IF(ISNUMBER(MATCH(C579,$J$5:$J$1000,0)),"",IF(G579=1,E$4,0)+MAX(L$4:L578)+1))</f>
        <v/>
      </c>
    </row>
    <row r="580" spans="1:12" ht="12.75" customHeight="1" x14ac:dyDescent="0.25">
      <c r="A580" s="310">
        <f>IF(ROW()-ROW(A$4)&lt;=1000,ROW()-ROW(A$4),"")</f>
        <v>576</v>
      </c>
      <c r="G580" s="309" t="str">
        <f>IF(IF(ISNUMBER(E580),"",MAX(G$4:G579)+1)&lt;=G$3,IF(ISNUMBER(E580),"",MAX(G$4:G579)+1),"")</f>
        <v/>
      </c>
      <c r="K580" s="309"/>
      <c r="L580" s="309" t="str">
        <f>IF(C580="","",IF(ISNUMBER(MATCH(C580,$J$5:$J$1000,0)),"",IF(G580=1,E$4,0)+MAX(L$4:L579)+1))</f>
        <v/>
      </c>
    </row>
    <row r="581" spans="1:12" ht="12.75" customHeight="1" x14ac:dyDescent="0.25">
      <c r="A581" s="310">
        <f>IF(ROW()-ROW(A$4)&lt;=1000,ROW()-ROW(A$4),"")</f>
        <v>577</v>
      </c>
      <c r="G581" s="309" t="str">
        <f>IF(IF(ISNUMBER(E581),"",MAX(G$4:G580)+1)&lt;=G$3,IF(ISNUMBER(E581),"",MAX(G$4:G580)+1),"")</f>
        <v/>
      </c>
      <c r="K581" s="309"/>
      <c r="L581" s="309" t="str">
        <f>IF(C581="","",IF(ISNUMBER(MATCH(C581,$J$5:$J$1000,0)),"",IF(G581=1,E$4,0)+MAX(L$4:L580)+1))</f>
        <v/>
      </c>
    </row>
    <row r="582" spans="1:12" ht="12.75" customHeight="1" x14ac:dyDescent="0.25">
      <c r="A582" s="310">
        <f>IF(ROW()-ROW(A$4)&lt;=1000,ROW()-ROW(A$4),"")</f>
        <v>578</v>
      </c>
      <c r="G582" s="309" t="str">
        <f>IF(IF(ISNUMBER(E582),"",MAX(G$4:G581)+1)&lt;=G$3,IF(ISNUMBER(E582),"",MAX(G$4:G581)+1),"")</f>
        <v/>
      </c>
      <c r="K582" s="309"/>
      <c r="L582" s="309" t="str">
        <f>IF(C582="","",IF(ISNUMBER(MATCH(C582,$J$5:$J$1000,0)),"",IF(G582=1,E$4,0)+MAX(L$4:L581)+1))</f>
        <v/>
      </c>
    </row>
    <row r="583" spans="1:12" ht="12.75" customHeight="1" x14ac:dyDescent="0.25">
      <c r="A583" s="310">
        <f>IF(ROW()-ROW(A$4)&lt;=1000,ROW()-ROW(A$4),"")</f>
        <v>579</v>
      </c>
      <c r="G583" s="309" t="str">
        <f>IF(IF(ISNUMBER(E583),"",MAX(G$4:G582)+1)&lt;=G$3,IF(ISNUMBER(E583),"",MAX(G$4:G582)+1),"")</f>
        <v/>
      </c>
      <c r="K583" s="309"/>
      <c r="L583" s="309" t="str">
        <f>IF(C583="","",IF(ISNUMBER(MATCH(C583,$J$5:$J$1000,0)),"",IF(G583=1,E$4,0)+MAX(L$4:L582)+1))</f>
        <v/>
      </c>
    </row>
    <row r="584" spans="1:12" ht="12.75" customHeight="1" x14ac:dyDescent="0.25">
      <c r="A584" s="310">
        <f>IF(ROW()-ROW(A$4)&lt;=1000,ROW()-ROW(A$4),"")</f>
        <v>580</v>
      </c>
      <c r="G584" s="309" t="str">
        <f>IF(IF(ISNUMBER(E584),"",MAX(G$4:G583)+1)&lt;=G$3,IF(ISNUMBER(E584),"",MAX(G$4:G583)+1),"")</f>
        <v/>
      </c>
      <c r="K584" s="309"/>
      <c r="L584" s="309" t="str">
        <f>IF(C584="","",IF(ISNUMBER(MATCH(C584,$J$5:$J$1000,0)),"",IF(G584=1,E$4,0)+MAX(L$4:L583)+1))</f>
        <v/>
      </c>
    </row>
    <row r="585" spans="1:12" ht="12.75" customHeight="1" x14ac:dyDescent="0.25">
      <c r="A585" s="310">
        <f>IF(ROW()-ROW(A$4)&lt;=1000,ROW()-ROW(A$4),"")</f>
        <v>581</v>
      </c>
      <c r="G585" s="309" t="str">
        <f>IF(IF(ISNUMBER(E585),"",MAX(G$4:G584)+1)&lt;=G$3,IF(ISNUMBER(E585),"",MAX(G$4:G584)+1),"")</f>
        <v/>
      </c>
      <c r="K585" s="309"/>
      <c r="L585" s="309" t="str">
        <f>IF(C585="","",IF(ISNUMBER(MATCH(C585,$J$5:$J$1000,0)),"",IF(G585=1,E$4,0)+MAX(L$4:L584)+1))</f>
        <v/>
      </c>
    </row>
    <row r="586" spans="1:12" ht="12.75" customHeight="1" x14ac:dyDescent="0.25">
      <c r="A586" s="310">
        <f>IF(ROW()-ROW(A$4)&lt;=1000,ROW()-ROW(A$4),"")</f>
        <v>582</v>
      </c>
      <c r="G586" s="309" t="str">
        <f>IF(IF(ISNUMBER(E586),"",MAX(G$4:G585)+1)&lt;=G$3,IF(ISNUMBER(E586),"",MAX(G$4:G585)+1),"")</f>
        <v/>
      </c>
      <c r="K586" s="309"/>
      <c r="L586" s="309" t="str">
        <f>IF(C586="","",IF(ISNUMBER(MATCH(C586,$J$5:$J$1000,0)),"",IF(G586=1,E$4,0)+MAX(L$4:L585)+1))</f>
        <v/>
      </c>
    </row>
    <row r="587" spans="1:12" ht="12.75" customHeight="1" x14ac:dyDescent="0.25">
      <c r="A587" s="310">
        <f>IF(ROW()-ROW(A$4)&lt;=1000,ROW()-ROW(A$4),"")</f>
        <v>583</v>
      </c>
      <c r="G587" s="309" t="str">
        <f>IF(IF(ISNUMBER(E587),"",MAX(G$4:G586)+1)&lt;=G$3,IF(ISNUMBER(E587),"",MAX(G$4:G586)+1),"")</f>
        <v/>
      </c>
      <c r="K587" s="309"/>
      <c r="L587" s="309" t="str">
        <f>IF(C587="","",IF(ISNUMBER(MATCH(C587,$J$5:$J$1000,0)),"",IF(G587=1,E$4,0)+MAX(L$4:L586)+1))</f>
        <v/>
      </c>
    </row>
    <row r="588" spans="1:12" ht="12.75" customHeight="1" x14ac:dyDescent="0.25">
      <c r="A588" s="310">
        <f>IF(ROW()-ROW(A$4)&lt;=1000,ROW()-ROW(A$4),"")</f>
        <v>584</v>
      </c>
      <c r="G588" s="309" t="str">
        <f>IF(IF(ISNUMBER(E588),"",MAX(G$4:G587)+1)&lt;=G$3,IF(ISNUMBER(E588),"",MAX(G$4:G587)+1),"")</f>
        <v/>
      </c>
      <c r="K588" s="309"/>
      <c r="L588" s="309" t="str">
        <f>IF(C588="","",IF(ISNUMBER(MATCH(C588,$J$5:$J$1000,0)),"",IF(G588=1,E$4,0)+MAX(L$4:L587)+1))</f>
        <v/>
      </c>
    </row>
    <row r="589" spans="1:12" ht="12.75" customHeight="1" x14ac:dyDescent="0.25">
      <c r="A589" s="310">
        <f>IF(ROW()-ROW(A$4)&lt;=1000,ROW()-ROW(A$4),"")</f>
        <v>585</v>
      </c>
      <c r="G589" s="309" t="str">
        <f>IF(IF(ISNUMBER(E589),"",MAX(G$4:G588)+1)&lt;=G$3,IF(ISNUMBER(E589),"",MAX(G$4:G588)+1),"")</f>
        <v/>
      </c>
      <c r="K589" s="309"/>
      <c r="L589" s="309" t="str">
        <f>IF(C589="","",IF(ISNUMBER(MATCH(C589,$J$5:$J$1000,0)),"",IF(G589=1,E$4,0)+MAX(L$4:L588)+1))</f>
        <v/>
      </c>
    </row>
    <row r="590" spans="1:12" ht="12.75" customHeight="1" x14ac:dyDescent="0.25">
      <c r="A590" s="310">
        <f>IF(ROW()-ROW(A$4)&lt;=1000,ROW()-ROW(A$4),"")</f>
        <v>586</v>
      </c>
      <c r="G590" s="309" t="str">
        <f>IF(IF(ISNUMBER(E590),"",MAX(G$4:G589)+1)&lt;=G$3,IF(ISNUMBER(E590),"",MAX(G$4:G589)+1),"")</f>
        <v/>
      </c>
      <c r="K590" s="309"/>
      <c r="L590" s="309" t="str">
        <f>IF(C590="","",IF(ISNUMBER(MATCH(C590,$J$5:$J$1000,0)),"",IF(G590=1,E$4,0)+MAX(L$4:L589)+1))</f>
        <v/>
      </c>
    </row>
    <row r="591" spans="1:12" ht="12.75" customHeight="1" x14ac:dyDescent="0.25">
      <c r="A591" s="310">
        <f>IF(ROW()-ROW(A$4)&lt;=1000,ROW()-ROW(A$4),"")</f>
        <v>587</v>
      </c>
      <c r="G591" s="309" t="str">
        <f>IF(IF(ISNUMBER(E591),"",MAX(G$4:G590)+1)&lt;=G$3,IF(ISNUMBER(E591),"",MAX(G$4:G590)+1),"")</f>
        <v/>
      </c>
      <c r="K591" s="309"/>
      <c r="L591" s="309" t="str">
        <f>IF(C591="","",IF(ISNUMBER(MATCH(C591,$J$5:$J$1000,0)),"",IF(G591=1,E$4,0)+MAX(L$4:L590)+1))</f>
        <v/>
      </c>
    </row>
    <row r="592" spans="1:12" ht="12.75" customHeight="1" x14ac:dyDescent="0.25">
      <c r="A592" s="310">
        <f>IF(ROW()-ROW(A$4)&lt;=1000,ROW()-ROW(A$4),"")</f>
        <v>588</v>
      </c>
      <c r="G592" s="309" t="str">
        <f>IF(IF(ISNUMBER(E592),"",MAX(G$4:G591)+1)&lt;=G$3,IF(ISNUMBER(E592),"",MAX(G$4:G591)+1),"")</f>
        <v/>
      </c>
      <c r="K592" s="309"/>
      <c r="L592" s="309" t="str">
        <f>IF(C592="","",IF(ISNUMBER(MATCH(C592,$J$5:$J$1000,0)),"",IF(G592=1,E$4,0)+MAX(L$4:L591)+1))</f>
        <v/>
      </c>
    </row>
    <row r="593" spans="1:12" ht="12.75" customHeight="1" x14ac:dyDescent="0.25">
      <c r="A593" s="310">
        <f>IF(ROW()-ROW(A$4)&lt;=1000,ROW()-ROW(A$4),"")</f>
        <v>589</v>
      </c>
      <c r="G593" s="309" t="str">
        <f>IF(IF(ISNUMBER(E593),"",MAX(G$4:G592)+1)&lt;=G$3,IF(ISNUMBER(E593),"",MAX(G$4:G592)+1),"")</f>
        <v/>
      </c>
      <c r="K593" s="309"/>
      <c r="L593" s="309" t="str">
        <f>IF(C593="","",IF(ISNUMBER(MATCH(C593,$J$5:$J$1000,0)),"",IF(G593=1,E$4,0)+MAX(L$4:L592)+1))</f>
        <v/>
      </c>
    </row>
    <row r="594" spans="1:12" ht="12.75" customHeight="1" x14ac:dyDescent="0.25">
      <c r="A594" s="310">
        <f>IF(ROW()-ROW(A$4)&lt;=1000,ROW()-ROW(A$4),"")</f>
        <v>590</v>
      </c>
      <c r="G594" s="309" t="str">
        <f>IF(IF(ISNUMBER(E594),"",MAX(G$4:G593)+1)&lt;=G$3,IF(ISNUMBER(E594),"",MAX(G$4:G593)+1),"")</f>
        <v/>
      </c>
      <c r="K594" s="309"/>
      <c r="L594" s="309" t="str">
        <f>IF(C594="","",IF(ISNUMBER(MATCH(C594,$J$5:$J$1000,0)),"",IF(G594=1,E$4,0)+MAX(L$4:L593)+1))</f>
        <v/>
      </c>
    </row>
    <row r="595" spans="1:12" ht="12.75" customHeight="1" x14ac:dyDescent="0.25">
      <c r="A595" s="310">
        <f>IF(ROW()-ROW(A$4)&lt;=1000,ROW()-ROW(A$4),"")</f>
        <v>591</v>
      </c>
      <c r="G595" s="309" t="str">
        <f>IF(IF(ISNUMBER(E595),"",MAX(G$4:G594)+1)&lt;=G$3,IF(ISNUMBER(E595),"",MAX(G$4:G594)+1),"")</f>
        <v/>
      </c>
      <c r="K595" s="309"/>
      <c r="L595" s="309" t="str">
        <f>IF(C595="","",IF(ISNUMBER(MATCH(C595,$J$5:$J$1000,0)),"",IF(G595=1,E$4,0)+MAX(L$4:L594)+1))</f>
        <v/>
      </c>
    </row>
    <row r="596" spans="1:12" ht="12.75" customHeight="1" x14ac:dyDescent="0.25">
      <c r="A596" s="310">
        <f>IF(ROW()-ROW(A$4)&lt;=1000,ROW()-ROW(A$4),"")</f>
        <v>592</v>
      </c>
      <c r="G596" s="309" t="str">
        <f>IF(IF(ISNUMBER(E596),"",MAX(G$4:G595)+1)&lt;=G$3,IF(ISNUMBER(E596),"",MAX(G$4:G595)+1),"")</f>
        <v/>
      </c>
      <c r="K596" s="309"/>
      <c r="L596" s="309" t="str">
        <f>IF(C596="","",IF(ISNUMBER(MATCH(C596,$J$5:$J$1000,0)),"",IF(G596=1,E$4,0)+MAX(L$4:L595)+1))</f>
        <v/>
      </c>
    </row>
    <row r="597" spans="1:12" ht="12.75" customHeight="1" x14ac:dyDescent="0.25">
      <c r="A597" s="310">
        <f>IF(ROW()-ROW(A$4)&lt;=1000,ROW()-ROW(A$4),"")</f>
        <v>593</v>
      </c>
      <c r="G597" s="309" t="str">
        <f>IF(IF(ISNUMBER(E597),"",MAX(G$4:G596)+1)&lt;=G$3,IF(ISNUMBER(E597),"",MAX(G$4:G596)+1),"")</f>
        <v/>
      </c>
      <c r="K597" s="309"/>
      <c r="L597" s="309" t="str">
        <f>IF(C597="","",IF(ISNUMBER(MATCH(C597,$J$5:$J$1000,0)),"",IF(G597=1,E$4,0)+MAX(L$4:L596)+1))</f>
        <v/>
      </c>
    </row>
    <row r="598" spans="1:12" ht="12.75" customHeight="1" x14ac:dyDescent="0.25">
      <c r="A598" s="310">
        <f>IF(ROW()-ROW(A$4)&lt;=1000,ROW()-ROW(A$4),"")</f>
        <v>594</v>
      </c>
      <c r="G598" s="309" t="str">
        <f>IF(IF(ISNUMBER(E598),"",MAX(G$4:G597)+1)&lt;=G$3,IF(ISNUMBER(E598),"",MAX(G$4:G597)+1),"")</f>
        <v/>
      </c>
      <c r="K598" s="309"/>
      <c r="L598" s="309" t="str">
        <f>IF(C598="","",IF(ISNUMBER(MATCH(C598,$J$5:$J$1000,0)),"",IF(G598=1,E$4,0)+MAX(L$4:L597)+1))</f>
        <v/>
      </c>
    </row>
    <row r="599" spans="1:12" ht="12.75" customHeight="1" x14ac:dyDescent="0.25">
      <c r="A599" s="310">
        <f>IF(ROW()-ROW(A$4)&lt;=1000,ROW()-ROW(A$4),"")</f>
        <v>595</v>
      </c>
      <c r="G599" s="309" t="str">
        <f>IF(IF(ISNUMBER(E599),"",MAX(G$4:G598)+1)&lt;=G$3,IF(ISNUMBER(E599),"",MAX(G$4:G598)+1),"")</f>
        <v/>
      </c>
      <c r="K599" s="309"/>
      <c r="L599" s="309" t="str">
        <f>IF(C599="","",IF(ISNUMBER(MATCH(C599,$J$5:$J$1000,0)),"",IF(G599=1,E$4,0)+MAX(L$4:L598)+1))</f>
        <v/>
      </c>
    </row>
    <row r="600" spans="1:12" ht="12.75" customHeight="1" x14ac:dyDescent="0.25">
      <c r="A600" s="310">
        <f>IF(ROW()-ROW(A$4)&lt;=1000,ROW()-ROW(A$4),"")</f>
        <v>596</v>
      </c>
      <c r="G600" s="309" t="str">
        <f>IF(IF(ISNUMBER(E600),"",MAX(G$4:G599)+1)&lt;=G$3,IF(ISNUMBER(E600),"",MAX(G$4:G599)+1),"")</f>
        <v/>
      </c>
      <c r="K600" s="309"/>
      <c r="L600" s="309" t="str">
        <f>IF(C600="","",IF(ISNUMBER(MATCH(C600,$J$5:$J$1000,0)),"",IF(G600=1,E$4,0)+MAX(L$4:L599)+1))</f>
        <v/>
      </c>
    </row>
    <row r="601" spans="1:12" ht="12.75" customHeight="1" x14ac:dyDescent="0.25">
      <c r="A601" s="310">
        <f>IF(ROW()-ROW(A$4)&lt;=1000,ROW()-ROW(A$4),"")</f>
        <v>597</v>
      </c>
      <c r="G601" s="309" t="str">
        <f>IF(IF(ISNUMBER(E601),"",MAX(G$4:G600)+1)&lt;=G$3,IF(ISNUMBER(E601),"",MAX(G$4:G600)+1),"")</f>
        <v/>
      </c>
      <c r="K601" s="309"/>
      <c r="L601" s="309" t="str">
        <f>IF(C601="","",IF(ISNUMBER(MATCH(C601,$J$5:$J$1000,0)),"",IF(G601=1,E$4,0)+MAX(L$4:L600)+1))</f>
        <v/>
      </c>
    </row>
    <row r="602" spans="1:12" ht="12.75" customHeight="1" x14ac:dyDescent="0.25">
      <c r="A602" s="310">
        <f>IF(ROW()-ROW(A$4)&lt;=1000,ROW()-ROW(A$4),"")</f>
        <v>598</v>
      </c>
      <c r="G602" s="309" t="str">
        <f>IF(IF(ISNUMBER(E602),"",MAX(G$4:G601)+1)&lt;=G$3,IF(ISNUMBER(E602),"",MAX(G$4:G601)+1),"")</f>
        <v/>
      </c>
      <c r="K602" s="309"/>
      <c r="L602" s="309" t="str">
        <f>IF(C602="","",IF(ISNUMBER(MATCH(C602,$J$5:$J$1000,0)),"",IF(G602=1,E$4,0)+MAX(L$4:L601)+1))</f>
        <v/>
      </c>
    </row>
    <row r="603" spans="1:12" ht="12.75" customHeight="1" x14ac:dyDescent="0.25">
      <c r="A603" s="310">
        <f>IF(ROW()-ROW(A$4)&lt;=1000,ROW()-ROW(A$4),"")</f>
        <v>599</v>
      </c>
      <c r="G603" s="309" t="str">
        <f>IF(IF(ISNUMBER(E603),"",MAX(G$4:G602)+1)&lt;=G$3,IF(ISNUMBER(E603),"",MAX(G$4:G602)+1),"")</f>
        <v/>
      </c>
      <c r="K603" s="309"/>
      <c r="L603" s="309" t="str">
        <f>IF(C603="","",IF(ISNUMBER(MATCH(C603,$J$5:$J$1000,0)),"",IF(G603=1,E$4,0)+MAX(L$4:L602)+1))</f>
        <v/>
      </c>
    </row>
    <row r="604" spans="1:12" ht="12.75" customHeight="1" x14ac:dyDescent="0.25">
      <c r="A604" s="310">
        <f>IF(ROW()-ROW(A$4)&lt;=1000,ROW()-ROW(A$4),"")</f>
        <v>600</v>
      </c>
      <c r="G604" s="309" t="str">
        <f>IF(IF(ISNUMBER(E604),"",MAX(G$4:G603)+1)&lt;=G$3,IF(ISNUMBER(E604),"",MAX(G$4:G603)+1),"")</f>
        <v/>
      </c>
      <c r="K604" s="309"/>
      <c r="L604" s="309" t="str">
        <f>IF(C604="","",IF(ISNUMBER(MATCH(C604,$J$5:$J$1000,0)),"",IF(G604=1,E$4,0)+MAX(L$4:L603)+1))</f>
        <v/>
      </c>
    </row>
    <row r="605" spans="1:12" ht="12.75" customHeight="1" x14ac:dyDescent="0.25">
      <c r="A605" s="310">
        <f>IF(ROW()-ROW(A$4)&lt;=1000,ROW()-ROW(A$4),"")</f>
        <v>601</v>
      </c>
      <c r="G605" s="309" t="str">
        <f>IF(IF(ISNUMBER(E605),"",MAX(G$4:G604)+1)&lt;=G$3,IF(ISNUMBER(E605),"",MAX(G$4:G604)+1),"")</f>
        <v/>
      </c>
      <c r="K605" s="309"/>
      <c r="L605" s="309" t="str">
        <f>IF(C605="","",IF(ISNUMBER(MATCH(C605,$J$5:$J$1000,0)),"",IF(G605=1,E$4,0)+MAX(L$4:L604)+1))</f>
        <v/>
      </c>
    </row>
    <row r="606" spans="1:12" ht="12.75" customHeight="1" x14ac:dyDescent="0.25">
      <c r="A606" s="310">
        <f>IF(ROW()-ROW(A$4)&lt;=1000,ROW()-ROW(A$4),"")</f>
        <v>602</v>
      </c>
      <c r="G606" s="309" t="str">
        <f>IF(IF(ISNUMBER(E606),"",MAX(G$4:G605)+1)&lt;=G$3,IF(ISNUMBER(E606),"",MAX(G$4:G605)+1),"")</f>
        <v/>
      </c>
      <c r="K606" s="309"/>
      <c r="L606" s="309" t="str">
        <f>IF(C606="","",IF(ISNUMBER(MATCH(C606,$J$5:$J$1000,0)),"",IF(G606=1,E$4,0)+MAX(L$4:L605)+1))</f>
        <v/>
      </c>
    </row>
    <row r="607" spans="1:12" ht="12.75" customHeight="1" x14ac:dyDescent="0.25">
      <c r="A607" s="310">
        <f>IF(ROW()-ROW(A$4)&lt;=1000,ROW()-ROW(A$4),"")</f>
        <v>603</v>
      </c>
      <c r="G607" s="309" t="str">
        <f>IF(IF(ISNUMBER(E607),"",MAX(G$4:G606)+1)&lt;=G$3,IF(ISNUMBER(E607),"",MAX(G$4:G606)+1),"")</f>
        <v/>
      </c>
      <c r="K607" s="309"/>
      <c r="L607" s="309" t="str">
        <f>IF(C607="","",IF(ISNUMBER(MATCH(C607,$J$5:$J$1000,0)),"",IF(G607=1,E$4,0)+MAX(L$4:L606)+1))</f>
        <v/>
      </c>
    </row>
    <row r="608" spans="1:12" ht="12.75" customHeight="1" x14ac:dyDescent="0.25">
      <c r="A608" s="310">
        <f>IF(ROW()-ROW(A$4)&lt;=1000,ROW()-ROW(A$4),"")</f>
        <v>604</v>
      </c>
      <c r="G608" s="309" t="str">
        <f>IF(IF(ISNUMBER(E608),"",MAX(G$4:G607)+1)&lt;=G$3,IF(ISNUMBER(E608),"",MAX(G$4:G607)+1),"")</f>
        <v/>
      </c>
      <c r="K608" s="309"/>
      <c r="L608" s="309" t="str">
        <f>IF(C608="","",IF(ISNUMBER(MATCH(C608,$J$5:$J$1000,0)),"",IF(G608=1,E$4,0)+MAX(L$4:L607)+1))</f>
        <v/>
      </c>
    </row>
    <row r="609" spans="1:12" ht="12.75" customHeight="1" x14ac:dyDescent="0.25">
      <c r="A609" s="310">
        <f>IF(ROW()-ROW(A$4)&lt;=1000,ROW()-ROW(A$4),"")</f>
        <v>605</v>
      </c>
      <c r="G609" s="309" t="str">
        <f>IF(IF(ISNUMBER(E609),"",MAX(G$4:G608)+1)&lt;=G$3,IF(ISNUMBER(E609),"",MAX(G$4:G608)+1),"")</f>
        <v/>
      </c>
      <c r="K609" s="309"/>
      <c r="L609" s="309" t="str">
        <f>IF(C609="","",IF(ISNUMBER(MATCH(C609,$J$5:$J$1000,0)),"",IF(G609=1,E$4,0)+MAX(L$4:L608)+1))</f>
        <v/>
      </c>
    </row>
    <row r="610" spans="1:12" ht="12.75" customHeight="1" x14ac:dyDescent="0.25">
      <c r="A610" s="310">
        <f>IF(ROW()-ROW(A$4)&lt;=1000,ROW()-ROW(A$4),"")</f>
        <v>606</v>
      </c>
      <c r="G610" s="309" t="str">
        <f>IF(IF(ISNUMBER(E610),"",MAX(G$4:G609)+1)&lt;=G$3,IF(ISNUMBER(E610),"",MAX(G$4:G609)+1),"")</f>
        <v/>
      </c>
      <c r="K610" s="309"/>
      <c r="L610" s="309" t="str">
        <f>IF(C610="","",IF(ISNUMBER(MATCH(C610,$J$5:$J$1000,0)),"",IF(G610=1,E$4,0)+MAX(L$4:L609)+1))</f>
        <v/>
      </c>
    </row>
    <row r="611" spans="1:12" ht="12.75" customHeight="1" x14ac:dyDescent="0.25">
      <c r="A611" s="310">
        <f>IF(ROW()-ROW(A$4)&lt;=1000,ROW()-ROW(A$4),"")</f>
        <v>607</v>
      </c>
      <c r="G611" s="309" t="str">
        <f>IF(IF(ISNUMBER(E611),"",MAX(G$4:G610)+1)&lt;=G$3,IF(ISNUMBER(E611),"",MAX(G$4:G610)+1),"")</f>
        <v/>
      </c>
      <c r="K611" s="309"/>
      <c r="L611" s="309" t="str">
        <f>IF(C611="","",IF(ISNUMBER(MATCH(C611,$J$5:$J$1000,0)),"",IF(G611=1,E$4,0)+MAX(L$4:L610)+1))</f>
        <v/>
      </c>
    </row>
    <row r="612" spans="1:12" ht="12.75" customHeight="1" x14ac:dyDescent="0.25">
      <c r="A612" s="310">
        <f>IF(ROW()-ROW(A$4)&lt;=1000,ROW()-ROW(A$4),"")</f>
        <v>608</v>
      </c>
      <c r="G612" s="309" t="str">
        <f>IF(IF(ISNUMBER(E612),"",MAX(G$4:G611)+1)&lt;=G$3,IF(ISNUMBER(E612),"",MAX(G$4:G611)+1),"")</f>
        <v/>
      </c>
      <c r="K612" s="309"/>
      <c r="L612" s="309" t="str">
        <f>IF(C612="","",IF(ISNUMBER(MATCH(C612,$J$5:$J$1000,0)),"",IF(G612=1,E$4,0)+MAX(L$4:L611)+1))</f>
        <v/>
      </c>
    </row>
    <row r="613" spans="1:12" ht="12.75" customHeight="1" x14ac:dyDescent="0.25">
      <c r="A613" s="310">
        <f>IF(ROW()-ROW(A$4)&lt;=1000,ROW()-ROW(A$4),"")</f>
        <v>609</v>
      </c>
      <c r="G613" s="309" t="str">
        <f>IF(IF(ISNUMBER(E613),"",MAX(G$4:G612)+1)&lt;=G$3,IF(ISNUMBER(E613),"",MAX(G$4:G612)+1),"")</f>
        <v/>
      </c>
      <c r="K613" s="309"/>
      <c r="L613" s="309" t="str">
        <f>IF(C613="","",IF(ISNUMBER(MATCH(C613,$J$5:$J$1000,0)),"",IF(G613=1,E$4,0)+MAX(L$4:L612)+1))</f>
        <v/>
      </c>
    </row>
    <row r="614" spans="1:12" ht="12.75" customHeight="1" x14ac:dyDescent="0.25">
      <c r="A614" s="310">
        <f>IF(ROW()-ROW(A$4)&lt;=1000,ROW()-ROW(A$4),"")</f>
        <v>610</v>
      </c>
      <c r="G614" s="309" t="str">
        <f>IF(IF(ISNUMBER(E614),"",MAX(G$4:G613)+1)&lt;=G$3,IF(ISNUMBER(E614),"",MAX(G$4:G613)+1),"")</f>
        <v/>
      </c>
      <c r="K614" s="309"/>
      <c r="L614" s="309" t="str">
        <f>IF(C614="","",IF(ISNUMBER(MATCH(C614,$J$5:$J$1000,0)),"",IF(G614=1,E$4,0)+MAX(L$4:L613)+1))</f>
        <v/>
      </c>
    </row>
    <row r="615" spans="1:12" ht="12.75" customHeight="1" x14ac:dyDescent="0.25">
      <c r="A615" s="310">
        <f>IF(ROW()-ROW(A$4)&lt;=1000,ROW()-ROW(A$4),"")</f>
        <v>611</v>
      </c>
      <c r="G615" s="309" t="str">
        <f>IF(IF(ISNUMBER(E615),"",MAX(G$4:G614)+1)&lt;=G$3,IF(ISNUMBER(E615),"",MAX(G$4:G614)+1),"")</f>
        <v/>
      </c>
      <c r="K615" s="309"/>
      <c r="L615" s="309" t="str">
        <f>IF(C615="","",IF(ISNUMBER(MATCH(C615,$J$5:$J$1000,0)),"",IF(G615=1,E$4,0)+MAX(L$4:L614)+1))</f>
        <v/>
      </c>
    </row>
    <row r="616" spans="1:12" ht="12.75" customHeight="1" x14ac:dyDescent="0.25">
      <c r="A616" s="310">
        <f>IF(ROW()-ROW(A$4)&lt;=1000,ROW()-ROW(A$4),"")</f>
        <v>612</v>
      </c>
      <c r="G616" s="309" t="str">
        <f>IF(IF(ISNUMBER(E616),"",MAX(G$4:G615)+1)&lt;=G$3,IF(ISNUMBER(E616),"",MAX(G$4:G615)+1),"")</f>
        <v/>
      </c>
      <c r="K616" s="309"/>
      <c r="L616" s="309" t="str">
        <f>IF(C616="","",IF(ISNUMBER(MATCH(C616,$J$5:$J$1000,0)),"",IF(G616=1,E$4,0)+MAX(L$4:L615)+1))</f>
        <v/>
      </c>
    </row>
    <row r="617" spans="1:12" ht="12.75" customHeight="1" x14ac:dyDescent="0.25">
      <c r="A617" s="310">
        <f>IF(ROW()-ROW(A$4)&lt;=1000,ROW()-ROW(A$4),"")</f>
        <v>613</v>
      </c>
      <c r="G617" s="309" t="str">
        <f>IF(IF(ISNUMBER(E617),"",MAX(G$4:G616)+1)&lt;=G$3,IF(ISNUMBER(E617),"",MAX(G$4:G616)+1),"")</f>
        <v/>
      </c>
      <c r="K617" s="309"/>
      <c r="L617" s="309" t="str">
        <f>IF(C617="","",IF(ISNUMBER(MATCH(C617,$J$5:$J$1000,0)),"",IF(G617=1,E$4,0)+MAX(L$4:L616)+1))</f>
        <v/>
      </c>
    </row>
    <row r="618" spans="1:12" ht="12.75" customHeight="1" x14ac:dyDescent="0.25">
      <c r="A618" s="310">
        <f>IF(ROW()-ROW(A$4)&lt;=1000,ROW()-ROW(A$4),"")</f>
        <v>614</v>
      </c>
      <c r="G618" s="309" t="str">
        <f>IF(IF(ISNUMBER(E618),"",MAX(G$4:G617)+1)&lt;=G$3,IF(ISNUMBER(E618),"",MAX(G$4:G617)+1),"")</f>
        <v/>
      </c>
      <c r="K618" s="309"/>
      <c r="L618" s="309" t="str">
        <f>IF(C618="","",IF(ISNUMBER(MATCH(C618,$J$5:$J$1000,0)),"",IF(G618=1,E$4,0)+MAX(L$4:L617)+1))</f>
        <v/>
      </c>
    </row>
    <row r="619" spans="1:12" ht="12.75" customHeight="1" x14ac:dyDescent="0.25">
      <c r="A619" s="310">
        <f>IF(ROW()-ROW(A$4)&lt;=1000,ROW()-ROW(A$4),"")</f>
        <v>615</v>
      </c>
      <c r="G619" s="309" t="str">
        <f>IF(IF(ISNUMBER(E619),"",MAX(G$4:G618)+1)&lt;=G$3,IF(ISNUMBER(E619),"",MAX(G$4:G618)+1),"")</f>
        <v/>
      </c>
      <c r="K619" s="309"/>
      <c r="L619" s="309" t="str">
        <f>IF(C619="","",IF(ISNUMBER(MATCH(C619,$J$5:$J$1000,0)),"",IF(G619=1,E$4,0)+MAX(L$4:L618)+1))</f>
        <v/>
      </c>
    </row>
    <row r="620" spans="1:12" ht="12.75" customHeight="1" x14ac:dyDescent="0.25">
      <c r="A620" s="310">
        <f>IF(ROW()-ROW(A$4)&lt;=1000,ROW()-ROW(A$4),"")</f>
        <v>616</v>
      </c>
      <c r="G620" s="309" t="str">
        <f>IF(IF(ISNUMBER(E620),"",MAX(G$4:G619)+1)&lt;=G$3,IF(ISNUMBER(E620),"",MAX(G$4:G619)+1),"")</f>
        <v/>
      </c>
      <c r="K620" s="309"/>
      <c r="L620" s="309" t="str">
        <f>IF(C620="","",IF(ISNUMBER(MATCH(C620,$J$5:$J$1000,0)),"",IF(G620=1,E$4,0)+MAX(L$4:L619)+1))</f>
        <v/>
      </c>
    </row>
    <row r="621" spans="1:12" ht="12.75" customHeight="1" x14ac:dyDescent="0.25">
      <c r="A621" s="310">
        <f>IF(ROW()-ROW(A$4)&lt;=1000,ROW()-ROW(A$4),"")</f>
        <v>617</v>
      </c>
      <c r="G621" s="309" t="str">
        <f>IF(IF(ISNUMBER(E621),"",MAX(G$4:G620)+1)&lt;=G$3,IF(ISNUMBER(E621),"",MAX(G$4:G620)+1),"")</f>
        <v/>
      </c>
      <c r="K621" s="309"/>
      <c r="L621" s="309" t="str">
        <f>IF(C621="","",IF(ISNUMBER(MATCH(C621,$J$5:$J$1000,0)),"",IF(G621=1,E$4,0)+MAX(L$4:L620)+1))</f>
        <v/>
      </c>
    </row>
    <row r="622" spans="1:12" ht="12.75" customHeight="1" x14ac:dyDescent="0.25">
      <c r="A622" s="310">
        <f>IF(ROW()-ROW(A$4)&lt;=1000,ROW()-ROW(A$4),"")</f>
        <v>618</v>
      </c>
      <c r="G622" s="309" t="str">
        <f>IF(IF(ISNUMBER(E622),"",MAX(G$4:G621)+1)&lt;=G$3,IF(ISNUMBER(E622),"",MAX(G$4:G621)+1),"")</f>
        <v/>
      </c>
      <c r="K622" s="309"/>
      <c r="L622" s="309" t="str">
        <f>IF(C622="","",IF(ISNUMBER(MATCH(C622,$J$5:$J$1000,0)),"",IF(G622=1,E$4,0)+MAX(L$4:L621)+1))</f>
        <v/>
      </c>
    </row>
    <row r="623" spans="1:12" ht="12.75" customHeight="1" x14ac:dyDescent="0.25">
      <c r="A623" s="310">
        <f>IF(ROW()-ROW(A$4)&lt;=1000,ROW()-ROW(A$4),"")</f>
        <v>619</v>
      </c>
      <c r="G623" s="309" t="str">
        <f>IF(IF(ISNUMBER(E623),"",MAX(G$4:G622)+1)&lt;=G$3,IF(ISNUMBER(E623),"",MAX(G$4:G622)+1),"")</f>
        <v/>
      </c>
      <c r="K623" s="309"/>
      <c r="L623" s="309" t="str">
        <f>IF(C623="","",IF(ISNUMBER(MATCH(C623,$J$5:$J$1000,0)),"",IF(G623=1,E$4,0)+MAX(L$4:L622)+1))</f>
        <v/>
      </c>
    </row>
    <row r="624" spans="1:12" ht="12.75" customHeight="1" x14ac:dyDescent="0.25">
      <c r="A624" s="310">
        <f>IF(ROW()-ROW(A$4)&lt;=1000,ROW()-ROW(A$4),"")</f>
        <v>620</v>
      </c>
      <c r="G624" s="309" t="str">
        <f>IF(IF(ISNUMBER(E624),"",MAX(G$4:G623)+1)&lt;=G$3,IF(ISNUMBER(E624),"",MAX(G$4:G623)+1),"")</f>
        <v/>
      </c>
      <c r="K624" s="309"/>
      <c r="L624" s="309" t="str">
        <f>IF(C624="","",IF(ISNUMBER(MATCH(C624,$J$5:$J$1000,0)),"",IF(G624=1,E$4,0)+MAX(L$4:L623)+1))</f>
        <v/>
      </c>
    </row>
    <row r="625" spans="1:12" ht="12.75" customHeight="1" x14ac:dyDescent="0.25">
      <c r="A625" s="310">
        <f>IF(ROW()-ROW(A$4)&lt;=1000,ROW()-ROW(A$4),"")</f>
        <v>621</v>
      </c>
      <c r="G625" s="309" t="str">
        <f>IF(IF(ISNUMBER(E625),"",MAX(G$4:G624)+1)&lt;=G$3,IF(ISNUMBER(E625),"",MAX(G$4:G624)+1),"")</f>
        <v/>
      </c>
      <c r="K625" s="309"/>
      <c r="L625" s="309" t="str">
        <f>IF(C625="","",IF(ISNUMBER(MATCH(C625,$J$5:$J$1000,0)),"",IF(G625=1,E$4,0)+MAX(L$4:L624)+1))</f>
        <v/>
      </c>
    </row>
    <row r="626" spans="1:12" ht="12.75" customHeight="1" x14ac:dyDescent="0.25">
      <c r="A626" s="310">
        <f>IF(ROW()-ROW(A$4)&lt;=1000,ROW()-ROW(A$4),"")</f>
        <v>622</v>
      </c>
      <c r="G626" s="309" t="str">
        <f>IF(IF(ISNUMBER(E626),"",MAX(G$4:G625)+1)&lt;=G$3,IF(ISNUMBER(E626),"",MAX(G$4:G625)+1),"")</f>
        <v/>
      </c>
      <c r="K626" s="309"/>
      <c r="L626" s="309" t="str">
        <f>IF(C626="","",IF(ISNUMBER(MATCH(C626,$J$5:$J$1000,0)),"",IF(G626=1,E$4,0)+MAX(L$4:L625)+1))</f>
        <v/>
      </c>
    </row>
    <row r="627" spans="1:12" ht="12.75" customHeight="1" x14ac:dyDescent="0.25">
      <c r="A627" s="310">
        <f>IF(ROW()-ROW(A$4)&lt;=1000,ROW()-ROW(A$4),"")</f>
        <v>623</v>
      </c>
      <c r="G627" s="309" t="str">
        <f>IF(IF(ISNUMBER(E627),"",MAX(G$4:G626)+1)&lt;=G$3,IF(ISNUMBER(E627),"",MAX(G$4:G626)+1),"")</f>
        <v/>
      </c>
      <c r="K627" s="309"/>
      <c r="L627" s="309" t="str">
        <f>IF(C627="","",IF(ISNUMBER(MATCH(C627,$J$5:$J$1000,0)),"",IF(G627=1,E$4,0)+MAX(L$4:L626)+1))</f>
        <v/>
      </c>
    </row>
    <row r="628" spans="1:12" ht="12.75" customHeight="1" x14ac:dyDescent="0.25">
      <c r="A628" s="310">
        <f>IF(ROW()-ROW(A$4)&lt;=1000,ROW()-ROW(A$4),"")</f>
        <v>624</v>
      </c>
      <c r="G628" s="309" t="str">
        <f>IF(IF(ISNUMBER(E628),"",MAX(G$4:G627)+1)&lt;=G$3,IF(ISNUMBER(E628),"",MAX(G$4:G627)+1),"")</f>
        <v/>
      </c>
      <c r="K628" s="309"/>
      <c r="L628" s="309" t="str">
        <f>IF(C628="","",IF(ISNUMBER(MATCH(C628,$J$5:$J$1000,0)),"",IF(G628=1,E$4,0)+MAX(L$4:L627)+1))</f>
        <v/>
      </c>
    </row>
    <row r="629" spans="1:12" ht="12.75" customHeight="1" x14ac:dyDescent="0.25">
      <c r="A629" s="310">
        <f>IF(ROW()-ROW(A$4)&lt;=1000,ROW()-ROW(A$4),"")</f>
        <v>625</v>
      </c>
      <c r="G629" s="309" t="str">
        <f>IF(IF(ISNUMBER(E629),"",MAX(G$4:G628)+1)&lt;=G$3,IF(ISNUMBER(E629),"",MAX(G$4:G628)+1),"")</f>
        <v/>
      </c>
      <c r="K629" s="309"/>
      <c r="L629" s="309" t="str">
        <f>IF(C629="","",IF(ISNUMBER(MATCH(C629,$J$5:$J$1000,0)),"",IF(G629=1,E$4,0)+MAX(L$4:L628)+1))</f>
        <v/>
      </c>
    </row>
    <row r="630" spans="1:12" ht="12.75" customHeight="1" x14ac:dyDescent="0.25">
      <c r="A630" s="310">
        <f>IF(ROW()-ROW(A$4)&lt;=1000,ROW()-ROW(A$4),"")</f>
        <v>626</v>
      </c>
      <c r="G630" s="309" t="str">
        <f>IF(IF(ISNUMBER(E630),"",MAX(G$4:G629)+1)&lt;=G$3,IF(ISNUMBER(E630),"",MAX(G$4:G629)+1),"")</f>
        <v/>
      </c>
      <c r="K630" s="309"/>
      <c r="L630" s="309" t="str">
        <f>IF(C630="","",IF(ISNUMBER(MATCH(C630,$J$5:$J$1000,0)),"",IF(G630=1,E$4,0)+MAX(L$4:L629)+1))</f>
        <v/>
      </c>
    </row>
    <row r="631" spans="1:12" ht="12.75" customHeight="1" x14ac:dyDescent="0.25">
      <c r="A631" s="310">
        <f>IF(ROW()-ROW(A$4)&lt;=1000,ROW()-ROW(A$4),"")</f>
        <v>627</v>
      </c>
      <c r="G631" s="309" t="str">
        <f>IF(IF(ISNUMBER(E631),"",MAX(G$4:G630)+1)&lt;=G$3,IF(ISNUMBER(E631),"",MAX(G$4:G630)+1),"")</f>
        <v/>
      </c>
      <c r="K631" s="309"/>
      <c r="L631" s="309" t="str">
        <f>IF(C631="","",IF(ISNUMBER(MATCH(C631,$J$5:$J$1000,0)),"",IF(G631=1,E$4,0)+MAX(L$4:L630)+1))</f>
        <v/>
      </c>
    </row>
    <row r="632" spans="1:12" ht="12.75" customHeight="1" x14ac:dyDescent="0.25">
      <c r="A632" s="310">
        <f>IF(ROW()-ROW(A$4)&lt;=1000,ROW()-ROW(A$4),"")</f>
        <v>628</v>
      </c>
      <c r="G632" s="309" t="str">
        <f>IF(IF(ISNUMBER(E632),"",MAX(G$4:G631)+1)&lt;=G$3,IF(ISNUMBER(E632),"",MAX(G$4:G631)+1),"")</f>
        <v/>
      </c>
      <c r="K632" s="309"/>
      <c r="L632" s="309" t="str">
        <f>IF(C632="","",IF(ISNUMBER(MATCH(C632,$J$5:$J$1000,0)),"",IF(G632=1,E$4,0)+MAX(L$4:L631)+1))</f>
        <v/>
      </c>
    </row>
    <row r="633" spans="1:12" ht="12.75" customHeight="1" x14ac:dyDescent="0.25">
      <c r="A633" s="310">
        <f>IF(ROW()-ROW(A$4)&lt;=1000,ROW()-ROW(A$4),"")</f>
        <v>629</v>
      </c>
      <c r="G633" s="309" t="str">
        <f>IF(IF(ISNUMBER(E633),"",MAX(G$4:G632)+1)&lt;=G$3,IF(ISNUMBER(E633),"",MAX(G$4:G632)+1),"")</f>
        <v/>
      </c>
      <c r="K633" s="309"/>
      <c r="L633" s="309" t="str">
        <f>IF(C633="","",IF(ISNUMBER(MATCH(C633,$J$5:$J$1000,0)),"",IF(G633=1,E$4,0)+MAX(L$4:L632)+1))</f>
        <v/>
      </c>
    </row>
    <row r="634" spans="1:12" ht="12.75" customHeight="1" x14ac:dyDescent="0.25">
      <c r="A634" s="310">
        <f>IF(ROW()-ROW(A$4)&lt;=1000,ROW()-ROW(A$4),"")</f>
        <v>630</v>
      </c>
      <c r="G634" s="309" t="str">
        <f>IF(IF(ISNUMBER(E634),"",MAX(G$4:G633)+1)&lt;=G$3,IF(ISNUMBER(E634),"",MAX(G$4:G633)+1),"")</f>
        <v/>
      </c>
      <c r="K634" s="309"/>
      <c r="L634" s="309" t="str">
        <f>IF(C634="","",IF(ISNUMBER(MATCH(C634,$J$5:$J$1000,0)),"",IF(G634=1,E$4,0)+MAX(L$4:L633)+1))</f>
        <v/>
      </c>
    </row>
    <row r="635" spans="1:12" ht="12.75" customHeight="1" x14ac:dyDescent="0.25">
      <c r="A635" s="310">
        <f>IF(ROW()-ROW(A$4)&lt;=1000,ROW()-ROW(A$4),"")</f>
        <v>631</v>
      </c>
      <c r="G635" s="309" t="str">
        <f>IF(IF(ISNUMBER(E635),"",MAX(G$4:G634)+1)&lt;=G$3,IF(ISNUMBER(E635),"",MAX(G$4:G634)+1),"")</f>
        <v/>
      </c>
      <c r="K635" s="309"/>
      <c r="L635" s="309" t="str">
        <f>IF(C635="","",IF(ISNUMBER(MATCH(C635,$J$5:$J$1000,0)),"",IF(G635=1,E$4,0)+MAX(L$4:L634)+1))</f>
        <v/>
      </c>
    </row>
    <row r="636" spans="1:12" ht="12.75" customHeight="1" x14ac:dyDescent="0.25">
      <c r="A636" s="310">
        <f>IF(ROW()-ROW(A$4)&lt;=1000,ROW()-ROW(A$4),"")</f>
        <v>632</v>
      </c>
      <c r="G636" s="309" t="str">
        <f>IF(IF(ISNUMBER(E636),"",MAX(G$4:G635)+1)&lt;=G$3,IF(ISNUMBER(E636),"",MAX(G$4:G635)+1),"")</f>
        <v/>
      </c>
      <c r="K636" s="309"/>
      <c r="L636" s="309" t="str">
        <f>IF(C636="","",IF(ISNUMBER(MATCH(C636,$J$5:$J$1000,0)),"",IF(G636=1,E$4,0)+MAX(L$4:L635)+1))</f>
        <v/>
      </c>
    </row>
    <row r="637" spans="1:12" ht="12.75" customHeight="1" x14ac:dyDescent="0.25">
      <c r="A637" s="310">
        <f>IF(ROW()-ROW(A$4)&lt;=1000,ROW()-ROW(A$4),"")</f>
        <v>633</v>
      </c>
      <c r="G637" s="309" t="str">
        <f>IF(IF(ISNUMBER(E637),"",MAX(G$4:G636)+1)&lt;=G$3,IF(ISNUMBER(E637),"",MAX(G$4:G636)+1),"")</f>
        <v/>
      </c>
      <c r="K637" s="309"/>
      <c r="L637" s="309" t="str">
        <f>IF(C637="","",IF(ISNUMBER(MATCH(C637,$J$5:$J$1000,0)),"",IF(G637=1,E$4,0)+MAX(L$4:L636)+1))</f>
        <v/>
      </c>
    </row>
    <row r="638" spans="1:12" ht="12.75" customHeight="1" x14ac:dyDescent="0.25">
      <c r="A638" s="310">
        <f>IF(ROW()-ROW(A$4)&lt;=1000,ROW()-ROW(A$4),"")</f>
        <v>634</v>
      </c>
      <c r="G638" s="309" t="str">
        <f>IF(IF(ISNUMBER(E638),"",MAX(G$4:G637)+1)&lt;=G$3,IF(ISNUMBER(E638),"",MAX(G$4:G637)+1),"")</f>
        <v/>
      </c>
      <c r="K638" s="309"/>
      <c r="L638" s="309" t="str">
        <f>IF(C638="","",IF(ISNUMBER(MATCH(C638,$J$5:$J$1000,0)),"",IF(G638=1,E$4,0)+MAX(L$4:L637)+1))</f>
        <v/>
      </c>
    </row>
    <row r="639" spans="1:12" ht="12.75" customHeight="1" x14ac:dyDescent="0.25">
      <c r="A639" s="310">
        <f>IF(ROW()-ROW(A$4)&lt;=1000,ROW()-ROW(A$4),"")</f>
        <v>635</v>
      </c>
      <c r="G639" s="309" t="str">
        <f>IF(IF(ISNUMBER(E639),"",MAX(G$4:G638)+1)&lt;=G$3,IF(ISNUMBER(E639),"",MAX(G$4:G638)+1),"")</f>
        <v/>
      </c>
      <c r="K639" s="309"/>
      <c r="L639" s="309" t="str">
        <f>IF(C639="","",IF(ISNUMBER(MATCH(C639,$J$5:$J$1000,0)),"",IF(G639=1,E$4,0)+MAX(L$4:L638)+1))</f>
        <v/>
      </c>
    </row>
    <row r="640" spans="1:12" ht="12.75" customHeight="1" x14ac:dyDescent="0.25">
      <c r="A640" s="310">
        <f>IF(ROW()-ROW(A$4)&lt;=1000,ROW()-ROW(A$4),"")</f>
        <v>636</v>
      </c>
      <c r="G640" s="309" t="str">
        <f>IF(IF(ISNUMBER(E640),"",MAX(G$4:G639)+1)&lt;=G$3,IF(ISNUMBER(E640),"",MAX(G$4:G639)+1),"")</f>
        <v/>
      </c>
      <c r="K640" s="309"/>
      <c r="L640" s="309" t="str">
        <f>IF(C640="","",IF(ISNUMBER(MATCH(C640,$J$5:$J$1000,0)),"",IF(G640=1,E$4,0)+MAX(L$4:L639)+1))</f>
        <v/>
      </c>
    </row>
    <row r="641" spans="1:12" ht="12.75" customHeight="1" x14ac:dyDescent="0.25">
      <c r="A641" s="310">
        <f>IF(ROW()-ROW(A$4)&lt;=1000,ROW()-ROW(A$4),"")</f>
        <v>637</v>
      </c>
      <c r="G641" s="309" t="str">
        <f>IF(IF(ISNUMBER(E641),"",MAX(G$4:G640)+1)&lt;=G$3,IF(ISNUMBER(E641),"",MAX(G$4:G640)+1),"")</f>
        <v/>
      </c>
      <c r="K641" s="309"/>
      <c r="L641" s="309" t="str">
        <f>IF(C641="","",IF(ISNUMBER(MATCH(C641,$J$5:$J$1000,0)),"",IF(G641=1,E$4,0)+MAX(L$4:L640)+1))</f>
        <v/>
      </c>
    </row>
    <row r="642" spans="1:12" ht="12.75" customHeight="1" x14ac:dyDescent="0.25">
      <c r="A642" s="310">
        <f>IF(ROW()-ROW(A$4)&lt;=1000,ROW()-ROW(A$4),"")</f>
        <v>638</v>
      </c>
      <c r="G642" s="309" t="str">
        <f>IF(IF(ISNUMBER(E642),"",MAX(G$4:G641)+1)&lt;=G$3,IF(ISNUMBER(E642),"",MAX(G$4:G641)+1),"")</f>
        <v/>
      </c>
      <c r="K642" s="309"/>
      <c r="L642" s="309" t="str">
        <f>IF(C642="","",IF(ISNUMBER(MATCH(C642,$J$5:$J$1000,0)),"",IF(G642=1,E$4,0)+MAX(L$4:L641)+1))</f>
        <v/>
      </c>
    </row>
    <row r="643" spans="1:12" ht="12.75" customHeight="1" x14ac:dyDescent="0.25">
      <c r="A643" s="310">
        <f>IF(ROW()-ROW(A$4)&lt;=1000,ROW()-ROW(A$4),"")</f>
        <v>639</v>
      </c>
      <c r="G643" s="309" t="str">
        <f>IF(IF(ISNUMBER(E643),"",MAX(G$4:G642)+1)&lt;=G$3,IF(ISNUMBER(E643),"",MAX(G$4:G642)+1),"")</f>
        <v/>
      </c>
      <c r="K643" s="309"/>
      <c r="L643" s="309" t="str">
        <f>IF(C643="","",IF(ISNUMBER(MATCH(C643,$J$5:$J$1000,0)),"",IF(G643=1,E$4,0)+MAX(L$4:L642)+1))</f>
        <v/>
      </c>
    </row>
    <row r="644" spans="1:12" ht="12.75" customHeight="1" x14ac:dyDescent="0.25">
      <c r="A644" s="310">
        <f>IF(ROW()-ROW(A$4)&lt;=1000,ROW()-ROW(A$4),"")</f>
        <v>640</v>
      </c>
      <c r="G644" s="309" t="str">
        <f>IF(IF(ISNUMBER(E644),"",MAX(G$4:G643)+1)&lt;=G$3,IF(ISNUMBER(E644),"",MAX(G$4:G643)+1),"")</f>
        <v/>
      </c>
      <c r="K644" s="309"/>
      <c r="L644" s="309" t="str">
        <f>IF(C644="","",IF(ISNUMBER(MATCH(C644,$J$5:$J$1000,0)),"",IF(G644=1,E$4,0)+MAX(L$4:L643)+1))</f>
        <v/>
      </c>
    </row>
    <row r="645" spans="1:12" ht="12.75" customHeight="1" x14ac:dyDescent="0.25">
      <c r="A645" s="310">
        <f>IF(ROW()-ROW(A$4)&lt;=1000,ROW()-ROW(A$4),"")</f>
        <v>641</v>
      </c>
      <c r="G645" s="309" t="str">
        <f>IF(IF(ISNUMBER(E645),"",MAX(G$4:G644)+1)&lt;=G$3,IF(ISNUMBER(E645),"",MAX(G$4:G644)+1),"")</f>
        <v/>
      </c>
      <c r="K645" s="309"/>
      <c r="L645" s="309" t="str">
        <f>IF(C645="","",IF(ISNUMBER(MATCH(C645,$J$5:$J$1000,0)),"",IF(G645=1,E$4,0)+MAX(L$4:L644)+1))</f>
        <v/>
      </c>
    </row>
    <row r="646" spans="1:12" ht="12.75" customHeight="1" x14ac:dyDescent="0.25">
      <c r="A646" s="310">
        <f>IF(ROW()-ROW(A$4)&lt;=1000,ROW()-ROW(A$4),"")</f>
        <v>642</v>
      </c>
      <c r="G646" s="309" t="str">
        <f>IF(IF(ISNUMBER(E646),"",MAX(G$4:G645)+1)&lt;=G$3,IF(ISNUMBER(E646),"",MAX(G$4:G645)+1),"")</f>
        <v/>
      </c>
      <c r="K646" s="309"/>
      <c r="L646" s="309" t="str">
        <f>IF(C646="","",IF(ISNUMBER(MATCH(C646,$J$5:$J$1000,0)),"",IF(G646=1,E$4,0)+MAX(L$4:L645)+1))</f>
        <v/>
      </c>
    </row>
    <row r="647" spans="1:12" ht="12.75" customHeight="1" x14ac:dyDescent="0.25">
      <c r="A647" s="310">
        <f>IF(ROW()-ROW(A$4)&lt;=1000,ROW()-ROW(A$4),"")</f>
        <v>643</v>
      </c>
      <c r="G647" s="309" t="str">
        <f>IF(IF(ISNUMBER(E647),"",MAX(G$4:G646)+1)&lt;=G$3,IF(ISNUMBER(E647),"",MAX(G$4:G646)+1),"")</f>
        <v/>
      </c>
      <c r="K647" s="309"/>
      <c r="L647" s="309" t="str">
        <f>IF(C647="","",IF(ISNUMBER(MATCH(C647,$J$5:$J$1000,0)),"",IF(G647=1,E$4,0)+MAX(L$4:L646)+1))</f>
        <v/>
      </c>
    </row>
    <row r="648" spans="1:12" ht="12.75" customHeight="1" x14ac:dyDescent="0.25">
      <c r="A648" s="310">
        <f>IF(ROW()-ROW(A$4)&lt;=1000,ROW()-ROW(A$4),"")</f>
        <v>644</v>
      </c>
      <c r="G648" s="309" t="str">
        <f>IF(IF(ISNUMBER(E648),"",MAX(G$4:G647)+1)&lt;=G$3,IF(ISNUMBER(E648),"",MAX(G$4:G647)+1),"")</f>
        <v/>
      </c>
      <c r="K648" s="309"/>
      <c r="L648" s="309" t="str">
        <f>IF(C648="","",IF(ISNUMBER(MATCH(C648,$J$5:$J$1000,0)),"",IF(G648=1,E$4,0)+MAX(L$4:L647)+1))</f>
        <v/>
      </c>
    </row>
    <row r="649" spans="1:12" ht="12.75" customHeight="1" x14ac:dyDescent="0.25">
      <c r="A649" s="310">
        <f>IF(ROW()-ROW(A$4)&lt;=1000,ROW()-ROW(A$4),"")</f>
        <v>645</v>
      </c>
      <c r="G649" s="309" t="str">
        <f>IF(IF(ISNUMBER(E649),"",MAX(G$4:G648)+1)&lt;=G$3,IF(ISNUMBER(E649),"",MAX(G$4:G648)+1),"")</f>
        <v/>
      </c>
      <c r="K649" s="309"/>
      <c r="L649" s="309" t="str">
        <f>IF(C649="","",IF(ISNUMBER(MATCH(C649,$J$5:$J$1000,0)),"",IF(G649=1,E$4,0)+MAX(L$4:L648)+1))</f>
        <v/>
      </c>
    </row>
    <row r="650" spans="1:12" ht="12.75" customHeight="1" x14ac:dyDescent="0.25">
      <c r="A650" s="310">
        <f>IF(ROW()-ROW(A$4)&lt;=1000,ROW()-ROW(A$4),"")</f>
        <v>646</v>
      </c>
      <c r="G650" s="309" t="str">
        <f>IF(IF(ISNUMBER(E650),"",MAX(G$4:G649)+1)&lt;=G$3,IF(ISNUMBER(E650),"",MAX(G$4:G649)+1),"")</f>
        <v/>
      </c>
      <c r="K650" s="309"/>
      <c r="L650" s="309" t="str">
        <f>IF(C650="","",IF(ISNUMBER(MATCH(C650,$J$5:$J$1000,0)),"",IF(G650=1,E$4,0)+MAX(L$4:L649)+1))</f>
        <v/>
      </c>
    </row>
    <row r="651" spans="1:12" ht="12.75" customHeight="1" x14ac:dyDescent="0.25">
      <c r="A651" s="310">
        <f>IF(ROW()-ROW(A$4)&lt;=1000,ROW()-ROW(A$4),"")</f>
        <v>647</v>
      </c>
      <c r="G651" s="309" t="str">
        <f>IF(IF(ISNUMBER(E651),"",MAX(G$4:G650)+1)&lt;=G$3,IF(ISNUMBER(E651),"",MAX(G$4:G650)+1),"")</f>
        <v/>
      </c>
      <c r="K651" s="309"/>
      <c r="L651" s="309" t="str">
        <f>IF(C651="","",IF(ISNUMBER(MATCH(C651,$J$5:$J$1000,0)),"",IF(G651=1,E$4,0)+MAX(L$4:L650)+1))</f>
        <v/>
      </c>
    </row>
    <row r="652" spans="1:12" ht="12.75" customHeight="1" x14ac:dyDescent="0.25">
      <c r="A652" s="310">
        <f>IF(ROW()-ROW(A$4)&lt;=1000,ROW()-ROW(A$4),"")</f>
        <v>648</v>
      </c>
      <c r="G652" s="309" t="str">
        <f>IF(IF(ISNUMBER(E652),"",MAX(G$4:G651)+1)&lt;=G$3,IF(ISNUMBER(E652),"",MAX(G$4:G651)+1),"")</f>
        <v/>
      </c>
      <c r="K652" s="309"/>
      <c r="L652" s="309" t="str">
        <f>IF(C652="","",IF(ISNUMBER(MATCH(C652,$J$5:$J$1000,0)),"",IF(G652=1,E$4,0)+MAX(L$4:L651)+1))</f>
        <v/>
      </c>
    </row>
    <row r="653" spans="1:12" ht="12.75" customHeight="1" x14ac:dyDescent="0.25">
      <c r="A653" s="310">
        <f>IF(ROW()-ROW(A$4)&lt;=1000,ROW()-ROW(A$4),"")</f>
        <v>649</v>
      </c>
      <c r="G653" s="309" t="str">
        <f>IF(IF(ISNUMBER(E653),"",MAX(G$4:G652)+1)&lt;=G$3,IF(ISNUMBER(E653),"",MAX(G$4:G652)+1),"")</f>
        <v/>
      </c>
      <c r="K653" s="309"/>
      <c r="L653" s="309" t="str">
        <f>IF(C653="","",IF(ISNUMBER(MATCH(C653,$J$5:$J$1000,0)),"",IF(G653=1,E$4,0)+MAX(L$4:L652)+1))</f>
        <v/>
      </c>
    </row>
    <row r="654" spans="1:12" ht="12.75" customHeight="1" x14ac:dyDescent="0.25">
      <c r="A654" s="310">
        <f>IF(ROW()-ROW(A$4)&lt;=1000,ROW()-ROW(A$4),"")</f>
        <v>650</v>
      </c>
      <c r="G654" s="309" t="str">
        <f>IF(IF(ISNUMBER(E654),"",MAX(G$4:G653)+1)&lt;=G$3,IF(ISNUMBER(E654),"",MAX(G$4:G653)+1),"")</f>
        <v/>
      </c>
      <c r="K654" s="309"/>
      <c r="L654" s="309" t="str">
        <f>IF(C654="","",IF(ISNUMBER(MATCH(C654,$J$5:$J$1000,0)),"",IF(G654=1,E$4,0)+MAX(L$4:L653)+1))</f>
        <v/>
      </c>
    </row>
    <row r="655" spans="1:12" ht="12.75" customHeight="1" x14ac:dyDescent="0.25">
      <c r="A655" s="310">
        <f>IF(ROW()-ROW(A$4)&lt;=1000,ROW()-ROW(A$4),"")</f>
        <v>651</v>
      </c>
      <c r="G655" s="309" t="str">
        <f>IF(IF(ISNUMBER(E655),"",MAX(G$4:G654)+1)&lt;=G$3,IF(ISNUMBER(E655),"",MAX(G$4:G654)+1),"")</f>
        <v/>
      </c>
      <c r="K655" s="309"/>
      <c r="L655" s="309" t="str">
        <f>IF(C655="","",IF(ISNUMBER(MATCH(C655,$J$5:$J$1000,0)),"",IF(G655=1,E$4,0)+MAX(L$4:L654)+1))</f>
        <v/>
      </c>
    </row>
    <row r="656" spans="1:12" ht="12.75" customHeight="1" x14ac:dyDescent="0.25">
      <c r="A656" s="310">
        <f>IF(ROW()-ROW(A$4)&lt;=1000,ROW()-ROW(A$4),"")</f>
        <v>652</v>
      </c>
      <c r="G656" s="309" t="str">
        <f>IF(IF(ISNUMBER(E656),"",MAX(G$4:G655)+1)&lt;=G$3,IF(ISNUMBER(E656),"",MAX(G$4:G655)+1),"")</f>
        <v/>
      </c>
      <c r="K656" s="309"/>
      <c r="L656" s="309" t="str">
        <f>IF(C656="","",IF(ISNUMBER(MATCH(C656,$J$5:$J$1000,0)),"",IF(G656=1,E$4,0)+MAX(L$4:L655)+1))</f>
        <v/>
      </c>
    </row>
    <row r="657" spans="1:12" ht="12.75" customHeight="1" x14ac:dyDescent="0.25">
      <c r="A657" s="310">
        <f>IF(ROW()-ROW(A$4)&lt;=1000,ROW()-ROW(A$4),"")</f>
        <v>653</v>
      </c>
      <c r="G657" s="309" t="str">
        <f>IF(IF(ISNUMBER(E657),"",MAX(G$4:G656)+1)&lt;=G$3,IF(ISNUMBER(E657),"",MAX(G$4:G656)+1),"")</f>
        <v/>
      </c>
      <c r="K657" s="309"/>
      <c r="L657" s="309" t="str">
        <f>IF(C657="","",IF(ISNUMBER(MATCH(C657,$J$5:$J$1000,0)),"",IF(G657=1,E$4,0)+MAX(L$4:L656)+1))</f>
        <v/>
      </c>
    </row>
    <row r="658" spans="1:12" ht="12.75" customHeight="1" x14ac:dyDescent="0.25">
      <c r="A658" s="310">
        <f>IF(ROW()-ROW(A$4)&lt;=1000,ROW()-ROW(A$4),"")</f>
        <v>654</v>
      </c>
      <c r="G658" s="309" t="str">
        <f>IF(IF(ISNUMBER(E658),"",MAX(G$4:G657)+1)&lt;=G$3,IF(ISNUMBER(E658),"",MAX(G$4:G657)+1),"")</f>
        <v/>
      </c>
      <c r="K658" s="309"/>
      <c r="L658" s="309" t="str">
        <f>IF(C658="","",IF(ISNUMBER(MATCH(C658,$J$5:$J$1000,0)),"",IF(G658=1,E$4,0)+MAX(L$4:L657)+1))</f>
        <v/>
      </c>
    </row>
    <row r="659" spans="1:12" ht="12.75" customHeight="1" x14ac:dyDescent="0.25">
      <c r="A659" s="310">
        <f>IF(ROW()-ROW(A$4)&lt;=1000,ROW()-ROW(A$4),"")</f>
        <v>655</v>
      </c>
      <c r="G659" s="309" t="str">
        <f>IF(IF(ISNUMBER(E659),"",MAX(G$4:G658)+1)&lt;=G$3,IF(ISNUMBER(E659),"",MAX(G$4:G658)+1),"")</f>
        <v/>
      </c>
      <c r="K659" s="309"/>
      <c r="L659" s="309" t="str">
        <f>IF(C659="","",IF(ISNUMBER(MATCH(C659,$J$5:$J$1000,0)),"",IF(G659=1,E$4,0)+MAX(L$4:L658)+1))</f>
        <v/>
      </c>
    </row>
    <row r="660" spans="1:12" ht="12.75" customHeight="1" x14ac:dyDescent="0.25">
      <c r="A660" s="310">
        <f>IF(ROW()-ROW(A$4)&lt;=1000,ROW()-ROW(A$4),"")</f>
        <v>656</v>
      </c>
      <c r="G660" s="309" t="str">
        <f>IF(IF(ISNUMBER(E660),"",MAX(G$4:G659)+1)&lt;=G$3,IF(ISNUMBER(E660),"",MAX(G$4:G659)+1),"")</f>
        <v/>
      </c>
      <c r="K660" s="309"/>
      <c r="L660" s="309" t="str">
        <f>IF(C660="","",IF(ISNUMBER(MATCH(C660,$J$5:$J$1000,0)),"",IF(G660=1,E$4,0)+MAX(L$4:L659)+1))</f>
        <v/>
      </c>
    </row>
    <row r="661" spans="1:12" ht="12.75" customHeight="1" x14ac:dyDescent="0.25">
      <c r="A661" s="310">
        <f>IF(ROW()-ROW(A$4)&lt;=1000,ROW()-ROW(A$4),"")</f>
        <v>657</v>
      </c>
      <c r="G661" s="309" t="str">
        <f>IF(IF(ISNUMBER(E661),"",MAX(G$4:G660)+1)&lt;=G$3,IF(ISNUMBER(E661),"",MAX(G$4:G660)+1),"")</f>
        <v/>
      </c>
      <c r="K661" s="309"/>
      <c r="L661" s="309" t="str">
        <f>IF(C661="","",IF(ISNUMBER(MATCH(C661,$J$5:$J$1000,0)),"",IF(G661=1,E$4,0)+MAX(L$4:L660)+1))</f>
        <v/>
      </c>
    </row>
    <row r="662" spans="1:12" ht="12.75" customHeight="1" x14ac:dyDescent="0.25">
      <c r="A662" s="310">
        <f>IF(ROW()-ROW(A$4)&lt;=1000,ROW()-ROW(A$4),"")</f>
        <v>658</v>
      </c>
      <c r="G662" s="309" t="str">
        <f>IF(IF(ISNUMBER(E662),"",MAX(G$4:G661)+1)&lt;=G$3,IF(ISNUMBER(E662),"",MAX(G$4:G661)+1),"")</f>
        <v/>
      </c>
      <c r="K662" s="309"/>
      <c r="L662" s="309" t="str">
        <f>IF(C662="","",IF(ISNUMBER(MATCH(C662,$J$5:$J$1000,0)),"",IF(G662=1,E$4,0)+MAX(L$4:L661)+1))</f>
        <v/>
      </c>
    </row>
    <row r="663" spans="1:12" ht="12.75" customHeight="1" x14ac:dyDescent="0.25">
      <c r="A663" s="310">
        <f>IF(ROW()-ROW(A$4)&lt;=1000,ROW()-ROW(A$4),"")</f>
        <v>659</v>
      </c>
      <c r="G663" s="309" t="str">
        <f>IF(IF(ISNUMBER(E663),"",MAX(G$4:G662)+1)&lt;=G$3,IF(ISNUMBER(E663),"",MAX(G$4:G662)+1),"")</f>
        <v/>
      </c>
      <c r="K663" s="309"/>
      <c r="L663" s="309" t="str">
        <f>IF(C663="","",IF(ISNUMBER(MATCH(C663,$J$5:$J$1000,0)),"",IF(G663=1,E$4,0)+MAX(L$4:L662)+1))</f>
        <v/>
      </c>
    </row>
    <row r="664" spans="1:12" ht="12.75" customHeight="1" x14ac:dyDescent="0.25">
      <c r="A664" s="310">
        <f>IF(ROW()-ROW(A$4)&lt;=1000,ROW()-ROW(A$4),"")</f>
        <v>660</v>
      </c>
      <c r="G664" s="309" t="str">
        <f>IF(IF(ISNUMBER(E664),"",MAX(G$4:G663)+1)&lt;=G$3,IF(ISNUMBER(E664),"",MAX(G$4:G663)+1),"")</f>
        <v/>
      </c>
      <c r="K664" s="309"/>
      <c r="L664" s="309" t="str">
        <f>IF(C664="","",IF(ISNUMBER(MATCH(C664,$J$5:$J$1000,0)),"",IF(G664=1,E$4,0)+MAX(L$4:L663)+1))</f>
        <v/>
      </c>
    </row>
    <row r="665" spans="1:12" ht="12.75" customHeight="1" x14ac:dyDescent="0.25">
      <c r="A665" s="310">
        <f>IF(ROW()-ROW(A$4)&lt;=1000,ROW()-ROW(A$4),"")</f>
        <v>661</v>
      </c>
      <c r="G665" s="309" t="str">
        <f>IF(IF(ISNUMBER(E665),"",MAX(G$4:G664)+1)&lt;=G$3,IF(ISNUMBER(E665),"",MAX(G$4:G664)+1),"")</f>
        <v/>
      </c>
      <c r="K665" s="309"/>
      <c r="L665" s="309" t="str">
        <f>IF(C665="","",IF(ISNUMBER(MATCH(C665,$J$5:$J$1000,0)),"",IF(G665=1,E$4,0)+MAX(L$4:L664)+1))</f>
        <v/>
      </c>
    </row>
    <row r="666" spans="1:12" ht="12.75" customHeight="1" x14ac:dyDescent="0.25">
      <c r="A666" s="310">
        <f>IF(ROW()-ROW(A$4)&lt;=1000,ROW()-ROW(A$4),"")</f>
        <v>662</v>
      </c>
      <c r="G666" s="309" t="str">
        <f>IF(IF(ISNUMBER(E666),"",MAX(G$4:G665)+1)&lt;=G$3,IF(ISNUMBER(E666),"",MAX(G$4:G665)+1),"")</f>
        <v/>
      </c>
      <c r="K666" s="309"/>
      <c r="L666" s="309" t="str">
        <f>IF(C666="","",IF(ISNUMBER(MATCH(C666,$J$5:$J$1000,0)),"",IF(G666=1,E$4,0)+MAX(L$4:L665)+1))</f>
        <v/>
      </c>
    </row>
    <row r="667" spans="1:12" ht="12.75" customHeight="1" x14ac:dyDescent="0.25">
      <c r="A667" s="310">
        <f>IF(ROW()-ROW(A$4)&lt;=1000,ROW()-ROW(A$4),"")</f>
        <v>663</v>
      </c>
      <c r="G667" s="309" t="str">
        <f>IF(IF(ISNUMBER(E667),"",MAX(G$4:G666)+1)&lt;=G$3,IF(ISNUMBER(E667),"",MAX(G$4:G666)+1),"")</f>
        <v/>
      </c>
      <c r="K667" s="309"/>
      <c r="L667" s="309" t="str">
        <f>IF(C667="","",IF(ISNUMBER(MATCH(C667,$J$5:$J$1000,0)),"",IF(G667=1,E$4,0)+MAX(L$4:L666)+1))</f>
        <v/>
      </c>
    </row>
    <row r="668" spans="1:12" ht="12.75" customHeight="1" x14ac:dyDescent="0.25">
      <c r="A668" s="310">
        <f>IF(ROW()-ROW(A$4)&lt;=1000,ROW()-ROW(A$4),"")</f>
        <v>664</v>
      </c>
      <c r="G668" s="309" t="str">
        <f>IF(IF(ISNUMBER(E668),"",MAX(G$4:G667)+1)&lt;=G$3,IF(ISNUMBER(E668),"",MAX(G$4:G667)+1),"")</f>
        <v/>
      </c>
      <c r="K668" s="309"/>
      <c r="L668" s="309" t="str">
        <f>IF(C668="","",IF(ISNUMBER(MATCH(C668,$J$5:$J$1000,0)),"",IF(G668=1,E$4,0)+MAX(L$4:L667)+1))</f>
        <v/>
      </c>
    </row>
    <row r="669" spans="1:12" ht="12.75" customHeight="1" x14ac:dyDescent="0.25">
      <c r="A669" s="310">
        <f>IF(ROW()-ROW(A$4)&lt;=1000,ROW()-ROW(A$4),"")</f>
        <v>665</v>
      </c>
      <c r="G669" s="309" t="str">
        <f>IF(IF(ISNUMBER(E669),"",MAX(G$4:G668)+1)&lt;=G$3,IF(ISNUMBER(E669),"",MAX(G$4:G668)+1),"")</f>
        <v/>
      </c>
      <c r="K669" s="309"/>
      <c r="L669" s="309" t="str">
        <f>IF(C669="","",IF(ISNUMBER(MATCH(C669,$J$5:$J$1000,0)),"",IF(G669=1,E$4,0)+MAX(L$4:L668)+1))</f>
        <v/>
      </c>
    </row>
    <row r="670" spans="1:12" ht="12.75" customHeight="1" x14ac:dyDescent="0.25">
      <c r="A670" s="310">
        <f>IF(ROW()-ROW(A$4)&lt;=1000,ROW()-ROW(A$4),"")</f>
        <v>666</v>
      </c>
      <c r="G670" s="309" t="str">
        <f>IF(IF(ISNUMBER(E670),"",MAX(G$4:G669)+1)&lt;=G$3,IF(ISNUMBER(E670),"",MAX(G$4:G669)+1),"")</f>
        <v/>
      </c>
      <c r="K670" s="309"/>
      <c r="L670" s="309" t="str">
        <f>IF(C670="","",IF(ISNUMBER(MATCH(C670,$J$5:$J$1000,0)),"",IF(G670=1,E$4,0)+MAX(L$4:L669)+1))</f>
        <v/>
      </c>
    </row>
    <row r="671" spans="1:12" ht="12.75" customHeight="1" x14ac:dyDescent="0.25">
      <c r="A671" s="310">
        <f>IF(ROW()-ROW(A$4)&lt;=1000,ROW()-ROW(A$4),"")</f>
        <v>667</v>
      </c>
      <c r="G671" s="309" t="str">
        <f>IF(IF(ISNUMBER(E671),"",MAX(G$4:G670)+1)&lt;=G$3,IF(ISNUMBER(E671),"",MAX(G$4:G670)+1),"")</f>
        <v/>
      </c>
      <c r="K671" s="309"/>
      <c r="L671" s="309" t="str">
        <f>IF(C671="","",IF(ISNUMBER(MATCH(C671,$J$5:$J$1000,0)),"",IF(G671=1,E$4,0)+MAX(L$4:L670)+1))</f>
        <v/>
      </c>
    </row>
    <row r="672" spans="1:12" ht="12.75" customHeight="1" x14ac:dyDescent="0.25">
      <c r="A672" s="310">
        <f>IF(ROW()-ROW(A$4)&lt;=1000,ROW()-ROW(A$4),"")</f>
        <v>668</v>
      </c>
      <c r="G672" s="309" t="str">
        <f>IF(IF(ISNUMBER(E672),"",MAX(G$4:G671)+1)&lt;=G$3,IF(ISNUMBER(E672),"",MAX(G$4:G671)+1),"")</f>
        <v/>
      </c>
      <c r="K672" s="309"/>
      <c r="L672" s="309" t="str">
        <f>IF(C672="","",IF(ISNUMBER(MATCH(C672,$J$5:$J$1000,0)),"",IF(G672=1,E$4,0)+MAX(L$4:L671)+1))</f>
        <v/>
      </c>
    </row>
    <row r="673" spans="1:12" ht="12.75" customHeight="1" x14ac:dyDescent="0.25">
      <c r="A673" s="310">
        <f>IF(ROW()-ROW(A$4)&lt;=1000,ROW()-ROW(A$4),"")</f>
        <v>669</v>
      </c>
      <c r="G673" s="309" t="str">
        <f>IF(IF(ISNUMBER(E673),"",MAX(G$4:G672)+1)&lt;=G$3,IF(ISNUMBER(E673),"",MAX(G$4:G672)+1),"")</f>
        <v/>
      </c>
      <c r="K673" s="309"/>
      <c r="L673" s="309" t="str">
        <f>IF(C673="","",IF(ISNUMBER(MATCH(C673,$J$5:$J$1000,0)),"",IF(G673=1,E$4,0)+MAX(L$4:L672)+1))</f>
        <v/>
      </c>
    </row>
    <row r="674" spans="1:12" ht="12.75" customHeight="1" x14ac:dyDescent="0.25">
      <c r="A674" s="310">
        <f>IF(ROW()-ROW(A$4)&lt;=1000,ROW()-ROW(A$4),"")</f>
        <v>670</v>
      </c>
      <c r="G674" s="309" t="str">
        <f>IF(IF(ISNUMBER(E674),"",MAX(G$4:G673)+1)&lt;=G$3,IF(ISNUMBER(E674),"",MAX(G$4:G673)+1),"")</f>
        <v/>
      </c>
      <c r="K674" s="309"/>
      <c r="L674" s="309" t="str">
        <f>IF(C674="","",IF(ISNUMBER(MATCH(C674,$J$5:$J$1000,0)),"",IF(G674=1,E$4,0)+MAX(L$4:L673)+1))</f>
        <v/>
      </c>
    </row>
    <row r="675" spans="1:12" ht="12.75" customHeight="1" x14ac:dyDescent="0.25">
      <c r="A675" s="310">
        <f>IF(ROW()-ROW(A$4)&lt;=1000,ROW()-ROW(A$4),"")</f>
        <v>671</v>
      </c>
      <c r="G675" s="309" t="str">
        <f>IF(IF(ISNUMBER(E675),"",MAX(G$4:G674)+1)&lt;=G$3,IF(ISNUMBER(E675),"",MAX(G$4:G674)+1),"")</f>
        <v/>
      </c>
      <c r="K675" s="309"/>
      <c r="L675" s="309" t="str">
        <f>IF(C675="","",IF(ISNUMBER(MATCH(C675,$J$5:$J$1000,0)),"",IF(G675=1,E$4,0)+MAX(L$4:L674)+1))</f>
        <v/>
      </c>
    </row>
    <row r="676" spans="1:12" ht="12.75" customHeight="1" x14ac:dyDescent="0.25">
      <c r="A676" s="310">
        <f>IF(ROW()-ROW(A$4)&lt;=1000,ROW()-ROW(A$4),"")</f>
        <v>672</v>
      </c>
      <c r="G676" s="309" t="str">
        <f>IF(IF(ISNUMBER(E676),"",MAX(G$4:G675)+1)&lt;=G$3,IF(ISNUMBER(E676),"",MAX(G$4:G675)+1),"")</f>
        <v/>
      </c>
      <c r="K676" s="309"/>
      <c r="L676" s="309" t="str">
        <f>IF(C676="","",IF(ISNUMBER(MATCH(C676,$J$5:$J$1000,0)),"",IF(G676=1,E$4,0)+MAX(L$4:L675)+1))</f>
        <v/>
      </c>
    </row>
    <row r="677" spans="1:12" ht="12.75" customHeight="1" x14ac:dyDescent="0.25">
      <c r="A677" s="310">
        <f>IF(ROW()-ROW(A$4)&lt;=1000,ROW()-ROW(A$4),"")</f>
        <v>673</v>
      </c>
      <c r="G677" s="309" t="str">
        <f>IF(IF(ISNUMBER(E677),"",MAX(G$4:G676)+1)&lt;=G$3,IF(ISNUMBER(E677),"",MAX(G$4:G676)+1),"")</f>
        <v/>
      </c>
      <c r="K677" s="309"/>
      <c r="L677" s="309" t="str">
        <f>IF(C677="","",IF(ISNUMBER(MATCH(C677,$J$5:$J$1000,0)),"",IF(G677=1,E$4,0)+MAX(L$4:L676)+1))</f>
        <v/>
      </c>
    </row>
    <row r="678" spans="1:12" ht="12.75" customHeight="1" x14ac:dyDescent="0.25">
      <c r="A678" s="310">
        <f>IF(ROW()-ROW(A$4)&lt;=1000,ROW()-ROW(A$4),"")</f>
        <v>674</v>
      </c>
      <c r="G678" s="309" t="str">
        <f>IF(IF(ISNUMBER(E678),"",MAX(G$4:G677)+1)&lt;=G$3,IF(ISNUMBER(E678),"",MAX(G$4:G677)+1),"")</f>
        <v/>
      </c>
      <c r="K678" s="309"/>
      <c r="L678" s="309" t="str">
        <f>IF(C678="","",IF(ISNUMBER(MATCH(C678,$J$5:$J$1000,0)),"",IF(G678=1,E$4,0)+MAX(L$4:L677)+1))</f>
        <v/>
      </c>
    </row>
    <row r="679" spans="1:12" ht="12.75" customHeight="1" x14ac:dyDescent="0.25">
      <c r="A679" s="310">
        <f>IF(ROW()-ROW(A$4)&lt;=1000,ROW()-ROW(A$4),"")</f>
        <v>675</v>
      </c>
      <c r="G679" s="309" t="str">
        <f>IF(IF(ISNUMBER(E679),"",MAX(G$4:G678)+1)&lt;=G$3,IF(ISNUMBER(E679),"",MAX(G$4:G678)+1),"")</f>
        <v/>
      </c>
      <c r="K679" s="309"/>
      <c r="L679" s="309" t="str">
        <f>IF(C679="","",IF(ISNUMBER(MATCH(C679,$J$5:$J$1000,0)),"",IF(G679=1,E$4,0)+MAX(L$4:L678)+1))</f>
        <v/>
      </c>
    </row>
    <row r="680" spans="1:12" ht="12.75" customHeight="1" x14ac:dyDescent="0.25">
      <c r="A680" s="310">
        <f>IF(ROW()-ROW(A$4)&lt;=1000,ROW()-ROW(A$4),"")</f>
        <v>676</v>
      </c>
      <c r="G680" s="309" t="str">
        <f>IF(IF(ISNUMBER(E680),"",MAX(G$4:G679)+1)&lt;=G$3,IF(ISNUMBER(E680),"",MAX(G$4:G679)+1),"")</f>
        <v/>
      </c>
      <c r="K680" s="309"/>
      <c r="L680" s="309" t="str">
        <f>IF(C680="","",IF(ISNUMBER(MATCH(C680,$J$5:$J$1000,0)),"",IF(G680=1,E$4,0)+MAX(L$4:L679)+1))</f>
        <v/>
      </c>
    </row>
    <row r="681" spans="1:12" ht="12.75" customHeight="1" x14ac:dyDescent="0.25">
      <c r="A681" s="310">
        <f>IF(ROW()-ROW(A$4)&lt;=1000,ROW()-ROW(A$4),"")</f>
        <v>677</v>
      </c>
      <c r="G681" s="309" t="str">
        <f>IF(IF(ISNUMBER(E681),"",MAX(G$4:G680)+1)&lt;=G$3,IF(ISNUMBER(E681),"",MAX(G$4:G680)+1),"")</f>
        <v/>
      </c>
      <c r="K681" s="309"/>
      <c r="L681" s="309" t="str">
        <f>IF(C681="","",IF(ISNUMBER(MATCH(C681,$J$5:$J$1000,0)),"",IF(G681=1,E$4,0)+MAX(L$4:L680)+1))</f>
        <v/>
      </c>
    </row>
    <row r="682" spans="1:12" ht="12.75" customHeight="1" x14ac:dyDescent="0.25">
      <c r="A682" s="310">
        <f>IF(ROW()-ROW(A$4)&lt;=1000,ROW()-ROW(A$4),"")</f>
        <v>678</v>
      </c>
      <c r="G682" s="309" t="str">
        <f>IF(IF(ISNUMBER(E682),"",MAX(G$4:G681)+1)&lt;=G$3,IF(ISNUMBER(E682),"",MAX(G$4:G681)+1),"")</f>
        <v/>
      </c>
      <c r="K682" s="309"/>
      <c r="L682" s="309" t="str">
        <f>IF(C682="","",IF(ISNUMBER(MATCH(C682,$J$5:$J$1000,0)),"",IF(G682=1,E$4,0)+MAX(L$4:L681)+1))</f>
        <v/>
      </c>
    </row>
    <row r="683" spans="1:12" ht="12.75" customHeight="1" x14ac:dyDescent="0.25">
      <c r="A683" s="310">
        <f>IF(ROW()-ROW(A$4)&lt;=1000,ROW()-ROW(A$4),"")</f>
        <v>679</v>
      </c>
      <c r="G683" s="309" t="str">
        <f>IF(IF(ISNUMBER(E683),"",MAX(G$4:G682)+1)&lt;=G$3,IF(ISNUMBER(E683),"",MAX(G$4:G682)+1),"")</f>
        <v/>
      </c>
      <c r="K683" s="309"/>
      <c r="L683" s="309" t="str">
        <f>IF(C683="","",IF(ISNUMBER(MATCH(C683,$J$5:$J$1000,0)),"",IF(G683=1,E$4,0)+MAX(L$4:L682)+1))</f>
        <v/>
      </c>
    </row>
    <row r="684" spans="1:12" ht="12.75" customHeight="1" x14ac:dyDescent="0.25">
      <c r="A684" s="310">
        <f>IF(ROW()-ROW(A$4)&lt;=1000,ROW()-ROW(A$4),"")</f>
        <v>680</v>
      </c>
      <c r="G684" s="309" t="str">
        <f>IF(IF(ISNUMBER(E684),"",MAX(G$4:G683)+1)&lt;=G$3,IF(ISNUMBER(E684),"",MAX(G$4:G683)+1),"")</f>
        <v/>
      </c>
      <c r="K684" s="309"/>
      <c r="L684" s="309" t="str">
        <f>IF(C684="","",IF(ISNUMBER(MATCH(C684,$J$5:$J$1000,0)),"",IF(G684=1,E$4,0)+MAX(L$4:L683)+1))</f>
        <v/>
      </c>
    </row>
    <row r="685" spans="1:12" ht="12.75" customHeight="1" x14ac:dyDescent="0.25">
      <c r="A685" s="310">
        <f>IF(ROW()-ROW(A$4)&lt;=1000,ROW()-ROW(A$4),"")</f>
        <v>681</v>
      </c>
      <c r="G685" s="309" t="str">
        <f>IF(IF(ISNUMBER(E685),"",MAX(G$4:G684)+1)&lt;=G$3,IF(ISNUMBER(E685),"",MAX(G$4:G684)+1),"")</f>
        <v/>
      </c>
      <c r="K685" s="309"/>
      <c r="L685" s="309" t="str">
        <f>IF(C685="","",IF(ISNUMBER(MATCH(C685,$J$5:$J$1000,0)),"",IF(G685=1,E$4,0)+MAX(L$4:L684)+1))</f>
        <v/>
      </c>
    </row>
    <row r="686" spans="1:12" ht="12.75" customHeight="1" x14ac:dyDescent="0.25">
      <c r="A686" s="310">
        <f>IF(ROW()-ROW(A$4)&lt;=1000,ROW()-ROW(A$4),"")</f>
        <v>682</v>
      </c>
      <c r="G686" s="309" t="str">
        <f>IF(IF(ISNUMBER(E686),"",MAX(G$4:G685)+1)&lt;=G$3,IF(ISNUMBER(E686),"",MAX(G$4:G685)+1),"")</f>
        <v/>
      </c>
      <c r="K686" s="309"/>
      <c r="L686" s="309" t="str">
        <f>IF(C686="","",IF(ISNUMBER(MATCH(C686,$J$5:$J$1000,0)),"",IF(G686=1,E$4,0)+MAX(L$4:L685)+1))</f>
        <v/>
      </c>
    </row>
    <row r="687" spans="1:12" ht="12.75" customHeight="1" x14ac:dyDescent="0.25">
      <c r="A687" s="310">
        <f>IF(ROW()-ROW(A$4)&lt;=1000,ROW()-ROW(A$4),"")</f>
        <v>683</v>
      </c>
      <c r="G687" s="309" t="str">
        <f>IF(IF(ISNUMBER(E687),"",MAX(G$4:G686)+1)&lt;=G$3,IF(ISNUMBER(E687),"",MAX(G$4:G686)+1),"")</f>
        <v/>
      </c>
      <c r="K687" s="309"/>
      <c r="L687" s="309" t="str">
        <f>IF(C687="","",IF(ISNUMBER(MATCH(C687,$J$5:$J$1000,0)),"",IF(G687=1,E$4,0)+MAX(L$4:L686)+1))</f>
        <v/>
      </c>
    </row>
    <row r="688" spans="1:12" ht="12.75" customHeight="1" x14ac:dyDescent="0.25">
      <c r="A688" s="310">
        <f>IF(ROW()-ROW(A$4)&lt;=1000,ROW()-ROW(A$4),"")</f>
        <v>684</v>
      </c>
      <c r="G688" s="309" t="str">
        <f>IF(IF(ISNUMBER(E688),"",MAX(G$4:G687)+1)&lt;=G$3,IF(ISNUMBER(E688),"",MAX(G$4:G687)+1),"")</f>
        <v/>
      </c>
      <c r="K688" s="309"/>
      <c r="L688" s="309" t="str">
        <f>IF(C688="","",IF(ISNUMBER(MATCH(C688,$J$5:$J$1000,0)),"",IF(G688=1,E$4,0)+MAX(L$4:L687)+1))</f>
        <v/>
      </c>
    </row>
    <row r="689" spans="1:12" ht="12.75" customHeight="1" x14ac:dyDescent="0.25">
      <c r="A689" s="310">
        <f>IF(ROW()-ROW(A$4)&lt;=1000,ROW()-ROW(A$4),"")</f>
        <v>685</v>
      </c>
      <c r="G689" s="309" t="str">
        <f>IF(IF(ISNUMBER(E689),"",MAX(G$4:G688)+1)&lt;=G$3,IF(ISNUMBER(E689),"",MAX(G$4:G688)+1),"")</f>
        <v/>
      </c>
      <c r="K689" s="309"/>
      <c r="L689" s="309" t="str">
        <f>IF(C689="","",IF(ISNUMBER(MATCH(C689,$J$5:$J$1000,0)),"",IF(G689=1,E$4,0)+MAX(L$4:L688)+1))</f>
        <v/>
      </c>
    </row>
    <row r="690" spans="1:12" ht="12.75" customHeight="1" x14ac:dyDescent="0.25">
      <c r="A690" s="310">
        <f>IF(ROW()-ROW(A$4)&lt;=1000,ROW()-ROW(A$4),"")</f>
        <v>686</v>
      </c>
      <c r="G690" s="309" t="str">
        <f>IF(IF(ISNUMBER(E690),"",MAX(G$4:G689)+1)&lt;=G$3,IF(ISNUMBER(E690),"",MAX(G$4:G689)+1),"")</f>
        <v/>
      </c>
      <c r="K690" s="309"/>
      <c r="L690" s="309" t="str">
        <f>IF(C690="","",IF(ISNUMBER(MATCH(C690,$J$5:$J$1000,0)),"",IF(G690=1,E$4,0)+MAX(L$4:L689)+1))</f>
        <v/>
      </c>
    </row>
    <row r="691" spans="1:12" ht="12.75" customHeight="1" x14ac:dyDescent="0.25">
      <c r="A691" s="310">
        <f>IF(ROW()-ROW(A$4)&lt;=1000,ROW()-ROW(A$4),"")</f>
        <v>687</v>
      </c>
      <c r="G691" s="309" t="str">
        <f>IF(IF(ISNUMBER(E691),"",MAX(G$4:G690)+1)&lt;=G$3,IF(ISNUMBER(E691),"",MAX(G$4:G690)+1),"")</f>
        <v/>
      </c>
      <c r="K691" s="309"/>
      <c r="L691" s="309" t="str">
        <f>IF(C691="","",IF(ISNUMBER(MATCH(C691,$J$5:$J$1000,0)),"",IF(G691=1,E$4,0)+MAX(L$4:L690)+1))</f>
        <v/>
      </c>
    </row>
    <row r="692" spans="1:12" ht="12.75" customHeight="1" x14ac:dyDescent="0.25">
      <c r="A692" s="310">
        <f>IF(ROW()-ROW(A$4)&lt;=1000,ROW()-ROW(A$4),"")</f>
        <v>688</v>
      </c>
      <c r="G692" s="309" t="str">
        <f>IF(IF(ISNUMBER(E692),"",MAX(G$4:G691)+1)&lt;=G$3,IF(ISNUMBER(E692),"",MAX(G$4:G691)+1),"")</f>
        <v/>
      </c>
      <c r="K692" s="309"/>
      <c r="L692" s="309" t="str">
        <f>IF(C692="","",IF(ISNUMBER(MATCH(C692,$J$5:$J$1000,0)),"",IF(G692=1,E$4,0)+MAX(L$4:L691)+1))</f>
        <v/>
      </c>
    </row>
    <row r="693" spans="1:12" ht="12.75" customHeight="1" x14ac:dyDescent="0.25">
      <c r="A693" s="310">
        <f>IF(ROW()-ROW(A$4)&lt;=1000,ROW()-ROW(A$4),"")</f>
        <v>689</v>
      </c>
      <c r="G693" s="309" t="str">
        <f>IF(IF(ISNUMBER(E693),"",MAX(G$4:G692)+1)&lt;=G$3,IF(ISNUMBER(E693),"",MAX(G$4:G692)+1),"")</f>
        <v/>
      </c>
      <c r="K693" s="309"/>
      <c r="L693" s="309" t="str">
        <f>IF(C693="","",IF(ISNUMBER(MATCH(C693,$J$5:$J$1000,0)),"",IF(G693=1,E$4,0)+MAX(L$4:L692)+1))</f>
        <v/>
      </c>
    </row>
    <row r="694" spans="1:12" ht="12.75" customHeight="1" x14ac:dyDescent="0.25">
      <c r="A694" s="310">
        <f>IF(ROW()-ROW(A$4)&lt;=1000,ROW()-ROW(A$4),"")</f>
        <v>690</v>
      </c>
      <c r="G694" s="309" t="str">
        <f>IF(IF(ISNUMBER(E694),"",MAX(G$4:G693)+1)&lt;=G$3,IF(ISNUMBER(E694),"",MAX(G$4:G693)+1),"")</f>
        <v/>
      </c>
      <c r="K694" s="309"/>
      <c r="L694" s="309" t="str">
        <f>IF(C694="","",IF(ISNUMBER(MATCH(C694,$J$5:$J$1000,0)),"",IF(G694=1,E$4,0)+MAX(L$4:L693)+1))</f>
        <v/>
      </c>
    </row>
    <row r="695" spans="1:12" ht="12.75" customHeight="1" x14ac:dyDescent="0.25">
      <c r="A695" s="310">
        <f>IF(ROW()-ROW(A$4)&lt;=1000,ROW()-ROW(A$4),"")</f>
        <v>691</v>
      </c>
      <c r="G695" s="309" t="str">
        <f>IF(IF(ISNUMBER(E695),"",MAX(G$4:G694)+1)&lt;=G$3,IF(ISNUMBER(E695),"",MAX(G$4:G694)+1),"")</f>
        <v/>
      </c>
      <c r="K695" s="309"/>
      <c r="L695" s="309" t="str">
        <f>IF(C695="","",IF(ISNUMBER(MATCH(C695,$J$5:$J$1000,0)),"",IF(G695=1,E$4,0)+MAX(L$4:L694)+1))</f>
        <v/>
      </c>
    </row>
    <row r="696" spans="1:12" ht="12.75" customHeight="1" x14ac:dyDescent="0.25">
      <c r="A696" s="310">
        <f>IF(ROW()-ROW(A$4)&lt;=1000,ROW()-ROW(A$4),"")</f>
        <v>692</v>
      </c>
      <c r="G696" s="309" t="str">
        <f>IF(IF(ISNUMBER(E696),"",MAX(G$4:G695)+1)&lt;=G$3,IF(ISNUMBER(E696),"",MAX(G$4:G695)+1),"")</f>
        <v/>
      </c>
      <c r="K696" s="309"/>
      <c r="L696" s="309" t="str">
        <f>IF(C696="","",IF(ISNUMBER(MATCH(C696,$J$5:$J$1000,0)),"",IF(G696=1,E$4,0)+MAX(L$4:L695)+1))</f>
        <v/>
      </c>
    </row>
    <row r="697" spans="1:12" ht="12.75" customHeight="1" x14ac:dyDescent="0.25">
      <c r="A697" s="310">
        <f>IF(ROW()-ROW(A$4)&lt;=1000,ROW()-ROW(A$4),"")</f>
        <v>693</v>
      </c>
      <c r="G697" s="309" t="str">
        <f>IF(IF(ISNUMBER(E697),"",MAX(G$4:G696)+1)&lt;=G$3,IF(ISNUMBER(E697),"",MAX(G$4:G696)+1),"")</f>
        <v/>
      </c>
      <c r="K697" s="309"/>
      <c r="L697" s="309" t="str">
        <f>IF(C697="","",IF(ISNUMBER(MATCH(C697,$J$5:$J$1000,0)),"",IF(G697=1,E$4,0)+MAX(L$4:L696)+1))</f>
        <v/>
      </c>
    </row>
    <row r="698" spans="1:12" ht="12.75" customHeight="1" x14ac:dyDescent="0.25">
      <c r="A698" s="310">
        <f>IF(ROW()-ROW(A$4)&lt;=1000,ROW()-ROW(A$4),"")</f>
        <v>694</v>
      </c>
      <c r="G698" s="309" t="str">
        <f>IF(IF(ISNUMBER(E698),"",MAX(G$4:G697)+1)&lt;=G$3,IF(ISNUMBER(E698),"",MAX(G$4:G697)+1),"")</f>
        <v/>
      </c>
      <c r="K698" s="309"/>
      <c r="L698" s="309" t="str">
        <f>IF(C698="","",IF(ISNUMBER(MATCH(C698,$J$5:$J$1000,0)),"",IF(G698=1,E$4,0)+MAX(L$4:L697)+1))</f>
        <v/>
      </c>
    </row>
    <row r="699" spans="1:12" ht="12.75" customHeight="1" x14ac:dyDescent="0.25">
      <c r="A699" s="310">
        <f>IF(ROW()-ROW(A$4)&lt;=1000,ROW()-ROW(A$4),"")</f>
        <v>695</v>
      </c>
      <c r="G699" s="309" t="str">
        <f>IF(IF(ISNUMBER(E699),"",MAX(G$4:G698)+1)&lt;=G$3,IF(ISNUMBER(E699),"",MAX(G$4:G698)+1),"")</f>
        <v/>
      </c>
      <c r="K699" s="309"/>
      <c r="L699" s="309" t="str">
        <f>IF(C699="","",IF(ISNUMBER(MATCH(C699,$J$5:$J$1000,0)),"",IF(G699=1,E$4,0)+MAX(L$4:L698)+1))</f>
        <v/>
      </c>
    </row>
    <row r="700" spans="1:12" ht="12.75" customHeight="1" x14ac:dyDescent="0.25">
      <c r="A700" s="310">
        <f>IF(ROW()-ROW(A$4)&lt;=1000,ROW()-ROW(A$4),"")</f>
        <v>696</v>
      </c>
      <c r="G700" s="309" t="str">
        <f>IF(IF(ISNUMBER(E700),"",MAX(G$4:G699)+1)&lt;=G$3,IF(ISNUMBER(E700),"",MAX(G$4:G699)+1),"")</f>
        <v/>
      </c>
      <c r="K700" s="309"/>
      <c r="L700" s="309" t="str">
        <f>IF(C700="","",IF(ISNUMBER(MATCH(C700,$J$5:$J$1000,0)),"",IF(G700=1,E$4,0)+MAX(L$4:L699)+1))</f>
        <v/>
      </c>
    </row>
    <row r="701" spans="1:12" ht="12.75" customHeight="1" x14ac:dyDescent="0.25">
      <c r="A701" s="310">
        <f>IF(ROW()-ROW(A$4)&lt;=1000,ROW()-ROW(A$4),"")</f>
        <v>697</v>
      </c>
      <c r="G701" s="309" t="str">
        <f>IF(IF(ISNUMBER(E701),"",MAX(G$4:G700)+1)&lt;=G$3,IF(ISNUMBER(E701),"",MAX(G$4:G700)+1),"")</f>
        <v/>
      </c>
      <c r="K701" s="309"/>
      <c r="L701" s="309" t="str">
        <f>IF(C701="","",IF(ISNUMBER(MATCH(C701,$J$5:$J$1000,0)),"",IF(G701=1,E$4,0)+MAX(L$4:L700)+1))</f>
        <v/>
      </c>
    </row>
    <row r="702" spans="1:12" ht="12.75" customHeight="1" x14ac:dyDescent="0.25">
      <c r="A702" s="310">
        <f>IF(ROW()-ROW(A$4)&lt;=1000,ROW()-ROW(A$4),"")</f>
        <v>698</v>
      </c>
      <c r="G702" s="309" t="str">
        <f>IF(IF(ISNUMBER(E702),"",MAX(G$4:G701)+1)&lt;=G$3,IF(ISNUMBER(E702),"",MAX(G$4:G701)+1),"")</f>
        <v/>
      </c>
      <c r="K702" s="309"/>
      <c r="L702" s="309" t="str">
        <f>IF(C702="","",IF(ISNUMBER(MATCH(C702,$J$5:$J$1000,0)),"",IF(G702=1,E$4,0)+MAX(L$4:L701)+1))</f>
        <v/>
      </c>
    </row>
    <row r="703" spans="1:12" ht="12.75" customHeight="1" x14ac:dyDescent="0.25">
      <c r="A703" s="310">
        <f>IF(ROW()-ROW(A$4)&lt;=1000,ROW()-ROW(A$4),"")</f>
        <v>699</v>
      </c>
      <c r="G703" s="309" t="str">
        <f>IF(IF(ISNUMBER(E703),"",MAX(G$4:G702)+1)&lt;=G$3,IF(ISNUMBER(E703),"",MAX(G$4:G702)+1),"")</f>
        <v/>
      </c>
      <c r="K703" s="309"/>
      <c r="L703" s="309" t="str">
        <f>IF(C703="","",IF(ISNUMBER(MATCH(C703,$J$5:$J$1000,0)),"",IF(G703=1,E$4,0)+MAX(L$4:L702)+1))</f>
        <v/>
      </c>
    </row>
    <row r="704" spans="1:12" ht="12.75" customHeight="1" x14ac:dyDescent="0.25">
      <c r="A704" s="310">
        <f>IF(ROW()-ROW(A$4)&lt;=1000,ROW()-ROW(A$4),"")</f>
        <v>700</v>
      </c>
      <c r="G704" s="309" t="str">
        <f>IF(IF(ISNUMBER(E704),"",MAX(G$4:G703)+1)&lt;=G$3,IF(ISNUMBER(E704),"",MAX(G$4:G703)+1),"")</f>
        <v/>
      </c>
      <c r="K704" s="309"/>
      <c r="L704" s="309" t="str">
        <f>IF(C704="","",IF(ISNUMBER(MATCH(C704,$J$5:$J$1000,0)),"",IF(G704=1,E$4,0)+MAX(L$4:L703)+1))</f>
        <v/>
      </c>
    </row>
    <row r="705" spans="1:12" ht="12.75" customHeight="1" x14ac:dyDescent="0.25">
      <c r="A705" s="310">
        <f>IF(ROW()-ROW(A$4)&lt;=1000,ROW()-ROW(A$4),"")</f>
        <v>701</v>
      </c>
      <c r="G705" s="309" t="str">
        <f>IF(IF(ISNUMBER(E705),"",MAX(G$4:G704)+1)&lt;=G$3,IF(ISNUMBER(E705),"",MAX(G$4:G704)+1),"")</f>
        <v/>
      </c>
      <c r="K705" s="309"/>
      <c r="L705" s="309" t="str">
        <f>IF(C705="","",IF(ISNUMBER(MATCH(C705,$J$5:$J$1000,0)),"",IF(G705=1,E$4,0)+MAX(L$4:L704)+1))</f>
        <v/>
      </c>
    </row>
    <row r="706" spans="1:12" ht="12.75" customHeight="1" x14ac:dyDescent="0.25">
      <c r="A706" s="310">
        <f>IF(ROW()-ROW(A$4)&lt;=1000,ROW()-ROW(A$4),"")</f>
        <v>702</v>
      </c>
      <c r="G706" s="309" t="str">
        <f>IF(IF(ISNUMBER(E706),"",MAX(G$4:G705)+1)&lt;=G$3,IF(ISNUMBER(E706),"",MAX(G$4:G705)+1),"")</f>
        <v/>
      </c>
      <c r="K706" s="309"/>
      <c r="L706" s="309" t="str">
        <f>IF(C706="","",IF(ISNUMBER(MATCH(C706,$J$5:$J$1000,0)),"",IF(G706=1,E$4,0)+MAX(L$4:L705)+1))</f>
        <v/>
      </c>
    </row>
    <row r="707" spans="1:12" ht="12.75" customHeight="1" x14ac:dyDescent="0.25">
      <c r="A707" s="310">
        <f>IF(ROW()-ROW(A$4)&lt;=1000,ROW()-ROW(A$4),"")</f>
        <v>703</v>
      </c>
      <c r="G707" s="309" t="str">
        <f>IF(IF(ISNUMBER(E707),"",MAX(G$4:G706)+1)&lt;=G$3,IF(ISNUMBER(E707),"",MAX(G$4:G706)+1),"")</f>
        <v/>
      </c>
      <c r="K707" s="309"/>
      <c r="L707" s="309" t="str">
        <f>IF(C707="","",IF(ISNUMBER(MATCH(C707,$J$5:$J$1000,0)),"",IF(G707=1,E$4,0)+MAX(L$4:L706)+1))</f>
        <v/>
      </c>
    </row>
    <row r="708" spans="1:12" ht="12.75" customHeight="1" x14ac:dyDescent="0.25">
      <c r="A708" s="310">
        <f>IF(ROW()-ROW(A$4)&lt;=1000,ROW()-ROW(A$4),"")</f>
        <v>704</v>
      </c>
      <c r="G708" s="309" t="str">
        <f>IF(IF(ISNUMBER(E708),"",MAX(G$4:G707)+1)&lt;=G$3,IF(ISNUMBER(E708),"",MAX(G$4:G707)+1),"")</f>
        <v/>
      </c>
      <c r="K708" s="309"/>
      <c r="L708" s="309" t="str">
        <f>IF(C708="","",IF(ISNUMBER(MATCH(C708,$J$5:$J$1000,0)),"",IF(G708=1,E$4,0)+MAX(L$4:L707)+1))</f>
        <v/>
      </c>
    </row>
    <row r="709" spans="1:12" ht="12.75" customHeight="1" x14ac:dyDescent="0.25">
      <c r="A709" s="310">
        <f>IF(ROW()-ROW(A$4)&lt;=1000,ROW()-ROW(A$4),"")</f>
        <v>705</v>
      </c>
      <c r="G709" s="309" t="str">
        <f>IF(IF(ISNUMBER(E709),"",MAX(G$4:G708)+1)&lt;=G$3,IF(ISNUMBER(E709),"",MAX(G$4:G708)+1),"")</f>
        <v/>
      </c>
      <c r="K709" s="309"/>
      <c r="L709" s="309" t="str">
        <f>IF(C709="","",IF(ISNUMBER(MATCH(C709,$J$5:$J$1000,0)),"",IF(G709=1,E$4,0)+MAX(L$4:L708)+1))</f>
        <v/>
      </c>
    </row>
    <row r="710" spans="1:12" ht="12.75" customHeight="1" x14ac:dyDescent="0.25">
      <c r="A710" s="310">
        <f>IF(ROW()-ROW(A$4)&lt;=1000,ROW()-ROW(A$4),"")</f>
        <v>706</v>
      </c>
      <c r="G710" s="309" t="str">
        <f>IF(IF(ISNUMBER(E710),"",MAX(G$4:G709)+1)&lt;=G$3,IF(ISNUMBER(E710),"",MAX(G$4:G709)+1),"")</f>
        <v/>
      </c>
      <c r="K710" s="309"/>
      <c r="L710" s="309" t="str">
        <f>IF(C710="","",IF(ISNUMBER(MATCH(C710,$J$5:$J$1000,0)),"",IF(G710=1,E$4,0)+MAX(L$4:L709)+1))</f>
        <v/>
      </c>
    </row>
    <row r="711" spans="1:12" ht="12.75" customHeight="1" x14ac:dyDescent="0.25">
      <c r="A711" s="310">
        <f>IF(ROW()-ROW(A$4)&lt;=1000,ROW()-ROW(A$4),"")</f>
        <v>707</v>
      </c>
      <c r="G711" s="309" t="str">
        <f>IF(IF(ISNUMBER(E711),"",MAX(G$4:G710)+1)&lt;=G$3,IF(ISNUMBER(E711),"",MAX(G$4:G710)+1),"")</f>
        <v/>
      </c>
      <c r="K711" s="309"/>
      <c r="L711" s="309" t="str">
        <f>IF(C711="","",IF(ISNUMBER(MATCH(C711,$J$5:$J$1000,0)),"",IF(G711=1,E$4,0)+MAX(L$4:L710)+1))</f>
        <v/>
      </c>
    </row>
    <row r="712" spans="1:12" ht="12.75" customHeight="1" x14ac:dyDescent="0.25">
      <c r="A712" s="310">
        <f>IF(ROW()-ROW(A$4)&lt;=1000,ROW()-ROW(A$4),"")</f>
        <v>708</v>
      </c>
      <c r="G712" s="309" t="str">
        <f>IF(IF(ISNUMBER(E712),"",MAX(G$4:G711)+1)&lt;=G$3,IF(ISNUMBER(E712),"",MAX(G$4:G711)+1),"")</f>
        <v/>
      </c>
      <c r="K712" s="309"/>
      <c r="L712" s="309" t="str">
        <f>IF(C712="","",IF(ISNUMBER(MATCH(C712,$J$5:$J$1000,0)),"",IF(G712=1,E$4,0)+MAX(L$4:L711)+1))</f>
        <v/>
      </c>
    </row>
    <row r="713" spans="1:12" ht="12.75" customHeight="1" x14ac:dyDescent="0.25">
      <c r="A713" s="310">
        <f>IF(ROW()-ROW(A$4)&lt;=1000,ROW()-ROW(A$4),"")</f>
        <v>709</v>
      </c>
      <c r="G713" s="309" t="str">
        <f>IF(IF(ISNUMBER(E713),"",MAX(G$4:G712)+1)&lt;=G$3,IF(ISNUMBER(E713),"",MAX(G$4:G712)+1),"")</f>
        <v/>
      </c>
      <c r="K713" s="309"/>
      <c r="L713" s="309" t="str">
        <f>IF(C713="","",IF(ISNUMBER(MATCH(C713,$J$5:$J$1000,0)),"",IF(G713=1,E$4,0)+MAX(L$4:L712)+1))</f>
        <v/>
      </c>
    </row>
    <row r="714" spans="1:12" ht="12.75" customHeight="1" x14ac:dyDescent="0.25">
      <c r="A714" s="310">
        <f>IF(ROW()-ROW(A$4)&lt;=1000,ROW()-ROW(A$4),"")</f>
        <v>710</v>
      </c>
      <c r="G714" s="309" t="str">
        <f>IF(IF(ISNUMBER(E714),"",MAX(G$4:G713)+1)&lt;=G$3,IF(ISNUMBER(E714),"",MAX(G$4:G713)+1),"")</f>
        <v/>
      </c>
      <c r="K714" s="309"/>
      <c r="L714" s="309" t="str">
        <f>IF(C714="","",IF(ISNUMBER(MATCH(C714,$J$5:$J$1000,0)),"",IF(G714=1,E$4,0)+MAX(L$4:L713)+1))</f>
        <v/>
      </c>
    </row>
    <row r="715" spans="1:12" ht="12.75" customHeight="1" x14ac:dyDescent="0.25">
      <c r="A715" s="310">
        <f>IF(ROW()-ROW(A$4)&lt;=1000,ROW()-ROW(A$4),"")</f>
        <v>711</v>
      </c>
      <c r="G715" s="309" t="str">
        <f>IF(IF(ISNUMBER(E715),"",MAX(G$4:G714)+1)&lt;=G$3,IF(ISNUMBER(E715),"",MAX(G$4:G714)+1),"")</f>
        <v/>
      </c>
      <c r="K715" s="309"/>
      <c r="L715" s="309" t="str">
        <f>IF(C715="","",IF(ISNUMBER(MATCH(C715,$J$5:$J$1000,0)),"",IF(G715=1,E$4,0)+MAX(L$4:L714)+1))</f>
        <v/>
      </c>
    </row>
    <row r="716" spans="1:12" ht="12.75" customHeight="1" x14ac:dyDescent="0.25">
      <c r="A716" s="310">
        <f>IF(ROW()-ROW(A$4)&lt;=1000,ROW()-ROW(A$4),"")</f>
        <v>712</v>
      </c>
      <c r="G716" s="309" t="str">
        <f>IF(IF(ISNUMBER(E716),"",MAX(G$4:G715)+1)&lt;=G$3,IF(ISNUMBER(E716),"",MAX(G$4:G715)+1),"")</f>
        <v/>
      </c>
      <c r="K716" s="309"/>
      <c r="L716" s="309" t="str">
        <f>IF(C716="","",IF(ISNUMBER(MATCH(C716,$J$5:$J$1000,0)),"",IF(G716=1,E$4,0)+MAX(L$4:L715)+1))</f>
        <v/>
      </c>
    </row>
    <row r="717" spans="1:12" ht="12.75" customHeight="1" x14ac:dyDescent="0.25">
      <c r="A717" s="310">
        <f>IF(ROW()-ROW(A$4)&lt;=1000,ROW()-ROW(A$4),"")</f>
        <v>713</v>
      </c>
      <c r="G717" s="309" t="str">
        <f>IF(IF(ISNUMBER(E717),"",MAX(G$4:G716)+1)&lt;=G$3,IF(ISNUMBER(E717),"",MAX(G$4:G716)+1),"")</f>
        <v/>
      </c>
      <c r="K717" s="309"/>
      <c r="L717" s="309" t="str">
        <f>IF(C717="","",IF(ISNUMBER(MATCH(C717,$J$5:$J$1000,0)),"",IF(G717=1,E$4,0)+MAX(L$4:L716)+1))</f>
        <v/>
      </c>
    </row>
    <row r="718" spans="1:12" ht="12.75" customHeight="1" x14ac:dyDescent="0.25">
      <c r="A718" s="310">
        <f>IF(ROW()-ROW(A$4)&lt;=1000,ROW()-ROW(A$4),"")</f>
        <v>714</v>
      </c>
      <c r="G718" s="309" t="str">
        <f>IF(IF(ISNUMBER(E718),"",MAX(G$4:G717)+1)&lt;=G$3,IF(ISNUMBER(E718),"",MAX(G$4:G717)+1),"")</f>
        <v/>
      </c>
      <c r="K718" s="309"/>
      <c r="L718" s="309" t="str">
        <f>IF(C718="","",IF(ISNUMBER(MATCH(C718,$J$5:$J$1000,0)),"",IF(G718=1,E$4,0)+MAX(L$4:L717)+1))</f>
        <v/>
      </c>
    </row>
    <row r="719" spans="1:12" ht="12.75" customHeight="1" x14ac:dyDescent="0.25">
      <c r="A719" s="310">
        <f>IF(ROW()-ROW(A$4)&lt;=1000,ROW()-ROW(A$4),"")</f>
        <v>715</v>
      </c>
      <c r="G719" s="309" t="str">
        <f>IF(IF(ISNUMBER(E719),"",MAX(G$4:G718)+1)&lt;=G$3,IF(ISNUMBER(E719),"",MAX(G$4:G718)+1),"")</f>
        <v/>
      </c>
      <c r="K719" s="309"/>
      <c r="L719" s="309" t="str">
        <f>IF(C719="","",IF(ISNUMBER(MATCH(C719,$J$5:$J$1000,0)),"",IF(G719=1,E$4,0)+MAX(L$4:L718)+1))</f>
        <v/>
      </c>
    </row>
    <row r="720" spans="1:12" ht="12.75" customHeight="1" x14ac:dyDescent="0.25">
      <c r="A720" s="310">
        <f>IF(ROW()-ROW(A$4)&lt;=1000,ROW()-ROW(A$4),"")</f>
        <v>716</v>
      </c>
      <c r="G720" s="309" t="str">
        <f>IF(IF(ISNUMBER(E720),"",MAX(G$4:G719)+1)&lt;=G$3,IF(ISNUMBER(E720),"",MAX(G$4:G719)+1),"")</f>
        <v/>
      </c>
      <c r="K720" s="309"/>
      <c r="L720" s="309" t="str">
        <f>IF(C720="","",IF(ISNUMBER(MATCH(C720,$J$5:$J$1000,0)),"",IF(G720=1,E$4,0)+MAX(L$4:L719)+1))</f>
        <v/>
      </c>
    </row>
    <row r="721" spans="1:12" ht="12.75" customHeight="1" x14ac:dyDescent="0.25">
      <c r="A721" s="310">
        <f>IF(ROW()-ROW(A$4)&lt;=1000,ROW()-ROW(A$4),"")</f>
        <v>717</v>
      </c>
      <c r="G721" s="309" t="str">
        <f>IF(IF(ISNUMBER(E721),"",MAX(G$4:G720)+1)&lt;=G$3,IF(ISNUMBER(E721),"",MAX(G$4:G720)+1),"")</f>
        <v/>
      </c>
      <c r="K721" s="309"/>
      <c r="L721" s="309" t="str">
        <f>IF(C721="","",IF(ISNUMBER(MATCH(C721,$J$5:$J$1000,0)),"",IF(G721=1,E$4,0)+MAX(L$4:L720)+1))</f>
        <v/>
      </c>
    </row>
    <row r="722" spans="1:12" ht="12.75" customHeight="1" x14ac:dyDescent="0.25">
      <c r="A722" s="310">
        <f>IF(ROW()-ROW(A$4)&lt;=1000,ROW()-ROW(A$4),"")</f>
        <v>718</v>
      </c>
      <c r="G722" s="309" t="str">
        <f>IF(IF(ISNUMBER(E722),"",MAX(G$4:G721)+1)&lt;=G$3,IF(ISNUMBER(E722),"",MAX(G$4:G721)+1),"")</f>
        <v/>
      </c>
      <c r="K722" s="309"/>
      <c r="L722" s="309" t="str">
        <f>IF(C722="","",IF(ISNUMBER(MATCH(C722,$J$5:$J$1000,0)),"",IF(G722=1,E$4,0)+MAX(L$4:L721)+1))</f>
        <v/>
      </c>
    </row>
    <row r="723" spans="1:12" ht="12.75" customHeight="1" x14ac:dyDescent="0.25">
      <c r="A723" s="310">
        <f>IF(ROW()-ROW(A$4)&lt;=1000,ROW()-ROW(A$4),"")</f>
        <v>719</v>
      </c>
      <c r="G723" s="309" t="str">
        <f>IF(IF(ISNUMBER(E723),"",MAX(G$4:G722)+1)&lt;=G$3,IF(ISNUMBER(E723),"",MAX(G$4:G722)+1),"")</f>
        <v/>
      </c>
      <c r="K723" s="309"/>
      <c r="L723" s="309" t="str">
        <f>IF(C723="","",IF(ISNUMBER(MATCH(C723,$J$5:$J$1000,0)),"",IF(G723=1,E$4,0)+MAX(L$4:L722)+1))</f>
        <v/>
      </c>
    </row>
    <row r="724" spans="1:12" ht="12.75" customHeight="1" x14ac:dyDescent="0.25">
      <c r="A724" s="310">
        <f>IF(ROW()-ROW(A$4)&lt;=1000,ROW()-ROW(A$4),"")</f>
        <v>720</v>
      </c>
      <c r="G724" s="309" t="str">
        <f>IF(IF(ISNUMBER(E724),"",MAX(G$4:G723)+1)&lt;=G$3,IF(ISNUMBER(E724),"",MAX(G$4:G723)+1),"")</f>
        <v/>
      </c>
      <c r="K724" s="309"/>
      <c r="L724" s="309" t="str">
        <f>IF(C724="","",IF(ISNUMBER(MATCH(C724,$J$5:$J$1000,0)),"",IF(G724=1,E$4,0)+MAX(L$4:L723)+1))</f>
        <v/>
      </c>
    </row>
    <row r="725" spans="1:12" ht="12.75" customHeight="1" x14ac:dyDescent="0.25">
      <c r="A725" s="310">
        <f>IF(ROW()-ROW(A$4)&lt;=1000,ROW()-ROW(A$4),"")</f>
        <v>721</v>
      </c>
      <c r="G725" s="309" t="str">
        <f>IF(IF(ISNUMBER(E725),"",MAX(G$4:G724)+1)&lt;=G$3,IF(ISNUMBER(E725),"",MAX(G$4:G724)+1),"")</f>
        <v/>
      </c>
      <c r="K725" s="309"/>
      <c r="L725" s="309" t="str">
        <f>IF(C725="","",IF(ISNUMBER(MATCH(C725,$J$5:$J$1000,0)),"",IF(G725=1,E$4,0)+MAX(L$4:L724)+1))</f>
        <v/>
      </c>
    </row>
    <row r="726" spans="1:12" ht="12.75" customHeight="1" x14ac:dyDescent="0.25">
      <c r="A726" s="310">
        <f>IF(ROW()-ROW(A$4)&lt;=1000,ROW()-ROW(A$4),"")</f>
        <v>722</v>
      </c>
      <c r="G726" s="309" t="str">
        <f>IF(IF(ISNUMBER(E726),"",MAX(G$4:G725)+1)&lt;=G$3,IF(ISNUMBER(E726),"",MAX(G$4:G725)+1),"")</f>
        <v/>
      </c>
      <c r="K726" s="309"/>
      <c r="L726" s="309" t="str">
        <f>IF(C726="","",IF(ISNUMBER(MATCH(C726,$J$5:$J$1000,0)),"",IF(G726=1,E$4,0)+MAX(L$4:L725)+1))</f>
        <v/>
      </c>
    </row>
    <row r="727" spans="1:12" ht="12.75" customHeight="1" x14ac:dyDescent="0.25">
      <c r="A727" s="310">
        <f>IF(ROW()-ROW(A$4)&lt;=1000,ROW()-ROW(A$4),"")</f>
        <v>723</v>
      </c>
      <c r="G727" s="309" t="str">
        <f>IF(IF(ISNUMBER(E727),"",MAX(G$4:G726)+1)&lt;=G$3,IF(ISNUMBER(E727),"",MAX(G$4:G726)+1),"")</f>
        <v/>
      </c>
      <c r="K727" s="309"/>
      <c r="L727" s="309" t="str">
        <f>IF(C727="","",IF(ISNUMBER(MATCH(C727,$J$5:$J$1000,0)),"",IF(G727=1,E$4,0)+MAX(L$4:L726)+1))</f>
        <v/>
      </c>
    </row>
    <row r="728" spans="1:12" ht="12.75" customHeight="1" x14ac:dyDescent="0.25">
      <c r="A728" s="310">
        <f>IF(ROW()-ROW(A$4)&lt;=1000,ROW()-ROW(A$4),"")</f>
        <v>724</v>
      </c>
      <c r="G728" s="309" t="str">
        <f>IF(IF(ISNUMBER(E728),"",MAX(G$4:G727)+1)&lt;=G$3,IF(ISNUMBER(E728),"",MAX(G$4:G727)+1),"")</f>
        <v/>
      </c>
      <c r="K728" s="309"/>
      <c r="L728" s="309" t="str">
        <f>IF(C728="","",IF(ISNUMBER(MATCH(C728,$J$5:$J$1000,0)),"",IF(G728=1,E$4,0)+MAX(L$4:L727)+1))</f>
        <v/>
      </c>
    </row>
    <row r="729" spans="1:12" ht="12.75" customHeight="1" x14ac:dyDescent="0.25">
      <c r="A729" s="310">
        <f>IF(ROW()-ROW(A$4)&lt;=1000,ROW()-ROW(A$4),"")</f>
        <v>725</v>
      </c>
      <c r="G729" s="309" t="str">
        <f>IF(IF(ISNUMBER(E729),"",MAX(G$4:G728)+1)&lt;=G$3,IF(ISNUMBER(E729),"",MAX(G$4:G728)+1),"")</f>
        <v/>
      </c>
      <c r="K729" s="309"/>
      <c r="L729" s="309" t="str">
        <f>IF(C729="","",IF(ISNUMBER(MATCH(C729,$J$5:$J$1000,0)),"",IF(G729=1,E$4,0)+MAX(L$4:L728)+1))</f>
        <v/>
      </c>
    </row>
    <row r="730" spans="1:12" ht="12.75" customHeight="1" x14ac:dyDescent="0.25">
      <c r="A730" s="310">
        <f>IF(ROW()-ROW(A$4)&lt;=1000,ROW()-ROW(A$4),"")</f>
        <v>726</v>
      </c>
      <c r="G730" s="309" t="str">
        <f>IF(IF(ISNUMBER(E730),"",MAX(G$4:G729)+1)&lt;=G$3,IF(ISNUMBER(E730),"",MAX(G$4:G729)+1),"")</f>
        <v/>
      </c>
      <c r="K730" s="309"/>
      <c r="L730" s="309" t="str">
        <f>IF(C730="","",IF(ISNUMBER(MATCH(C730,$J$5:$J$1000,0)),"",IF(G730=1,E$4,0)+MAX(L$4:L729)+1))</f>
        <v/>
      </c>
    </row>
    <row r="731" spans="1:12" ht="12.75" customHeight="1" x14ac:dyDescent="0.25">
      <c r="A731" s="310">
        <f>IF(ROW()-ROW(A$4)&lt;=1000,ROW()-ROW(A$4),"")</f>
        <v>727</v>
      </c>
      <c r="G731" s="309" t="str">
        <f>IF(IF(ISNUMBER(E731),"",MAX(G$4:G730)+1)&lt;=G$3,IF(ISNUMBER(E731),"",MAX(G$4:G730)+1),"")</f>
        <v/>
      </c>
      <c r="K731" s="309"/>
      <c r="L731" s="309" t="str">
        <f>IF(C731="","",IF(ISNUMBER(MATCH(C731,$J$5:$J$1000,0)),"",IF(G731=1,E$4,0)+MAX(L$4:L730)+1))</f>
        <v/>
      </c>
    </row>
    <row r="732" spans="1:12" ht="12.75" customHeight="1" x14ac:dyDescent="0.25">
      <c r="A732" s="310">
        <f>IF(ROW()-ROW(A$4)&lt;=1000,ROW()-ROW(A$4),"")</f>
        <v>728</v>
      </c>
      <c r="G732" s="309" t="str">
        <f>IF(IF(ISNUMBER(E732),"",MAX(G$4:G731)+1)&lt;=G$3,IF(ISNUMBER(E732),"",MAX(G$4:G731)+1),"")</f>
        <v/>
      </c>
      <c r="K732" s="309"/>
      <c r="L732" s="309" t="str">
        <f>IF(C732="","",IF(ISNUMBER(MATCH(C732,$J$5:$J$1000,0)),"",IF(G732=1,E$4,0)+MAX(L$4:L731)+1))</f>
        <v/>
      </c>
    </row>
    <row r="733" spans="1:12" ht="12.75" customHeight="1" x14ac:dyDescent="0.25">
      <c r="A733" s="310">
        <f>IF(ROW()-ROW(A$4)&lt;=1000,ROW()-ROW(A$4),"")</f>
        <v>729</v>
      </c>
      <c r="G733" s="309" t="str">
        <f>IF(IF(ISNUMBER(E733),"",MAX(G$4:G732)+1)&lt;=G$3,IF(ISNUMBER(E733),"",MAX(G$4:G732)+1),"")</f>
        <v/>
      </c>
      <c r="K733" s="309"/>
      <c r="L733" s="309" t="str">
        <f>IF(C733="","",IF(ISNUMBER(MATCH(C733,$J$5:$J$1000,0)),"",IF(G733=1,E$4,0)+MAX(L$4:L732)+1))</f>
        <v/>
      </c>
    </row>
    <row r="734" spans="1:12" ht="12.75" customHeight="1" x14ac:dyDescent="0.25">
      <c r="A734" s="310">
        <f>IF(ROW()-ROW(A$4)&lt;=1000,ROW()-ROW(A$4),"")</f>
        <v>730</v>
      </c>
      <c r="G734" s="309" t="str">
        <f>IF(IF(ISNUMBER(E734),"",MAX(G$4:G733)+1)&lt;=G$3,IF(ISNUMBER(E734),"",MAX(G$4:G733)+1),"")</f>
        <v/>
      </c>
      <c r="K734" s="309"/>
      <c r="L734" s="309" t="str">
        <f>IF(C734="","",IF(ISNUMBER(MATCH(C734,$J$5:$J$1000,0)),"",IF(G734=1,E$4,0)+MAX(L$4:L733)+1))</f>
        <v/>
      </c>
    </row>
    <row r="735" spans="1:12" ht="12.75" customHeight="1" x14ac:dyDescent="0.25">
      <c r="A735" s="310">
        <f>IF(ROW()-ROW(A$4)&lt;=1000,ROW()-ROW(A$4),"")</f>
        <v>731</v>
      </c>
      <c r="G735" s="309" t="str">
        <f>IF(IF(ISNUMBER(E735),"",MAX(G$4:G734)+1)&lt;=G$3,IF(ISNUMBER(E735),"",MAX(G$4:G734)+1),"")</f>
        <v/>
      </c>
      <c r="K735" s="309"/>
      <c r="L735" s="309" t="str">
        <f>IF(C735="","",IF(ISNUMBER(MATCH(C735,$J$5:$J$1000,0)),"",IF(G735=1,E$4,0)+MAX(L$4:L734)+1))</f>
        <v/>
      </c>
    </row>
    <row r="736" spans="1:12" ht="12.75" customHeight="1" x14ac:dyDescent="0.25">
      <c r="A736" s="310">
        <f>IF(ROW()-ROW(A$4)&lt;=1000,ROW()-ROW(A$4),"")</f>
        <v>732</v>
      </c>
      <c r="G736" s="309" t="str">
        <f>IF(IF(ISNUMBER(E736),"",MAX(G$4:G735)+1)&lt;=G$3,IF(ISNUMBER(E736),"",MAX(G$4:G735)+1),"")</f>
        <v/>
      </c>
      <c r="K736" s="309"/>
      <c r="L736" s="309" t="str">
        <f>IF(C736="","",IF(ISNUMBER(MATCH(C736,$J$5:$J$1000,0)),"",IF(G736=1,E$4,0)+MAX(L$4:L735)+1))</f>
        <v/>
      </c>
    </row>
    <row r="737" spans="1:12" ht="12.75" customHeight="1" x14ac:dyDescent="0.25">
      <c r="A737" s="310">
        <f>IF(ROW()-ROW(A$4)&lt;=1000,ROW()-ROW(A$4),"")</f>
        <v>733</v>
      </c>
      <c r="G737" s="309" t="str">
        <f>IF(IF(ISNUMBER(E737),"",MAX(G$4:G736)+1)&lt;=G$3,IF(ISNUMBER(E737),"",MAX(G$4:G736)+1),"")</f>
        <v/>
      </c>
      <c r="K737" s="309"/>
      <c r="L737" s="309" t="str">
        <f>IF(C737="","",IF(ISNUMBER(MATCH(C737,$J$5:$J$1000,0)),"",IF(G737=1,E$4,0)+MAX(L$4:L736)+1))</f>
        <v/>
      </c>
    </row>
    <row r="738" spans="1:12" ht="12.75" customHeight="1" x14ac:dyDescent="0.25">
      <c r="A738" s="310">
        <f>IF(ROW()-ROW(A$4)&lt;=1000,ROW()-ROW(A$4),"")</f>
        <v>734</v>
      </c>
      <c r="G738" s="309" t="str">
        <f>IF(IF(ISNUMBER(E738),"",MAX(G$4:G737)+1)&lt;=G$3,IF(ISNUMBER(E738),"",MAX(G$4:G737)+1),"")</f>
        <v/>
      </c>
      <c r="K738" s="309"/>
      <c r="L738" s="309" t="str">
        <f>IF(C738="","",IF(ISNUMBER(MATCH(C738,$J$5:$J$1000,0)),"",IF(G738=1,E$4,0)+MAX(L$4:L737)+1))</f>
        <v/>
      </c>
    </row>
    <row r="739" spans="1:12" ht="12.75" customHeight="1" x14ac:dyDescent="0.25">
      <c r="A739" s="310">
        <f>IF(ROW()-ROW(A$4)&lt;=1000,ROW()-ROW(A$4),"")</f>
        <v>735</v>
      </c>
      <c r="G739" s="309" t="str">
        <f>IF(IF(ISNUMBER(E739),"",MAX(G$4:G738)+1)&lt;=G$3,IF(ISNUMBER(E739),"",MAX(G$4:G738)+1),"")</f>
        <v/>
      </c>
      <c r="K739" s="309"/>
      <c r="L739" s="309" t="str">
        <f>IF(C739="","",IF(ISNUMBER(MATCH(C739,$J$5:$J$1000,0)),"",IF(G739=1,E$4,0)+MAX(L$4:L738)+1))</f>
        <v/>
      </c>
    </row>
    <row r="740" spans="1:12" ht="12.75" customHeight="1" x14ac:dyDescent="0.25">
      <c r="A740" s="310">
        <f>IF(ROW()-ROW(A$4)&lt;=1000,ROW()-ROW(A$4),"")</f>
        <v>736</v>
      </c>
      <c r="G740" s="309" t="str">
        <f>IF(IF(ISNUMBER(E740),"",MAX(G$4:G739)+1)&lt;=G$3,IF(ISNUMBER(E740),"",MAX(G$4:G739)+1),"")</f>
        <v/>
      </c>
      <c r="K740" s="309"/>
      <c r="L740" s="309" t="str">
        <f>IF(C740="","",IF(ISNUMBER(MATCH(C740,$J$5:$J$1000,0)),"",IF(G740=1,E$4,0)+MAX(L$4:L739)+1))</f>
        <v/>
      </c>
    </row>
    <row r="741" spans="1:12" ht="12.75" customHeight="1" x14ac:dyDescent="0.25">
      <c r="A741" s="310">
        <f>IF(ROW()-ROW(A$4)&lt;=1000,ROW()-ROW(A$4),"")</f>
        <v>737</v>
      </c>
      <c r="G741" s="309" t="str">
        <f>IF(IF(ISNUMBER(E741),"",MAX(G$4:G740)+1)&lt;=G$3,IF(ISNUMBER(E741),"",MAX(G$4:G740)+1),"")</f>
        <v/>
      </c>
      <c r="K741" s="309"/>
      <c r="L741" s="309" t="str">
        <f>IF(C741="","",IF(ISNUMBER(MATCH(C741,$J$5:$J$1000,0)),"",IF(G741=1,E$4,0)+MAX(L$4:L740)+1))</f>
        <v/>
      </c>
    </row>
    <row r="742" spans="1:12" ht="12.75" customHeight="1" x14ac:dyDescent="0.25">
      <c r="A742" s="310">
        <f>IF(ROW()-ROW(A$4)&lt;=1000,ROW()-ROW(A$4),"")</f>
        <v>738</v>
      </c>
      <c r="G742" s="309" t="str">
        <f>IF(IF(ISNUMBER(E742),"",MAX(G$4:G741)+1)&lt;=G$3,IF(ISNUMBER(E742),"",MAX(G$4:G741)+1),"")</f>
        <v/>
      </c>
      <c r="K742" s="309"/>
      <c r="L742" s="309" t="str">
        <f>IF(C742="","",IF(ISNUMBER(MATCH(C742,$J$5:$J$1000,0)),"",IF(G742=1,E$4,0)+MAX(L$4:L741)+1))</f>
        <v/>
      </c>
    </row>
    <row r="743" spans="1:12" ht="12.75" customHeight="1" x14ac:dyDescent="0.25">
      <c r="A743" s="310">
        <f>IF(ROW()-ROW(A$4)&lt;=1000,ROW()-ROW(A$4),"")</f>
        <v>739</v>
      </c>
      <c r="G743" s="309" t="str">
        <f>IF(IF(ISNUMBER(E743),"",MAX(G$4:G742)+1)&lt;=G$3,IF(ISNUMBER(E743),"",MAX(G$4:G742)+1),"")</f>
        <v/>
      </c>
      <c r="K743" s="309"/>
      <c r="L743" s="309" t="str">
        <f>IF(C743="","",IF(ISNUMBER(MATCH(C743,$J$5:$J$1000,0)),"",IF(G743=1,E$4,0)+MAX(L$4:L742)+1))</f>
        <v/>
      </c>
    </row>
    <row r="744" spans="1:12" ht="12.75" customHeight="1" x14ac:dyDescent="0.25">
      <c r="A744" s="310">
        <f>IF(ROW()-ROW(A$4)&lt;=1000,ROW()-ROW(A$4),"")</f>
        <v>740</v>
      </c>
      <c r="G744" s="309" t="str">
        <f>IF(IF(ISNUMBER(E744),"",MAX(G$4:G743)+1)&lt;=G$3,IF(ISNUMBER(E744),"",MAX(G$4:G743)+1),"")</f>
        <v/>
      </c>
      <c r="K744" s="309"/>
      <c r="L744" s="309" t="str">
        <f>IF(C744="","",IF(ISNUMBER(MATCH(C744,$J$5:$J$1000,0)),"",IF(G744=1,E$4,0)+MAX(L$4:L743)+1))</f>
        <v/>
      </c>
    </row>
    <row r="745" spans="1:12" ht="12.75" customHeight="1" x14ac:dyDescent="0.25">
      <c r="A745" s="310">
        <f>IF(ROW()-ROW(A$4)&lt;=1000,ROW()-ROW(A$4),"")</f>
        <v>741</v>
      </c>
      <c r="G745" s="309" t="str">
        <f>IF(IF(ISNUMBER(E745),"",MAX(G$4:G744)+1)&lt;=G$3,IF(ISNUMBER(E745),"",MAX(G$4:G744)+1),"")</f>
        <v/>
      </c>
      <c r="K745" s="309"/>
      <c r="L745" s="309" t="str">
        <f>IF(C745="","",IF(ISNUMBER(MATCH(C745,$J$5:$J$1000,0)),"",IF(G745=1,E$4,0)+MAX(L$4:L744)+1))</f>
        <v/>
      </c>
    </row>
    <row r="746" spans="1:12" ht="12.75" customHeight="1" x14ac:dyDescent="0.25">
      <c r="A746" s="310">
        <f>IF(ROW()-ROW(A$4)&lt;=1000,ROW()-ROW(A$4),"")</f>
        <v>742</v>
      </c>
      <c r="G746" s="309" t="str">
        <f>IF(IF(ISNUMBER(E746),"",MAX(G$4:G745)+1)&lt;=G$3,IF(ISNUMBER(E746),"",MAX(G$4:G745)+1),"")</f>
        <v/>
      </c>
      <c r="K746" s="309"/>
      <c r="L746" s="309" t="str">
        <f>IF(C746="","",IF(ISNUMBER(MATCH(C746,$J$5:$J$1000,0)),"",IF(G746=1,E$4,0)+MAX(L$4:L745)+1))</f>
        <v/>
      </c>
    </row>
    <row r="747" spans="1:12" ht="12.75" customHeight="1" x14ac:dyDescent="0.25">
      <c r="A747" s="310">
        <f>IF(ROW()-ROW(A$4)&lt;=1000,ROW()-ROW(A$4),"")</f>
        <v>743</v>
      </c>
      <c r="G747" s="309" t="str">
        <f>IF(IF(ISNUMBER(E747),"",MAX(G$4:G746)+1)&lt;=G$3,IF(ISNUMBER(E747),"",MAX(G$4:G746)+1),"")</f>
        <v/>
      </c>
      <c r="K747" s="309"/>
      <c r="L747" s="309" t="str">
        <f>IF(C747="","",IF(ISNUMBER(MATCH(C747,$J$5:$J$1000,0)),"",IF(G747=1,E$4,0)+MAX(L$4:L746)+1))</f>
        <v/>
      </c>
    </row>
    <row r="748" spans="1:12" ht="12.75" customHeight="1" x14ac:dyDescent="0.25">
      <c r="A748" s="310">
        <f>IF(ROW()-ROW(A$4)&lt;=1000,ROW()-ROW(A$4),"")</f>
        <v>744</v>
      </c>
      <c r="G748" s="309" t="str">
        <f>IF(IF(ISNUMBER(E748),"",MAX(G$4:G747)+1)&lt;=G$3,IF(ISNUMBER(E748),"",MAX(G$4:G747)+1),"")</f>
        <v/>
      </c>
      <c r="K748" s="309"/>
      <c r="L748" s="309" t="str">
        <f>IF(C748="","",IF(ISNUMBER(MATCH(C748,$J$5:$J$1000,0)),"",IF(G748=1,E$4,0)+MAX(L$4:L747)+1))</f>
        <v/>
      </c>
    </row>
    <row r="749" spans="1:12" ht="12.75" customHeight="1" x14ac:dyDescent="0.25">
      <c r="A749" s="310">
        <f>IF(ROW()-ROW(A$4)&lt;=1000,ROW()-ROW(A$4),"")</f>
        <v>745</v>
      </c>
      <c r="G749" s="309" t="str">
        <f>IF(IF(ISNUMBER(E749),"",MAX(G$4:G748)+1)&lt;=G$3,IF(ISNUMBER(E749),"",MAX(G$4:G748)+1),"")</f>
        <v/>
      </c>
      <c r="K749" s="309"/>
      <c r="L749" s="309" t="str">
        <f>IF(C749="","",IF(ISNUMBER(MATCH(C749,$J$5:$J$1000,0)),"",IF(G749=1,E$4,0)+MAX(L$4:L748)+1))</f>
        <v/>
      </c>
    </row>
    <row r="750" spans="1:12" ht="12.75" customHeight="1" x14ac:dyDescent="0.25">
      <c r="A750" s="310">
        <f>IF(ROW()-ROW(A$4)&lt;=1000,ROW()-ROW(A$4),"")</f>
        <v>746</v>
      </c>
      <c r="G750" s="309" t="str">
        <f>IF(IF(ISNUMBER(E750),"",MAX(G$4:G749)+1)&lt;=G$3,IF(ISNUMBER(E750),"",MAX(G$4:G749)+1),"")</f>
        <v/>
      </c>
      <c r="K750" s="309"/>
      <c r="L750" s="309" t="str">
        <f>IF(C750="","",IF(ISNUMBER(MATCH(C750,$J$5:$J$1000,0)),"",IF(G750=1,E$4,0)+MAX(L$4:L749)+1))</f>
        <v/>
      </c>
    </row>
    <row r="751" spans="1:12" ht="12.75" customHeight="1" x14ac:dyDescent="0.25">
      <c r="A751" s="310">
        <f>IF(ROW()-ROW(A$4)&lt;=1000,ROW()-ROW(A$4),"")</f>
        <v>747</v>
      </c>
      <c r="G751" s="309" t="str">
        <f>IF(IF(ISNUMBER(E751),"",MAX(G$4:G750)+1)&lt;=G$3,IF(ISNUMBER(E751),"",MAX(G$4:G750)+1),"")</f>
        <v/>
      </c>
      <c r="K751" s="309"/>
      <c r="L751" s="309" t="str">
        <f>IF(C751="","",IF(ISNUMBER(MATCH(C751,$J$5:$J$1000,0)),"",IF(G751=1,E$4,0)+MAX(L$4:L750)+1))</f>
        <v/>
      </c>
    </row>
    <row r="752" spans="1:12" ht="12.75" customHeight="1" x14ac:dyDescent="0.25">
      <c r="A752" s="310">
        <f>IF(ROW()-ROW(A$4)&lt;=1000,ROW()-ROW(A$4),"")</f>
        <v>748</v>
      </c>
      <c r="G752" s="309" t="str">
        <f>IF(IF(ISNUMBER(E752),"",MAX(G$4:G751)+1)&lt;=G$3,IF(ISNUMBER(E752),"",MAX(G$4:G751)+1),"")</f>
        <v/>
      </c>
      <c r="K752" s="309"/>
      <c r="L752" s="309" t="str">
        <f>IF(C752="","",IF(ISNUMBER(MATCH(C752,$J$5:$J$1000,0)),"",IF(G752=1,E$4,0)+MAX(L$4:L751)+1))</f>
        <v/>
      </c>
    </row>
    <row r="753" spans="1:12" ht="12.75" customHeight="1" x14ac:dyDescent="0.25">
      <c r="A753" s="310">
        <f>IF(ROW()-ROW(A$4)&lt;=1000,ROW()-ROW(A$4),"")</f>
        <v>749</v>
      </c>
      <c r="G753" s="309" t="str">
        <f>IF(IF(ISNUMBER(E753),"",MAX(G$4:G752)+1)&lt;=G$3,IF(ISNUMBER(E753),"",MAX(G$4:G752)+1),"")</f>
        <v/>
      </c>
      <c r="K753" s="309"/>
      <c r="L753" s="309" t="str">
        <f>IF(C753="","",IF(ISNUMBER(MATCH(C753,$J$5:$J$1000,0)),"",IF(G753=1,E$4,0)+MAX(L$4:L752)+1))</f>
        <v/>
      </c>
    </row>
    <row r="754" spans="1:12" ht="12.75" customHeight="1" x14ac:dyDescent="0.25">
      <c r="A754" s="310">
        <f>IF(ROW()-ROW(A$4)&lt;=1000,ROW()-ROW(A$4),"")</f>
        <v>750</v>
      </c>
      <c r="G754" s="309" t="str">
        <f>IF(IF(ISNUMBER(E754),"",MAX(G$4:G753)+1)&lt;=G$3,IF(ISNUMBER(E754),"",MAX(G$4:G753)+1),"")</f>
        <v/>
      </c>
      <c r="K754" s="309"/>
      <c r="L754" s="309" t="str">
        <f>IF(C754="","",IF(ISNUMBER(MATCH(C754,$J$5:$J$1000,0)),"",IF(G754=1,E$4,0)+MAX(L$4:L753)+1))</f>
        <v/>
      </c>
    </row>
    <row r="755" spans="1:12" ht="12.75" customHeight="1" x14ac:dyDescent="0.25">
      <c r="A755" s="310">
        <f>IF(ROW()-ROW(A$4)&lt;=1000,ROW()-ROW(A$4),"")</f>
        <v>751</v>
      </c>
      <c r="G755" s="309" t="str">
        <f>IF(IF(ISNUMBER(E755),"",MAX(G$4:G754)+1)&lt;=G$3,IF(ISNUMBER(E755),"",MAX(G$4:G754)+1),"")</f>
        <v/>
      </c>
      <c r="K755" s="309"/>
      <c r="L755" s="309" t="str">
        <f>IF(C755="","",IF(ISNUMBER(MATCH(C755,$J$5:$J$1000,0)),"",IF(G755=1,E$4,0)+MAX(L$4:L754)+1))</f>
        <v/>
      </c>
    </row>
    <row r="756" spans="1:12" ht="12.75" customHeight="1" x14ac:dyDescent="0.25">
      <c r="A756" s="310">
        <f>IF(ROW()-ROW(A$4)&lt;=1000,ROW()-ROW(A$4),"")</f>
        <v>752</v>
      </c>
      <c r="G756" s="309" t="str">
        <f>IF(IF(ISNUMBER(E756),"",MAX(G$4:G755)+1)&lt;=G$3,IF(ISNUMBER(E756),"",MAX(G$4:G755)+1),"")</f>
        <v/>
      </c>
      <c r="K756" s="309"/>
      <c r="L756" s="309" t="str">
        <f>IF(C756="","",IF(ISNUMBER(MATCH(C756,$J$5:$J$1000,0)),"",IF(G756=1,E$4,0)+MAX(L$4:L755)+1))</f>
        <v/>
      </c>
    </row>
    <row r="757" spans="1:12" ht="12.75" customHeight="1" x14ac:dyDescent="0.25">
      <c r="A757" s="310">
        <f>IF(ROW()-ROW(A$4)&lt;=1000,ROW()-ROW(A$4),"")</f>
        <v>753</v>
      </c>
      <c r="G757" s="309" t="str">
        <f>IF(IF(ISNUMBER(E757),"",MAX(G$4:G756)+1)&lt;=G$3,IF(ISNUMBER(E757),"",MAX(G$4:G756)+1),"")</f>
        <v/>
      </c>
      <c r="K757" s="309"/>
      <c r="L757" s="309" t="str">
        <f>IF(C757="","",IF(ISNUMBER(MATCH(C757,$J$5:$J$1000,0)),"",IF(G757=1,E$4,0)+MAX(L$4:L756)+1))</f>
        <v/>
      </c>
    </row>
    <row r="758" spans="1:12" ht="12.75" customHeight="1" x14ac:dyDescent="0.25">
      <c r="A758" s="310">
        <f>IF(ROW()-ROW(A$4)&lt;=1000,ROW()-ROW(A$4),"")</f>
        <v>754</v>
      </c>
      <c r="G758" s="309" t="str">
        <f>IF(IF(ISNUMBER(E758),"",MAX(G$4:G757)+1)&lt;=G$3,IF(ISNUMBER(E758),"",MAX(G$4:G757)+1),"")</f>
        <v/>
      </c>
      <c r="K758" s="309"/>
      <c r="L758" s="309" t="str">
        <f>IF(C758="","",IF(ISNUMBER(MATCH(C758,$J$5:$J$1000,0)),"",IF(G758=1,E$4,0)+MAX(L$4:L757)+1))</f>
        <v/>
      </c>
    </row>
    <row r="759" spans="1:12" ht="12.75" customHeight="1" x14ac:dyDescent="0.25">
      <c r="A759" s="310">
        <f>IF(ROW()-ROW(A$4)&lt;=1000,ROW()-ROW(A$4),"")</f>
        <v>755</v>
      </c>
      <c r="G759" s="309" t="str">
        <f>IF(IF(ISNUMBER(E759),"",MAX(G$4:G758)+1)&lt;=G$3,IF(ISNUMBER(E759),"",MAX(G$4:G758)+1),"")</f>
        <v/>
      </c>
      <c r="K759" s="309"/>
      <c r="L759" s="309" t="str">
        <f>IF(C759="","",IF(ISNUMBER(MATCH(C759,$J$5:$J$1000,0)),"",IF(G759=1,E$4,0)+MAX(L$4:L758)+1))</f>
        <v/>
      </c>
    </row>
    <row r="760" spans="1:12" ht="12.75" customHeight="1" x14ac:dyDescent="0.25">
      <c r="A760" s="310">
        <f>IF(ROW()-ROW(A$4)&lt;=1000,ROW()-ROW(A$4),"")</f>
        <v>756</v>
      </c>
      <c r="G760" s="309" t="str">
        <f>IF(IF(ISNUMBER(E760),"",MAX(G$4:G759)+1)&lt;=G$3,IF(ISNUMBER(E760),"",MAX(G$4:G759)+1),"")</f>
        <v/>
      </c>
      <c r="K760" s="309"/>
      <c r="L760" s="309" t="str">
        <f>IF(C760="","",IF(ISNUMBER(MATCH(C760,$J$5:$J$1000,0)),"",IF(G760=1,E$4,0)+MAX(L$4:L759)+1))</f>
        <v/>
      </c>
    </row>
    <row r="761" spans="1:12" ht="12.75" customHeight="1" x14ac:dyDescent="0.25">
      <c r="A761" s="310">
        <f>IF(ROW()-ROW(A$4)&lt;=1000,ROW()-ROW(A$4),"")</f>
        <v>757</v>
      </c>
      <c r="G761" s="309" t="str">
        <f>IF(IF(ISNUMBER(E761),"",MAX(G$4:G760)+1)&lt;=G$3,IF(ISNUMBER(E761),"",MAX(G$4:G760)+1),"")</f>
        <v/>
      </c>
      <c r="K761" s="309"/>
      <c r="L761" s="309" t="str">
        <f>IF(C761="","",IF(ISNUMBER(MATCH(C761,$J$5:$J$1000,0)),"",IF(G761=1,E$4,0)+MAX(L$4:L760)+1))</f>
        <v/>
      </c>
    </row>
    <row r="762" spans="1:12" ht="12.75" customHeight="1" x14ac:dyDescent="0.25">
      <c r="A762" s="310">
        <f>IF(ROW()-ROW(A$4)&lt;=1000,ROW()-ROW(A$4),"")</f>
        <v>758</v>
      </c>
      <c r="G762" s="309" t="str">
        <f>IF(IF(ISNUMBER(E762),"",MAX(G$4:G761)+1)&lt;=G$3,IF(ISNUMBER(E762),"",MAX(G$4:G761)+1),"")</f>
        <v/>
      </c>
      <c r="K762" s="309"/>
      <c r="L762" s="309" t="str">
        <f>IF(C762="","",IF(ISNUMBER(MATCH(C762,$J$5:$J$1000,0)),"",IF(G762=1,E$4,0)+MAX(L$4:L761)+1))</f>
        <v/>
      </c>
    </row>
    <row r="763" spans="1:12" ht="12.75" customHeight="1" x14ac:dyDescent="0.25">
      <c r="A763" s="310">
        <f>IF(ROW()-ROW(A$4)&lt;=1000,ROW()-ROW(A$4),"")</f>
        <v>759</v>
      </c>
      <c r="G763" s="309" t="str">
        <f>IF(IF(ISNUMBER(E763),"",MAX(G$4:G762)+1)&lt;=G$3,IF(ISNUMBER(E763),"",MAX(G$4:G762)+1),"")</f>
        <v/>
      </c>
      <c r="K763" s="309"/>
      <c r="L763" s="309" t="str">
        <f>IF(C763="","",IF(ISNUMBER(MATCH(C763,$J$5:$J$1000,0)),"",IF(G763=1,E$4,0)+MAX(L$4:L762)+1))</f>
        <v/>
      </c>
    </row>
    <row r="764" spans="1:12" ht="12.75" customHeight="1" x14ac:dyDescent="0.25">
      <c r="A764" s="310">
        <f>IF(ROW()-ROW(A$4)&lt;=1000,ROW()-ROW(A$4),"")</f>
        <v>760</v>
      </c>
      <c r="G764" s="309" t="str">
        <f>IF(IF(ISNUMBER(E764),"",MAX(G$4:G763)+1)&lt;=G$3,IF(ISNUMBER(E764),"",MAX(G$4:G763)+1),"")</f>
        <v/>
      </c>
      <c r="K764" s="309"/>
      <c r="L764" s="309" t="str">
        <f>IF(C764="","",IF(ISNUMBER(MATCH(C764,$J$5:$J$1000,0)),"",IF(G764=1,E$4,0)+MAX(L$4:L763)+1))</f>
        <v/>
      </c>
    </row>
    <row r="765" spans="1:12" ht="12.75" customHeight="1" x14ac:dyDescent="0.25">
      <c r="A765" s="310">
        <f>IF(ROW()-ROW(A$4)&lt;=1000,ROW()-ROW(A$4),"")</f>
        <v>761</v>
      </c>
      <c r="G765" s="309" t="str">
        <f>IF(IF(ISNUMBER(E765),"",MAX(G$4:G764)+1)&lt;=G$3,IF(ISNUMBER(E765),"",MAX(G$4:G764)+1),"")</f>
        <v/>
      </c>
      <c r="K765" s="309"/>
      <c r="L765" s="309" t="str">
        <f>IF(C765="","",IF(ISNUMBER(MATCH(C765,$J$5:$J$1000,0)),"",IF(G765=1,E$4,0)+MAX(L$4:L764)+1))</f>
        <v/>
      </c>
    </row>
    <row r="766" spans="1:12" ht="12.75" customHeight="1" x14ac:dyDescent="0.25">
      <c r="A766" s="310">
        <f>IF(ROW()-ROW(A$4)&lt;=1000,ROW()-ROW(A$4),"")</f>
        <v>762</v>
      </c>
      <c r="G766" s="309" t="str">
        <f>IF(IF(ISNUMBER(E766),"",MAX(G$4:G765)+1)&lt;=G$3,IF(ISNUMBER(E766),"",MAX(G$4:G765)+1),"")</f>
        <v/>
      </c>
      <c r="K766" s="309"/>
      <c r="L766" s="309" t="str">
        <f>IF(C766="","",IF(ISNUMBER(MATCH(C766,$J$5:$J$1000,0)),"",IF(G766=1,E$4,0)+MAX(L$4:L765)+1))</f>
        <v/>
      </c>
    </row>
    <row r="767" spans="1:12" ht="12.75" customHeight="1" x14ac:dyDescent="0.25">
      <c r="A767" s="310">
        <f>IF(ROW()-ROW(A$4)&lt;=1000,ROW()-ROW(A$4),"")</f>
        <v>763</v>
      </c>
      <c r="G767" s="309" t="str">
        <f>IF(IF(ISNUMBER(E767),"",MAX(G$4:G766)+1)&lt;=G$3,IF(ISNUMBER(E767),"",MAX(G$4:G766)+1),"")</f>
        <v/>
      </c>
      <c r="K767" s="309"/>
      <c r="L767" s="309" t="str">
        <f>IF(C767="","",IF(ISNUMBER(MATCH(C767,$J$5:$J$1000,0)),"",IF(G767=1,E$4,0)+MAX(L$4:L766)+1))</f>
        <v/>
      </c>
    </row>
    <row r="768" spans="1:12" ht="12.75" customHeight="1" x14ac:dyDescent="0.25">
      <c r="A768" s="310">
        <f>IF(ROW()-ROW(A$4)&lt;=1000,ROW()-ROW(A$4),"")</f>
        <v>764</v>
      </c>
      <c r="G768" s="309" t="str">
        <f>IF(IF(ISNUMBER(E768),"",MAX(G$4:G767)+1)&lt;=G$3,IF(ISNUMBER(E768),"",MAX(G$4:G767)+1),"")</f>
        <v/>
      </c>
      <c r="K768" s="309"/>
      <c r="L768" s="309" t="str">
        <f>IF(C768="","",IF(ISNUMBER(MATCH(C768,$J$5:$J$1000,0)),"",IF(G768=1,E$4,0)+MAX(L$4:L767)+1))</f>
        <v/>
      </c>
    </row>
    <row r="769" spans="1:12" ht="12.75" customHeight="1" x14ac:dyDescent="0.25">
      <c r="A769" s="310">
        <f>IF(ROW()-ROW(A$4)&lt;=1000,ROW()-ROW(A$4),"")</f>
        <v>765</v>
      </c>
      <c r="G769" s="309" t="str">
        <f>IF(IF(ISNUMBER(E769),"",MAX(G$4:G768)+1)&lt;=G$3,IF(ISNUMBER(E769),"",MAX(G$4:G768)+1),"")</f>
        <v/>
      </c>
      <c r="K769" s="309"/>
      <c r="L769" s="309" t="str">
        <f>IF(C769="","",IF(ISNUMBER(MATCH(C769,$J$5:$J$1000,0)),"",IF(G769=1,E$4,0)+MAX(L$4:L768)+1))</f>
        <v/>
      </c>
    </row>
    <row r="770" spans="1:12" ht="12.75" customHeight="1" x14ac:dyDescent="0.25">
      <c r="A770" s="310">
        <f>IF(ROW()-ROW(A$4)&lt;=1000,ROW()-ROW(A$4),"")</f>
        <v>766</v>
      </c>
      <c r="G770" s="309" t="str">
        <f>IF(IF(ISNUMBER(E770),"",MAX(G$4:G769)+1)&lt;=G$3,IF(ISNUMBER(E770),"",MAX(G$4:G769)+1),"")</f>
        <v/>
      </c>
      <c r="K770" s="309"/>
      <c r="L770" s="309" t="str">
        <f>IF(C770="","",IF(ISNUMBER(MATCH(C770,$J$5:$J$1000,0)),"",IF(G770=1,E$4,0)+MAX(L$4:L769)+1))</f>
        <v/>
      </c>
    </row>
    <row r="771" spans="1:12" ht="12.75" customHeight="1" x14ac:dyDescent="0.25">
      <c r="A771" s="310">
        <f>IF(ROW()-ROW(A$4)&lt;=1000,ROW()-ROW(A$4),"")</f>
        <v>767</v>
      </c>
      <c r="G771" s="309" t="str">
        <f>IF(IF(ISNUMBER(E771),"",MAX(G$4:G770)+1)&lt;=G$3,IF(ISNUMBER(E771),"",MAX(G$4:G770)+1),"")</f>
        <v/>
      </c>
      <c r="K771" s="309"/>
      <c r="L771" s="309" t="str">
        <f>IF(C771="","",IF(ISNUMBER(MATCH(C771,$J$5:$J$1000,0)),"",IF(G771=1,E$4,0)+MAX(L$4:L770)+1))</f>
        <v/>
      </c>
    </row>
    <row r="772" spans="1:12" ht="12.75" customHeight="1" x14ac:dyDescent="0.25">
      <c r="A772" s="310">
        <f>IF(ROW()-ROW(A$4)&lt;=1000,ROW()-ROW(A$4),"")</f>
        <v>768</v>
      </c>
      <c r="G772" s="309" t="str">
        <f>IF(IF(ISNUMBER(E772),"",MAX(G$4:G771)+1)&lt;=G$3,IF(ISNUMBER(E772),"",MAX(G$4:G771)+1),"")</f>
        <v/>
      </c>
      <c r="K772" s="309"/>
      <c r="L772" s="309" t="str">
        <f>IF(C772="","",IF(ISNUMBER(MATCH(C772,$J$5:$J$1000,0)),"",IF(G772=1,E$4,0)+MAX(L$4:L771)+1))</f>
        <v/>
      </c>
    </row>
    <row r="773" spans="1:12" ht="12.75" customHeight="1" x14ac:dyDescent="0.25">
      <c r="A773" s="310">
        <f>IF(ROW()-ROW(A$4)&lt;=1000,ROW()-ROW(A$4),"")</f>
        <v>769</v>
      </c>
      <c r="G773" s="309" t="str">
        <f>IF(IF(ISNUMBER(E773),"",MAX(G$4:G772)+1)&lt;=G$3,IF(ISNUMBER(E773),"",MAX(G$4:G772)+1),"")</f>
        <v/>
      </c>
      <c r="K773" s="309"/>
      <c r="L773" s="309" t="str">
        <f>IF(C773="","",IF(ISNUMBER(MATCH(C773,$J$5:$J$1000,0)),"",IF(G773=1,E$4,0)+MAX(L$4:L772)+1))</f>
        <v/>
      </c>
    </row>
    <row r="774" spans="1:12" ht="12.75" customHeight="1" x14ac:dyDescent="0.25">
      <c r="A774" s="310">
        <f>IF(ROW()-ROW(A$4)&lt;=1000,ROW()-ROW(A$4),"")</f>
        <v>770</v>
      </c>
      <c r="G774" s="309" t="str">
        <f>IF(IF(ISNUMBER(E774),"",MAX(G$4:G773)+1)&lt;=G$3,IF(ISNUMBER(E774),"",MAX(G$4:G773)+1),"")</f>
        <v/>
      </c>
      <c r="K774" s="309"/>
      <c r="L774" s="309" t="str">
        <f>IF(C774="","",IF(ISNUMBER(MATCH(C774,$J$5:$J$1000,0)),"",IF(G774=1,E$4,0)+MAX(L$4:L773)+1))</f>
        <v/>
      </c>
    </row>
    <row r="775" spans="1:12" ht="12.75" customHeight="1" x14ac:dyDescent="0.25">
      <c r="A775" s="310">
        <f>IF(ROW()-ROW(A$4)&lt;=1000,ROW()-ROW(A$4),"")</f>
        <v>771</v>
      </c>
      <c r="G775" s="309" t="str">
        <f>IF(IF(ISNUMBER(E775),"",MAX(G$4:G774)+1)&lt;=G$3,IF(ISNUMBER(E775),"",MAX(G$4:G774)+1),"")</f>
        <v/>
      </c>
      <c r="K775" s="309"/>
      <c r="L775" s="309" t="str">
        <f>IF(C775="","",IF(ISNUMBER(MATCH(C775,$J$5:$J$1000,0)),"",IF(G775=1,E$4,0)+MAX(L$4:L774)+1))</f>
        <v/>
      </c>
    </row>
    <row r="776" spans="1:12" ht="12.75" customHeight="1" x14ac:dyDescent="0.25">
      <c r="A776" s="310">
        <f>IF(ROW()-ROW(A$4)&lt;=1000,ROW()-ROW(A$4),"")</f>
        <v>772</v>
      </c>
      <c r="G776" s="309" t="str">
        <f>IF(IF(ISNUMBER(E776),"",MAX(G$4:G775)+1)&lt;=G$3,IF(ISNUMBER(E776),"",MAX(G$4:G775)+1),"")</f>
        <v/>
      </c>
      <c r="K776" s="309"/>
      <c r="L776" s="309" t="str">
        <f>IF(C776="","",IF(ISNUMBER(MATCH(C776,$J$5:$J$1000,0)),"",IF(G776=1,E$4,0)+MAX(L$4:L775)+1))</f>
        <v/>
      </c>
    </row>
    <row r="777" spans="1:12" ht="12.75" customHeight="1" x14ac:dyDescent="0.25">
      <c r="A777" s="310">
        <f>IF(ROW()-ROW(A$4)&lt;=1000,ROW()-ROW(A$4),"")</f>
        <v>773</v>
      </c>
      <c r="G777" s="309" t="str">
        <f>IF(IF(ISNUMBER(E777),"",MAX(G$4:G776)+1)&lt;=G$3,IF(ISNUMBER(E777),"",MAX(G$4:G776)+1),"")</f>
        <v/>
      </c>
      <c r="K777" s="309"/>
      <c r="L777" s="309" t="str">
        <f>IF(C777="","",IF(ISNUMBER(MATCH(C777,$J$5:$J$1000,0)),"",IF(G777=1,E$4,0)+MAX(L$4:L776)+1))</f>
        <v/>
      </c>
    </row>
    <row r="778" spans="1:12" ht="12.75" customHeight="1" x14ac:dyDescent="0.25">
      <c r="A778" s="310">
        <f>IF(ROW()-ROW(A$4)&lt;=1000,ROW()-ROW(A$4),"")</f>
        <v>774</v>
      </c>
      <c r="G778" s="309" t="str">
        <f>IF(IF(ISNUMBER(E778),"",MAX(G$4:G777)+1)&lt;=G$3,IF(ISNUMBER(E778),"",MAX(G$4:G777)+1),"")</f>
        <v/>
      </c>
      <c r="K778" s="309"/>
      <c r="L778" s="309" t="str">
        <f>IF(C778="","",IF(ISNUMBER(MATCH(C778,$J$5:$J$1000,0)),"",IF(G778=1,E$4,0)+MAX(L$4:L777)+1))</f>
        <v/>
      </c>
    </row>
    <row r="779" spans="1:12" ht="12.75" customHeight="1" x14ac:dyDescent="0.25">
      <c r="A779" s="310">
        <f>IF(ROW()-ROW(A$4)&lt;=1000,ROW()-ROW(A$4),"")</f>
        <v>775</v>
      </c>
      <c r="G779" s="309" t="str">
        <f>IF(IF(ISNUMBER(E779),"",MAX(G$4:G778)+1)&lt;=G$3,IF(ISNUMBER(E779),"",MAX(G$4:G778)+1),"")</f>
        <v/>
      </c>
      <c r="K779" s="309"/>
      <c r="L779" s="309" t="str">
        <f>IF(C779="","",IF(ISNUMBER(MATCH(C779,$J$5:$J$1000,0)),"",IF(G779=1,E$4,0)+MAX(L$4:L778)+1))</f>
        <v/>
      </c>
    </row>
    <row r="780" spans="1:12" ht="12.75" customHeight="1" x14ac:dyDescent="0.25">
      <c r="A780" s="310">
        <f>IF(ROW()-ROW(A$4)&lt;=1000,ROW()-ROW(A$4),"")</f>
        <v>776</v>
      </c>
      <c r="G780" s="309" t="str">
        <f>IF(IF(ISNUMBER(E780),"",MAX(G$4:G779)+1)&lt;=G$3,IF(ISNUMBER(E780),"",MAX(G$4:G779)+1),"")</f>
        <v/>
      </c>
      <c r="K780" s="309"/>
      <c r="L780" s="309" t="str">
        <f>IF(C780="","",IF(ISNUMBER(MATCH(C780,$J$5:$J$1000,0)),"",IF(G780=1,E$4,0)+MAX(L$4:L779)+1))</f>
        <v/>
      </c>
    </row>
    <row r="781" spans="1:12" ht="12.75" customHeight="1" x14ac:dyDescent="0.25">
      <c r="A781" s="310">
        <f>IF(ROW()-ROW(A$4)&lt;=1000,ROW()-ROW(A$4),"")</f>
        <v>777</v>
      </c>
      <c r="G781" s="309" t="str">
        <f>IF(IF(ISNUMBER(E781),"",MAX(G$4:G780)+1)&lt;=G$3,IF(ISNUMBER(E781),"",MAX(G$4:G780)+1),"")</f>
        <v/>
      </c>
      <c r="K781" s="309"/>
      <c r="L781" s="309" t="str">
        <f>IF(C781="","",IF(ISNUMBER(MATCH(C781,$J$5:$J$1000,0)),"",IF(G781=1,E$4,0)+MAX(L$4:L780)+1))</f>
        <v/>
      </c>
    </row>
    <row r="782" spans="1:12" ht="12.75" customHeight="1" x14ac:dyDescent="0.25">
      <c r="A782" s="310">
        <f>IF(ROW()-ROW(A$4)&lt;=1000,ROW()-ROW(A$4),"")</f>
        <v>778</v>
      </c>
      <c r="G782" s="309" t="str">
        <f>IF(IF(ISNUMBER(E782),"",MAX(G$4:G781)+1)&lt;=G$3,IF(ISNUMBER(E782),"",MAX(G$4:G781)+1),"")</f>
        <v/>
      </c>
      <c r="K782" s="309"/>
      <c r="L782" s="309" t="str">
        <f>IF(C782="","",IF(ISNUMBER(MATCH(C782,$J$5:$J$1000,0)),"",IF(G782=1,E$4,0)+MAX(L$4:L781)+1))</f>
        <v/>
      </c>
    </row>
    <row r="783" spans="1:12" ht="12.75" customHeight="1" x14ac:dyDescent="0.25">
      <c r="A783" s="310">
        <f>IF(ROW()-ROW(A$4)&lt;=1000,ROW()-ROW(A$4),"")</f>
        <v>779</v>
      </c>
      <c r="G783" s="309" t="str">
        <f>IF(IF(ISNUMBER(E783),"",MAX(G$4:G782)+1)&lt;=G$3,IF(ISNUMBER(E783),"",MAX(G$4:G782)+1),"")</f>
        <v/>
      </c>
      <c r="K783" s="309"/>
      <c r="L783" s="309" t="str">
        <f>IF(C783="","",IF(ISNUMBER(MATCH(C783,$J$5:$J$1000,0)),"",IF(G783=1,E$4,0)+MAX(L$4:L782)+1))</f>
        <v/>
      </c>
    </row>
    <row r="784" spans="1:12" ht="12.75" customHeight="1" x14ac:dyDescent="0.25">
      <c r="A784" s="310">
        <f>IF(ROW()-ROW(A$4)&lt;=1000,ROW()-ROW(A$4),"")</f>
        <v>780</v>
      </c>
      <c r="G784" s="309" t="str">
        <f>IF(IF(ISNUMBER(E784),"",MAX(G$4:G783)+1)&lt;=G$3,IF(ISNUMBER(E784),"",MAX(G$4:G783)+1),"")</f>
        <v/>
      </c>
      <c r="K784" s="309"/>
      <c r="L784" s="309" t="str">
        <f>IF(C784="","",IF(ISNUMBER(MATCH(C784,$J$5:$J$1000,0)),"",IF(G784=1,E$4,0)+MAX(L$4:L783)+1))</f>
        <v/>
      </c>
    </row>
    <row r="785" spans="1:12" ht="12.75" customHeight="1" x14ac:dyDescent="0.25">
      <c r="A785" s="310">
        <f>IF(ROW()-ROW(A$4)&lt;=1000,ROW()-ROW(A$4),"")</f>
        <v>781</v>
      </c>
      <c r="G785" s="309" t="str">
        <f>IF(IF(ISNUMBER(E785),"",MAX(G$4:G784)+1)&lt;=G$3,IF(ISNUMBER(E785),"",MAX(G$4:G784)+1),"")</f>
        <v/>
      </c>
      <c r="K785" s="309"/>
      <c r="L785" s="309" t="str">
        <f>IF(C785="","",IF(ISNUMBER(MATCH(C785,$J$5:$J$1000,0)),"",IF(G785=1,E$4,0)+MAX(L$4:L784)+1))</f>
        <v/>
      </c>
    </row>
    <row r="786" spans="1:12" ht="12.75" customHeight="1" x14ac:dyDescent="0.25">
      <c r="A786" s="310">
        <f>IF(ROW()-ROW(A$4)&lt;=1000,ROW()-ROW(A$4),"")</f>
        <v>782</v>
      </c>
      <c r="G786" s="309" t="str">
        <f>IF(IF(ISNUMBER(E786),"",MAX(G$4:G785)+1)&lt;=G$3,IF(ISNUMBER(E786),"",MAX(G$4:G785)+1),"")</f>
        <v/>
      </c>
      <c r="K786" s="309"/>
      <c r="L786" s="309" t="str">
        <f>IF(C786="","",IF(ISNUMBER(MATCH(C786,$J$5:$J$1000,0)),"",IF(G786=1,E$4,0)+MAX(L$4:L785)+1))</f>
        <v/>
      </c>
    </row>
    <row r="787" spans="1:12" ht="12.75" customHeight="1" x14ac:dyDescent="0.25">
      <c r="A787" s="310">
        <f>IF(ROW()-ROW(A$4)&lt;=1000,ROW()-ROW(A$4),"")</f>
        <v>783</v>
      </c>
      <c r="G787" s="309" t="str">
        <f>IF(IF(ISNUMBER(E787),"",MAX(G$4:G786)+1)&lt;=G$3,IF(ISNUMBER(E787),"",MAX(G$4:G786)+1),"")</f>
        <v/>
      </c>
      <c r="K787" s="309"/>
      <c r="L787" s="309" t="str">
        <f>IF(C787="","",IF(ISNUMBER(MATCH(C787,$J$5:$J$1000,0)),"",IF(G787=1,E$4,0)+MAX(L$4:L786)+1))</f>
        <v/>
      </c>
    </row>
    <row r="788" spans="1:12" ht="12.75" customHeight="1" x14ac:dyDescent="0.25">
      <c r="A788" s="310">
        <f>IF(ROW()-ROW(A$4)&lt;=1000,ROW()-ROW(A$4),"")</f>
        <v>784</v>
      </c>
      <c r="G788" s="309" t="str">
        <f>IF(IF(ISNUMBER(E788),"",MAX(G$4:G787)+1)&lt;=G$3,IF(ISNUMBER(E788),"",MAX(G$4:G787)+1),"")</f>
        <v/>
      </c>
      <c r="K788" s="309"/>
      <c r="L788" s="309" t="str">
        <f>IF(C788="","",IF(ISNUMBER(MATCH(C788,$J$5:$J$1000,0)),"",IF(G788=1,E$4,0)+MAX(L$4:L787)+1))</f>
        <v/>
      </c>
    </row>
    <row r="789" spans="1:12" ht="12.75" customHeight="1" x14ac:dyDescent="0.25">
      <c r="A789" s="310">
        <f>IF(ROW()-ROW(A$4)&lt;=1000,ROW()-ROW(A$4),"")</f>
        <v>785</v>
      </c>
      <c r="G789" s="309" t="str">
        <f>IF(IF(ISNUMBER(E789),"",MAX(G$4:G788)+1)&lt;=G$3,IF(ISNUMBER(E789),"",MAX(G$4:G788)+1),"")</f>
        <v/>
      </c>
      <c r="K789" s="309"/>
      <c r="L789" s="309" t="str">
        <f>IF(C789="","",IF(ISNUMBER(MATCH(C789,$J$5:$J$1000,0)),"",IF(G789=1,E$4,0)+MAX(L$4:L788)+1))</f>
        <v/>
      </c>
    </row>
    <row r="790" spans="1:12" ht="12.75" customHeight="1" x14ac:dyDescent="0.25">
      <c r="A790" s="310">
        <f>IF(ROW()-ROW(A$4)&lt;=1000,ROW()-ROW(A$4),"")</f>
        <v>786</v>
      </c>
      <c r="G790" s="309" t="str">
        <f>IF(IF(ISNUMBER(E790),"",MAX(G$4:G789)+1)&lt;=G$3,IF(ISNUMBER(E790),"",MAX(G$4:G789)+1),"")</f>
        <v/>
      </c>
      <c r="K790" s="309"/>
      <c r="L790" s="309" t="str">
        <f>IF(C790="","",IF(ISNUMBER(MATCH(C790,$J$5:$J$1000,0)),"",IF(G790=1,E$4,0)+MAX(L$4:L789)+1))</f>
        <v/>
      </c>
    </row>
    <row r="791" spans="1:12" ht="12.75" customHeight="1" x14ac:dyDescent="0.25">
      <c r="A791" s="310">
        <f>IF(ROW()-ROW(A$4)&lt;=1000,ROW()-ROW(A$4),"")</f>
        <v>787</v>
      </c>
      <c r="G791" s="309" t="str">
        <f>IF(IF(ISNUMBER(E791),"",MAX(G$4:G790)+1)&lt;=G$3,IF(ISNUMBER(E791),"",MAX(G$4:G790)+1),"")</f>
        <v/>
      </c>
      <c r="K791" s="309"/>
      <c r="L791" s="309" t="str">
        <f>IF(C791="","",IF(ISNUMBER(MATCH(C791,$J$5:$J$1000,0)),"",IF(G791=1,E$4,0)+MAX(L$4:L790)+1))</f>
        <v/>
      </c>
    </row>
    <row r="792" spans="1:12" ht="12.75" customHeight="1" x14ac:dyDescent="0.25">
      <c r="A792" s="310">
        <f>IF(ROW()-ROW(A$4)&lt;=1000,ROW()-ROW(A$4),"")</f>
        <v>788</v>
      </c>
      <c r="G792" s="309" t="str">
        <f>IF(IF(ISNUMBER(E792),"",MAX(G$4:G791)+1)&lt;=G$3,IF(ISNUMBER(E792),"",MAX(G$4:G791)+1),"")</f>
        <v/>
      </c>
      <c r="K792" s="309"/>
      <c r="L792" s="309" t="str">
        <f>IF(C792="","",IF(ISNUMBER(MATCH(C792,$J$5:$J$1000,0)),"",IF(G792=1,E$4,0)+MAX(L$4:L791)+1))</f>
        <v/>
      </c>
    </row>
    <row r="793" spans="1:12" ht="12.75" customHeight="1" x14ac:dyDescent="0.25">
      <c r="A793" s="310">
        <f>IF(ROW()-ROW(A$4)&lt;=1000,ROW()-ROW(A$4),"")</f>
        <v>789</v>
      </c>
      <c r="G793" s="309" t="str">
        <f>IF(IF(ISNUMBER(E793),"",MAX(G$4:G792)+1)&lt;=G$3,IF(ISNUMBER(E793),"",MAX(G$4:G792)+1),"")</f>
        <v/>
      </c>
      <c r="K793" s="309"/>
      <c r="L793" s="309" t="str">
        <f>IF(C793="","",IF(ISNUMBER(MATCH(C793,$J$5:$J$1000,0)),"",IF(G793=1,E$4,0)+MAX(L$4:L792)+1))</f>
        <v/>
      </c>
    </row>
    <row r="794" spans="1:12" ht="12.75" customHeight="1" x14ac:dyDescent="0.25">
      <c r="A794" s="310">
        <f>IF(ROW()-ROW(A$4)&lt;=1000,ROW()-ROW(A$4),"")</f>
        <v>790</v>
      </c>
      <c r="G794" s="309" t="str">
        <f>IF(IF(ISNUMBER(E794),"",MAX(G$4:G793)+1)&lt;=G$3,IF(ISNUMBER(E794),"",MAX(G$4:G793)+1),"")</f>
        <v/>
      </c>
      <c r="K794" s="309"/>
      <c r="L794" s="309" t="str">
        <f>IF(C794="","",IF(ISNUMBER(MATCH(C794,$J$5:$J$1000,0)),"",IF(G794=1,E$4,0)+MAX(L$4:L793)+1))</f>
        <v/>
      </c>
    </row>
    <row r="795" spans="1:12" ht="12.75" customHeight="1" x14ac:dyDescent="0.25">
      <c r="A795" s="310">
        <f>IF(ROW()-ROW(A$4)&lt;=1000,ROW()-ROW(A$4),"")</f>
        <v>791</v>
      </c>
      <c r="G795" s="309" t="str">
        <f>IF(IF(ISNUMBER(E795),"",MAX(G$4:G794)+1)&lt;=G$3,IF(ISNUMBER(E795),"",MAX(G$4:G794)+1),"")</f>
        <v/>
      </c>
      <c r="K795" s="309"/>
      <c r="L795" s="309" t="str">
        <f>IF(C795="","",IF(ISNUMBER(MATCH(C795,$J$5:$J$1000,0)),"",IF(G795=1,E$4,0)+MAX(L$4:L794)+1))</f>
        <v/>
      </c>
    </row>
    <row r="796" spans="1:12" ht="12.75" customHeight="1" x14ac:dyDescent="0.25">
      <c r="A796" s="310">
        <f>IF(ROW()-ROW(A$4)&lt;=1000,ROW()-ROW(A$4),"")</f>
        <v>792</v>
      </c>
      <c r="G796" s="309" t="str">
        <f>IF(IF(ISNUMBER(E796),"",MAX(G$4:G795)+1)&lt;=G$3,IF(ISNUMBER(E796),"",MAX(G$4:G795)+1),"")</f>
        <v/>
      </c>
      <c r="K796" s="309"/>
      <c r="L796" s="309" t="str">
        <f>IF(C796="","",IF(ISNUMBER(MATCH(C796,$J$5:$J$1000,0)),"",IF(G796=1,E$4,0)+MAX(L$4:L795)+1))</f>
        <v/>
      </c>
    </row>
    <row r="797" spans="1:12" ht="12.75" customHeight="1" x14ac:dyDescent="0.25">
      <c r="A797" s="310">
        <f>IF(ROW()-ROW(A$4)&lt;=1000,ROW()-ROW(A$4),"")</f>
        <v>793</v>
      </c>
      <c r="G797" s="309" t="str">
        <f>IF(IF(ISNUMBER(E797),"",MAX(G$4:G796)+1)&lt;=G$3,IF(ISNUMBER(E797),"",MAX(G$4:G796)+1),"")</f>
        <v/>
      </c>
      <c r="K797" s="309"/>
      <c r="L797" s="309" t="str">
        <f>IF(C797="","",IF(ISNUMBER(MATCH(C797,$J$5:$J$1000,0)),"",IF(G797=1,E$4,0)+MAX(L$4:L796)+1))</f>
        <v/>
      </c>
    </row>
    <row r="798" spans="1:12" ht="12.75" customHeight="1" x14ac:dyDescent="0.25">
      <c r="A798" s="310">
        <f>IF(ROW()-ROW(A$4)&lt;=1000,ROW()-ROW(A$4),"")</f>
        <v>794</v>
      </c>
      <c r="G798" s="309" t="str">
        <f>IF(IF(ISNUMBER(E798),"",MAX(G$4:G797)+1)&lt;=G$3,IF(ISNUMBER(E798),"",MAX(G$4:G797)+1),"")</f>
        <v/>
      </c>
      <c r="K798" s="309"/>
      <c r="L798" s="309" t="str">
        <f>IF(C798="","",IF(ISNUMBER(MATCH(C798,$J$5:$J$1000,0)),"",IF(G798=1,E$4,0)+MAX(L$4:L797)+1))</f>
        <v/>
      </c>
    </row>
    <row r="799" spans="1:12" ht="12.75" customHeight="1" x14ac:dyDescent="0.25">
      <c r="A799" s="310">
        <f>IF(ROW()-ROW(A$4)&lt;=1000,ROW()-ROW(A$4),"")</f>
        <v>795</v>
      </c>
      <c r="G799" s="309" t="str">
        <f>IF(IF(ISNUMBER(E799),"",MAX(G$4:G798)+1)&lt;=G$3,IF(ISNUMBER(E799),"",MAX(G$4:G798)+1),"")</f>
        <v/>
      </c>
      <c r="K799" s="309"/>
      <c r="L799" s="309" t="str">
        <f>IF(C799="","",IF(ISNUMBER(MATCH(C799,$J$5:$J$1000,0)),"",IF(G799=1,E$4,0)+MAX(L$4:L798)+1))</f>
        <v/>
      </c>
    </row>
    <row r="800" spans="1:12" ht="12.75" customHeight="1" x14ac:dyDescent="0.25">
      <c r="A800" s="310">
        <f>IF(ROW()-ROW(A$4)&lt;=1000,ROW()-ROW(A$4),"")</f>
        <v>796</v>
      </c>
      <c r="G800" s="309" t="str">
        <f>IF(IF(ISNUMBER(E800),"",MAX(G$4:G799)+1)&lt;=G$3,IF(ISNUMBER(E800),"",MAX(G$4:G799)+1),"")</f>
        <v/>
      </c>
      <c r="K800" s="309"/>
      <c r="L800" s="309" t="str">
        <f>IF(C800="","",IF(ISNUMBER(MATCH(C800,$J$5:$J$1000,0)),"",IF(G800=1,E$4,0)+MAX(L$4:L799)+1))</f>
        <v/>
      </c>
    </row>
    <row r="801" spans="1:12" ht="12.75" customHeight="1" x14ac:dyDescent="0.25">
      <c r="A801" s="310">
        <f>IF(ROW()-ROW(A$4)&lt;=1000,ROW()-ROW(A$4),"")</f>
        <v>797</v>
      </c>
      <c r="G801" s="309" t="str">
        <f>IF(IF(ISNUMBER(E801),"",MAX(G$4:G800)+1)&lt;=G$3,IF(ISNUMBER(E801),"",MAX(G$4:G800)+1),"")</f>
        <v/>
      </c>
      <c r="K801" s="309"/>
      <c r="L801" s="309" t="str">
        <f>IF(C801="","",IF(ISNUMBER(MATCH(C801,$J$5:$J$1000,0)),"",IF(G801=1,E$4,0)+MAX(L$4:L800)+1))</f>
        <v/>
      </c>
    </row>
    <row r="802" spans="1:12" ht="12.75" customHeight="1" x14ac:dyDescent="0.25">
      <c r="A802" s="310">
        <f>IF(ROW()-ROW(A$4)&lt;=1000,ROW()-ROW(A$4),"")</f>
        <v>798</v>
      </c>
      <c r="G802" s="309" t="str">
        <f>IF(IF(ISNUMBER(E802),"",MAX(G$4:G801)+1)&lt;=G$3,IF(ISNUMBER(E802),"",MAX(G$4:G801)+1),"")</f>
        <v/>
      </c>
      <c r="K802" s="309"/>
      <c r="L802" s="309" t="str">
        <f>IF(C802="","",IF(ISNUMBER(MATCH(C802,$J$5:$J$1000,0)),"",IF(G802=1,E$4,0)+MAX(L$4:L801)+1))</f>
        <v/>
      </c>
    </row>
    <row r="803" spans="1:12" ht="12.75" customHeight="1" x14ac:dyDescent="0.25">
      <c r="A803" s="310">
        <f>IF(ROW()-ROW(A$4)&lt;=1000,ROW()-ROW(A$4),"")</f>
        <v>799</v>
      </c>
      <c r="G803" s="309" t="str">
        <f>IF(IF(ISNUMBER(E803),"",MAX(G$4:G802)+1)&lt;=G$3,IF(ISNUMBER(E803),"",MAX(G$4:G802)+1),"")</f>
        <v/>
      </c>
      <c r="K803" s="309"/>
      <c r="L803" s="309" t="str">
        <f>IF(C803="","",IF(ISNUMBER(MATCH(C803,$J$5:$J$1000,0)),"",IF(G803=1,E$4,0)+MAX(L$4:L802)+1))</f>
        <v/>
      </c>
    </row>
    <row r="804" spans="1:12" ht="12.75" customHeight="1" x14ac:dyDescent="0.25">
      <c r="A804" s="310">
        <f>IF(ROW()-ROW(A$4)&lt;=1000,ROW()-ROW(A$4),"")</f>
        <v>800</v>
      </c>
      <c r="G804" s="309" t="str">
        <f>IF(IF(ISNUMBER(E804),"",MAX(G$4:G803)+1)&lt;=G$3,IF(ISNUMBER(E804),"",MAX(G$4:G803)+1),"")</f>
        <v/>
      </c>
      <c r="K804" s="309"/>
      <c r="L804" s="309" t="str">
        <f>IF(C804="","",IF(ISNUMBER(MATCH(C804,$J$5:$J$1000,0)),"",IF(G804=1,E$4,0)+MAX(L$4:L803)+1))</f>
        <v/>
      </c>
    </row>
    <row r="805" spans="1:12" ht="12.75" customHeight="1" x14ac:dyDescent="0.25">
      <c r="A805" s="310">
        <f>IF(ROW()-ROW(A$4)&lt;=1000,ROW()-ROW(A$4),"")</f>
        <v>801</v>
      </c>
      <c r="G805" s="309" t="str">
        <f>IF(IF(ISNUMBER(E805),"",MAX(G$4:G804)+1)&lt;=G$3,IF(ISNUMBER(E805),"",MAX(G$4:G804)+1),"")</f>
        <v/>
      </c>
      <c r="K805" s="309"/>
      <c r="L805" s="309" t="str">
        <f>IF(C805="","",IF(ISNUMBER(MATCH(C805,$J$5:$J$1000,0)),"",IF(G805=1,E$4,0)+MAX(L$4:L804)+1))</f>
        <v/>
      </c>
    </row>
    <row r="806" spans="1:12" ht="12.75" customHeight="1" x14ac:dyDescent="0.25">
      <c r="A806" s="310">
        <f>IF(ROW()-ROW(A$4)&lt;=1000,ROW()-ROW(A$4),"")</f>
        <v>802</v>
      </c>
      <c r="G806" s="309" t="str">
        <f>IF(IF(ISNUMBER(E806),"",MAX(G$4:G805)+1)&lt;=G$3,IF(ISNUMBER(E806),"",MAX(G$4:G805)+1),"")</f>
        <v/>
      </c>
      <c r="K806" s="309"/>
      <c r="L806" s="309" t="str">
        <f>IF(C806="","",IF(ISNUMBER(MATCH(C806,$J$5:$J$1000,0)),"",IF(G806=1,E$4,0)+MAX(L$4:L805)+1))</f>
        <v/>
      </c>
    </row>
    <row r="807" spans="1:12" ht="12.75" customHeight="1" x14ac:dyDescent="0.25">
      <c r="A807" s="310">
        <f>IF(ROW()-ROW(A$4)&lt;=1000,ROW()-ROW(A$4),"")</f>
        <v>803</v>
      </c>
      <c r="G807" s="309" t="str">
        <f>IF(IF(ISNUMBER(E807),"",MAX(G$4:G806)+1)&lt;=G$3,IF(ISNUMBER(E807),"",MAX(G$4:G806)+1),"")</f>
        <v/>
      </c>
      <c r="K807" s="309"/>
      <c r="L807" s="309" t="str">
        <f>IF(C807="","",IF(ISNUMBER(MATCH(C807,$J$5:$J$1000,0)),"",IF(G807=1,E$4,0)+MAX(L$4:L806)+1))</f>
        <v/>
      </c>
    </row>
    <row r="808" spans="1:12" ht="12.75" customHeight="1" x14ac:dyDescent="0.25">
      <c r="A808" s="310">
        <f>IF(ROW()-ROW(A$4)&lt;=1000,ROW()-ROW(A$4),"")</f>
        <v>804</v>
      </c>
      <c r="G808" s="309" t="str">
        <f>IF(IF(ISNUMBER(E808),"",MAX(G$4:G807)+1)&lt;=G$3,IF(ISNUMBER(E808),"",MAX(G$4:G807)+1),"")</f>
        <v/>
      </c>
      <c r="K808" s="309"/>
      <c r="L808" s="309" t="str">
        <f>IF(C808="","",IF(ISNUMBER(MATCH(C808,$J$5:$J$1000,0)),"",IF(G808=1,E$4,0)+MAX(L$4:L807)+1))</f>
        <v/>
      </c>
    </row>
    <row r="809" spans="1:12" ht="12.75" customHeight="1" x14ac:dyDescent="0.25">
      <c r="A809" s="310">
        <f>IF(ROW()-ROW(A$4)&lt;=1000,ROW()-ROW(A$4),"")</f>
        <v>805</v>
      </c>
      <c r="G809" s="309" t="str">
        <f>IF(IF(ISNUMBER(E809),"",MAX(G$4:G808)+1)&lt;=G$3,IF(ISNUMBER(E809),"",MAX(G$4:G808)+1),"")</f>
        <v/>
      </c>
      <c r="K809" s="309"/>
      <c r="L809" s="309" t="str">
        <f>IF(C809="","",IF(ISNUMBER(MATCH(C809,$J$5:$J$1000,0)),"",IF(G809=1,E$4,0)+MAX(L$4:L808)+1))</f>
        <v/>
      </c>
    </row>
    <row r="810" spans="1:12" ht="12.75" customHeight="1" x14ac:dyDescent="0.25">
      <c r="A810" s="310">
        <f>IF(ROW()-ROW(A$4)&lt;=1000,ROW()-ROW(A$4),"")</f>
        <v>806</v>
      </c>
      <c r="G810" s="309" t="str">
        <f>IF(IF(ISNUMBER(E810),"",MAX(G$4:G809)+1)&lt;=G$3,IF(ISNUMBER(E810),"",MAX(G$4:G809)+1),"")</f>
        <v/>
      </c>
      <c r="K810" s="309"/>
      <c r="L810" s="309" t="str">
        <f>IF(C810="","",IF(ISNUMBER(MATCH(C810,$J$5:$J$1000,0)),"",IF(G810=1,E$4,0)+MAX(L$4:L809)+1))</f>
        <v/>
      </c>
    </row>
    <row r="811" spans="1:12" ht="12.75" customHeight="1" x14ac:dyDescent="0.25">
      <c r="A811" s="310">
        <f>IF(ROW()-ROW(A$4)&lt;=1000,ROW()-ROW(A$4),"")</f>
        <v>807</v>
      </c>
      <c r="G811" s="309" t="str">
        <f>IF(IF(ISNUMBER(E811),"",MAX(G$4:G810)+1)&lt;=G$3,IF(ISNUMBER(E811),"",MAX(G$4:G810)+1),"")</f>
        <v/>
      </c>
      <c r="K811" s="309"/>
      <c r="L811" s="309" t="str">
        <f>IF(C811="","",IF(ISNUMBER(MATCH(C811,$J$5:$J$1000,0)),"",IF(G811=1,E$4,0)+MAX(L$4:L810)+1))</f>
        <v/>
      </c>
    </row>
    <row r="812" spans="1:12" ht="12.75" customHeight="1" x14ac:dyDescent="0.25">
      <c r="A812" s="310">
        <f>IF(ROW()-ROW(A$4)&lt;=1000,ROW()-ROW(A$4),"")</f>
        <v>808</v>
      </c>
      <c r="G812" s="309" t="str">
        <f>IF(IF(ISNUMBER(E812),"",MAX(G$4:G811)+1)&lt;=G$3,IF(ISNUMBER(E812),"",MAX(G$4:G811)+1),"")</f>
        <v/>
      </c>
      <c r="K812" s="309"/>
      <c r="L812" s="309" t="str">
        <f>IF(C812="","",IF(ISNUMBER(MATCH(C812,$J$5:$J$1000,0)),"",IF(G812=1,E$4,0)+MAX(L$4:L811)+1))</f>
        <v/>
      </c>
    </row>
    <row r="813" spans="1:12" ht="12.75" customHeight="1" x14ac:dyDescent="0.25">
      <c r="A813" s="310">
        <f>IF(ROW()-ROW(A$4)&lt;=1000,ROW()-ROW(A$4),"")</f>
        <v>809</v>
      </c>
      <c r="G813" s="309" t="str">
        <f>IF(IF(ISNUMBER(E813),"",MAX(G$4:G812)+1)&lt;=G$3,IF(ISNUMBER(E813),"",MAX(G$4:G812)+1),"")</f>
        <v/>
      </c>
      <c r="K813" s="309"/>
      <c r="L813" s="309" t="str">
        <f>IF(C813="","",IF(ISNUMBER(MATCH(C813,$J$5:$J$1000,0)),"",IF(G813=1,E$4,0)+MAX(L$4:L812)+1))</f>
        <v/>
      </c>
    </row>
    <row r="814" spans="1:12" ht="12.75" customHeight="1" x14ac:dyDescent="0.25">
      <c r="A814" s="310">
        <f>IF(ROW()-ROW(A$4)&lt;=1000,ROW()-ROW(A$4),"")</f>
        <v>810</v>
      </c>
      <c r="G814" s="309" t="str">
        <f>IF(IF(ISNUMBER(E814),"",MAX(G$4:G813)+1)&lt;=G$3,IF(ISNUMBER(E814),"",MAX(G$4:G813)+1),"")</f>
        <v/>
      </c>
      <c r="K814" s="309"/>
      <c r="L814" s="309" t="str">
        <f>IF(C814="","",IF(ISNUMBER(MATCH(C814,$J$5:$J$1000,0)),"",IF(G814=1,E$4,0)+MAX(L$4:L813)+1))</f>
        <v/>
      </c>
    </row>
    <row r="815" spans="1:12" ht="12.75" customHeight="1" x14ac:dyDescent="0.25">
      <c r="A815" s="310">
        <f>IF(ROW()-ROW(A$4)&lt;=1000,ROW()-ROW(A$4),"")</f>
        <v>811</v>
      </c>
      <c r="G815" s="309" t="str">
        <f>IF(IF(ISNUMBER(E815),"",MAX(G$4:G814)+1)&lt;=G$3,IF(ISNUMBER(E815),"",MAX(G$4:G814)+1),"")</f>
        <v/>
      </c>
      <c r="K815" s="309"/>
      <c r="L815" s="309" t="str">
        <f>IF(C815="","",IF(ISNUMBER(MATCH(C815,$J$5:$J$1000,0)),"",IF(G815=1,E$4,0)+MAX(L$4:L814)+1))</f>
        <v/>
      </c>
    </row>
    <row r="816" spans="1:12" ht="12.75" customHeight="1" x14ac:dyDescent="0.25">
      <c r="A816" s="310">
        <f>IF(ROW()-ROW(A$4)&lt;=1000,ROW()-ROW(A$4),"")</f>
        <v>812</v>
      </c>
      <c r="G816" s="309" t="str">
        <f>IF(IF(ISNUMBER(E816),"",MAX(G$4:G815)+1)&lt;=G$3,IF(ISNUMBER(E816),"",MAX(G$4:G815)+1),"")</f>
        <v/>
      </c>
      <c r="K816" s="309"/>
      <c r="L816" s="309" t="str">
        <f>IF(C816="","",IF(ISNUMBER(MATCH(C816,$J$5:$J$1000,0)),"",IF(G816=1,E$4,0)+MAX(L$4:L815)+1))</f>
        <v/>
      </c>
    </row>
    <row r="817" spans="1:12" ht="12.75" customHeight="1" x14ac:dyDescent="0.25">
      <c r="A817" s="310">
        <f>IF(ROW()-ROW(A$4)&lt;=1000,ROW()-ROW(A$4),"")</f>
        <v>813</v>
      </c>
      <c r="G817" s="309" t="str">
        <f>IF(IF(ISNUMBER(E817),"",MAX(G$4:G816)+1)&lt;=G$3,IF(ISNUMBER(E817),"",MAX(G$4:G816)+1),"")</f>
        <v/>
      </c>
      <c r="K817" s="309"/>
      <c r="L817" s="309" t="str">
        <f>IF(C817="","",IF(ISNUMBER(MATCH(C817,$J$5:$J$1000,0)),"",IF(G817=1,E$4,0)+MAX(L$4:L816)+1))</f>
        <v/>
      </c>
    </row>
    <row r="818" spans="1:12" ht="12.75" customHeight="1" x14ac:dyDescent="0.25">
      <c r="A818" s="310">
        <f>IF(ROW()-ROW(A$4)&lt;=1000,ROW()-ROW(A$4),"")</f>
        <v>814</v>
      </c>
      <c r="G818" s="309" t="str">
        <f>IF(IF(ISNUMBER(E818),"",MAX(G$4:G817)+1)&lt;=G$3,IF(ISNUMBER(E818),"",MAX(G$4:G817)+1),"")</f>
        <v/>
      </c>
      <c r="K818" s="309"/>
      <c r="L818" s="309" t="str">
        <f>IF(C818="","",IF(ISNUMBER(MATCH(C818,$J$5:$J$1000,0)),"",IF(G818=1,E$4,0)+MAX(L$4:L817)+1))</f>
        <v/>
      </c>
    </row>
    <row r="819" spans="1:12" ht="12.75" customHeight="1" x14ac:dyDescent="0.25">
      <c r="A819" s="310">
        <f>IF(ROW()-ROW(A$4)&lt;=1000,ROW()-ROW(A$4),"")</f>
        <v>815</v>
      </c>
      <c r="G819" s="309" t="str">
        <f>IF(IF(ISNUMBER(E819),"",MAX(G$4:G818)+1)&lt;=G$3,IF(ISNUMBER(E819),"",MAX(G$4:G818)+1),"")</f>
        <v/>
      </c>
      <c r="K819" s="309"/>
      <c r="L819" s="309" t="str">
        <f>IF(C819="","",IF(ISNUMBER(MATCH(C819,$J$5:$J$1000,0)),"",IF(G819=1,E$4,0)+MAX(L$4:L818)+1))</f>
        <v/>
      </c>
    </row>
    <row r="820" spans="1:12" ht="12.75" customHeight="1" x14ac:dyDescent="0.25">
      <c r="A820" s="310">
        <f>IF(ROW()-ROW(A$4)&lt;=1000,ROW()-ROW(A$4),"")</f>
        <v>816</v>
      </c>
      <c r="G820" s="309" t="str">
        <f>IF(IF(ISNUMBER(E820),"",MAX(G$4:G819)+1)&lt;=G$3,IF(ISNUMBER(E820),"",MAX(G$4:G819)+1),"")</f>
        <v/>
      </c>
      <c r="K820" s="309"/>
      <c r="L820" s="309" t="str">
        <f>IF(C820="","",IF(ISNUMBER(MATCH(C820,$J$5:$J$1000,0)),"",IF(G820=1,E$4,0)+MAX(L$4:L819)+1))</f>
        <v/>
      </c>
    </row>
    <row r="821" spans="1:12" ht="12.75" customHeight="1" x14ac:dyDescent="0.25">
      <c r="A821" s="310">
        <f>IF(ROW()-ROW(A$4)&lt;=1000,ROW()-ROW(A$4),"")</f>
        <v>817</v>
      </c>
      <c r="G821" s="309" t="str">
        <f>IF(IF(ISNUMBER(E821),"",MAX(G$4:G820)+1)&lt;=G$3,IF(ISNUMBER(E821),"",MAX(G$4:G820)+1),"")</f>
        <v/>
      </c>
      <c r="K821" s="309"/>
      <c r="L821" s="309" t="str">
        <f>IF(C821="","",IF(ISNUMBER(MATCH(C821,$J$5:$J$1000,0)),"",IF(G821=1,E$4,0)+MAX(L$4:L820)+1))</f>
        <v/>
      </c>
    </row>
    <row r="822" spans="1:12" ht="12.75" customHeight="1" x14ac:dyDescent="0.25">
      <c r="A822" s="310">
        <f>IF(ROW()-ROW(A$4)&lt;=1000,ROW()-ROW(A$4),"")</f>
        <v>818</v>
      </c>
      <c r="G822" s="309" t="str">
        <f>IF(IF(ISNUMBER(E822),"",MAX(G$4:G821)+1)&lt;=G$3,IF(ISNUMBER(E822),"",MAX(G$4:G821)+1),"")</f>
        <v/>
      </c>
      <c r="K822" s="309"/>
      <c r="L822" s="309" t="str">
        <f>IF(C822="","",IF(ISNUMBER(MATCH(C822,$J$5:$J$1000,0)),"",IF(G822=1,E$4,0)+MAX(L$4:L821)+1))</f>
        <v/>
      </c>
    </row>
    <row r="823" spans="1:12" ht="12.75" customHeight="1" x14ac:dyDescent="0.25">
      <c r="A823" s="310">
        <f>IF(ROW()-ROW(A$4)&lt;=1000,ROW()-ROW(A$4),"")</f>
        <v>819</v>
      </c>
      <c r="G823" s="309" t="str">
        <f>IF(IF(ISNUMBER(E823),"",MAX(G$4:G822)+1)&lt;=G$3,IF(ISNUMBER(E823),"",MAX(G$4:G822)+1),"")</f>
        <v/>
      </c>
      <c r="K823" s="309"/>
      <c r="L823" s="309" t="str">
        <f>IF(C823="","",IF(ISNUMBER(MATCH(C823,$J$5:$J$1000,0)),"",IF(G823=1,E$4,0)+MAX(L$4:L822)+1))</f>
        <v/>
      </c>
    </row>
    <row r="824" spans="1:12" ht="12.75" customHeight="1" x14ac:dyDescent="0.25">
      <c r="A824" s="310">
        <f>IF(ROW()-ROW(A$4)&lt;=1000,ROW()-ROW(A$4),"")</f>
        <v>820</v>
      </c>
      <c r="G824" s="309" t="str">
        <f>IF(IF(ISNUMBER(E824),"",MAX(G$4:G823)+1)&lt;=G$3,IF(ISNUMBER(E824),"",MAX(G$4:G823)+1),"")</f>
        <v/>
      </c>
      <c r="K824" s="309"/>
      <c r="L824" s="309" t="str">
        <f>IF(C824="","",IF(ISNUMBER(MATCH(C824,$J$5:$J$1000,0)),"",IF(G824=1,E$4,0)+MAX(L$4:L823)+1))</f>
        <v/>
      </c>
    </row>
    <row r="825" spans="1:12" ht="12.75" customHeight="1" x14ac:dyDescent="0.25">
      <c r="A825" s="310">
        <f>IF(ROW()-ROW(A$4)&lt;=1000,ROW()-ROW(A$4),"")</f>
        <v>821</v>
      </c>
      <c r="G825" s="309" t="str">
        <f>IF(IF(ISNUMBER(E825),"",MAX(G$4:G824)+1)&lt;=G$3,IF(ISNUMBER(E825),"",MAX(G$4:G824)+1),"")</f>
        <v/>
      </c>
      <c r="K825" s="309"/>
      <c r="L825" s="309" t="str">
        <f>IF(C825="","",IF(ISNUMBER(MATCH(C825,$J$5:$J$1000,0)),"",IF(G825=1,E$4,0)+MAX(L$4:L824)+1))</f>
        <v/>
      </c>
    </row>
    <row r="826" spans="1:12" ht="12.75" customHeight="1" x14ac:dyDescent="0.25">
      <c r="A826" s="310">
        <f>IF(ROW()-ROW(A$4)&lt;=1000,ROW()-ROW(A$4),"")</f>
        <v>822</v>
      </c>
      <c r="G826" s="309" t="str">
        <f>IF(IF(ISNUMBER(E826),"",MAX(G$4:G825)+1)&lt;=G$3,IF(ISNUMBER(E826),"",MAX(G$4:G825)+1),"")</f>
        <v/>
      </c>
      <c r="K826" s="309"/>
      <c r="L826" s="309" t="str">
        <f>IF(C826="","",IF(ISNUMBER(MATCH(C826,$J$5:$J$1000,0)),"",IF(G826=1,E$4,0)+MAX(L$4:L825)+1))</f>
        <v/>
      </c>
    </row>
    <row r="827" spans="1:12" ht="12.75" customHeight="1" x14ac:dyDescent="0.25">
      <c r="A827" s="310">
        <f>IF(ROW()-ROW(A$4)&lt;=1000,ROW()-ROW(A$4),"")</f>
        <v>823</v>
      </c>
      <c r="G827" s="309" t="str">
        <f>IF(IF(ISNUMBER(E827),"",MAX(G$4:G826)+1)&lt;=G$3,IF(ISNUMBER(E827),"",MAX(G$4:G826)+1),"")</f>
        <v/>
      </c>
      <c r="K827" s="309"/>
      <c r="L827" s="309" t="str">
        <f>IF(C827="","",IF(ISNUMBER(MATCH(C827,$J$5:$J$1000,0)),"",IF(G827=1,E$4,0)+MAX(L$4:L826)+1))</f>
        <v/>
      </c>
    </row>
    <row r="828" spans="1:12" ht="12.75" customHeight="1" x14ac:dyDescent="0.25">
      <c r="A828" s="310">
        <f>IF(ROW()-ROW(A$4)&lt;=1000,ROW()-ROW(A$4),"")</f>
        <v>824</v>
      </c>
      <c r="G828" s="309" t="str">
        <f>IF(IF(ISNUMBER(E828),"",MAX(G$4:G827)+1)&lt;=G$3,IF(ISNUMBER(E828),"",MAX(G$4:G827)+1),"")</f>
        <v/>
      </c>
      <c r="K828" s="309"/>
      <c r="L828" s="309" t="str">
        <f>IF(C828="","",IF(ISNUMBER(MATCH(C828,$J$5:$J$1000,0)),"",IF(G828=1,E$4,0)+MAX(L$4:L827)+1))</f>
        <v/>
      </c>
    </row>
    <row r="829" spans="1:12" ht="12.75" customHeight="1" x14ac:dyDescent="0.25">
      <c r="A829" s="310">
        <f>IF(ROW()-ROW(A$4)&lt;=1000,ROW()-ROW(A$4),"")</f>
        <v>825</v>
      </c>
      <c r="G829" s="309" t="str">
        <f>IF(IF(ISNUMBER(E829),"",MAX(G$4:G828)+1)&lt;=G$3,IF(ISNUMBER(E829),"",MAX(G$4:G828)+1),"")</f>
        <v/>
      </c>
      <c r="K829" s="309"/>
      <c r="L829" s="309" t="str">
        <f>IF(C829="","",IF(ISNUMBER(MATCH(C829,$J$5:$J$1000,0)),"",IF(G829=1,E$4,0)+MAX(L$4:L828)+1))</f>
        <v/>
      </c>
    </row>
    <row r="830" spans="1:12" ht="12.75" customHeight="1" x14ac:dyDescent="0.25">
      <c r="A830" s="310">
        <f>IF(ROW()-ROW(A$4)&lt;=1000,ROW()-ROW(A$4),"")</f>
        <v>826</v>
      </c>
      <c r="G830" s="309" t="str">
        <f>IF(IF(ISNUMBER(E830),"",MAX(G$4:G829)+1)&lt;=G$3,IF(ISNUMBER(E830),"",MAX(G$4:G829)+1),"")</f>
        <v/>
      </c>
      <c r="K830" s="309"/>
      <c r="L830" s="309" t="str">
        <f>IF(C830="","",IF(ISNUMBER(MATCH(C830,$J$5:$J$1000,0)),"",IF(G830=1,E$4,0)+MAX(L$4:L829)+1))</f>
        <v/>
      </c>
    </row>
    <row r="831" spans="1:12" ht="12.75" customHeight="1" x14ac:dyDescent="0.25">
      <c r="A831" s="310">
        <f>IF(ROW()-ROW(A$4)&lt;=1000,ROW()-ROW(A$4),"")</f>
        <v>827</v>
      </c>
      <c r="G831" s="309" t="str">
        <f>IF(IF(ISNUMBER(E831),"",MAX(G$4:G830)+1)&lt;=G$3,IF(ISNUMBER(E831),"",MAX(G$4:G830)+1),"")</f>
        <v/>
      </c>
      <c r="K831" s="309"/>
      <c r="L831" s="309" t="str">
        <f>IF(C831="","",IF(ISNUMBER(MATCH(C831,$J$5:$J$1000,0)),"",IF(G831=1,E$4,0)+MAX(L$4:L830)+1))</f>
        <v/>
      </c>
    </row>
    <row r="832" spans="1:12" ht="12.75" customHeight="1" x14ac:dyDescent="0.25">
      <c r="A832" s="310">
        <f>IF(ROW()-ROW(A$4)&lt;=1000,ROW()-ROW(A$4),"")</f>
        <v>828</v>
      </c>
      <c r="G832" s="309" t="str">
        <f>IF(IF(ISNUMBER(E832),"",MAX(G$4:G831)+1)&lt;=G$3,IF(ISNUMBER(E832),"",MAX(G$4:G831)+1),"")</f>
        <v/>
      </c>
      <c r="K832" s="309"/>
      <c r="L832" s="309" t="str">
        <f>IF(C832="","",IF(ISNUMBER(MATCH(C832,$J$5:$J$1000,0)),"",IF(G832=1,E$4,0)+MAX(L$4:L831)+1))</f>
        <v/>
      </c>
    </row>
    <row r="833" spans="1:12" ht="12.75" customHeight="1" x14ac:dyDescent="0.25">
      <c r="A833" s="310">
        <f>IF(ROW()-ROW(A$4)&lt;=1000,ROW()-ROW(A$4),"")</f>
        <v>829</v>
      </c>
      <c r="G833" s="309" t="str">
        <f>IF(IF(ISNUMBER(E833),"",MAX(G$4:G832)+1)&lt;=G$3,IF(ISNUMBER(E833),"",MAX(G$4:G832)+1),"")</f>
        <v/>
      </c>
      <c r="K833" s="309"/>
      <c r="L833" s="309" t="str">
        <f>IF(C833="","",IF(ISNUMBER(MATCH(C833,$J$5:$J$1000,0)),"",IF(G833=1,E$4,0)+MAX(L$4:L832)+1))</f>
        <v/>
      </c>
    </row>
    <row r="834" spans="1:12" ht="12.75" customHeight="1" x14ac:dyDescent="0.25">
      <c r="A834" s="310">
        <f>IF(ROW()-ROW(A$4)&lt;=1000,ROW()-ROW(A$4),"")</f>
        <v>830</v>
      </c>
      <c r="G834" s="309" t="str">
        <f>IF(IF(ISNUMBER(E834),"",MAX(G$4:G833)+1)&lt;=G$3,IF(ISNUMBER(E834),"",MAX(G$4:G833)+1),"")</f>
        <v/>
      </c>
      <c r="K834" s="309"/>
      <c r="L834" s="309" t="str">
        <f>IF(C834="","",IF(ISNUMBER(MATCH(C834,$J$5:$J$1000,0)),"",IF(G834=1,E$4,0)+MAX(L$4:L833)+1))</f>
        <v/>
      </c>
    </row>
    <row r="835" spans="1:12" ht="12.75" customHeight="1" x14ac:dyDescent="0.25">
      <c r="A835" s="310">
        <f>IF(ROW()-ROW(A$4)&lt;=1000,ROW()-ROW(A$4),"")</f>
        <v>831</v>
      </c>
      <c r="G835" s="309" t="str">
        <f>IF(IF(ISNUMBER(E835),"",MAX(G$4:G834)+1)&lt;=G$3,IF(ISNUMBER(E835),"",MAX(G$4:G834)+1),"")</f>
        <v/>
      </c>
      <c r="K835" s="309"/>
      <c r="L835" s="309" t="str">
        <f>IF(C835="","",IF(ISNUMBER(MATCH(C835,$J$5:$J$1000,0)),"",IF(G835=1,E$4,0)+MAX(L$4:L834)+1))</f>
        <v/>
      </c>
    </row>
    <row r="836" spans="1:12" ht="12.75" customHeight="1" x14ac:dyDescent="0.25">
      <c r="A836" s="310">
        <f>IF(ROW()-ROW(A$4)&lt;=1000,ROW()-ROW(A$4),"")</f>
        <v>832</v>
      </c>
      <c r="G836" s="309" t="str">
        <f>IF(IF(ISNUMBER(E836),"",MAX(G$4:G835)+1)&lt;=G$3,IF(ISNUMBER(E836),"",MAX(G$4:G835)+1),"")</f>
        <v/>
      </c>
      <c r="K836" s="309"/>
      <c r="L836" s="309" t="str">
        <f>IF(C836="","",IF(ISNUMBER(MATCH(C836,$J$5:$J$1000,0)),"",IF(G836=1,E$4,0)+MAX(L$4:L835)+1))</f>
        <v/>
      </c>
    </row>
    <row r="837" spans="1:12" ht="12.75" customHeight="1" x14ac:dyDescent="0.25">
      <c r="A837" s="310">
        <f>IF(ROW()-ROW(A$4)&lt;=1000,ROW()-ROW(A$4),"")</f>
        <v>833</v>
      </c>
      <c r="G837" s="309" t="str">
        <f>IF(IF(ISNUMBER(E837),"",MAX(G$4:G836)+1)&lt;=G$3,IF(ISNUMBER(E837),"",MAX(G$4:G836)+1),"")</f>
        <v/>
      </c>
      <c r="K837" s="309"/>
      <c r="L837" s="309" t="str">
        <f>IF(C837="","",IF(ISNUMBER(MATCH(C837,$J$5:$J$1000,0)),"",IF(G837=1,E$4,0)+MAX(L$4:L836)+1))</f>
        <v/>
      </c>
    </row>
    <row r="838" spans="1:12" ht="12.75" customHeight="1" x14ac:dyDescent="0.25">
      <c r="A838" s="310">
        <f>IF(ROW()-ROW(A$4)&lt;=1000,ROW()-ROW(A$4),"")</f>
        <v>834</v>
      </c>
      <c r="G838" s="309" t="str">
        <f>IF(IF(ISNUMBER(E838),"",MAX(G$4:G837)+1)&lt;=G$3,IF(ISNUMBER(E838),"",MAX(G$4:G837)+1),"")</f>
        <v/>
      </c>
      <c r="K838" s="309"/>
      <c r="L838" s="309" t="str">
        <f>IF(C838="","",IF(ISNUMBER(MATCH(C838,$J$5:$J$1000,0)),"",IF(G838=1,E$4,0)+MAX(L$4:L837)+1))</f>
        <v/>
      </c>
    </row>
    <row r="839" spans="1:12" ht="12.75" customHeight="1" x14ac:dyDescent="0.25">
      <c r="A839" s="310">
        <f>IF(ROW()-ROW(A$4)&lt;=1000,ROW()-ROW(A$4),"")</f>
        <v>835</v>
      </c>
      <c r="G839" s="309" t="str">
        <f>IF(IF(ISNUMBER(E839),"",MAX(G$4:G838)+1)&lt;=G$3,IF(ISNUMBER(E839),"",MAX(G$4:G838)+1),"")</f>
        <v/>
      </c>
      <c r="K839" s="309"/>
      <c r="L839" s="309" t="str">
        <f>IF(C839="","",IF(ISNUMBER(MATCH(C839,$J$5:$J$1000,0)),"",IF(G839=1,E$4,0)+MAX(L$4:L838)+1))</f>
        <v/>
      </c>
    </row>
    <row r="840" spans="1:12" ht="12.75" customHeight="1" x14ac:dyDescent="0.25">
      <c r="A840" s="310">
        <f>IF(ROW()-ROW(A$4)&lt;=1000,ROW()-ROW(A$4),"")</f>
        <v>836</v>
      </c>
      <c r="G840" s="309" t="str">
        <f>IF(IF(ISNUMBER(E840),"",MAX(G$4:G839)+1)&lt;=G$3,IF(ISNUMBER(E840),"",MAX(G$4:G839)+1),"")</f>
        <v/>
      </c>
      <c r="K840" s="309"/>
      <c r="L840" s="309" t="str">
        <f>IF(C840="","",IF(ISNUMBER(MATCH(C840,$J$5:$J$1000,0)),"",IF(G840=1,E$4,0)+MAX(L$4:L839)+1))</f>
        <v/>
      </c>
    </row>
    <row r="841" spans="1:12" ht="12.75" customHeight="1" x14ac:dyDescent="0.25">
      <c r="A841" s="310">
        <f>IF(ROW()-ROW(A$4)&lt;=1000,ROW()-ROW(A$4),"")</f>
        <v>837</v>
      </c>
      <c r="G841" s="309" t="str">
        <f>IF(IF(ISNUMBER(E841),"",MAX(G$4:G840)+1)&lt;=G$3,IF(ISNUMBER(E841),"",MAX(G$4:G840)+1),"")</f>
        <v/>
      </c>
      <c r="K841" s="309"/>
      <c r="L841" s="309" t="str">
        <f>IF(C841="","",IF(ISNUMBER(MATCH(C841,$J$5:$J$1000,0)),"",IF(G841=1,E$4,0)+MAX(L$4:L840)+1))</f>
        <v/>
      </c>
    </row>
    <row r="842" spans="1:12" ht="12.75" customHeight="1" x14ac:dyDescent="0.25">
      <c r="A842" s="310">
        <f>IF(ROW()-ROW(A$4)&lt;=1000,ROW()-ROW(A$4),"")</f>
        <v>838</v>
      </c>
      <c r="G842" s="309" t="str">
        <f>IF(IF(ISNUMBER(E842),"",MAX(G$4:G841)+1)&lt;=G$3,IF(ISNUMBER(E842),"",MAX(G$4:G841)+1),"")</f>
        <v/>
      </c>
      <c r="K842" s="309"/>
      <c r="L842" s="309" t="str">
        <f>IF(C842="","",IF(ISNUMBER(MATCH(C842,$J$5:$J$1000,0)),"",IF(G842=1,E$4,0)+MAX(L$4:L841)+1))</f>
        <v/>
      </c>
    </row>
    <row r="843" spans="1:12" ht="12.75" customHeight="1" x14ac:dyDescent="0.25">
      <c r="A843" s="310">
        <f>IF(ROW()-ROW(A$4)&lt;=1000,ROW()-ROW(A$4),"")</f>
        <v>839</v>
      </c>
      <c r="G843" s="309" t="str">
        <f>IF(IF(ISNUMBER(E843),"",MAX(G$4:G842)+1)&lt;=G$3,IF(ISNUMBER(E843),"",MAX(G$4:G842)+1),"")</f>
        <v/>
      </c>
      <c r="K843" s="309"/>
      <c r="L843" s="309" t="str">
        <f>IF(C843="","",IF(ISNUMBER(MATCH(C843,$J$5:$J$1000,0)),"",IF(G843=1,E$4,0)+MAX(L$4:L842)+1))</f>
        <v/>
      </c>
    </row>
    <row r="844" spans="1:12" ht="12.75" customHeight="1" x14ac:dyDescent="0.25">
      <c r="A844" s="310">
        <f>IF(ROW()-ROW(A$4)&lt;=1000,ROW()-ROW(A$4),"")</f>
        <v>840</v>
      </c>
      <c r="G844" s="309" t="str">
        <f>IF(IF(ISNUMBER(E844),"",MAX(G$4:G843)+1)&lt;=G$3,IF(ISNUMBER(E844),"",MAX(G$4:G843)+1),"")</f>
        <v/>
      </c>
      <c r="K844" s="309"/>
      <c r="L844" s="309" t="str">
        <f>IF(C844="","",IF(ISNUMBER(MATCH(C844,$J$5:$J$1000,0)),"",IF(G844=1,E$4,0)+MAX(L$4:L843)+1))</f>
        <v/>
      </c>
    </row>
    <row r="845" spans="1:12" ht="12.75" customHeight="1" x14ac:dyDescent="0.25">
      <c r="A845" s="310">
        <f>IF(ROW()-ROW(A$4)&lt;=1000,ROW()-ROW(A$4),"")</f>
        <v>841</v>
      </c>
      <c r="G845" s="309" t="str">
        <f>IF(IF(ISNUMBER(E845),"",MAX(G$4:G844)+1)&lt;=G$3,IF(ISNUMBER(E845),"",MAX(G$4:G844)+1),"")</f>
        <v/>
      </c>
      <c r="K845" s="309"/>
      <c r="L845" s="309" t="str">
        <f>IF(C845="","",IF(ISNUMBER(MATCH(C845,$J$5:$J$1000,0)),"",IF(G845=1,E$4,0)+MAX(L$4:L844)+1))</f>
        <v/>
      </c>
    </row>
    <row r="846" spans="1:12" ht="12.75" customHeight="1" x14ac:dyDescent="0.25">
      <c r="A846" s="310">
        <f>IF(ROW()-ROW(A$4)&lt;=1000,ROW()-ROW(A$4),"")</f>
        <v>842</v>
      </c>
      <c r="G846" s="309" t="str">
        <f>IF(IF(ISNUMBER(E846),"",MAX(G$4:G845)+1)&lt;=G$3,IF(ISNUMBER(E846),"",MAX(G$4:G845)+1),"")</f>
        <v/>
      </c>
      <c r="K846" s="309"/>
      <c r="L846" s="309" t="str">
        <f>IF(C846="","",IF(ISNUMBER(MATCH(C846,$J$5:$J$1000,0)),"",IF(G846=1,E$4,0)+MAX(L$4:L845)+1))</f>
        <v/>
      </c>
    </row>
    <row r="847" spans="1:12" ht="12.75" customHeight="1" x14ac:dyDescent="0.25">
      <c r="A847" s="310">
        <f>IF(ROW()-ROW(A$4)&lt;=1000,ROW()-ROW(A$4),"")</f>
        <v>843</v>
      </c>
      <c r="G847" s="309" t="str">
        <f>IF(IF(ISNUMBER(E847),"",MAX(G$4:G846)+1)&lt;=G$3,IF(ISNUMBER(E847),"",MAX(G$4:G846)+1),"")</f>
        <v/>
      </c>
      <c r="K847" s="309"/>
      <c r="L847" s="309" t="str">
        <f>IF(C847="","",IF(ISNUMBER(MATCH(C847,$J$5:$J$1000,0)),"",IF(G847=1,E$4,0)+MAX(L$4:L846)+1))</f>
        <v/>
      </c>
    </row>
    <row r="848" spans="1:12" ht="12.75" customHeight="1" x14ac:dyDescent="0.25">
      <c r="A848" s="310">
        <f>IF(ROW()-ROW(A$4)&lt;=1000,ROW()-ROW(A$4),"")</f>
        <v>844</v>
      </c>
      <c r="G848" s="309" t="str">
        <f>IF(IF(ISNUMBER(E848),"",MAX(G$4:G847)+1)&lt;=G$3,IF(ISNUMBER(E848),"",MAX(G$4:G847)+1),"")</f>
        <v/>
      </c>
      <c r="K848" s="309"/>
      <c r="L848" s="309" t="str">
        <f>IF(C848="","",IF(ISNUMBER(MATCH(C848,$J$5:$J$1000,0)),"",IF(G848=1,E$4,0)+MAX(L$4:L847)+1))</f>
        <v/>
      </c>
    </row>
    <row r="849" spans="1:12" ht="12.75" customHeight="1" x14ac:dyDescent="0.25">
      <c r="A849" s="310">
        <f>IF(ROW()-ROW(A$4)&lt;=1000,ROW()-ROW(A$4),"")</f>
        <v>845</v>
      </c>
      <c r="G849" s="309" t="str">
        <f>IF(IF(ISNUMBER(E849),"",MAX(G$4:G848)+1)&lt;=G$3,IF(ISNUMBER(E849),"",MAX(G$4:G848)+1),"")</f>
        <v/>
      </c>
      <c r="K849" s="309"/>
      <c r="L849" s="309" t="str">
        <f>IF(C849="","",IF(ISNUMBER(MATCH(C849,$J$5:$J$1000,0)),"",IF(G849=1,E$4,0)+MAX(L$4:L848)+1))</f>
        <v/>
      </c>
    </row>
    <row r="850" spans="1:12" ht="12.75" customHeight="1" x14ac:dyDescent="0.25">
      <c r="A850" s="310">
        <f>IF(ROW()-ROW(A$4)&lt;=1000,ROW()-ROW(A$4),"")</f>
        <v>846</v>
      </c>
      <c r="G850" s="309" t="str">
        <f>IF(IF(ISNUMBER(E850),"",MAX(G$4:G849)+1)&lt;=G$3,IF(ISNUMBER(E850),"",MAX(G$4:G849)+1),"")</f>
        <v/>
      </c>
      <c r="K850" s="309"/>
      <c r="L850" s="309" t="str">
        <f>IF(C850="","",IF(ISNUMBER(MATCH(C850,$J$5:$J$1000,0)),"",IF(G850=1,E$4,0)+MAX(L$4:L849)+1))</f>
        <v/>
      </c>
    </row>
    <row r="851" spans="1:12" ht="12.75" customHeight="1" x14ac:dyDescent="0.25">
      <c r="A851" s="310">
        <f>IF(ROW()-ROW(A$4)&lt;=1000,ROW()-ROW(A$4),"")</f>
        <v>847</v>
      </c>
      <c r="G851" s="309" t="str">
        <f>IF(IF(ISNUMBER(E851),"",MAX(G$4:G850)+1)&lt;=G$3,IF(ISNUMBER(E851),"",MAX(G$4:G850)+1),"")</f>
        <v/>
      </c>
      <c r="K851" s="309"/>
      <c r="L851" s="309" t="str">
        <f>IF(C851="","",IF(ISNUMBER(MATCH(C851,$J$5:$J$1000,0)),"",IF(G851=1,E$4,0)+MAX(L$4:L850)+1))</f>
        <v/>
      </c>
    </row>
    <row r="852" spans="1:12" ht="12.75" customHeight="1" x14ac:dyDescent="0.25">
      <c r="A852" s="310">
        <f>IF(ROW()-ROW(A$4)&lt;=1000,ROW()-ROW(A$4),"")</f>
        <v>848</v>
      </c>
      <c r="G852" s="309" t="str">
        <f>IF(IF(ISNUMBER(E852),"",MAX(G$4:G851)+1)&lt;=G$3,IF(ISNUMBER(E852),"",MAX(G$4:G851)+1),"")</f>
        <v/>
      </c>
      <c r="K852" s="309"/>
      <c r="L852" s="309" t="str">
        <f>IF(C852="","",IF(ISNUMBER(MATCH(C852,$J$5:$J$1000,0)),"",IF(G852=1,E$4,0)+MAX(L$4:L851)+1))</f>
        <v/>
      </c>
    </row>
    <row r="853" spans="1:12" ht="12.75" customHeight="1" x14ac:dyDescent="0.25">
      <c r="A853" s="310">
        <f>IF(ROW()-ROW(A$4)&lt;=1000,ROW()-ROW(A$4),"")</f>
        <v>849</v>
      </c>
      <c r="G853" s="309" t="str">
        <f>IF(IF(ISNUMBER(E853),"",MAX(G$4:G852)+1)&lt;=G$3,IF(ISNUMBER(E853),"",MAX(G$4:G852)+1),"")</f>
        <v/>
      </c>
      <c r="K853" s="309"/>
      <c r="L853" s="309" t="str">
        <f>IF(C853="","",IF(ISNUMBER(MATCH(C853,$J$5:$J$1000,0)),"",IF(G853=1,E$4,0)+MAX(L$4:L852)+1))</f>
        <v/>
      </c>
    </row>
    <row r="854" spans="1:12" ht="12.75" customHeight="1" x14ac:dyDescent="0.25">
      <c r="A854" s="310">
        <f>IF(ROW()-ROW(A$4)&lt;=1000,ROW()-ROW(A$4),"")</f>
        <v>850</v>
      </c>
      <c r="G854" s="309" t="str">
        <f>IF(IF(ISNUMBER(E854),"",MAX(G$4:G853)+1)&lt;=G$3,IF(ISNUMBER(E854),"",MAX(G$4:G853)+1),"")</f>
        <v/>
      </c>
      <c r="K854" s="309"/>
      <c r="L854" s="309" t="str">
        <f>IF(C854="","",IF(ISNUMBER(MATCH(C854,$J$5:$J$1000,0)),"",IF(G854=1,E$4,0)+MAX(L$4:L853)+1))</f>
        <v/>
      </c>
    </row>
    <row r="855" spans="1:12" ht="12.75" customHeight="1" x14ac:dyDescent="0.25">
      <c r="A855" s="310">
        <f>IF(ROW()-ROW(A$4)&lt;=1000,ROW()-ROW(A$4),"")</f>
        <v>851</v>
      </c>
      <c r="G855" s="309" t="str">
        <f>IF(IF(ISNUMBER(E855),"",MAX(G$4:G854)+1)&lt;=G$3,IF(ISNUMBER(E855),"",MAX(G$4:G854)+1),"")</f>
        <v/>
      </c>
      <c r="K855" s="309"/>
      <c r="L855" s="309" t="str">
        <f>IF(C855="","",IF(ISNUMBER(MATCH(C855,$J$5:$J$1000,0)),"",IF(G855=1,E$4,0)+MAX(L$4:L854)+1))</f>
        <v/>
      </c>
    </row>
    <row r="856" spans="1:12" ht="12.75" customHeight="1" x14ac:dyDescent="0.25">
      <c r="A856" s="310">
        <f>IF(ROW()-ROW(A$4)&lt;=1000,ROW()-ROW(A$4),"")</f>
        <v>852</v>
      </c>
      <c r="G856" s="309" t="str">
        <f>IF(IF(ISNUMBER(E856),"",MAX(G$4:G855)+1)&lt;=G$3,IF(ISNUMBER(E856),"",MAX(G$4:G855)+1),"")</f>
        <v/>
      </c>
      <c r="K856" s="309"/>
      <c r="L856" s="309" t="str">
        <f>IF(C856="","",IF(ISNUMBER(MATCH(C856,$J$5:$J$1000,0)),"",IF(G856=1,E$4,0)+MAX(L$4:L855)+1))</f>
        <v/>
      </c>
    </row>
    <row r="857" spans="1:12" ht="12.75" customHeight="1" x14ac:dyDescent="0.25">
      <c r="A857" s="310">
        <f>IF(ROW()-ROW(A$4)&lt;=1000,ROW()-ROW(A$4),"")</f>
        <v>853</v>
      </c>
      <c r="G857" s="309" t="str">
        <f>IF(IF(ISNUMBER(E857),"",MAX(G$4:G856)+1)&lt;=G$3,IF(ISNUMBER(E857),"",MAX(G$4:G856)+1),"")</f>
        <v/>
      </c>
      <c r="K857" s="309"/>
      <c r="L857" s="309" t="str">
        <f>IF(C857="","",IF(ISNUMBER(MATCH(C857,$J$5:$J$1000,0)),"",IF(G857=1,E$4,0)+MAX(L$4:L856)+1))</f>
        <v/>
      </c>
    </row>
    <row r="858" spans="1:12" ht="12.75" customHeight="1" x14ac:dyDescent="0.25">
      <c r="A858" s="310">
        <f>IF(ROW()-ROW(A$4)&lt;=1000,ROW()-ROW(A$4),"")</f>
        <v>854</v>
      </c>
      <c r="G858" s="309" t="str">
        <f>IF(IF(ISNUMBER(E858),"",MAX(G$4:G857)+1)&lt;=G$3,IF(ISNUMBER(E858),"",MAX(G$4:G857)+1),"")</f>
        <v/>
      </c>
      <c r="K858" s="309"/>
      <c r="L858" s="309" t="str">
        <f>IF(C858="","",IF(ISNUMBER(MATCH(C858,$J$5:$J$1000,0)),"",IF(G858=1,E$4,0)+MAX(L$4:L857)+1))</f>
        <v/>
      </c>
    </row>
    <row r="859" spans="1:12" ht="12.75" customHeight="1" x14ac:dyDescent="0.25">
      <c r="A859" s="310">
        <f>IF(ROW()-ROW(A$4)&lt;=1000,ROW()-ROW(A$4),"")</f>
        <v>855</v>
      </c>
      <c r="G859" s="309" t="str">
        <f>IF(IF(ISNUMBER(E859),"",MAX(G$4:G858)+1)&lt;=G$3,IF(ISNUMBER(E859),"",MAX(G$4:G858)+1),"")</f>
        <v/>
      </c>
      <c r="K859" s="309"/>
      <c r="L859" s="309" t="str">
        <f>IF(C859="","",IF(ISNUMBER(MATCH(C859,$J$5:$J$1000,0)),"",IF(G859=1,E$4,0)+MAX(L$4:L858)+1))</f>
        <v/>
      </c>
    </row>
    <row r="860" spans="1:12" ht="12.75" customHeight="1" x14ac:dyDescent="0.25">
      <c r="A860" s="310">
        <f>IF(ROW()-ROW(A$4)&lt;=1000,ROW()-ROW(A$4),"")</f>
        <v>856</v>
      </c>
      <c r="G860" s="309" t="str">
        <f>IF(IF(ISNUMBER(E860),"",MAX(G$4:G859)+1)&lt;=G$3,IF(ISNUMBER(E860),"",MAX(G$4:G859)+1),"")</f>
        <v/>
      </c>
      <c r="K860" s="309"/>
      <c r="L860" s="309" t="str">
        <f>IF(C860="","",IF(ISNUMBER(MATCH(C860,$J$5:$J$1000,0)),"",IF(G860=1,E$4,0)+MAX(L$4:L859)+1))</f>
        <v/>
      </c>
    </row>
    <row r="861" spans="1:12" ht="12.75" customHeight="1" x14ac:dyDescent="0.25">
      <c r="A861" s="310">
        <f>IF(ROW()-ROW(A$4)&lt;=1000,ROW()-ROW(A$4),"")</f>
        <v>857</v>
      </c>
      <c r="G861" s="309" t="str">
        <f>IF(IF(ISNUMBER(E861),"",MAX(G$4:G860)+1)&lt;=G$3,IF(ISNUMBER(E861),"",MAX(G$4:G860)+1),"")</f>
        <v/>
      </c>
      <c r="K861" s="309"/>
      <c r="L861" s="309" t="str">
        <f>IF(C861="","",IF(ISNUMBER(MATCH(C861,$J$5:$J$1000,0)),"",IF(G861=1,E$4,0)+MAX(L$4:L860)+1))</f>
        <v/>
      </c>
    </row>
    <row r="862" spans="1:12" ht="12.75" customHeight="1" x14ac:dyDescent="0.25">
      <c r="A862" s="310">
        <f>IF(ROW()-ROW(A$4)&lt;=1000,ROW()-ROW(A$4),"")</f>
        <v>858</v>
      </c>
      <c r="G862" s="309" t="str">
        <f>IF(IF(ISNUMBER(E862),"",MAX(G$4:G861)+1)&lt;=G$3,IF(ISNUMBER(E862),"",MAX(G$4:G861)+1),"")</f>
        <v/>
      </c>
      <c r="K862" s="309"/>
      <c r="L862" s="309" t="str">
        <f>IF(C862="","",IF(ISNUMBER(MATCH(C862,$J$5:$J$1000,0)),"",IF(G862=1,E$4,0)+MAX(L$4:L861)+1))</f>
        <v/>
      </c>
    </row>
    <row r="863" spans="1:12" ht="12.75" customHeight="1" x14ac:dyDescent="0.25">
      <c r="A863" s="310">
        <f>IF(ROW()-ROW(A$4)&lt;=1000,ROW()-ROW(A$4),"")</f>
        <v>859</v>
      </c>
      <c r="G863" s="309" t="str">
        <f>IF(IF(ISNUMBER(E863),"",MAX(G$4:G862)+1)&lt;=G$3,IF(ISNUMBER(E863),"",MAX(G$4:G862)+1),"")</f>
        <v/>
      </c>
      <c r="K863" s="309"/>
      <c r="L863" s="309" t="str">
        <f>IF(C863="","",IF(ISNUMBER(MATCH(C863,$J$5:$J$1000,0)),"",IF(G863=1,E$4,0)+MAX(L$4:L862)+1))</f>
        <v/>
      </c>
    </row>
    <row r="864" spans="1:12" ht="12.75" customHeight="1" x14ac:dyDescent="0.25">
      <c r="A864" s="310">
        <f>IF(ROW()-ROW(A$4)&lt;=1000,ROW()-ROW(A$4),"")</f>
        <v>860</v>
      </c>
      <c r="G864" s="309" t="str">
        <f>IF(IF(ISNUMBER(E864),"",MAX(G$4:G863)+1)&lt;=G$3,IF(ISNUMBER(E864),"",MAX(G$4:G863)+1),"")</f>
        <v/>
      </c>
      <c r="K864" s="309"/>
      <c r="L864" s="309" t="str">
        <f>IF(C864="","",IF(ISNUMBER(MATCH(C864,$J$5:$J$1000,0)),"",IF(G864=1,E$4,0)+MAX(L$4:L863)+1))</f>
        <v/>
      </c>
    </row>
    <row r="865" spans="1:12" ht="12.75" customHeight="1" x14ac:dyDescent="0.25">
      <c r="A865" s="310">
        <f>IF(ROW()-ROW(A$4)&lt;=1000,ROW()-ROW(A$4),"")</f>
        <v>861</v>
      </c>
      <c r="G865" s="309" t="str">
        <f>IF(IF(ISNUMBER(E865),"",MAX(G$4:G864)+1)&lt;=G$3,IF(ISNUMBER(E865),"",MAX(G$4:G864)+1),"")</f>
        <v/>
      </c>
      <c r="K865" s="309"/>
      <c r="L865" s="309" t="str">
        <f>IF(C865="","",IF(ISNUMBER(MATCH(C865,$J$5:$J$1000,0)),"",IF(G865=1,E$4,0)+MAX(L$4:L864)+1))</f>
        <v/>
      </c>
    </row>
    <row r="866" spans="1:12" ht="12.75" customHeight="1" x14ac:dyDescent="0.25">
      <c r="A866" s="310">
        <f>IF(ROW()-ROW(A$4)&lt;=1000,ROW()-ROW(A$4),"")</f>
        <v>862</v>
      </c>
      <c r="G866" s="309" t="str">
        <f>IF(IF(ISNUMBER(E866),"",MAX(G$4:G865)+1)&lt;=G$3,IF(ISNUMBER(E866),"",MAX(G$4:G865)+1),"")</f>
        <v/>
      </c>
      <c r="K866" s="309"/>
      <c r="L866" s="309" t="str">
        <f>IF(C866="","",IF(ISNUMBER(MATCH(C866,$J$5:$J$1000,0)),"",IF(G866=1,E$4,0)+MAX(L$4:L865)+1))</f>
        <v/>
      </c>
    </row>
    <row r="867" spans="1:12" ht="12.75" customHeight="1" x14ac:dyDescent="0.25">
      <c r="A867" s="310">
        <f>IF(ROW()-ROW(A$4)&lt;=1000,ROW()-ROW(A$4),"")</f>
        <v>863</v>
      </c>
      <c r="G867" s="309" t="str">
        <f>IF(IF(ISNUMBER(E867),"",MAX(G$4:G866)+1)&lt;=G$3,IF(ISNUMBER(E867),"",MAX(G$4:G866)+1),"")</f>
        <v/>
      </c>
      <c r="K867" s="309"/>
      <c r="L867" s="309" t="str">
        <f>IF(C867="","",IF(ISNUMBER(MATCH(C867,$J$5:$J$1000,0)),"",IF(G867=1,E$4,0)+MAX(L$4:L866)+1))</f>
        <v/>
      </c>
    </row>
    <row r="868" spans="1:12" ht="12.75" customHeight="1" x14ac:dyDescent="0.25">
      <c r="A868" s="310">
        <f>IF(ROW()-ROW(A$4)&lt;=1000,ROW()-ROW(A$4),"")</f>
        <v>864</v>
      </c>
      <c r="G868" s="309" t="str">
        <f>IF(IF(ISNUMBER(E868),"",MAX(G$4:G867)+1)&lt;=G$3,IF(ISNUMBER(E868),"",MAX(G$4:G867)+1),"")</f>
        <v/>
      </c>
      <c r="K868" s="309"/>
      <c r="L868" s="309" t="str">
        <f>IF(C868="","",IF(ISNUMBER(MATCH(C868,$J$5:$J$1000,0)),"",IF(G868=1,E$4,0)+MAX(L$4:L867)+1))</f>
        <v/>
      </c>
    </row>
    <row r="869" spans="1:12" ht="12.75" customHeight="1" x14ac:dyDescent="0.25">
      <c r="A869" s="310">
        <f>IF(ROW()-ROW(A$4)&lt;=1000,ROW()-ROW(A$4),"")</f>
        <v>865</v>
      </c>
      <c r="G869" s="309" t="str">
        <f>IF(IF(ISNUMBER(E869),"",MAX(G$4:G868)+1)&lt;=G$3,IF(ISNUMBER(E869),"",MAX(G$4:G868)+1),"")</f>
        <v/>
      </c>
      <c r="K869" s="309"/>
      <c r="L869" s="309" t="str">
        <f>IF(C869="","",IF(ISNUMBER(MATCH(C869,$J$5:$J$1000,0)),"",IF(G869=1,E$4,0)+MAX(L$4:L868)+1))</f>
        <v/>
      </c>
    </row>
    <row r="870" spans="1:12" ht="12.75" customHeight="1" x14ac:dyDescent="0.25">
      <c r="A870" s="310">
        <f>IF(ROW()-ROW(A$4)&lt;=1000,ROW()-ROW(A$4),"")</f>
        <v>866</v>
      </c>
      <c r="G870" s="309" t="str">
        <f>IF(IF(ISNUMBER(E870),"",MAX(G$4:G869)+1)&lt;=G$3,IF(ISNUMBER(E870),"",MAX(G$4:G869)+1),"")</f>
        <v/>
      </c>
      <c r="K870" s="309"/>
      <c r="L870" s="309" t="str">
        <f>IF(C870="","",IF(ISNUMBER(MATCH(C870,$J$5:$J$1000,0)),"",IF(G870=1,E$4,0)+MAX(L$4:L869)+1))</f>
        <v/>
      </c>
    </row>
    <row r="871" spans="1:12" ht="12.75" customHeight="1" x14ac:dyDescent="0.25">
      <c r="A871" s="310">
        <f>IF(ROW()-ROW(A$4)&lt;=1000,ROW()-ROW(A$4),"")</f>
        <v>867</v>
      </c>
      <c r="G871" s="309" t="str">
        <f>IF(IF(ISNUMBER(E871),"",MAX(G$4:G870)+1)&lt;=G$3,IF(ISNUMBER(E871),"",MAX(G$4:G870)+1),"")</f>
        <v/>
      </c>
      <c r="K871" s="309"/>
      <c r="L871" s="309" t="str">
        <f>IF(C871="","",IF(ISNUMBER(MATCH(C871,$J$5:$J$1000,0)),"",IF(G871=1,E$4,0)+MAX(L$4:L870)+1))</f>
        <v/>
      </c>
    </row>
    <row r="872" spans="1:12" ht="12.75" customHeight="1" x14ac:dyDescent="0.25">
      <c r="A872" s="310">
        <f>IF(ROW()-ROW(A$4)&lt;=1000,ROW()-ROW(A$4),"")</f>
        <v>868</v>
      </c>
      <c r="G872" s="309" t="str">
        <f>IF(IF(ISNUMBER(E872),"",MAX(G$4:G871)+1)&lt;=G$3,IF(ISNUMBER(E872),"",MAX(G$4:G871)+1),"")</f>
        <v/>
      </c>
      <c r="K872" s="309"/>
      <c r="L872" s="309" t="str">
        <f>IF(C872="","",IF(ISNUMBER(MATCH(C872,$J$5:$J$1000,0)),"",IF(G872=1,E$4,0)+MAX(L$4:L871)+1))</f>
        <v/>
      </c>
    </row>
    <row r="873" spans="1:12" ht="12.75" customHeight="1" x14ac:dyDescent="0.25">
      <c r="A873" s="310">
        <f>IF(ROW()-ROW(A$4)&lt;=1000,ROW()-ROW(A$4),"")</f>
        <v>869</v>
      </c>
      <c r="G873" s="309" t="str">
        <f>IF(IF(ISNUMBER(E873),"",MAX(G$4:G872)+1)&lt;=G$3,IF(ISNUMBER(E873),"",MAX(G$4:G872)+1),"")</f>
        <v/>
      </c>
      <c r="K873" s="309"/>
      <c r="L873" s="309" t="str">
        <f>IF(C873="","",IF(ISNUMBER(MATCH(C873,$J$5:$J$1000,0)),"",IF(G873=1,E$4,0)+MAX(L$4:L872)+1))</f>
        <v/>
      </c>
    </row>
    <row r="874" spans="1:12" ht="12.75" customHeight="1" x14ac:dyDescent="0.25">
      <c r="A874" s="310">
        <f>IF(ROW()-ROW(A$4)&lt;=1000,ROW()-ROW(A$4),"")</f>
        <v>870</v>
      </c>
      <c r="G874" s="309" t="str">
        <f>IF(IF(ISNUMBER(E874),"",MAX(G$4:G873)+1)&lt;=G$3,IF(ISNUMBER(E874),"",MAX(G$4:G873)+1),"")</f>
        <v/>
      </c>
      <c r="K874" s="309"/>
      <c r="L874" s="309" t="str">
        <f>IF(C874="","",IF(ISNUMBER(MATCH(C874,$J$5:$J$1000,0)),"",IF(G874=1,E$4,0)+MAX(L$4:L873)+1))</f>
        <v/>
      </c>
    </row>
    <row r="875" spans="1:12" ht="12.75" customHeight="1" x14ac:dyDescent="0.25">
      <c r="A875" s="310">
        <f>IF(ROW()-ROW(A$4)&lt;=1000,ROW()-ROW(A$4),"")</f>
        <v>871</v>
      </c>
      <c r="G875" s="309" t="str">
        <f>IF(IF(ISNUMBER(E875),"",MAX(G$4:G874)+1)&lt;=G$3,IF(ISNUMBER(E875),"",MAX(G$4:G874)+1),"")</f>
        <v/>
      </c>
      <c r="K875" s="309"/>
      <c r="L875" s="309" t="str">
        <f>IF(C875="","",IF(ISNUMBER(MATCH(C875,$J$5:$J$1000,0)),"",IF(G875=1,E$4,0)+MAX(L$4:L874)+1))</f>
        <v/>
      </c>
    </row>
    <row r="876" spans="1:12" ht="12.75" customHeight="1" x14ac:dyDescent="0.25">
      <c r="A876" s="310">
        <f>IF(ROW()-ROW(A$4)&lt;=1000,ROW()-ROW(A$4),"")</f>
        <v>872</v>
      </c>
      <c r="G876" s="309" t="str">
        <f>IF(IF(ISNUMBER(E876),"",MAX(G$4:G875)+1)&lt;=G$3,IF(ISNUMBER(E876),"",MAX(G$4:G875)+1),"")</f>
        <v/>
      </c>
      <c r="K876" s="309"/>
      <c r="L876" s="309" t="str">
        <f>IF(C876="","",IF(ISNUMBER(MATCH(C876,$J$5:$J$1000,0)),"",IF(G876=1,E$4,0)+MAX(L$4:L875)+1))</f>
        <v/>
      </c>
    </row>
    <row r="877" spans="1:12" ht="12.75" customHeight="1" x14ac:dyDescent="0.25">
      <c r="A877" s="310">
        <f>IF(ROW()-ROW(A$4)&lt;=1000,ROW()-ROW(A$4),"")</f>
        <v>873</v>
      </c>
      <c r="G877" s="309" t="str">
        <f>IF(IF(ISNUMBER(E877),"",MAX(G$4:G876)+1)&lt;=G$3,IF(ISNUMBER(E877),"",MAX(G$4:G876)+1),"")</f>
        <v/>
      </c>
      <c r="K877" s="309"/>
      <c r="L877" s="309" t="str">
        <f>IF(C877="","",IF(ISNUMBER(MATCH(C877,$J$5:$J$1000,0)),"",IF(G877=1,E$4,0)+MAX(L$4:L876)+1))</f>
        <v/>
      </c>
    </row>
    <row r="878" spans="1:12" ht="12.75" customHeight="1" x14ac:dyDescent="0.25">
      <c r="A878" s="310">
        <f>IF(ROW()-ROW(A$4)&lt;=1000,ROW()-ROW(A$4),"")</f>
        <v>874</v>
      </c>
      <c r="G878" s="309" t="str">
        <f>IF(IF(ISNUMBER(E878),"",MAX(G$4:G877)+1)&lt;=G$3,IF(ISNUMBER(E878),"",MAX(G$4:G877)+1),"")</f>
        <v/>
      </c>
      <c r="K878" s="309"/>
      <c r="L878" s="309" t="str">
        <f>IF(C878="","",IF(ISNUMBER(MATCH(C878,$J$5:$J$1000,0)),"",IF(G878=1,E$4,0)+MAX(L$4:L877)+1))</f>
        <v/>
      </c>
    </row>
    <row r="879" spans="1:12" ht="12.75" customHeight="1" x14ac:dyDescent="0.25">
      <c r="A879" s="310">
        <f>IF(ROW()-ROW(A$4)&lt;=1000,ROW()-ROW(A$4),"")</f>
        <v>875</v>
      </c>
      <c r="G879" s="309" t="str">
        <f>IF(IF(ISNUMBER(E879),"",MAX(G$4:G878)+1)&lt;=G$3,IF(ISNUMBER(E879),"",MAX(G$4:G878)+1),"")</f>
        <v/>
      </c>
      <c r="K879" s="309"/>
      <c r="L879" s="309" t="str">
        <f>IF(C879="","",IF(ISNUMBER(MATCH(C879,$J$5:$J$1000,0)),"",IF(G879=1,E$4,0)+MAX(L$4:L878)+1))</f>
        <v/>
      </c>
    </row>
    <row r="880" spans="1:12" ht="12.75" customHeight="1" x14ac:dyDescent="0.25">
      <c r="A880" s="310">
        <f>IF(ROW()-ROW(A$4)&lt;=1000,ROW()-ROW(A$4),"")</f>
        <v>876</v>
      </c>
      <c r="G880" s="309" t="str">
        <f>IF(IF(ISNUMBER(E880),"",MAX(G$4:G879)+1)&lt;=G$3,IF(ISNUMBER(E880),"",MAX(G$4:G879)+1),"")</f>
        <v/>
      </c>
      <c r="K880" s="309"/>
      <c r="L880" s="309" t="str">
        <f>IF(C880="","",IF(ISNUMBER(MATCH(C880,$J$5:$J$1000,0)),"",IF(G880=1,E$4,0)+MAX(L$4:L879)+1))</f>
        <v/>
      </c>
    </row>
    <row r="881" spans="1:12" ht="12.75" customHeight="1" x14ac:dyDescent="0.25">
      <c r="A881" s="310">
        <f>IF(ROW()-ROW(A$4)&lt;=1000,ROW()-ROW(A$4),"")</f>
        <v>877</v>
      </c>
      <c r="G881" s="309" t="str">
        <f>IF(IF(ISNUMBER(E881),"",MAX(G$4:G880)+1)&lt;=G$3,IF(ISNUMBER(E881),"",MAX(G$4:G880)+1),"")</f>
        <v/>
      </c>
      <c r="K881" s="309"/>
      <c r="L881" s="309" t="str">
        <f>IF(C881="","",IF(ISNUMBER(MATCH(C881,$J$5:$J$1000,0)),"",IF(G881=1,E$4,0)+MAX(L$4:L880)+1))</f>
        <v/>
      </c>
    </row>
    <row r="882" spans="1:12" ht="12.75" customHeight="1" x14ac:dyDescent="0.25">
      <c r="A882" s="310">
        <f>IF(ROW()-ROW(A$4)&lt;=1000,ROW()-ROW(A$4),"")</f>
        <v>878</v>
      </c>
      <c r="G882" s="309" t="str">
        <f>IF(IF(ISNUMBER(E882),"",MAX(G$4:G881)+1)&lt;=G$3,IF(ISNUMBER(E882),"",MAX(G$4:G881)+1),"")</f>
        <v/>
      </c>
      <c r="K882" s="309"/>
      <c r="L882" s="309" t="str">
        <f>IF(C882="","",IF(ISNUMBER(MATCH(C882,$J$5:$J$1000,0)),"",IF(G882=1,E$4,0)+MAX(L$4:L881)+1))</f>
        <v/>
      </c>
    </row>
    <row r="883" spans="1:12" ht="12.75" customHeight="1" x14ac:dyDescent="0.25">
      <c r="A883" s="310">
        <f>IF(ROW()-ROW(A$4)&lt;=1000,ROW()-ROW(A$4),"")</f>
        <v>879</v>
      </c>
      <c r="G883" s="309" t="str">
        <f>IF(IF(ISNUMBER(E883),"",MAX(G$4:G882)+1)&lt;=G$3,IF(ISNUMBER(E883),"",MAX(G$4:G882)+1),"")</f>
        <v/>
      </c>
      <c r="K883" s="309"/>
      <c r="L883" s="309" t="str">
        <f>IF(C883="","",IF(ISNUMBER(MATCH(C883,$J$5:$J$1000,0)),"",IF(G883=1,E$4,0)+MAX(L$4:L882)+1))</f>
        <v/>
      </c>
    </row>
    <row r="884" spans="1:12" ht="12.75" customHeight="1" x14ac:dyDescent="0.25">
      <c r="A884" s="310">
        <f>IF(ROW()-ROW(A$4)&lt;=1000,ROW()-ROW(A$4),"")</f>
        <v>880</v>
      </c>
      <c r="G884" s="309" t="str">
        <f>IF(IF(ISNUMBER(E884),"",MAX(G$4:G883)+1)&lt;=G$3,IF(ISNUMBER(E884),"",MAX(G$4:G883)+1),"")</f>
        <v/>
      </c>
      <c r="K884" s="309"/>
      <c r="L884" s="309" t="str">
        <f>IF(C884="","",IF(ISNUMBER(MATCH(C884,$J$5:$J$1000,0)),"",IF(G884=1,E$4,0)+MAX(L$4:L883)+1))</f>
        <v/>
      </c>
    </row>
    <row r="885" spans="1:12" ht="12.75" customHeight="1" x14ac:dyDescent="0.25">
      <c r="A885" s="310">
        <f>IF(ROW()-ROW(A$4)&lt;=1000,ROW()-ROW(A$4),"")</f>
        <v>881</v>
      </c>
      <c r="G885" s="309" t="str">
        <f>IF(IF(ISNUMBER(E885),"",MAX(G$4:G884)+1)&lt;=G$3,IF(ISNUMBER(E885),"",MAX(G$4:G884)+1),"")</f>
        <v/>
      </c>
      <c r="K885" s="309"/>
      <c r="L885" s="309" t="str">
        <f>IF(C885="","",IF(ISNUMBER(MATCH(C885,$J$5:$J$1000,0)),"",IF(G885=1,E$4,0)+MAX(L$4:L884)+1))</f>
        <v/>
      </c>
    </row>
    <row r="886" spans="1:12" ht="12.75" customHeight="1" x14ac:dyDescent="0.25">
      <c r="A886" s="310">
        <f>IF(ROW()-ROW(A$4)&lt;=1000,ROW()-ROW(A$4),"")</f>
        <v>882</v>
      </c>
      <c r="G886" s="309" t="str">
        <f>IF(IF(ISNUMBER(E886),"",MAX(G$4:G885)+1)&lt;=G$3,IF(ISNUMBER(E886),"",MAX(G$4:G885)+1),"")</f>
        <v/>
      </c>
      <c r="K886" s="309"/>
      <c r="L886" s="309" t="str">
        <f>IF(C886="","",IF(ISNUMBER(MATCH(C886,$J$5:$J$1000,0)),"",IF(G886=1,E$4,0)+MAX(L$4:L885)+1))</f>
        <v/>
      </c>
    </row>
    <row r="887" spans="1:12" ht="12.75" customHeight="1" x14ac:dyDescent="0.25">
      <c r="A887" s="310">
        <f>IF(ROW()-ROW(A$4)&lt;=1000,ROW()-ROW(A$4),"")</f>
        <v>883</v>
      </c>
      <c r="G887" s="309" t="str">
        <f>IF(IF(ISNUMBER(E887),"",MAX(G$4:G886)+1)&lt;=G$3,IF(ISNUMBER(E887),"",MAX(G$4:G886)+1),"")</f>
        <v/>
      </c>
      <c r="K887" s="309"/>
      <c r="L887" s="309" t="str">
        <f>IF(C887="","",IF(ISNUMBER(MATCH(C887,$J$5:$J$1000,0)),"",IF(G887=1,E$4,0)+MAX(L$4:L886)+1))</f>
        <v/>
      </c>
    </row>
    <row r="888" spans="1:12" ht="12.75" customHeight="1" x14ac:dyDescent="0.25">
      <c r="A888" s="310">
        <f>IF(ROW()-ROW(A$4)&lt;=1000,ROW()-ROW(A$4),"")</f>
        <v>884</v>
      </c>
      <c r="G888" s="309" t="str">
        <f>IF(IF(ISNUMBER(E888),"",MAX(G$4:G887)+1)&lt;=G$3,IF(ISNUMBER(E888),"",MAX(G$4:G887)+1),"")</f>
        <v/>
      </c>
      <c r="K888" s="309"/>
      <c r="L888" s="309" t="str">
        <f>IF(C888="","",IF(ISNUMBER(MATCH(C888,$J$5:$J$1000,0)),"",IF(G888=1,E$4,0)+MAX(L$4:L887)+1))</f>
        <v/>
      </c>
    </row>
    <row r="889" spans="1:12" ht="12.75" customHeight="1" x14ac:dyDescent="0.25">
      <c r="A889" s="310">
        <f>IF(ROW()-ROW(A$4)&lt;=1000,ROW()-ROW(A$4),"")</f>
        <v>885</v>
      </c>
      <c r="G889" s="309" t="str">
        <f>IF(IF(ISNUMBER(E889),"",MAX(G$4:G888)+1)&lt;=G$3,IF(ISNUMBER(E889),"",MAX(G$4:G888)+1),"")</f>
        <v/>
      </c>
      <c r="K889" s="309"/>
      <c r="L889" s="309" t="str">
        <f>IF(C889="","",IF(ISNUMBER(MATCH(C889,$J$5:$J$1000,0)),"",IF(G889=1,E$4,0)+MAX(L$4:L888)+1))</f>
        <v/>
      </c>
    </row>
    <row r="890" spans="1:12" ht="12.75" customHeight="1" x14ac:dyDescent="0.25">
      <c r="A890" s="310">
        <f>IF(ROW()-ROW(A$4)&lt;=1000,ROW()-ROW(A$4),"")</f>
        <v>886</v>
      </c>
      <c r="G890" s="309" t="str">
        <f>IF(IF(ISNUMBER(E890),"",MAX(G$4:G889)+1)&lt;=G$3,IF(ISNUMBER(E890),"",MAX(G$4:G889)+1),"")</f>
        <v/>
      </c>
      <c r="K890" s="309"/>
      <c r="L890" s="309" t="str">
        <f>IF(C890="","",IF(ISNUMBER(MATCH(C890,$J$5:$J$1000,0)),"",IF(G890=1,E$4,0)+MAX(L$4:L889)+1))</f>
        <v/>
      </c>
    </row>
    <row r="891" spans="1:12" ht="12.75" customHeight="1" x14ac:dyDescent="0.25">
      <c r="A891" s="310">
        <f>IF(ROW()-ROW(A$4)&lt;=1000,ROW()-ROW(A$4),"")</f>
        <v>887</v>
      </c>
      <c r="G891" s="309" t="str">
        <f>IF(IF(ISNUMBER(E891),"",MAX(G$4:G890)+1)&lt;=G$3,IF(ISNUMBER(E891),"",MAX(G$4:G890)+1),"")</f>
        <v/>
      </c>
      <c r="K891" s="309"/>
      <c r="L891" s="309" t="str">
        <f>IF(C891="","",IF(ISNUMBER(MATCH(C891,$J$5:$J$1000,0)),"",IF(G891=1,E$4,0)+MAX(L$4:L890)+1))</f>
        <v/>
      </c>
    </row>
    <row r="892" spans="1:12" ht="12.75" customHeight="1" x14ac:dyDescent="0.25">
      <c r="A892" s="310">
        <f>IF(ROW()-ROW(A$4)&lt;=1000,ROW()-ROW(A$4),"")</f>
        <v>888</v>
      </c>
      <c r="G892" s="309" t="str">
        <f>IF(IF(ISNUMBER(E892),"",MAX(G$4:G891)+1)&lt;=G$3,IF(ISNUMBER(E892),"",MAX(G$4:G891)+1),"")</f>
        <v/>
      </c>
      <c r="K892" s="309"/>
      <c r="L892" s="309" t="str">
        <f>IF(C892="","",IF(ISNUMBER(MATCH(C892,$J$5:$J$1000,0)),"",IF(G892=1,E$4,0)+MAX(L$4:L891)+1))</f>
        <v/>
      </c>
    </row>
    <row r="893" spans="1:12" ht="12.75" customHeight="1" x14ac:dyDescent="0.25">
      <c r="A893" s="310">
        <f>IF(ROW()-ROW(A$4)&lt;=1000,ROW()-ROW(A$4),"")</f>
        <v>889</v>
      </c>
      <c r="G893" s="309" t="str">
        <f>IF(IF(ISNUMBER(E893),"",MAX(G$4:G892)+1)&lt;=G$3,IF(ISNUMBER(E893),"",MAX(G$4:G892)+1),"")</f>
        <v/>
      </c>
      <c r="K893" s="309"/>
      <c r="L893" s="309" t="str">
        <f>IF(C893="","",IF(ISNUMBER(MATCH(C893,$J$5:$J$1000,0)),"",IF(G893=1,E$4,0)+MAX(L$4:L892)+1))</f>
        <v/>
      </c>
    </row>
    <row r="894" spans="1:12" ht="12.75" customHeight="1" x14ac:dyDescent="0.25">
      <c r="A894" s="310">
        <f>IF(ROW()-ROW(A$4)&lt;=1000,ROW()-ROW(A$4),"")</f>
        <v>890</v>
      </c>
      <c r="G894" s="309" t="str">
        <f>IF(IF(ISNUMBER(E894),"",MAX(G$4:G893)+1)&lt;=G$3,IF(ISNUMBER(E894),"",MAX(G$4:G893)+1),"")</f>
        <v/>
      </c>
      <c r="K894" s="309"/>
      <c r="L894" s="309" t="str">
        <f>IF(C894="","",IF(ISNUMBER(MATCH(C894,$J$5:$J$1000,0)),"",IF(G894=1,E$4,0)+MAX(L$4:L893)+1))</f>
        <v/>
      </c>
    </row>
    <row r="895" spans="1:12" ht="12.75" customHeight="1" x14ac:dyDescent="0.25">
      <c r="A895" s="310">
        <f>IF(ROW()-ROW(A$4)&lt;=1000,ROW()-ROW(A$4),"")</f>
        <v>891</v>
      </c>
      <c r="G895" s="309" t="str">
        <f>IF(IF(ISNUMBER(E895),"",MAX(G$4:G894)+1)&lt;=G$3,IF(ISNUMBER(E895),"",MAX(G$4:G894)+1),"")</f>
        <v/>
      </c>
      <c r="K895" s="309"/>
      <c r="L895" s="309" t="str">
        <f>IF(C895="","",IF(ISNUMBER(MATCH(C895,$J$5:$J$1000,0)),"",IF(G895=1,E$4,0)+MAX(L$4:L894)+1))</f>
        <v/>
      </c>
    </row>
    <row r="896" spans="1:12" ht="12.75" customHeight="1" x14ac:dyDescent="0.25">
      <c r="A896" s="310">
        <f>IF(ROW()-ROW(A$4)&lt;=1000,ROW()-ROW(A$4),"")</f>
        <v>892</v>
      </c>
      <c r="G896" s="309" t="str">
        <f>IF(IF(ISNUMBER(E896),"",MAX(G$4:G895)+1)&lt;=G$3,IF(ISNUMBER(E896),"",MAX(G$4:G895)+1),"")</f>
        <v/>
      </c>
      <c r="K896" s="309"/>
      <c r="L896" s="309" t="str">
        <f>IF(C896="","",IF(ISNUMBER(MATCH(C896,$J$5:$J$1000,0)),"",IF(G896=1,E$4,0)+MAX(L$4:L895)+1))</f>
        <v/>
      </c>
    </row>
    <row r="897" spans="1:12" ht="12.75" customHeight="1" x14ac:dyDescent="0.25">
      <c r="A897" s="310">
        <f>IF(ROW()-ROW(A$4)&lt;=1000,ROW()-ROW(A$4),"")</f>
        <v>893</v>
      </c>
      <c r="G897" s="309" t="str">
        <f>IF(IF(ISNUMBER(E897),"",MAX(G$4:G896)+1)&lt;=G$3,IF(ISNUMBER(E897),"",MAX(G$4:G896)+1),"")</f>
        <v/>
      </c>
      <c r="K897" s="309"/>
      <c r="L897" s="309" t="str">
        <f>IF(C897="","",IF(ISNUMBER(MATCH(C897,$J$5:$J$1000,0)),"",IF(G897=1,E$4,0)+MAX(L$4:L896)+1))</f>
        <v/>
      </c>
    </row>
    <row r="898" spans="1:12" ht="12.75" customHeight="1" x14ac:dyDescent="0.25">
      <c r="A898" s="310">
        <f>IF(ROW()-ROW(A$4)&lt;=1000,ROW()-ROW(A$4),"")</f>
        <v>894</v>
      </c>
      <c r="G898" s="309" t="str">
        <f>IF(IF(ISNUMBER(E898),"",MAX(G$4:G897)+1)&lt;=G$3,IF(ISNUMBER(E898),"",MAX(G$4:G897)+1),"")</f>
        <v/>
      </c>
      <c r="K898" s="309"/>
      <c r="L898" s="309" t="str">
        <f>IF(C898="","",IF(ISNUMBER(MATCH(C898,$J$5:$J$1000,0)),"",IF(G898=1,E$4,0)+MAX(L$4:L897)+1))</f>
        <v/>
      </c>
    </row>
    <row r="899" spans="1:12" ht="12.75" customHeight="1" x14ac:dyDescent="0.25">
      <c r="A899" s="310">
        <f>IF(ROW()-ROW(A$4)&lt;=1000,ROW()-ROW(A$4),"")</f>
        <v>895</v>
      </c>
      <c r="G899" s="309" t="str">
        <f>IF(IF(ISNUMBER(E899),"",MAX(G$4:G898)+1)&lt;=G$3,IF(ISNUMBER(E899),"",MAX(G$4:G898)+1),"")</f>
        <v/>
      </c>
      <c r="K899" s="309"/>
      <c r="L899" s="309" t="str">
        <f>IF(C899="","",IF(ISNUMBER(MATCH(C899,$J$5:$J$1000,0)),"",IF(G899=1,E$4,0)+MAX(L$4:L898)+1))</f>
        <v/>
      </c>
    </row>
    <row r="900" spans="1:12" ht="12.75" customHeight="1" x14ac:dyDescent="0.25">
      <c r="A900" s="310">
        <f>IF(ROW()-ROW(A$4)&lt;=1000,ROW()-ROW(A$4),"")</f>
        <v>896</v>
      </c>
      <c r="G900" s="309" t="str">
        <f>IF(IF(ISNUMBER(E900),"",MAX(G$4:G899)+1)&lt;=G$3,IF(ISNUMBER(E900),"",MAX(G$4:G899)+1),"")</f>
        <v/>
      </c>
      <c r="K900" s="309"/>
      <c r="L900" s="309" t="str">
        <f>IF(C900="","",IF(ISNUMBER(MATCH(C900,$J$5:$J$1000,0)),"",IF(G900=1,E$4,0)+MAX(L$4:L899)+1))</f>
        <v/>
      </c>
    </row>
    <row r="901" spans="1:12" ht="12.75" customHeight="1" x14ac:dyDescent="0.25">
      <c r="A901" s="310">
        <f>IF(ROW()-ROW(A$4)&lt;=1000,ROW()-ROW(A$4),"")</f>
        <v>897</v>
      </c>
      <c r="G901" s="309" t="str">
        <f>IF(IF(ISNUMBER(E901),"",MAX(G$4:G900)+1)&lt;=G$3,IF(ISNUMBER(E901),"",MAX(G$4:G900)+1),"")</f>
        <v/>
      </c>
      <c r="K901" s="309"/>
      <c r="L901" s="309" t="str">
        <f>IF(C901="","",IF(ISNUMBER(MATCH(C901,$J$5:$J$1000,0)),"",IF(G901=1,E$4,0)+MAX(L$4:L900)+1))</f>
        <v/>
      </c>
    </row>
    <row r="902" spans="1:12" ht="12.75" customHeight="1" x14ac:dyDescent="0.25">
      <c r="A902" s="310">
        <f>IF(ROW()-ROW(A$4)&lt;=1000,ROW()-ROW(A$4),"")</f>
        <v>898</v>
      </c>
      <c r="G902" s="309" t="str">
        <f>IF(IF(ISNUMBER(E902),"",MAX(G$4:G901)+1)&lt;=G$3,IF(ISNUMBER(E902),"",MAX(G$4:G901)+1),"")</f>
        <v/>
      </c>
      <c r="K902" s="309"/>
      <c r="L902" s="309" t="str">
        <f>IF(C902="","",IF(ISNUMBER(MATCH(C902,$J$5:$J$1000,0)),"",IF(G902=1,E$4,0)+MAX(L$4:L901)+1))</f>
        <v/>
      </c>
    </row>
    <row r="903" spans="1:12" ht="12.75" customHeight="1" x14ac:dyDescent="0.25">
      <c r="A903" s="310">
        <f>IF(ROW()-ROW(A$4)&lt;=1000,ROW()-ROW(A$4),"")</f>
        <v>899</v>
      </c>
      <c r="G903" s="309" t="str">
        <f>IF(IF(ISNUMBER(E903),"",MAX(G$4:G902)+1)&lt;=G$3,IF(ISNUMBER(E903),"",MAX(G$4:G902)+1),"")</f>
        <v/>
      </c>
      <c r="K903" s="309"/>
      <c r="L903" s="309" t="str">
        <f>IF(C903="","",IF(ISNUMBER(MATCH(C903,$J$5:$J$1000,0)),"",IF(G903=1,E$4,0)+MAX(L$4:L902)+1))</f>
        <v/>
      </c>
    </row>
    <row r="904" spans="1:12" ht="12.75" customHeight="1" x14ac:dyDescent="0.25">
      <c r="A904" s="310">
        <f>IF(ROW()-ROW(A$4)&lt;=1000,ROW()-ROW(A$4),"")</f>
        <v>900</v>
      </c>
      <c r="G904" s="309" t="str">
        <f>IF(IF(ISNUMBER(E904),"",MAX(G$4:G903)+1)&lt;=G$3,IF(ISNUMBER(E904),"",MAX(G$4:G903)+1),"")</f>
        <v/>
      </c>
      <c r="K904" s="309"/>
      <c r="L904" s="309" t="str">
        <f>IF(C904="","",IF(ISNUMBER(MATCH(C904,$J$5:$J$1000,0)),"",IF(G904=1,E$4,0)+MAX(L$4:L903)+1))</f>
        <v/>
      </c>
    </row>
    <row r="905" spans="1:12" ht="12.75" customHeight="1" x14ac:dyDescent="0.25">
      <c r="A905" s="310">
        <f>IF(ROW()-ROW(A$4)&lt;=1000,ROW()-ROW(A$4),"")</f>
        <v>901</v>
      </c>
      <c r="G905" s="309" t="str">
        <f>IF(IF(ISNUMBER(E905),"",MAX(G$4:G904)+1)&lt;=G$3,IF(ISNUMBER(E905),"",MAX(G$4:G904)+1),"")</f>
        <v/>
      </c>
      <c r="K905" s="309"/>
      <c r="L905" s="309" t="str">
        <f>IF(C905="","",IF(ISNUMBER(MATCH(C905,$J$5:$J$1000,0)),"",IF(G905=1,E$4,0)+MAX(L$4:L904)+1))</f>
        <v/>
      </c>
    </row>
    <row r="906" spans="1:12" ht="12.75" customHeight="1" x14ac:dyDescent="0.25">
      <c r="A906" s="310">
        <f>IF(ROW()-ROW(A$4)&lt;=1000,ROW()-ROW(A$4),"")</f>
        <v>902</v>
      </c>
      <c r="G906" s="309" t="str">
        <f>IF(IF(ISNUMBER(E906),"",MAX(G$4:G905)+1)&lt;=G$3,IF(ISNUMBER(E906),"",MAX(G$4:G905)+1),"")</f>
        <v/>
      </c>
      <c r="K906" s="309"/>
      <c r="L906" s="309" t="str">
        <f>IF(C906="","",IF(ISNUMBER(MATCH(C906,$J$5:$J$1000,0)),"",IF(G906=1,E$4,0)+MAX(L$4:L905)+1))</f>
        <v/>
      </c>
    </row>
    <row r="907" spans="1:12" ht="12.75" customHeight="1" x14ac:dyDescent="0.25">
      <c r="A907" s="310">
        <f>IF(ROW()-ROW(A$4)&lt;=1000,ROW()-ROW(A$4),"")</f>
        <v>903</v>
      </c>
      <c r="G907" s="309" t="str">
        <f>IF(IF(ISNUMBER(E907),"",MAX(G$4:G906)+1)&lt;=G$3,IF(ISNUMBER(E907),"",MAX(G$4:G906)+1),"")</f>
        <v/>
      </c>
      <c r="K907" s="309"/>
      <c r="L907" s="309" t="str">
        <f>IF(C907="","",IF(ISNUMBER(MATCH(C907,$J$5:$J$1000,0)),"",IF(G907=1,E$4,0)+MAX(L$4:L906)+1))</f>
        <v/>
      </c>
    </row>
    <row r="908" spans="1:12" ht="12.75" customHeight="1" x14ac:dyDescent="0.25">
      <c r="A908" s="310">
        <f>IF(ROW()-ROW(A$4)&lt;=1000,ROW()-ROW(A$4),"")</f>
        <v>904</v>
      </c>
      <c r="G908" s="309" t="str">
        <f>IF(IF(ISNUMBER(E908),"",MAX(G$4:G907)+1)&lt;=G$3,IF(ISNUMBER(E908),"",MAX(G$4:G907)+1),"")</f>
        <v/>
      </c>
      <c r="K908" s="309"/>
      <c r="L908" s="309" t="str">
        <f>IF(C908="","",IF(ISNUMBER(MATCH(C908,$J$5:$J$1000,0)),"",IF(G908=1,E$4,0)+MAX(L$4:L907)+1))</f>
        <v/>
      </c>
    </row>
    <row r="909" spans="1:12" ht="12.75" customHeight="1" x14ac:dyDescent="0.25">
      <c r="A909" s="310">
        <f>IF(ROW()-ROW(A$4)&lt;=1000,ROW()-ROW(A$4),"")</f>
        <v>905</v>
      </c>
      <c r="G909" s="309" t="str">
        <f>IF(IF(ISNUMBER(E909),"",MAX(G$4:G908)+1)&lt;=G$3,IF(ISNUMBER(E909),"",MAX(G$4:G908)+1),"")</f>
        <v/>
      </c>
      <c r="K909" s="309"/>
      <c r="L909" s="309" t="str">
        <f>IF(C909="","",IF(ISNUMBER(MATCH(C909,$J$5:$J$1000,0)),"",IF(G909=1,E$4,0)+MAX(L$4:L908)+1))</f>
        <v/>
      </c>
    </row>
    <row r="910" spans="1:12" ht="12.75" customHeight="1" x14ac:dyDescent="0.25">
      <c r="A910" s="310">
        <f>IF(ROW()-ROW(A$4)&lt;=1000,ROW()-ROW(A$4),"")</f>
        <v>906</v>
      </c>
      <c r="G910" s="309" t="str">
        <f>IF(IF(ISNUMBER(E910),"",MAX(G$4:G909)+1)&lt;=G$3,IF(ISNUMBER(E910),"",MAX(G$4:G909)+1),"")</f>
        <v/>
      </c>
      <c r="K910" s="309"/>
      <c r="L910" s="309" t="str">
        <f>IF(C910="","",IF(ISNUMBER(MATCH(C910,$J$5:$J$1000,0)),"",IF(G910=1,E$4,0)+MAX(L$4:L909)+1))</f>
        <v/>
      </c>
    </row>
    <row r="911" spans="1:12" ht="12.75" customHeight="1" x14ac:dyDescent="0.25">
      <c r="A911" s="310">
        <f>IF(ROW()-ROW(A$4)&lt;=1000,ROW()-ROW(A$4),"")</f>
        <v>907</v>
      </c>
      <c r="G911" s="309" t="str">
        <f>IF(IF(ISNUMBER(E911),"",MAX(G$4:G910)+1)&lt;=G$3,IF(ISNUMBER(E911),"",MAX(G$4:G910)+1),"")</f>
        <v/>
      </c>
      <c r="K911" s="309"/>
      <c r="L911" s="309" t="str">
        <f>IF(C911="","",IF(ISNUMBER(MATCH(C911,$J$5:$J$1000,0)),"",IF(G911=1,E$4,0)+MAX(L$4:L910)+1))</f>
        <v/>
      </c>
    </row>
    <row r="912" spans="1:12" ht="12.75" customHeight="1" x14ac:dyDescent="0.25">
      <c r="A912" s="310">
        <f>IF(ROW()-ROW(A$4)&lt;=1000,ROW()-ROW(A$4),"")</f>
        <v>908</v>
      </c>
      <c r="G912" s="309" t="str">
        <f>IF(IF(ISNUMBER(E912),"",MAX(G$4:G911)+1)&lt;=G$3,IF(ISNUMBER(E912),"",MAX(G$4:G911)+1),"")</f>
        <v/>
      </c>
      <c r="K912" s="309"/>
      <c r="L912" s="309" t="str">
        <f>IF(C912="","",IF(ISNUMBER(MATCH(C912,$J$5:$J$1000,0)),"",IF(G912=1,E$4,0)+MAX(L$4:L911)+1))</f>
        <v/>
      </c>
    </row>
    <row r="913" spans="1:12" ht="12.75" customHeight="1" x14ac:dyDescent="0.25">
      <c r="A913" s="310">
        <f>IF(ROW()-ROW(A$4)&lt;=1000,ROW()-ROW(A$4),"")</f>
        <v>909</v>
      </c>
      <c r="G913" s="309" t="str">
        <f>IF(IF(ISNUMBER(E913),"",MAX(G$4:G912)+1)&lt;=G$3,IF(ISNUMBER(E913),"",MAX(G$4:G912)+1),"")</f>
        <v/>
      </c>
      <c r="K913" s="309"/>
      <c r="L913" s="309" t="str">
        <f>IF(C913="","",IF(ISNUMBER(MATCH(C913,$J$5:$J$1000,0)),"",IF(G913=1,E$4,0)+MAX(L$4:L912)+1))</f>
        <v/>
      </c>
    </row>
    <row r="914" spans="1:12" ht="12.75" customHeight="1" x14ac:dyDescent="0.25">
      <c r="A914" s="310">
        <f>IF(ROW()-ROW(A$4)&lt;=1000,ROW()-ROW(A$4),"")</f>
        <v>910</v>
      </c>
      <c r="G914" s="309" t="str">
        <f>IF(IF(ISNUMBER(E914),"",MAX(G$4:G913)+1)&lt;=G$3,IF(ISNUMBER(E914),"",MAX(G$4:G913)+1),"")</f>
        <v/>
      </c>
      <c r="K914" s="309"/>
      <c r="L914" s="309" t="str">
        <f>IF(C914="","",IF(ISNUMBER(MATCH(C914,$J$5:$J$1000,0)),"",IF(G914=1,E$4,0)+MAX(L$4:L913)+1))</f>
        <v/>
      </c>
    </row>
    <row r="915" spans="1:12" ht="12.75" customHeight="1" x14ac:dyDescent="0.25">
      <c r="A915" s="310">
        <f>IF(ROW()-ROW(A$4)&lt;=1000,ROW()-ROW(A$4),"")</f>
        <v>911</v>
      </c>
      <c r="G915" s="309" t="str">
        <f>IF(IF(ISNUMBER(E915),"",MAX(G$4:G914)+1)&lt;=G$3,IF(ISNUMBER(E915),"",MAX(G$4:G914)+1),"")</f>
        <v/>
      </c>
      <c r="K915" s="309"/>
      <c r="L915" s="309" t="str">
        <f>IF(C915="","",IF(ISNUMBER(MATCH(C915,$J$5:$J$1000,0)),"",IF(G915=1,E$4,0)+MAX(L$4:L914)+1))</f>
        <v/>
      </c>
    </row>
    <row r="916" spans="1:12" ht="12.75" customHeight="1" x14ac:dyDescent="0.25">
      <c r="A916" s="310">
        <f>IF(ROW()-ROW(A$4)&lt;=1000,ROW()-ROW(A$4),"")</f>
        <v>912</v>
      </c>
      <c r="G916" s="309" t="str">
        <f>IF(IF(ISNUMBER(E916),"",MAX(G$4:G915)+1)&lt;=G$3,IF(ISNUMBER(E916),"",MAX(G$4:G915)+1),"")</f>
        <v/>
      </c>
      <c r="K916" s="309"/>
      <c r="L916" s="309" t="str">
        <f>IF(C916="","",IF(ISNUMBER(MATCH(C916,$J$5:$J$1000,0)),"",IF(G916=1,E$4,0)+MAX(L$4:L915)+1))</f>
        <v/>
      </c>
    </row>
    <row r="917" spans="1:12" ht="12.75" customHeight="1" x14ac:dyDescent="0.25">
      <c r="A917" s="310">
        <f>IF(ROW()-ROW(A$4)&lt;=1000,ROW()-ROW(A$4),"")</f>
        <v>913</v>
      </c>
      <c r="G917" s="309" t="str">
        <f>IF(IF(ISNUMBER(E917),"",MAX(G$4:G916)+1)&lt;=G$3,IF(ISNUMBER(E917),"",MAX(G$4:G916)+1),"")</f>
        <v/>
      </c>
      <c r="K917" s="309"/>
      <c r="L917" s="309" t="str">
        <f>IF(C917="","",IF(ISNUMBER(MATCH(C917,$J$5:$J$1000,0)),"",IF(G917=1,E$4,0)+MAX(L$4:L916)+1))</f>
        <v/>
      </c>
    </row>
    <row r="918" spans="1:12" ht="12.75" customHeight="1" x14ac:dyDescent="0.25">
      <c r="A918" s="310">
        <f>IF(ROW()-ROW(A$4)&lt;=1000,ROW()-ROW(A$4),"")</f>
        <v>914</v>
      </c>
      <c r="G918" s="309" t="str">
        <f>IF(IF(ISNUMBER(E918),"",MAX(G$4:G917)+1)&lt;=G$3,IF(ISNUMBER(E918),"",MAX(G$4:G917)+1),"")</f>
        <v/>
      </c>
      <c r="K918" s="309"/>
      <c r="L918" s="309" t="str">
        <f>IF(C918="","",IF(ISNUMBER(MATCH(C918,$J$5:$J$1000,0)),"",IF(G918=1,E$4,0)+MAX(L$4:L917)+1))</f>
        <v/>
      </c>
    </row>
    <row r="919" spans="1:12" ht="12.75" customHeight="1" x14ac:dyDescent="0.25">
      <c r="A919" s="310">
        <f>IF(ROW()-ROW(A$4)&lt;=1000,ROW()-ROW(A$4),"")</f>
        <v>915</v>
      </c>
      <c r="G919" s="309" t="str">
        <f>IF(IF(ISNUMBER(E919),"",MAX(G$4:G918)+1)&lt;=G$3,IF(ISNUMBER(E919),"",MAX(G$4:G918)+1),"")</f>
        <v/>
      </c>
      <c r="K919" s="309"/>
      <c r="L919" s="309" t="str">
        <f>IF(C919="","",IF(ISNUMBER(MATCH(C919,$J$5:$J$1000,0)),"",IF(G919=1,E$4,0)+MAX(L$4:L918)+1))</f>
        <v/>
      </c>
    </row>
    <row r="920" spans="1:12" ht="12.75" customHeight="1" x14ac:dyDescent="0.25">
      <c r="A920" s="310">
        <f>IF(ROW()-ROW(A$4)&lt;=1000,ROW()-ROW(A$4),"")</f>
        <v>916</v>
      </c>
      <c r="G920" s="309" t="str">
        <f>IF(IF(ISNUMBER(E920),"",MAX(G$4:G919)+1)&lt;=G$3,IF(ISNUMBER(E920),"",MAX(G$4:G919)+1),"")</f>
        <v/>
      </c>
      <c r="K920" s="309"/>
      <c r="L920" s="309" t="str">
        <f>IF(C920="","",IF(ISNUMBER(MATCH(C920,$J$5:$J$1000,0)),"",IF(G920=1,E$4,0)+MAX(L$4:L919)+1))</f>
        <v/>
      </c>
    </row>
    <row r="921" spans="1:12" ht="12.75" customHeight="1" x14ac:dyDescent="0.25">
      <c r="A921" s="310">
        <f>IF(ROW()-ROW(A$4)&lt;=1000,ROW()-ROW(A$4),"")</f>
        <v>917</v>
      </c>
      <c r="G921" s="309" t="str">
        <f>IF(IF(ISNUMBER(E921),"",MAX(G$4:G920)+1)&lt;=G$3,IF(ISNUMBER(E921),"",MAX(G$4:G920)+1),"")</f>
        <v/>
      </c>
      <c r="K921" s="309"/>
      <c r="L921" s="309" t="str">
        <f>IF(C921="","",IF(ISNUMBER(MATCH(C921,$J$5:$J$1000,0)),"",IF(G921=1,E$4,0)+MAX(L$4:L920)+1))</f>
        <v/>
      </c>
    </row>
    <row r="922" spans="1:12" ht="12.75" customHeight="1" x14ac:dyDescent="0.25">
      <c r="A922" s="310">
        <f>IF(ROW()-ROW(A$4)&lt;=1000,ROW()-ROW(A$4),"")</f>
        <v>918</v>
      </c>
      <c r="G922" s="309" t="str">
        <f>IF(IF(ISNUMBER(E922),"",MAX(G$4:G921)+1)&lt;=G$3,IF(ISNUMBER(E922),"",MAX(G$4:G921)+1),"")</f>
        <v/>
      </c>
      <c r="K922" s="309"/>
      <c r="L922" s="309" t="str">
        <f>IF(C922="","",IF(ISNUMBER(MATCH(C922,$J$5:$J$1000,0)),"",IF(G922=1,E$4,0)+MAX(L$4:L921)+1))</f>
        <v/>
      </c>
    </row>
    <row r="923" spans="1:12" ht="12.75" customHeight="1" x14ac:dyDescent="0.25">
      <c r="A923" s="310">
        <f>IF(ROW()-ROW(A$4)&lt;=1000,ROW()-ROW(A$4),"")</f>
        <v>919</v>
      </c>
      <c r="G923" s="309" t="str">
        <f>IF(IF(ISNUMBER(E923),"",MAX(G$4:G922)+1)&lt;=G$3,IF(ISNUMBER(E923),"",MAX(G$4:G922)+1),"")</f>
        <v/>
      </c>
      <c r="K923" s="309"/>
      <c r="L923" s="309" t="str">
        <f>IF(C923="","",IF(ISNUMBER(MATCH(C923,$J$5:$J$1000,0)),"",IF(G923=1,E$4,0)+MAX(L$4:L922)+1))</f>
        <v/>
      </c>
    </row>
    <row r="924" spans="1:12" ht="12.75" customHeight="1" x14ac:dyDescent="0.25">
      <c r="A924" s="310">
        <f>IF(ROW()-ROW(A$4)&lt;=1000,ROW()-ROW(A$4),"")</f>
        <v>920</v>
      </c>
      <c r="G924" s="309" t="str">
        <f>IF(IF(ISNUMBER(E924),"",MAX(G$4:G923)+1)&lt;=G$3,IF(ISNUMBER(E924),"",MAX(G$4:G923)+1),"")</f>
        <v/>
      </c>
      <c r="K924" s="309"/>
      <c r="L924" s="309" t="str">
        <f>IF(C924="","",IF(ISNUMBER(MATCH(C924,$J$5:$J$1000,0)),"",IF(G924=1,E$4,0)+MAX(L$4:L923)+1))</f>
        <v/>
      </c>
    </row>
    <row r="925" spans="1:12" ht="12.75" customHeight="1" x14ac:dyDescent="0.25">
      <c r="A925" s="310">
        <f>IF(ROW()-ROW(A$4)&lt;=1000,ROW()-ROW(A$4),"")</f>
        <v>921</v>
      </c>
      <c r="G925" s="309" t="str">
        <f>IF(IF(ISNUMBER(E925),"",MAX(G$4:G924)+1)&lt;=G$3,IF(ISNUMBER(E925),"",MAX(G$4:G924)+1),"")</f>
        <v/>
      </c>
      <c r="K925" s="309"/>
      <c r="L925" s="309" t="str">
        <f>IF(C925="","",IF(ISNUMBER(MATCH(C925,$J$5:$J$1000,0)),"",IF(G925=1,E$4,0)+MAX(L$4:L924)+1))</f>
        <v/>
      </c>
    </row>
    <row r="926" spans="1:12" ht="12.75" customHeight="1" x14ac:dyDescent="0.25">
      <c r="A926" s="310">
        <f>IF(ROW()-ROW(A$4)&lt;=1000,ROW()-ROW(A$4),"")</f>
        <v>922</v>
      </c>
      <c r="G926" s="309" t="str">
        <f>IF(IF(ISNUMBER(E926),"",MAX(G$4:G925)+1)&lt;=G$3,IF(ISNUMBER(E926),"",MAX(G$4:G925)+1),"")</f>
        <v/>
      </c>
      <c r="K926" s="309"/>
      <c r="L926" s="309" t="str">
        <f>IF(C926="","",IF(ISNUMBER(MATCH(C926,$J$5:$J$1000,0)),"",IF(G926=1,E$4,0)+MAX(L$4:L925)+1))</f>
        <v/>
      </c>
    </row>
    <row r="927" spans="1:12" ht="12.75" customHeight="1" x14ac:dyDescent="0.25">
      <c r="A927" s="310">
        <f>IF(ROW()-ROW(A$4)&lt;=1000,ROW()-ROW(A$4),"")</f>
        <v>923</v>
      </c>
      <c r="G927" s="309" t="str">
        <f>IF(IF(ISNUMBER(E927),"",MAX(G$4:G926)+1)&lt;=G$3,IF(ISNUMBER(E927),"",MAX(G$4:G926)+1),"")</f>
        <v/>
      </c>
      <c r="K927" s="309"/>
      <c r="L927" s="309" t="str">
        <f>IF(C927="","",IF(ISNUMBER(MATCH(C927,$J$5:$J$1000,0)),"",IF(G927=1,E$4,0)+MAX(L$4:L926)+1))</f>
        <v/>
      </c>
    </row>
    <row r="928" spans="1:12" ht="12.75" customHeight="1" x14ac:dyDescent="0.25">
      <c r="A928" s="310">
        <f>IF(ROW()-ROW(A$4)&lt;=1000,ROW()-ROW(A$4),"")</f>
        <v>924</v>
      </c>
      <c r="G928" s="309" t="str">
        <f>IF(IF(ISNUMBER(E928),"",MAX(G$4:G927)+1)&lt;=G$3,IF(ISNUMBER(E928),"",MAX(G$4:G927)+1),"")</f>
        <v/>
      </c>
      <c r="K928" s="309"/>
      <c r="L928" s="309" t="str">
        <f>IF(C928="","",IF(ISNUMBER(MATCH(C928,$J$5:$J$1000,0)),"",IF(G928=1,E$4,0)+MAX(L$4:L927)+1))</f>
        <v/>
      </c>
    </row>
    <row r="929" spans="1:12" ht="12.75" customHeight="1" x14ac:dyDescent="0.25">
      <c r="A929" s="310">
        <f>IF(ROW()-ROW(A$4)&lt;=1000,ROW()-ROW(A$4),"")</f>
        <v>925</v>
      </c>
      <c r="G929" s="309" t="str">
        <f>IF(IF(ISNUMBER(E929),"",MAX(G$4:G928)+1)&lt;=G$3,IF(ISNUMBER(E929),"",MAX(G$4:G928)+1),"")</f>
        <v/>
      </c>
      <c r="K929" s="309"/>
      <c r="L929" s="309" t="str">
        <f>IF(C929="","",IF(ISNUMBER(MATCH(C929,$J$5:$J$1000,0)),"",IF(G929=1,E$4,0)+MAX(L$4:L928)+1))</f>
        <v/>
      </c>
    </row>
    <row r="930" spans="1:12" ht="12.75" customHeight="1" x14ac:dyDescent="0.25">
      <c r="A930" s="310">
        <f>IF(ROW()-ROW(A$4)&lt;=1000,ROW()-ROW(A$4),"")</f>
        <v>926</v>
      </c>
      <c r="G930" s="309" t="str">
        <f>IF(IF(ISNUMBER(E930),"",MAX(G$4:G929)+1)&lt;=G$3,IF(ISNUMBER(E930),"",MAX(G$4:G929)+1),"")</f>
        <v/>
      </c>
      <c r="K930" s="309"/>
      <c r="L930" s="309" t="str">
        <f>IF(C930="","",IF(ISNUMBER(MATCH(C930,$J$5:$J$1000,0)),"",IF(G930=1,E$4,0)+MAX(L$4:L929)+1))</f>
        <v/>
      </c>
    </row>
    <row r="931" spans="1:12" ht="12.75" customHeight="1" x14ac:dyDescent="0.25">
      <c r="A931" s="310">
        <f>IF(ROW()-ROW(A$4)&lt;=1000,ROW()-ROW(A$4),"")</f>
        <v>927</v>
      </c>
      <c r="G931" s="309" t="str">
        <f>IF(IF(ISNUMBER(E931),"",MAX(G$4:G930)+1)&lt;=G$3,IF(ISNUMBER(E931),"",MAX(G$4:G930)+1),"")</f>
        <v/>
      </c>
      <c r="K931" s="309"/>
      <c r="L931" s="309" t="str">
        <f>IF(C931="","",IF(ISNUMBER(MATCH(C931,$J$5:$J$1000,0)),"",IF(G931=1,E$4,0)+MAX(L$4:L930)+1))</f>
        <v/>
      </c>
    </row>
    <row r="932" spans="1:12" ht="12.75" customHeight="1" x14ac:dyDescent="0.25">
      <c r="A932" s="310">
        <f>IF(ROW()-ROW(A$4)&lt;=1000,ROW()-ROW(A$4),"")</f>
        <v>928</v>
      </c>
      <c r="G932" s="309" t="str">
        <f>IF(IF(ISNUMBER(E932),"",MAX(G$4:G931)+1)&lt;=G$3,IF(ISNUMBER(E932),"",MAX(G$4:G931)+1),"")</f>
        <v/>
      </c>
      <c r="K932" s="309"/>
      <c r="L932" s="309" t="str">
        <f>IF(C932="","",IF(ISNUMBER(MATCH(C932,$J$5:$J$1000,0)),"",IF(G932=1,E$4,0)+MAX(L$4:L931)+1))</f>
        <v/>
      </c>
    </row>
    <row r="933" spans="1:12" ht="12.75" customHeight="1" x14ac:dyDescent="0.25">
      <c r="A933" s="310">
        <f>IF(ROW()-ROW(A$4)&lt;=1000,ROW()-ROW(A$4),"")</f>
        <v>929</v>
      </c>
      <c r="G933" s="309" t="str">
        <f>IF(IF(ISNUMBER(E933),"",MAX(G$4:G932)+1)&lt;=G$3,IF(ISNUMBER(E933),"",MAX(G$4:G932)+1),"")</f>
        <v/>
      </c>
      <c r="K933" s="309"/>
      <c r="L933" s="309" t="str">
        <f>IF(C933="","",IF(ISNUMBER(MATCH(C933,$J$5:$J$1000,0)),"",IF(G933=1,E$4,0)+MAX(L$4:L932)+1))</f>
        <v/>
      </c>
    </row>
    <row r="934" spans="1:12" ht="12.75" customHeight="1" x14ac:dyDescent="0.25">
      <c r="A934" s="310">
        <f>IF(ROW()-ROW(A$4)&lt;=1000,ROW()-ROW(A$4),"")</f>
        <v>930</v>
      </c>
      <c r="G934" s="309" t="str">
        <f>IF(IF(ISNUMBER(E934),"",MAX(G$4:G933)+1)&lt;=G$3,IF(ISNUMBER(E934),"",MAX(G$4:G933)+1),"")</f>
        <v/>
      </c>
      <c r="K934" s="309"/>
      <c r="L934" s="309" t="str">
        <f>IF(C934="","",IF(ISNUMBER(MATCH(C934,$J$5:$J$1000,0)),"",IF(G934=1,E$4,0)+MAX(L$4:L933)+1))</f>
        <v/>
      </c>
    </row>
    <row r="935" spans="1:12" ht="12.75" customHeight="1" x14ac:dyDescent="0.25">
      <c r="A935" s="310">
        <f>IF(ROW()-ROW(A$4)&lt;=1000,ROW()-ROW(A$4),"")</f>
        <v>931</v>
      </c>
      <c r="G935" s="309" t="str">
        <f>IF(IF(ISNUMBER(E935),"",MAX(G$4:G934)+1)&lt;=G$3,IF(ISNUMBER(E935),"",MAX(G$4:G934)+1),"")</f>
        <v/>
      </c>
      <c r="K935" s="309"/>
      <c r="L935" s="309" t="str">
        <f>IF(C935="","",IF(ISNUMBER(MATCH(C935,$J$5:$J$1000,0)),"",IF(G935=1,E$4,0)+MAX(L$4:L934)+1))</f>
        <v/>
      </c>
    </row>
    <row r="936" spans="1:12" ht="12.75" customHeight="1" x14ac:dyDescent="0.25">
      <c r="A936" s="310">
        <f>IF(ROW()-ROW(A$4)&lt;=1000,ROW()-ROW(A$4),"")</f>
        <v>932</v>
      </c>
      <c r="G936" s="309" t="str">
        <f>IF(IF(ISNUMBER(E936),"",MAX(G$4:G935)+1)&lt;=G$3,IF(ISNUMBER(E936),"",MAX(G$4:G935)+1),"")</f>
        <v/>
      </c>
      <c r="K936" s="309"/>
      <c r="L936" s="309" t="str">
        <f>IF(C936="","",IF(ISNUMBER(MATCH(C936,$J$5:$J$1000,0)),"",IF(G936=1,E$4,0)+MAX(L$4:L935)+1))</f>
        <v/>
      </c>
    </row>
    <row r="937" spans="1:12" ht="12.75" customHeight="1" x14ac:dyDescent="0.25">
      <c r="A937" s="310">
        <f>IF(ROW()-ROW(A$4)&lt;=1000,ROW()-ROW(A$4),"")</f>
        <v>933</v>
      </c>
      <c r="G937" s="309" t="str">
        <f>IF(IF(ISNUMBER(E937),"",MAX(G$4:G936)+1)&lt;=G$3,IF(ISNUMBER(E937),"",MAX(G$4:G936)+1),"")</f>
        <v/>
      </c>
      <c r="K937" s="309"/>
      <c r="L937" s="309" t="str">
        <f>IF(C937="","",IF(ISNUMBER(MATCH(C937,$J$5:$J$1000,0)),"",IF(G937=1,E$4,0)+MAX(L$4:L936)+1))</f>
        <v/>
      </c>
    </row>
    <row r="938" spans="1:12" ht="12.75" customHeight="1" x14ac:dyDescent="0.25">
      <c r="A938" s="310">
        <f>IF(ROW()-ROW(A$4)&lt;=1000,ROW()-ROW(A$4),"")</f>
        <v>934</v>
      </c>
      <c r="G938" s="309" t="str">
        <f>IF(IF(ISNUMBER(E938),"",MAX(G$4:G937)+1)&lt;=G$3,IF(ISNUMBER(E938),"",MAX(G$4:G937)+1),"")</f>
        <v/>
      </c>
      <c r="K938" s="309"/>
      <c r="L938" s="309" t="str">
        <f>IF(C938="","",IF(ISNUMBER(MATCH(C938,$J$5:$J$1000,0)),"",IF(G938=1,E$4,0)+MAX(L$4:L937)+1))</f>
        <v/>
      </c>
    </row>
    <row r="939" spans="1:12" ht="12.75" customHeight="1" x14ac:dyDescent="0.25">
      <c r="A939" s="310">
        <f>IF(ROW()-ROW(A$4)&lt;=1000,ROW()-ROW(A$4),"")</f>
        <v>935</v>
      </c>
      <c r="G939" s="309" t="str">
        <f>IF(IF(ISNUMBER(E939),"",MAX(G$4:G938)+1)&lt;=G$3,IF(ISNUMBER(E939),"",MAX(G$4:G938)+1),"")</f>
        <v/>
      </c>
      <c r="K939" s="309"/>
      <c r="L939" s="309" t="str">
        <f>IF(C939="","",IF(ISNUMBER(MATCH(C939,$J$5:$J$1000,0)),"",IF(G939=1,E$4,0)+MAX(L$4:L938)+1))</f>
        <v/>
      </c>
    </row>
    <row r="940" spans="1:12" ht="12.75" customHeight="1" x14ac:dyDescent="0.25">
      <c r="A940" s="310">
        <f>IF(ROW()-ROW(A$4)&lt;=1000,ROW()-ROW(A$4),"")</f>
        <v>936</v>
      </c>
      <c r="G940" s="309" t="str">
        <f>IF(IF(ISNUMBER(E940),"",MAX(G$4:G939)+1)&lt;=G$3,IF(ISNUMBER(E940),"",MAX(G$4:G939)+1),"")</f>
        <v/>
      </c>
      <c r="K940" s="309"/>
      <c r="L940" s="309" t="str">
        <f>IF(C940="","",IF(ISNUMBER(MATCH(C940,$J$5:$J$1000,0)),"",IF(G940=1,E$4,0)+MAX(L$4:L939)+1))</f>
        <v/>
      </c>
    </row>
    <row r="941" spans="1:12" ht="12.75" customHeight="1" x14ac:dyDescent="0.25">
      <c r="A941" s="310">
        <f>IF(ROW()-ROW(A$4)&lt;=1000,ROW()-ROW(A$4),"")</f>
        <v>937</v>
      </c>
      <c r="G941" s="309" t="str">
        <f>IF(IF(ISNUMBER(E941),"",MAX(G$4:G940)+1)&lt;=G$3,IF(ISNUMBER(E941),"",MAX(G$4:G940)+1),"")</f>
        <v/>
      </c>
      <c r="K941" s="309"/>
      <c r="L941" s="309" t="str">
        <f>IF(C941="","",IF(ISNUMBER(MATCH(C941,$J$5:$J$1000,0)),"",IF(G941=1,E$4,0)+MAX(L$4:L940)+1))</f>
        <v/>
      </c>
    </row>
    <row r="942" spans="1:12" ht="12.75" customHeight="1" x14ac:dyDescent="0.25">
      <c r="A942" s="310">
        <f>IF(ROW()-ROW(A$4)&lt;=1000,ROW()-ROW(A$4),"")</f>
        <v>938</v>
      </c>
      <c r="G942" s="309" t="str">
        <f>IF(IF(ISNUMBER(E942),"",MAX(G$4:G941)+1)&lt;=G$3,IF(ISNUMBER(E942),"",MAX(G$4:G941)+1),"")</f>
        <v/>
      </c>
      <c r="K942" s="309"/>
      <c r="L942" s="309" t="str">
        <f>IF(C942="","",IF(ISNUMBER(MATCH(C942,$J$5:$J$1000,0)),"",IF(G942=1,E$4,0)+MAX(L$4:L941)+1))</f>
        <v/>
      </c>
    </row>
    <row r="943" spans="1:12" ht="12.75" customHeight="1" x14ac:dyDescent="0.25">
      <c r="A943" s="310">
        <f>IF(ROW()-ROW(A$4)&lt;=1000,ROW()-ROW(A$4),"")</f>
        <v>939</v>
      </c>
      <c r="G943" s="309" t="str">
        <f>IF(IF(ISNUMBER(E943),"",MAX(G$4:G942)+1)&lt;=G$3,IF(ISNUMBER(E943),"",MAX(G$4:G942)+1),"")</f>
        <v/>
      </c>
      <c r="K943" s="309"/>
      <c r="L943" s="309" t="str">
        <f>IF(C943="","",IF(ISNUMBER(MATCH(C943,$J$5:$J$1000,0)),"",IF(G943=1,E$4,0)+MAX(L$4:L942)+1))</f>
        <v/>
      </c>
    </row>
    <row r="944" spans="1:12" ht="12.75" customHeight="1" x14ac:dyDescent="0.25">
      <c r="A944" s="310">
        <f>IF(ROW()-ROW(A$4)&lt;=1000,ROW()-ROW(A$4),"")</f>
        <v>940</v>
      </c>
      <c r="G944" s="309" t="str">
        <f>IF(IF(ISNUMBER(E944),"",MAX(G$4:G943)+1)&lt;=G$3,IF(ISNUMBER(E944),"",MAX(G$4:G943)+1),"")</f>
        <v/>
      </c>
      <c r="K944" s="309"/>
      <c r="L944" s="309" t="str">
        <f>IF(C944="","",IF(ISNUMBER(MATCH(C944,$J$5:$J$1000,0)),"",IF(G944=1,E$4,0)+MAX(L$4:L943)+1))</f>
        <v/>
      </c>
    </row>
    <row r="945" spans="1:12" ht="12.75" customHeight="1" x14ac:dyDescent="0.25">
      <c r="A945" s="310">
        <f>IF(ROW()-ROW(A$4)&lt;=1000,ROW()-ROW(A$4),"")</f>
        <v>941</v>
      </c>
      <c r="G945" s="309" t="str">
        <f>IF(IF(ISNUMBER(E945),"",MAX(G$4:G944)+1)&lt;=G$3,IF(ISNUMBER(E945),"",MAX(G$4:G944)+1),"")</f>
        <v/>
      </c>
      <c r="K945" s="309"/>
      <c r="L945" s="309" t="str">
        <f>IF(C945="","",IF(ISNUMBER(MATCH(C945,$J$5:$J$1000,0)),"",IF(G945=1,E$4,0)+MAX(L$4:L944)+1))</f>
        <v/>
      </c>
    </row>
    <row r="946" spans="1:12" ht="12.75" customHeight="1" x14ac:dyDescent="0.25">
      <c r="A946" s="310">
        <f>IF(ROW()-ROW(A$4)&lt;=1000,ROW()-ROW(A$4),"")</f>
        <v>942</v>
      </c>
      <c r="G946" s="309" t="str">
        <f>IF(IF(ISNUMBER(E946),"",MAX(G$4:G945)+1)&lt;=G$3,IF(ISNUMBER(E946),"",MAX(G$4:G945)+1),"")</f>
        <v/>
      </c>
      <c r="K946" s="309"/>
      <c r="L946" s="309" t="str">
        <f>IF(C946="","",IF(ISNUMBER(MATCH(C946,$J$5:$J$1000,0)),"",IF(G946=1,E$4,0)+MAX(L$4:L945)+1))</f>
        <v/>
      </c>
    </row>
    <row r="947" spans="1:12" ht="12.75" customHeight="1" x14ac:dyDescent="0.25">
      <c r="A947" s="310">
        <f>IF(ROW()-ROW(A$4)&lt;=1000,ROW()-ROW(A$4),"")</f>
        <v>943</v>
      </c>
      <c r="G947" s="309" t="str">
        <f>IF(IF(ISNUMBER(E947),"",MAX(G$4:G946)+1)&lt;=G$3,IF(ISNUMBER(E947),"",MAX(G$4:G946)+1),"")</f>
        <v/>
      </c>
      <c r="K947" s="309"/>
      <c r="L947" s="309" t="str">
        <f>IF(C947="","",IF(ISNUMBER(MATCH(C947,$J$5:$J$1000,0)),"",IF(G947=1,E$4,0)+MAX(L$4:L946)+1))</f>
        <v/>
      </c>
    </row>
    <row r="948" spans="1:12" ht="12.75" customHeight="1" x14ac:dyDescent="0.25">
      <c r="A948" s="310">
        <f>IF(ROW()-ROW(A$4)&lt;=1000,ROW()-ROW(A$4),"")</f>
        <v>944</v>
      </c>
      <c r="G948" s="309" t="str">
        <f>IF(IF(ISNUMBER(E948),"",MAX(G$4:G947)+1)&lt;=G$3,IF(ISNUMBER(E948),"",MAX(G$4:G947)+1),"")</f>
        <v/>
      </c>
      <c r="K948" s="309"/>
      <c r="L948" s="309" t="str">
        <f>IF(C948="","",IF(ISNUMBER(MATCH(C948,$J$5:$J$1000,0)),"",IF(G948=1,E$4,0)+MAX(L$4:L947)+1))</f>
        <v/>
      </c>
    </row>
    <row r="949" spans="1:12" ht="12.75" customHeight="1" x14ac:dyDescent="0.25">
      <c r="A949" s="310">
        <f>IF(ROW()-ROW(A$4)&lt;=1000,ROW()-ROW(A$4),"")</f>
        <v>945</v>
      </c>
      <c r="G949" s="309" t="str">
        <f>IF(IF(ISNUMBER(E949),"",MAX(G$4:G948)+1)&lt;=G$3,IF(ISNUMBER(E949),"",MAX(G$4:G948)+1),"")</f>
        <v/>
      </c>
      <c r="K949" s="309"/>
      <c r="L949" s="309" t="str">
        <f>IF(C949="","",IF(ISNUMBER(MATCH(C949,$J$5:$J$1000,0)),"",IF(G949=1,E$4,0)+MAX(L$4:L948)+1))</f>
        <v/>
      </c>
    </row>
    <row r="950" spans="1:12" ht="12.75" customHeight="1" x14ac:dyDescent="0.25">
      <c r="A950" s="310">
        <f>IF(ROW()-ROW(A$4)&lt;=1000,ROW()-ROW(A$4),"")</f>
        <v>946</v>
      </c>
      <c r="G950" s="309" t="str">
        <f>IF(IF(ISNUMBER(E950),"",MAX(G$4:G949)+1)&lt;=G$3,IF(ISNUMBER(E950),"",MAX(G$4:G949)+1),"")</f>
        <v/>
      </c>
      <c r="K950" s="309"/>
      <c r="L950" s="309" t="str">
        <f>IF(C950="","",IF(ISNUMBER(MATCH(C950,$J$5:$J$1000,0)),"",IF(G950=1,E$4,0)+MAX(L$4:L949)+1))</f>
        <v/>
      </c>
    </row>
    <row r="951" spans="1:12" ht="12.75" customHeight="1" x14ac:dyDescent="0.25">
      <c r="A951" s="310">
        <f>IF(ROW()-ROW(A$4)&lt;=1000,ROW()-ROW(A$4),"")</f>
        <v>947</v>
      </c>
      <c r="G951" s="309" t="str">
        <f>IF(IF(ISNUMBER(E951),"",MAX(G$4:G950)+1)&lt;=G$3,IF(ISNUMBER(E951),"",MAX(G$4:G950)+1),"")</f>
        <v/>
      </c>
      <c r="K951" s="309"/>
      <c r="L951" s="309" t="str">
        <f>IF(C951="","",IF(ISNUMBER(MATCH(C951,$J$5:$J$1000,0)),"",IF(G951=1,E$4,0)+MAX(L$4:L950)+1))</f>
        <v/>
      </c>
    </row>
    <row r="952" spans="1:12" ht="12.75" customHeight="1" x14ac:dyDescent="0.25">
      <c r="A952" s="310">
        <f>IF(ROW()-ROW(A$4)&lt;=1000,ROW()-ROW(A$4),"")</f>
        <v>948</v>
      </c>
      <c r="G952" s="309" t="str">
        <f>IF(IF(ISNUMBER(E952),"",MAX(G$4:G951)+1)&lt;=G$3,IF(ISNUMBER(E952),"",MAX(G$4:G951)+1),"")</f>
        <v/>
      </c>
      <c r="K952" s="309"/>
      <c r="L952" s="309" t="str">
        <f>IF(C952="","",IF(ISNUMBER(MATCH(C952,$J$5:$J$1000,0)),"",IF(G952=1,E$4,0)+MAX(L$4:L951)+1))</f>
        <v/>
      </c>
    </row>
    <row r="953" spans="1:12" ht="12.75" customHeight="1" x14ac:dyDescent="0.25">
      <c r="A953" s="310">
        <f>IF(ROW()-ROW(A$4)&lt;=1000,ROW()-ROW(A$4),"")</f>
        <v>949</v>
      </c>
      <c r="G953" s="309" t="str">
        <f>IF(IF(ISNUMBER(E953),"",MAX(G$4:G952)+1)&lt;=G$3,IF(ISNUMBER(E953),"",MAX(G$4:G952)+1),"")</f>
        <v/>
      </c>
      <c r="K953" s="309"/>
      <c r="L953" s="309" t="str">
        <f>IF(C953="","",IF(ISNUMBER(MATCH(C953,$J$5:$J$1000,0)),"",IF(G953=1,E$4,0)+MAX(L$4:L952)+1))</f>
        <v/>
      </c>
    </row>
    <row r="954" spans="1:12" ht="12.75" customHeight="1" x14ac:dyDescent="0.25">
      <c r="A954" s="310">
        <f>IF(ROW()-ROW(A$4)&lt;=1000,ROW()-ROW(A$4),"")</f>
        <v>950</v>
      </c>
      <c r="G954" s="309" t="str">
        <f>IF(IF(ISNUMBER(E954),"",MAX(G$4:G953)+1)&lt;=G$3,IF(ISNUMBER(E954),"",MAX(G$4:G953)+1),"")</f>
        <v/>
      </c>
      <c r="K954" s="309"/>
      <c r="L954" s="309" t="str">
        <f>IF(C954="","",IF(ISNUMBER(MATCH(C954,$J$5:$J$1000,0)),"",IF(G954=1,E$4,0)+MAX(L$4:L953)+1))</f>
        <v/>
      </c>
    </row>
    <row r="955" spans="1:12" ht="12.75" customHeight="1" x14ac:dyDescent="0.25">
      <c r="A955" s="310">
        <f>IF(ROW()-ROW(A$4)&lt;=1000,ROW()-ROW(A$4),"")</f>
        <v>951</v>
      </c>
      <c r="G955" s="309" t="str">
        <f>IF(IF(ISNUMBER(E955),"",MAX(G$4:G954)+1)&lt;=G$3,IF(ISNUMBER(E955),"",MAX(G$4:G954)+1),"")</f>
        <v/>
      </c>
      <c r="K955" s="309"/>
      <c r="L955" s="309" t="str">
        <f>IF(C955="","",IF(ISNUMBER(MATCH(C955,$J$5:$J$1000,0)),"",IF(G955=1,E$4,0)+MAX(L$4:L954)+1))</f>
        <v/>
      </c>
    </row>
    <row r="956" spans="1:12" ht="12.75" customHeight="1" x14ac:dyDescent="0.25">
      <c r="A956" s="310">
        <f>IF(ROW()-ROW(A$4)&lt;=1000,ROW()-ROW(A$4),"")</f>
        <v>952</v>
      </c>
      <c r="G956" s="309" t="str">
        <f>IF(IF(ISNUMBER(E956),"",MAX(G$4:G955)+1)&lt;=G$3,IF(ISNUMBER(E956),"",MAX(G$4:G955)+1),"")</f>
        <v/>
      </c>
      <c r="K956" s="309"/>
      <c r="L956" s="309" t="str">
        <f>IF(C956="","",IF(ISNUMBER(MATCH(C956,$J$5:$J$1000,0)),"",IF(G956=1,E$4,0)+MAX(L$4:L955)+1))</f>
        <v/>
      </c>
    </row>
    <row r="957" spans="1:12" ht="12.75" customHeight="1" x14ac:dyDescent="0.25">
      <c r="A957" s="310">
        <f>IF(ROW()-ROW(A$4)&lt;=1000,ROW()-ROW(A$4),"")</f>
        <v>953</v>
      </c>
      <c r="G957" s="309" t="str">
        <f>IF(IF(ISNUMBER(E957),"",MAX(G$4:G956)+1)&lt;=G$3,IF(ISNUMBER(E957),"",MAX(G$4:G956)+1),"")</f>
        <v/>
      </c>
      <c r="K957" s="309"/>
      <c r="L957" s="309" t="str">
        <f>IF(C957="","",IF(ISNUMBER(MATCH(C957,$J$5:$J$1000,0)),"",IF(G957=1,E$4,0)+MAX(L$4:L956)+1))</f>
        <v/>
      </c>
    </row>
    <row r="958" spans="1:12" ht="12.75" customHeight="1" x14ac:dyDescent="0.25">
      <c r="A958" s="310">
        <f>IF(ROW()-ROW(A$4)&lt;=1000,ROW()-ROW(A$4),"")</f>
        <v>954</v>
      </c>
      <c r="G958" s="309" t="str">
        <f>IF(IF(ISNUMBER(E958),"",MAX(G$4:G957)+1)&lt;=G$3,IF(ISNUMBER(E958),"",MAX(G$4:G957)+1),"")</f>
        <v/>
      </c>
      <c r="K958" s="309"/>
      <c r="L958" s="309" t="str">
        <f>IF(C958="","",IF(ISNUMBER(MATCH(C958,$J$5:$J$1000,0)),"",IF(G958=1,E$4,0)+MAX(L$4:L957)+1))</f>
        <v/>
      </c>
    </row>
    <row r="959" spans="1:12" ht="12.75" customHeight="1" x14ac:dyDescent="0.25">
      <c r="A959" s="310">
        <f>IF(ROW()-ROW(A$4)&lt;=1000,ROW()-ROW(A$4),"")</f>
        <v>955</v>
      </c>
      <c r="G959" s="309" t="str">
        <f>IF(IF(ISNUMBER(E959),"",MAX(G$4:G958)+1)&lt;=G$3,IF(ISNUMBER(E959),"",MAX(G$4:G958)+1),"")</f>
        <v/>
      </c>
      <c r="K959" s="309"/>
      <c r="L959" s="309" t="str">
        <f>IF(C959="","",IF(ISNUMBER(MATCH(C959,$J$5:$J$1000,0)),"",IF(G959=1,E$4,0)+MAX(L$4:L958)+1))</f>
        <v/>
      </c>
    </row>
    <row r="960" spans="1:12" ht="12.75" customHeight="1" x14ac:dyDescent="0.25">
      <c r="A960" s="310">
        <f>IF(ROW()-ROW(A$4)&lt;=1000,ROW()-ROW(A$4),"")</f>
        <v>956</v>
      </c>
      <c r="G960" s="309" t="str">
        <f>IF(IF(ISNUMBER(E960),"",MAX(G$4:G959)+1)&lt;=G$3,IF(ISNUMBER(E960),"",MAX(G$4:G959)+1),"")</f>
        <v/>
      </c>
      <c r="K960" s="309"/>
      <c r="L960" s="309" t="str">
        <f>IF(C960="","",IF(ISNUMBER(MATCH(C960,$J$5:$J$1000,0)),"",IF(G960=1,E$4,0)+MAX(L$4:L959)+1))</f>
        <v/>
      </c>
    </row>
    <row r="961" spans="1:12" ht="12.75" customHeight="1" x14ac:dyDescent="0.25">
      <c r="A961" s="310">
        <f>IF(ROW()-ROW(A$4)&lt;=1000,ROW()-ROW(A$4),"")</f>
        <v>957</v>
      </c>
      <c r="G961" s="309" t="str">
        <f>IF(IF(ISNUMBER(E961),"",MAX(G$4:G960)+1)&lt;=G$3,IF(ISNUMBER(E961),"",MAX(G$4:G960)+1),"")</f>
        <v/>
      </c>
      <c r="K961" s="309"/>
      <c r="L961" s="309" t="str">
        <f>IF(C961="","",IF(ISNUMBER(MATCH(C961,$J$5:$J$1000,0)),"",IF(G961=1,E$4,0)+MAX(L$4:L960)+1))</f>
        <v/>
      </c>
    </row>
    <row r="962" spans="1:12" ht="12.75" customHeight="1" x14ac:dyDescent="0.25">
      <c r="A962" s="310">
        <f>IF(ROW()-ROW(A$4)&lt;=1000,ROW()-ROW(A$4),"")</f>
        <v>958</v>
      </c>
      <c r="G962" s="309" t="str">
        <f>IF(IF(ISNUMBER(E962),"",MAX(G$4:G961)+1)&lt;=G$3,IF(ISNUMBER(E962),"",MAX(G$4:G961)+1),"")</f>
        <v/>
      </c>
      <c r="K962" s="309"/>
      <c r="L962" s="309" t="str">
        <f>IF(C962="","",IF(ISNUMBER(MATCH(C962,$J$5:$J$1000,0)),"",IF(G962=1,E$4,0)+MAX(L$4:L961)+1))</f>
        <v/>
      </c>
    </row>
    <row r="963" spans="1:12" ht="12.75" customHeight="1" x14ac:dyDescent="0.25">
      <c r="A963" s="310">
        <f>IF(ROW()-ROW(A$4)&lt;=1000,ROW()-ROW(A$4),"")</f>
        <v>959</v>
      </c>
      <c r="G963" s="309" t="str">
        <f>IF(IF(ISNUMBER(E963),"",MAX(G$4:G962)+1)&lt;=G$3,IF(ISNUMBER(E963),"",MAX(G$4:G962)+1),"")</f>
        <v/>
      </c>
      <c r="K963" s="309"/>
      <c r="L963" s="309" t="str">
        <f>IF(C963="","",IF(ISNUMBER(MATCH(C963,$J$5:$J$1000,0)),"",IF(G963=1,E$4,0)+MAX(L$4:L962)+1))</f>
        <v/>
      </c>
    </row>
    <row r="964" spans="1:12" ht="12.75" customHeight="1" x14ac:dyDescent="0.25">
      <c r="A964" s="310">
        <f>IF(ROW()-ROW(A$4)&lt;=1000,ROW()-ROW(A$4),"")</f>
        <v>960</v>
      </c>
      <c r="G964" s="309" t="str">
        <f>IF(IF(ISNUMBER(E964),"",MAX(G$4:G963)+1)&lt;=G$3,IF(ISNUMBER(E964),"",MAX(G$4:G963)+1),"")</f>
        <v/>
      </c>
      <c r="K964" s="309"/>
      <c r="L964" s="309" t="str">
        <f>IF(C964="","",IF(ISNUMBER(MATCH(C964,$J$5:$J$1000,0)),"",IF(G964=1,E$4,0)+MAX(L$4:L963)+1))</f>
        <v/>
      </c>
    </row>
    <row r="965" spans="1:12" ht="12.75" customHeight="1" x14ac:dyDescent="0.25">
      <c r="A965" s="310">
        <f>IF(ROW()-ROW(A$4)&lt;=1000,ROW()-ROW(A$4),"")</f>
        <v>961</v>
      </c>
      <c r="G965" s="309" t="str">
        <f>IF(IF(ISNUMBER(E965),"",MAX(G$4:G964)+1)&lt;=G$3,IF(ISNUMBER(E965),"",MAX(G$4:G964)+1),"")</f>
        <v/>
      </c>
      <c r="K965" s="309"/>
      <c r="L965" s="309" t="str">
        <f>IF(C965="","",IF(ISNUMBER(MATCH(C965,$J$5:$J$1000,0)),"",IF(G965=1,E$4,0)+MAX(L$4:L964)+1))</f>
        <v/>
      </c>
    </row>
    <row r="966" spans="1:12" ht="12.75" customHeight="1" x14ac:dyDescent="0.25">
      <c r="A966" s="310">
        <f>IF(ROW()-ROW(A$4)&lt;=1000,ROW()-ROW(A$4),"")</f>
        <v>962</v>
      </c>
      <c r="G966" s="309" t="str">
        <f>IF(IF(ISNUMBER(E966),"",MAX(G$4:G965)+1)&lt;=G$3,IF(ISNUMBER(E966),"",MAX(G$4:G965)+1),"")</f>
        <v/>
      </c>
      <c r="K966" s="309"/>
      <c r="L966" s="309" t="str">
        <f>IF(C966="","",IF(ISNUMBER(MATCH(C966,$J$5:$J$1000,0)),"",IF(G966=1,E$4,0)+MAX(L$4:L965)+1))</f>
        <v/>
      </c>
    </row>
    <row r="967" spans="1:12" ht="12.75" customHeight="1" x14ac:dyDescent="0.25">
      <c r="A967" s="310">
        <f>IF(ROW()-ROW(A$4)&lt;=1000,ROW()-ROW(A$4),"")</f>
        <v>963</v>
      </c>
      <c r="G967" s="309" t="str">
        <f>IF(IF(ISNUMBER(E967),"",MAX(G$4:G966)+1)&lt;=G$3,IF(ISNUMBER(E967),"",MAX(G$4:G966)+1),"")</f>
        <v/>
      </c>
      <c r="K967" s="309"/>
      <c r="L967" s="309" t="str">
        <f>IF(C967="","",IF(ISNUMBER(MATCH(C967,$J$5:$J$1000,0)),"",IF(G967=1,E$4,0)+MAX(L$4:L966)+1))</f>
        <v/>
      </c>
    </row>
    <row r="968" spans="1:12" ht="12.75" customHeight="1" x14ac:dyDescent="0.25">
      <c r="A968" s="310">
        <f>IF(ROW()-ROW(A$4)&lt;=1000,ROW()-ROW(A$4),"")</f>
        <v>964</v>
      </c>
      <c r="G968" s="309" t="str">
        <f>IF(IF(ISNUMBER(E968),"",MAX(G$4:G967)+1)&lt;=G$3,IF(ISNUMBER(E968),"",MAX(G$4:G967)+1),"")</f>
        <v/>
      </c>
      <c r="K968" s="309"/>
      <c r="L968" s="309" t="str">
        <f>IF(C968="","",IF(ISNUMBER(MATCH(C968,$J$5:$J$1000,0)),"",IF(G968=1,E$4,0)+MAX(L$4:L967)+1))</f>
        <v/>
      </c>
    </row>
    <row r="969" spans="1:12" ht="12.75" customHeight="1" x14ac:dyDescent="0.25">
      <c r="A969" s="310">
        <f>IF(ROW()-ROW(A$4)&lt;=1000,ROW()-ROW(A$4),"")</f>
        <v>965</v>
      </c>
      <c r="G969" s="309" t="str">
        <f>IF(IF(ISNUMBER(E969),"",MAX(G$4:G968)+1)&lt;=G$3,IF(ISNUMBER(E969),"",MAX(G$4:G968)+1),"")</f>
        <v/>
      </c>
      <c r="K969" s="309"/>
      <c r="L969" s="309" t="str">
        <f>IF(C969="","",IF(ISNUMBER(MATCH(C969,$J$5:$J$1000,0)),"",IF(G969=1,E$4,0)+MAX(L$4:L968)+1))</f>
        <v/>
      </c>
    </row>
    <row r="970" spans="1:12" ht="12.75" customHeight="1" x14ac:dyDescent="0.25">
      <c r="A970" s="310">
        <f>IF(ROW()-ROW(A$4)&lt;=1000,ROW()-ROW(A$4),"")</f>
        <v>966</v>
      </c>
      <c r="G970" s="309" t="str">
        <f>IF(IF(ISNUMBER(E970),"",MAX(G$4:G969)+1)&lt;=G$3,IF(ISNUMBER(E970),"",MAX(G$4:G969)+1),"")</f>
        <v/>
      </c>
      <c r="K970" s="309"/>
      <c r="L970" s="309" t="str">
        <f>IF(C970="","",IF(ISNUMBER(MATCH(C970,$J$5:$J$1000,0)),"",IF(G970=1,E$4,0)+MAX(L$4:L969)+1))</f>
        <v/>
      </c>
    </row>
    <row r="971" spans="1:12" ht="12.75" customHeight="1" x14ac:dyDescent="0.25">
      <c r="A971" s="310">
        <f>IF(ROW()-ROW(A$4)&lt;=1000,ROW()-ROW(A$4),"")</f>
        <v>967</v>
      </c>
      <c r="G971" s="309" t="str">
        <f>IF(IF(ISNUMBER(E971),"",MAX(G$4:G970)+1)&lt;=G$3,IF(ISNUMBER(E971),"",MAX(G$4:G970)+1),"")</f>
        <v/>
      </c>
      <c r="K971" s="309"/>
      <c r="L971" s="309" t="str">
        <f>IF(C971="","",IF(ISNUMBER(MATCH(C971,$J$5:$J$1000,0)),"",IF(G971=1,E$4,0)+MAX(L$4:L970)+1))</f>
        <v/>
      </c>
    </row>
    <row r="972" spans="1:12" ht="12.75" customHeight="1" x14ac:dyDescent="0.25">
      <c r="A972" s="310">
        <f>IF(ROW()-ROW(A$4)&lt;=1000,ROW()-ROW(A$4),"")</f>
        <v>968</v>
      </c>
      <c r="G972" s="309" t="str">
        <f>IF(IF(ISNUMBER(E972),"",MAX(G$4:G971)+1)&lt;=G$3,IF(ISNUMBER(E972),"",MAX(G$4:G971)+1),"")</f>
        <v/>
      </c>
      <c r="K972" s="309"/>
      <c r="L972" s="309" t="str">
        <f>IF(C972="","",IF(ISNUMBER(MATCH(C972,$J$5:$J$1000,0)),"",IF(G972=1,E$4,0)+MAX(L$4:L971)+1))</f>
        <v/>
      </c>
    </row>
    <row r="973" spans="1:12" ht="12.75" customHeight="1" x14ac:dyDescent="0.25">
      <c r="A973" s="310">
        <f>IF(ROW()-ROW(A$4)&lt;=1000,ROW()-ROW(A$4),"")</f>
        <v>969</v>
      </c>
      <c r="G973" s="309" t="str">
        <f>IF(IF(ISNUMBER(E973),"",MAX(G$4:G972)+1)&lt;=G$3,IF(ISNUMBER(E973),"",MAX(G$4:G972)+1),"")</f>
        <v/>
      </c>
      <c r="K973" s="309"/>
      <c r="L973" s="309" t="str">
        <f>IF(C973="","",IF(ISNUMBER(MATCH(C973,$J$5:$J$1000,0)),"",IF(G973=1,E$4,0)+MAX(L$4:L972)+1))</f>
        <v/>
      </c>
    </row>
    <row r="974" spans="1:12" ht="12.75" customHeight="1" x14ac:dyDescent="0.25">
      <c r="A974" s="310">
        <f>IF(ROW()-ROW(A$4)&lt;=1000,ROW()-ROW(A$4),"")</f>
        <v>970</v>
      </c>
      <c r="G974" s="309" t="str">
        <f>IF(IF(ISNUMBER(E974),"",MAX(G$4:G973)+1)&lt;=G$3,IF(ISNUMBER(E974),"",MAX(G$4:G973)+1),"")</f>
        <v/>
      </c>
      <c r="K974" s="309"/>
      <c r="L974" s="309" t="str">
        <f>IF(C974="","",IF(ISNUMBER(MATCH(C974,$J$5:$J$1000,0)),"",IF(G974=1,E$4,0)+MAX(L$4:L973)+1))</f>
        <v/>
      </c>
    </row>
    <row r="975" spans="1:12" ht="12.75" customHeight="1" x14ac:dyDescent="0.25">
      <c r="A975" s="310">
        <f>IF(ROW()-ROW(A$4)&lt;=1000,ROW()-ROW(A$4),"")</f>
        <v>971</v>
      </c>
      <c r="G975" s="309" t="str">
        <f>IF(IF(ISNUMBER(E975),"",MAX(G$4:G974)+1)&lt;=G$3,IF(ISNUMBER(E975),"",MAX(G$4:G974)+1),"")</f>
        <v/>
      </c>
      <c r="K975" s="309"/>
      <c r="L975" s="309" t="str">
        <f>IF(C975="","",IF(ISNUMBER(MATCH(C975,$J$5:$J$1000,0)),"",IF(G975=1,E$4,0)+MAX(L$4:L974)+1))</f>
        <v/>
      </c>
    </row>
    <row r="976" spans="1:12" ht="12.75" customHeight="1" x14ac:dyDescent="0.25">
      <c r="A976" s="310">
        <f>IF(ROW()-ROW(A$4)&lt;=1000,ROW()-ROW(A$4),"")</f>
        <v>972</v>
      </c>
      <c r="G976" s="309" t="str">
        <f>IF(IF(ISNUMBER(E976),"",MAX(G$4:G975)+1)&lt;=G$3,IF(ISNUMBER(E976),"",MAX(G$4:G975)+1),"")</f>
        <v/>
      </c>
      <c r="K976" s="309"/>
      <c r="L976" s="309" t="str">
        <f>IF(C976="","",IF(ISNUMBER(MATCH(C976,$J$5:$J$1000,0)),"",IF(G976=1,E$4,0)+MAX(L$4:L975)+1))</f>
        <v/>
      </c>
    </row>
    <row r="977" spans="1:12" ht="12.75" customHeight="1" x14ac:dyDescent="0.25">
      <c r="A977" s="310">
        <f>IF(ROW()-ROW(A$4)&lt;=1000,ROW()-ROW(A$4),"")</f>
        <v>973</v>
      </c>
      <c r="G977" s="309" t="str">
        <f>IF(IF(ISNUMBER(E977),"",MAX(G$4:G976)+1)&lt;=G$3,IF(ISNUMBER(E977),"",MAX(G$4:G976)+1),"")</f>
        <v/>
      </c>
      <c r="K977" s="309"/>
      <c r="L977" s="309" t="str">
        <f>IF(C977="","",IF(ISNUMBER(MATCH(C977,$J$5:$J$1000,0)),"",IF(G977=1,E$4,0)+MAX(L$4:L976)+1))</f>
        <v/>
      </c>
    </row>
    <row r="978" spans="1:12" ht="12.75" customHeight="1" x14ac:dyDescent="0.25">
      <c r="A978" s="310">
        <f>IF(ROW()-ROW(A$4)&lt;=1000,ROW()-ROW(A$4),"")</f>
        <v>974</v>
      </c>
      <c r="G978" s="309" t="str">
        <f>IF(IF(ISNUMBER(E978),"",MAX(G$4:G977)+1)&lt;=G$3,IF(ISNUMBER(E978),"",MAX(G$4:G977)+1),"")</f>
        <v/>
      </c>
      <c r="K978" s="309"/>
      <c r="L978" s="309" t="str">
        <f>IF(C978="","",IF(ISNUMBER(MATCH(C978,$J$5:$J$1000,0)),"",IF(G978=1,E$4,0)+MAX(L$4:L977)+1))</f>
        <v/>
      </c>
    </row>
    <row r="979" spans="1:12" ht="12.75" customHeight="1" x14ac:dyDescent="0.25">
      <c r="A979" s="310">
        <f>IF(ROW()-ROW(A$4)&lt;=1000,ROW()-ROW(A$4),"")</f>
        <v>975</v>
      </c>
      <c r="G979" s="309" t="str">
        <f>IF(IF(ISNUMBER(E979),"",MAX(G$4:G978)+1)&lt;=G$3,IF(ISNUMBER(E979),"",MAX(G$4:G978)+1),"")</f>
        <v/>
      </c>
      <c r="K979" s="309"/>
      <c r="L979" s="309" t="str">
        <f>IF(C979="","",IF(ISNUMBER(MATCH(C979,$J$5:$J$1000,0)),"",IF(G979=1,E$4,0)+MAX(L$4:L978)+1))</f>
        <v/>
      </c>
    </row>
    <row r="980" spans="1:12" ht="12.75" customHeight="1" x14ac:dyDescent="0.25">
      <c r="A980" s="310">
        <f>IF(ROW()-ROW(A$4)&lt;=1000,ROW()-ROW(A$4),"")</f>
        <v>976</v>
      </c>
      <c r="G980" s="309" t="str">
        <f>IF(IF(ISNUMBER(E980),"",MAX(G$4:G979)+1)&lt;=G$3,IF(ISNUMBER(E980),"",MAX(G$4:G979)+1),"")</f>
        <v/>
      </c>
      <c r="K980" s="309"/>
      <c r="L980" s="309" t="str">
        <f>IF(C980="","",IF(ISNUMBER(MATCH(C980,$J$5:$J$1000,0)),"",IF(G980=1,E$4,0)+MAX(L$4:L979)+1))</f>
        <v/>
      </c>
    </row>
    <row r="981" spans="1:12" ht="12.75" customHeight="1" x14ac:dyDescent="0.25">
      <c r="A981" s="310">
        <f>IF(ROW()-ROW(A$4)&lt;=1000,ROW()-ROW(A$4),"")</f>
        <v>977</v>
      </c>
      <c r="G981" s="309" t="str">
        <f>IF(IF(ISNUMBER(E981),"",MAX(G$4:G980)+1)&lt;=G$3,IF(ISNUMBER(E981),"",MAX(G$4:G980)+1),"")</f>
        <v/>
      </c>
      <c r="K981" s="309"/>
      <c r="L981" s="309" t="str">
        <f>IF(C981="","",IF(ISNUMBER(MATCH(C981,$J$5:$J$1000,0)),"",IF(G981=1,E$4,0)+MAX(L$4:L980)+1))</f>
        <v/>
      </c>
    </row>
    <row r="982" spans="1:12" ht="12.75" customHeight="1" x14ac:dyDescent="0.25">
      <c r="A982" s="310">
        <f>IF(ROW()-ROW(A$4)&lt;=1000,ROW()-ROW(A$4),"")</f>
        <v>978</v>
      </c>
      <c r="G982" s="309" t="str">
        <f>IF(IF(ISNUMBER(E982),"",MAX(G$4:G981)+1)&lt;=G$3,IF(ISNUMBER(E982),"",MAX(G$4:G981)+1),"")</f>
        <v/>
      </c>
      <c r="K982" s="309"/>
      <c r="L982" s="309" t="str">
        <f>IF(C982="","",IF(ISNUMBER(MATCH(C982,$J$5:$J$1000,0)),"",IF(G982=1,E$4,0)+MAX(L$4:L981)+1))</f>
        <v/>
      </c>
    </row>
    <row r="983" spans="1:12" ht="12.75" customHeight="1" x14ac:dyDescent="0.25">
      <c r="A983" s="310">
        <f>IF(ROW()-ROW(A$4)&lt;=1000,ROW()-ROW(A$4),"")</f>
        <v>979</v>
      </c>
      <c r="G983" s="309" t="str">
        <f>IF(IF(ISNUMBER(E983),"",MAX(G$4:G982)+1)&lt;=G$3,IF(ISNUMBER(E983),"",MAX(G$4:G982)+1),"")</f>
        <v/>
      </c>
      <c r="K983" s="309"/>
      <c r="L983" s="309" t="str">
        <f>IF(C983="","",IF(ISNUMBER(MATCH(C983,$J$5:$J$1000,0)),"",IF(G983=1,E$4,0)+MAX(L$4:L982)+1))</f>
        <v/>
      </c>
    </row>
    <row r="984" spans="1:12" ht="12.75" customHeight="1" x14ac:dyDescent="0.25">
      <c r="A984" s="310">
        <f>IF(ROW()-ROW(A$4)&lt;=1000,ROW()-ROW(A$4),"")</f>
        <v>980</v>
      </c>
      <c r="G984" s="309" t="str">
        <f>IF(IF(ISNUMBER(E984),"",MAX(G$4:G983)+1)&lt;=G$3,IF(ISNUMBER(E984),"",MAX(G$4:G983)+1),"")</f>
        <v/>
      </c>
      <c r="K984" s="309"/>
      <c r="L984" s="309" t="str">
        <f>IF(C984="","",IF(ISNUMBER(MATCH(C984,$J$5:$J$1000,0)),"",IF(G984=1,E$4,0)+MAX(L$4:L983)+1))</f>
        <v/>
      </c>
    </row>
    <row r="985" spans="1:12" ht="12.75" customHeight="1" x14ac:dyDescent="0.25">
      <c r="A985" s="310">
        <f>IF(ROW()-ROW(A$4)&lt;=1000,ROW()-ROW(A$4),"")</f>
        <v>981</v>
      </c>
      <c r="G985" s="309" t="str">
        <f>IF(IF(ISNUMBER(E985),"",MAX(G$4:G984)+1)&lt;=G$3,IF(ISNUMBER(E985),"",MAX(G$4:G984)+1),"")</f>
        <v/>
      </c>
      <c r="K985" s="309"/>
      <c r="L985" s="309" t="str">
        <f>IF(C985="","",IF(ISNUMBER(MATCH(C985,$J$5:$J$1000,0)),"",IF(G985=1,E$4,0)+MAX(L$4:L984)+1))</f>
        <v/>
      </c>
    </row>
    <row r="986" spans="1:12" ht="12.75" customHeight="1" x14ac:dyDescent="0.25">
      <c r="A986" s="310">
        <f>IF(ROW()-ROW(A$4)&lt;=1000,ROW()-ROW(A$4),"")</f>
        <v>982</v>
      </c>
      <c r="G986" s="309" t="str">
        <f>IF(IF(ISNUMBER(E986),"",MAX(G$4:G985)+1)&lt;=G$3,IF(ISNUMBER(E986),"",MAX(G$4:G985)+1),"")</f>
        <v/>
      </c>
      <c r="K986" s="309"/>
      <c r="L986" s="309" t="str">
        <f>IF(C986="","",IF(ISNUMBER(MATCH(C986,$J$5:$J$1000,0)),"",IF(G986=1,E$4,0)+MAX(L$4:L985)+1))</f>
        <v/>
      </c>
    </row>
    <row r="987" spans="1:12" ht="12.75" customHeight="1" x14ac:dyDescent="0.25">
      <c r="A987" s="310">
        <f>IF(ROW()-ROW(A$4)&lt;=1000,ROW()-ROW(A$4),"")</f>
        <v>983</v>
      </c>
      <c r="G987" s="309" t="str">
        <f>IF(IF(ISNUMBER(E987),"",MAX(G$4:G986)+1)&lt;=G$3,IF(ISNUMBER(E987),"",MAX(G$4:G986)+1),"")</f>
        <v/>
      </c>
      <c r="K987" s="309"/>
      <c r="L987" s="309" t="str">
        <f>IF(C987="","",IF(ISNUMBER(MATCH(C987,$J$5:$J$1000,0)),"",IF(G987=1,E$4,0)+MAX(L$4:L986)+1))</f>
        <v/>
      </c>
    </row>
    <row r="988" spans="1:12" ht="12.75" customHeight="1" x14ac:dyDescent="0.25">
      <c r="A988" s="310">
        <f>IF(ROW()-ROW(A$4)&lt;=1000,ROW()-ROW(A$4),"")</f>
        <v>984</v>
      </c>
      <c r="G988" s="309" t="str">
        <f>IF(IF(ISNUMBER(E988),"",MAX(G$4:G987)+1)&lt;=G$3,IF(ISNUMBER(E988),"",MAX(G$4:G987)+1),"")</f>
        <v/>
      </c>
      <c r="K988" s="309"/>
      <c r="L988" s="309" t="str">
        <f>IF(C988="","",IF(ISNUMBER(MATCH(C988,$J$5:$J$1000,0)),"",IF(G988=1,E$4,0)+MAX(L$4:L987)+1))</f>
        <v/>
      </c>
    </row>
    <row r="989" spans="1:12" ht="12.75" customHeight="1" x14ac:dyDescent="0.25">
      <c r="A989" s="310">
        <f>IF(ROW()-ROW(A$4)&lt;=1000,ROW()-ROW(A$4),"")</f>
        <v>985</v>
      </c>
      <c r="G989" s="309" t="str">
        <f>IF(IF(ISNUMBER(E989),"",MAX(G$4:G988)+1)&lt;=G$3,IF(ISNUMBER(E989),"",MAX(G$4:G988)+1),"")</f>
        <v/>
      </c>
      <c r="K989" s="309"/>
      <c r="L989" s="309" t="str">
        <f>IF(C989="","",IF(ISNUMBER(MATCH(C989,$J$5:$J$1000,0)),"",IF(G989=1,E$4,0)+MAX(L$4:L988)+1))</f>
        <v/>
      </c>
    </row>
    <row r="990" spans="1:12" ht="12.75" customHeight="1" x14ac:dyDescent="0.25">
      <c r="A990" s="310">
        <f>IF(ROW()-ROW(A$4)&lt;=1000,ROW()-ROW(A$4),"")</f>
        <v>986</v>
      </c>
      <c r="G990" s="309" t="str">
        <f>IF(IF(ISNUMBER(E990),"",MAX(G$4:G989)+1)&lt;=G$3,IF(ISNUMBER(E990),"",MAX(G$4:G989)+1),"")</f>
        <v/>
      </c>
      <c r="K990" s="309"/>
      <c r="L990" s="309" t="str">
        <f>IF(C990="","",IF(ISNUMBER(MATCH(C990,$J$5:$J$1000,0)),"",IF(G990=1,E$4,0)+MAX(L$4:L989)+1))</f>
        <v/>
      </c>
    </row>
    <row r="991" spans="1:12" ht="12.75" customHeight="1" x14ac:dyDescent="0.25">
      <c r="A991" s="310">
        <f>IF(ROW()-ROW(A$4)&lt;=1000,ROW()-ROW(A$4),"")</f>
        <v>987</v>
      </c>
      <c r="G991" s="309" t="str">
        <f>IF(IF(ISNUMBER(E991),"",MAX(G$4:G990)+1)&lt;=G$3,IF(ISNUMBER(E991),"",MAX(G$4:G990)+1),"")</f>
        <v/>
      </c>
      <c r="K991" s="309"/>
      <c r="L991" s="309" t="str">
        <f>IF(C991="","",IF(ISNUMBER(MATCH(C991,$J$5:$J$1000,0)),"",IF(G991=1,E$4,0)+MAX(L$4:L990)+1))</f>
        <v/>
      </c>
    </row>
    <row r="992" spans="1:12" ht="12.75" customHeight="1" x14ac:dyDescent="0.25">
      <c r="A992" s="310">
        <f>IF(ROW()-ROW(A$4)&lt;=1000,ROW()-ROW(A$4),"")</f>
        <v>988</v>
      </c>
      <c r="G992" s="309" t="str">
        <f>IF(IF(ISNUMBER(E992),"",MAX(G$4:G991)+1)&lt;=G$3,IF(ISNUMBER(E992),"",MAX(G$4:G991)+1),"")</f>
        <v/>
      </c>
      <c r="K992" s="309"/>
      <c r="L992" s="309" t="str">
        <f>IF(C992="","",IF(ISNUMBER(MATCH(C992,$J$5:$J$1000,0)),"",IF(G992=1,E$4,0)+MAX(L$4:L991)+1))</f>
        <v/>
      </c>
    </row>
    <row r="993" spans="1:12" ht="12.75" customHeight="1" x14ac:dyDescent="0.25">
      <c r="A993" s="310">
        <f>IF(ROW()-ROW(A$4)&lt;=1000,ROW()-ROW(A$4),"")</f>
        <v>989</v>
      </c>
      <c r="G993" s="309" t="str">
        <f>IF(IF(ISNUMBER(E993),"",MAX(G$4:G992)+1)&lt;=G$3,IF(ISNUMBER(E993),"",MAX(G$4:G992)+1),"")</f>
        <v/>
      </c>
      <c r="K993" s="309"/>
      <c r="L993" s="309" t="str">
        <f>IF(C993="","",IF(ISNUMBER(MATCH(C993,$J$5:$J$1000,0)),"",IF(G993=1,E$4,0)+MAX(L$4:L992)+1))</f>
        <v/>
      </c>
    </row>
    <row r="994" spans="1:12" ht="12.75" customHeight="1" x14ac:dyDescent="0.25">
      <c r="A994" s="310">
        <f>IF(ROW()-ROW(A$4)&lt;=1000,ROW()-ROW(A$4),"")</f>
        <v>990</v>
      </c>
      <c r="G994" s="309" t="str">
        <f>IF(IF(ISNUMBER(E994),"",MAX(G$4:G993)+1)&lt;=G$3,IF(ISNUMBER(E994),"",MAX(G$4:G993)+1),"")</f>
        <v/>
      </c>
      <c r="K994" s="309"/>
      <c r="L994" s="309" t="str">
        <f>IF(C994="","",IF(ISNUMBER(MATCH(C994,$J$5:$J$1000,0)),"",IF(G994=1,E$4,0)+MAX(L$4:L993)+1))</f>
        <v/>
      </c>
    </row>
    <row r="995" spans="1:12" ht="12.75" customHeight="1" x14ac:dyDescent="0.25">
      <c r="A995" s="310">
        <f>IF(ROW()-ROW(A$4)&lt;=1000,ROW()-ROW(A$4),"")</f>
        <v>991</v>
      </c>
      <c r="G995" s="309" t="str">
        <f>IF(IF(ISNUMBER(E995),"",MAX(G$4:G994)+1)&lt;=G$3,IF(ISNUMBER(E995),"",MAX(G$4:G994)+1),"")</f>
        <v/>
      </c>
      <c r="K995" s="309"/>
      <c r="L995" s="309" t="str">
        <f>IF(C995="","",IF(ISNUMBER(MATCH(C995,$J$5:$J$1000,0)),"",IF(G995=1,E$4,0)+MAX(L$4:L994)+1))</f>
        <v/>
      </c>
    </row>
    <row r="996" spans="1:12" ht="12.75" customHeight="1" x14ac:dyDescent="0.25">
      <c r="A996" s="310">
        <f>IF(ROW()-ROW(A$4)&lt;=1000,ROW()-ROW(A$4),"")</f>
        <v>992</v>
      </c>
      <c r="G996" s="309" t="str">
        <f>IF(IF(ISNUMBER(E996),"",MAX(G$4:G995)+1)&lt;=G$3,IF(ISNUMBER(E996),"",MAX(G$4:G995)+1),"")</f>
        <v/>
      </c>
      <c r="K996" s="309"/>
      <c r="L996" s="309" t="str">
        <f>IF(C996="","",IF(ISNUMBER(MATCH(C996,$J$5:$J$1000,0)),"",IF(G996=1,E$4,0)+MAX(L$4:L995)+1))</f>
        <v/>
      </c>
    </row>
    <row r="997" spans="1:12" ht="12.75" customHeight="1" x14ac:dyDescent="0.25">
      <c r="A997" s="310">
        <f>IF(ROW()-ROW(A$4)&lt;=1000,ROW()-ROW(A$4),"")</f>
        <v>993</v>
      </c>
      <c r="G997" s="309" t="str">
        <f>IF(IF(ISNUMBER(E997),"",MAX(G$4:G996)+1)&lt;=G$3,IF(ISNUMBER(E997),"",MAX(G$4:G996)+1),"")</f>
        <v/>
      </c>
      <c r="K997" s="309"/>
      <c r="L997" s="309" t="str">
        <f>IF(C997="","",IF(ISNUMBER(MATCH(C997,$J$5:$J$1000,0)),"",IF(G997=1,E$4,0)+MAX(L$4:L996)+1))</f>
        <v/>
      </c>
    </row>
    <row r="998" spans="1:12" ht="12.75" customHeight="1" x14ac:dyDescent="0.25">
      <c r="A998" s="310">
        <f>IF(ROW()-ROW(A$4)&lt;=1000,ROW()-ROW(A$4),"")</f>
        <v>994</v>
      </c>
      <c r="G998" s="309" t="str">
        <f>IF(IF(ISNUMBER(E998),"",MAX(G$4:G997)+1)&lt;=G$3,IF(ISNUMBER(E998),"",MAX(G$4:G997)+1),"")</f>
        <v/>
      </c>
      <c r="K998" s="309"/>
      <c r="L998" s="309" t="str">
        <f>IF(C998="","",IF(ISNUMBER(MATCH(C998,$J$5:$J$1000,0)),"",IF(G998=1,E$4,0)+MAX(L$4:L997)+1))</f>
        <v/>
      </c>
    </row>
    <row r="999" spans="1:12" ht="12.75" customHeight="1" x14ac:dyDescent="0.25">
      <c r="A999" s="310">
        <f>IF(ROW()-ROW(A$4)&lt;=1000,ROW()-ROW(A$4),"")</f>
        <v>995</v>
      </c>
      <c r="G999" s="309" t="str">
        <f>IF(IF(ISNUMBER(E999),"",MAX(G$4:G998)+1)&lt;=G$3,IF(ISNUMBER(E999),"",MAX(G$4:G998)+1),"")</f>
        <v/>
      </c>
      <c r="K999" s="309"/>
      <c r="L999" s="309" t="str">
        <f>IF(C999="","",IF(ISNUMBER(MATCH(C999,$J$5:$J$1000,0)),"",IF(G999=1,E$4,0)+MAX(L$4:L998)+1))</f>
        <v/>
      </c>
    </row>
    <row r="1000" spans="1:12" ht="12.75" customHeight="1" x14ac:dyDescent="0.25">
      <c r="A1000" s="310">
        <f>IF(ROW()-ROW(A$4)&lt;=1000,ROW()-ROW(A$4),"")</f>
        <v>996</v>
      </c>
      <c r="G1000" s="309" t="str">
        <f>IF(IF(ISNUMBER(E1000),"",MAX(G$4:G999)+1)&lt;=G$3,IF(ISNUMBER(E1000),"",MAX(G$4:G999)+1),"")</f>
        <v/>
      </c>
      <c r="K1000" s="309"/>
      <c r="L1000" s="309" t="str">
        <f>IF(C1000="","",IF(ISNUMBER(MATCH(C1000,$J$5:$J$1000,0)),"",IF(G1000=1,E$4,0)+MAX(L$4:L999)+1))</f>
        <v/>
      </c>
    </row>
    <row r="1001" spans="1:12" ht="12.75" customHeight="1" x14ac:dyDescent="0.25">
      <c r="A1001" s="310">
        <f>IF(ROW()-ROW(A$4)&lt;=1000,ROW()-ROW(A$4),"")</f>
        <v>997</v>
      </c>
      <c r="G1001" s="309" t="str">
        <f>IF(IF(ISNUMBER(E1001),"",MAX(G$4:G1000)+1)&lt;=G$3,IF(ISNUMBER(E1001),"",MAX(G$4:G1000)+1),"")</f>
        <v/>
      </c>
      <c r="K1001" s="309"/>
      <c r="L1001" s="309" t="str">
        <f>IF(C1001="","",IF(ISNUMBER(MATCH(C1001,$J$5:$J$1000,0)),"",IF(G1001=1,E$4,0)+MAX(L$4:L1000)+1))</f>
        <v/>
      </c>
    </row>
    <row r="1002" spans="1:12" ht="12.75" customHeight="1" x14ac:dyDescent="0.25">
      <c r="A1002" s="310">
        <f>IF(ROW()-ROW(A$4)&lt;=1000,ROW()-ROW(A$4),"")</f>
        <v>998</v>
      </c>
      <c r="G1002" s="309" t="str">
        <f>IF(IF(ISNUMBER(E1002),"",MAX(G$4:G1001)+1)&lt;=G$3,IF(ISNUMBER(E1002),"",MAX(G$4:G1001)+1),"")</f>
        <v/>
      </c>
      <c r="K1002" s="309"/>
      <c r="L1002" s="309" t="str">
        <f>IF(C1002="","",IF(ISNUMBER(MATCH(C1002,$J$5:$J$1000,0)),"",IF(G1002=1,E$4,0)+MAX(L$4:L1001)+1))</f>
        <v/>
      </c>
    </row>
    <row r="1003" spans="1:12" ht="12.75" customHeight="1" x14ac:dyDescent="0.25">
      <c r="A1003" s="310">
        <f>IF(ROW()-ROW(A$4)&lt;=1000,ROW()-ROW(A$4),"")</f>
        <v>999</v>
      </c>
      <c r="G1003" s="309" t="str">
        <f>IF(IF(ISNUMBER(E1003),"",MAX(G$4:G1002)+1)&lt;=G$3,IF(ISNUMBER(E1003),"",MAX(G$4:G1002)+1),"")</f>
        <v/>
      </c>
      <c r="K1003" s="309"/>
      <c r="L1003" s="309" t="str">
        <f>IF(C1003="","",IF(ISNUMBER(MATCH(C1003,$J$5:$J$1000,0)),"",IF(G1003=1,E$4,0)+MAX(L$4:L1002)+1))</f>
        <v/>
      </c>
    </row>
    <row r="1004" spans="1:12" ht="12.75" customHeight="1" x14ac:dyDescent="0.25">
      <c r="A1004" s="310">
        <f>IF(ROW()-ROW(A$4)&lt;=1000,ROW()-ROW(A$4),"")</f>
        <v>1000</v>
      </c>
      <c r="G1004" s="309" t="str">
        <f>IF(IF(ISNUMBER(E1004),"",MAX(G$4:G1003)+1)&lt;=G$3,IF(ISNUMBER(E1004),"",MAX(G$4:G1003)+1),"")</f>
        <v/>
      </c>
      <c r="K1004" s="309"/>
      <c r="L1004" s="309" t="str">
        <f>IF(C1004="","",IF(ISNUMBER(MATCH(C1004,$J$5:$J$1000,0)),"",IF(G1004=1,E$4,0)+MAX(L$4:L1003)+1))</f>
        <v/>
      </c>
    </row>
    <row r="1005" spans="1:12" ht="12.75" customHeight="1" x14ac:dyDescent="0.25">
      <c r="A1005" s="310" t="str">
        <f>IF(ROW()-ROW(A$4)&lt;=1000,ROW()-ROW(A$4),"")</f>
        <v/>
      </c>
      <c r="G1005" s="309" t="str">
        <f>IF(IF(ISNUMBER(E1005),"",MAX(G$4:G1004)+1)&lt;=G$3,IF(ISNUMBER(E1005),"",MAX(G$4:G1004)+1),"")</f>
        <v/>
      </c>
      <c r="K1005" s="309"/>
      <c r="L1005" s="309" t="str">
        <f>IF(C1005="","",IF(ISNUMBER(MATCH(C1005,$J$5:$J$1000,0)),"",IF(G1005=1,E$4,0)+MAX(L$4:L1004)+1))</f>
        <v/>
      </c>
    </row>
    <row r="1006" spans="1:12" ht="12.75" customHeight="1" x14ac:dyDescent="0.25">
      <c r="A1006" s="310" t="str">
        <f>IF(ROW()-ROW(A$4)&lt;=1000,ROW()-ROW(A$4),"")</f>
        <v/>
      </c>
      <c r="G1006" s="309" t="str">
        <f>IF(IF(ISNUMBER(E1006),"",MAX(G$4:G1005)+1)&lt;=G$3,IF(ISNUMBER(E1006),"",MAX(G$4:G1005)+1),"")</f>
        <v/>
      </c>
      <c r="K1006" s="309"/>
      <c r="L1006" s="309" t="str">
        <f>IF(C1006="","",IF(ISNUMBER(MATCH(C1006,$J$5:$J$1000,0)),"",IF(G1006=1,E$4,0)+MAX(L$4:L1005)+1))</f>
        <v/>
      </c>
    </row>
    <row r="1007" spans="1:12" ht="12.75" customHeight="1" x14ac:dyDescent="0.25">
      <c r="A1007" s="310" t="str">
        <f>IF(ROW()-ROW(A$4)&lt;=1000,ROW()-ROW(A$4),"")</f>
        <v/>
      </c>
      <c r="G1007" s="309" t="str">
        <f>IF(IF(ISNUMBER(E1007),"",MAX(G$4:G1006)+1)&lt;=G$3,IF(ISNUMBER(E1007),"",MAX(G$4:G1006)+1),"")</f>
        <v/>
      </c>
      <c r="K1007" s="309"/>
      <c r="L1007" s="309" t="str">
        <f>IF(C1007="","",IF(ISNUMBER(MATCH(C1007,$J$5:$J$1000,0)),"",IF(G1007=1,E$4,0)+MAX(L$4:L1006)+1))</f>
        <v/>
      </c>
    </row>
    <row r="1008" spans="1:12" ht="12.75" customHeight="1" x14ac:dyDescent="0.25">
      <c r="A1008" s="310" t="str">
        <f>IF(ROW()-ROW(A$4)&lt;=1000,ROW()-ROW(A$4),"")</f>
        <v/>
      </c>
      <c r="G1008" s="309" t="str">
        <f>IF(IF(ISNUMBER(E1008),"",MAX(G$4:G1007)+1)&lt;=G$3,IF(ISNUMBER(E1008),"",MAX(G$4:G1007)+1),"")</f>
        <v/>
      </c>
      <c r="K1008" s="309"/>
      <c r="L1008" s="309" t="str">
        <f>IF(C1008="","",IF(ISNUMBER(MATCH(C1008,$J$5:$J$1000,0)),"",IF(G1008=1,E$4,0)+MAX(L$4:L1007)+1))</f>
        <v/>
      </c>
    </row>
    <row r="1009" spans="1:12" ht="12.75" customHeight="1" x14ac:dyDescent="0.25">
      <c r="A1009" s="310" t="str">
        <f>IF(ROW()-ROW(A$4)&lt;=1000,ROW()-ROW(A$4),"")</f>
        <v/>
      </c>
      <c r="G1009" s="309" t="str">
        <f>IF(IF(ISNUMBER(E1009),"",MAX(G$4:G1008)+1)&lt;=G$3,IF(ISNUMBER(E1009),"",MAX(G$4:G1008)+1),"")</f>
        <v/>
      </c>
      <c r="K1009" s="309"/>
      <c r="L1009" s="309" t="str">
        <f>IF(C1009="","",IF(ISNUMBER(MATCH(C1009,$J$5:$J$1000,0)),"",IF(G1009=1,E$4,0)+MAX(L$4:L1008)+1))</f>
        <v/>
      </c>
    </row>
    <row r="1010" spans="1:12" ht="12.75" customHeight="1" x14ac:dyDescent="0.25">
      <c r="A1010" s="310" t="str">
        <f>IF(ROW()-ROW(A$4)&lt;=1000,ROW()-ROW(A$4),"")</f>
        <v/>
      </c>
      <c r="G1010" s="309" t="str">
        <f>IF(IF(ISNUMBER(E1010),"",MAX(G$4:G1009)+1)&lt;=G$3,IF(ISNUMBER(E1010),"",MAX(G$4:G1009)+1),"")</f>
        <v/>
      </c>
      <c r="K1010" s="309"/>
      <c r="L1010" s="309" t="str">
        <f>IF(C1010="","",IF(ISNUMBER(MATCH(C1010,$J$5:$J$1000,0)),"",IF(G1010=1,E$4,0)+MAX(L$4:L1009)+1))</f>
        <v/>
      </c>
    </row>
    <row r="1011" spans="1:12" ht="12.75" customHeight="1" x14ac:dyDescent="0.25">
      <c r="A1011" s="310" t="str">
        <f>IF(ROW()-ROW(A$4)&lt;=1000,ROW()-ROW(A$4),"")</f>
        <v/>
      </c>
      <c r="G1011" s="309" t="str">
        <f>IF(IF(ISNUMBER(E1011),"",MAX(G$4:G1010)+1)&lt;=G$3,IF(ISNUMBER(E1011),"",MAX(G$4:G1010)+1),"")</f>
        <v/>
      </c>
      <c r="K1011" s="309"/>
      <c r="L1011" s="309" t="str">
        <f>IF(C1011="","",IF(ISNUMBER(MATCH(C1011,$J$5:$J$1000,0)),"",IF(G1011=1,E$4,0)+MAX(L$4:L1010)+1))</f>
        <v/>
      </c>
    </row>
    <row r="1012" spans="1:12" ht="12.75" customHeight="1" x14ac:dyDescent="0.25">
      <c r="A1012" s="310" t="str">
        <f>IF(ROW()-ROW(A$4)&lt;=1000,ROW()-ROW(A$4),"")</f>
        <v/>
      </c>
      <c r="G1012" s="309" t="str">
        <f>IF(IF(ISNUMBER(E1012),"",MAX(G$4:G1011)+1)&lt;=G$3,IF(ISNUMBER(E1012),"",MAX(G$4:G1011)+1),"")</f>
        <v/>
      </c>
      <c r="K1012" s="309"/>
      <c r="L1012" s="309" t="str">
        <f>IF(C1012="","",IF(ISNUMBER(MATCH(C1012,$J$5:$J$1000,0)),"",IF(G1012=1,E$4,0)+MAX(L$4:L1011)+1))</f>
        <v/>
      </c>
    </row>
    <row r="1013" spans="1:12" ht="12.75" customHeight="1" x14ac:dyDescent="0.25">
      <c r="A1013" s="310" t="str">
        <f>IF(ROW()-ROW(A$4)&lt;=1000,ROW()-ROW(A$4),"")</f>
        <v/>
      </c>
      <c r="G1013" s="309" t="str">
        <f>IF(IF(ISNUMBER(E1013),"",MAX(G$4:G1012)+1)&lt;=G$3,IF(ISNUMBER(E1013),"",MAX(G$4:G1012)+1),"")</f>
        <v/>
      </c>
      <c r="K1013" s="309"/>
      <c r="L1013" s="309" t="str">
        <f>IF(C1013="","",IF(ISNUMBER(MATCH(C1013,$J$5:$J$1000,0)),"",IF(G1013=1,E$4,0)+MAX(L$4:L1012)+1))</f>
        <v/>
      </c>
    </row>
    <row r="1014" spans="1:12" ht="12.75" customHeight="1" x14ac:dyDescent="0.25">
      <c r="A1014" s="310" t="str">
        <f>IF(ROW()-ROW(A$4)&lt;=1000,ROW()-ROW(A$4),"")</f>
        <v/>
      </c>
      <c r="G1014" s="309" t="str">
        <f>IF(IF(ISNUMBER(E1014),"",MAX(G$4:G1013)+1)&lt;=G$3,IF(ISNUMBER(E1014),"",MAX(G$4:G1013)+1),"")</f>
        <v/>
      </c>
      <c r="K1014" s="309"/>
      <c r="L1014" s="309" t="str">
        <f>IF(C1014="","",IF(ISNUMBER(MATCH(C1014,$J$5:$J$1000,0)),"",IF(G1014=1,E$4,0)+MAX(L$4:L1013)+1))</f>
        <v/>
      </c>
    </row>
    <row r="1015" spans="1:12" ht="12.75" customHeight="1" x14ac:dyDescent="0.25">
      <c r="A1015" s="310" t="str">
        <f>IF(ROW()-ROW(A$4)&lt;=1000,ROW()-ROW(A$4),"")</f>
        <v/>
      </c>
      <c r="G1015" s="309" t="str">
        <f>IF(IF(ISNUMBER(E1015),"",MAX(G$4:G1014)+1)&lt;=G$3,IF(ISNUMBER(E1015),"",MAX(G$4:G1014)+1),"")</f>
        <v/>
      </c>
      <c r="K1015" s="309"/>
      <c r="L1015" s="309" t="str">
        <f>IF(C1015="","",IF(ISNUMBER(MATCH(C1015,$J$5:$J$1000,0)),"",IF(G1015=1,E$4,0)+MAX(L$4:L1014)+1))</f>
        <v/>
      </c>
    </row>
    <row r="1016" spans="1:12" ht="12.75" customHeight="1" x14ac:dyDescent="0.25">
      <c r="A1016" s="310" t="str">
        <f>IF(ROW()-ROW(A$4)&lt;=1000,ROW()-ROW(A$4),"")</f>
        <v/>
      </c>
      <c r="G1016" s="309" t="str">
        <f>IF(IF(ISNUMBER(E1016),"",MAX(G$4:G1015)+1)&lt;=G$3,IF(ISNUMBER(E1016),"",MAX(G$4:G1015)+1),"")</f>
        <v/>
      </c>
      <c r="K1016" s="309"/>
      <c r="L1016" s="309" t="str">
        <f>IF(C1016="","",IF(ISNUMBER(MATCH(C1016,$J$5:$J$1000,0)),"",IF(G1016=1,E$4,0)+MAX(L$4:L1015)+1))</f>
        <v/>
      </c>
    </row>
    <row r="1017" spans="1:12" ht="12.75" customHeight="1" x14ac:dyDescent="0.25">
      <c r="A1017" s="310" t="str">
        <f>IF(ROW()-ROW(A$4)&lt;=1000,ROW()-ROW(A$4),"")</f>
        <v/>
      </c>
      <c r="G1017" s="309" t="str">
        <f>IF(IF(ISNUMBER(E1017),"",MAX(G$4:G1016)+1)&lt;=G$3,IF(ISNUMBER(E1017),"",MAX(G$4:G1016)+1),"")</f>
        <v/>
      </c>
      <c r="K1017" s="309"/>
      <c r="L1017" s="309" t="str">
        <f>IF(C1017="","",IF(ISNUMBER(MATCH(C1017,$J$5:$J$1000,0)),"",IF(G1017=1,E$4,0)+MAX(L$4:L1016)+1))</f>
        <v/>
      </c>
    </row>
    <row r="1018" spans="1:12" ht="12.75" customHeight="1" x14ac:dyDescent="0.25">
      <c r="A1018" s="310" t="str">
        <f>IF(ROW()-ROW(A$4)&lt;=1000,ROW()-ROW(A$4),"")</f>
        <v/>
      </c>
      <c r="G1018" s="309" t="str">
        <f>IF(IF(ISNUMBER(E1018),"",MAX(G$4:G1017)+1)&lt;=G$3,IF(ISNUMBER(E1018),"",MAX(G$4:G1017)+1),"")</f>
        <v/>
      </c>
      <c r="K1018" s="309"/>
      <c r="L1018" s="309" t="str">
        <f>IF(C1018="","",IF(ISNUMBER(MATCH(C1018,$J$5:$J$1000,0)),"",IF(G1018=1,E$4,0)+MAX(L$4:L1017)+1))</f>
        <v/>
      </c>
    </row>
    <row r="1019" spans="1:12" ht="12.75" customHeight="1" x14ac:dyDescent="0.25">
      <c r="A1019" s="310" t="str">
        <f>IF(ROW()-ROW(A$4)&lt;=1000,ROW()-ROW(A$4),"")</f>
        <v/>
      </c>
      <c r="G1019" s="309" t="str">
        <f>IF(IF(ISNUMBER(E1019),"",MAX(G$4:G1018)+1)&lt;=G$3,IF(ISNUMBER(E1019),"",MAX(G$4:G1018)+1),"")</f>
        <v/>
      </c>
      <c r="K1019" s="309"/>
      <c r="L1019" s="309" t="str">
        <f>IF(C1019="","",IF(ISNUMBER(MATCH(C1019,$J$5:$J$1000,0)),"",IF(G1019=1,E$4,0)+MAX(L$4:L1018)+1))</f>
        <v/>
      </c>
    </row>
    <row r="1020" spans="1:12" ht="12.75" customHeight="1" x14ac:dyDescent="0.25">
      <c r="A1020" s="310" t="str">
        <f>IF(ROW()-ROW(A$4)&lt;=1000,ROW()-ROW(A$4),"")</f>
        <v/>
      </c>
      <c r="G1020" s="309" t="str">
        <f>IF(IF(ISNUMBER(E1020),"",MAX(G$4:G1019)+1)&lt;=G$3,IF(ISNUMBER(E1020),"",MAX(G$4:G1019)+1),"")</f>
        <v/>
      </c>
      <c r="K1020" s="309"/>
      <c r="L1020" s="309" t="str">
        <f>IF(C1020="","",IF(ISNUMBER(MATCH(C1020,$J$5:$J$1000,0)),"",IF(G1020=1,E$4,0)+MAX(L$4:L1019)+1))</f>
        <v/>
      </c>
    </row>
    <row r="1021" spans="1:12" ht="12.75" customHeight="1" x14ac:dyDescent="0.25">
      <c r="A1021" s="310" t="str">
        <f>IF(ROW()-ROW(A$4)&lt;=1000,ROW()-ROW(A$4),"")</f>
        <v/>
      </c>
      <c r="G1021" s="309" t="str">
        <f>IF(IF(ISNUMBER(E1021),"",MAX(G$4:G1020)+1)&lt;=G$3,IF(ISNUMBER(E1021),"",MAX(G$4:G1020)+1),"")</f>
        <v/>
      </c>
      <c r="K1021" s="309"/>
      <c r="L1021" s="309" t="str">
        <f>IF(C1021="","",IF(ISNUMBER(MATCH(C1021,$J$5:$J$1000,0)),"",IF(G1021=1,E$4,0)+MAX(L$4:L1020)+1))</f>
        <v/>
      </c>
    </row>
    <row r="1022" spans="1:12" ht="12.75" customHeight="1" x14ac:dyDescent="0.25">
      <c r="A1022" s="310" t="str">
        <f>IF(ROW()-ROW(A$4)&lt;=1000,ROW()-ROW(A$4),"")</f>
        <v/>
      </c>
      <c r="G1022" s="309" t="str">
        <f>IF(IF(ISNUMBER(E1022),"",MAX(G$4:G1021)+1)&lt;=G$3,IF(ISNUMBER(E1022),"",MAX(G$4:G1021)+1),"")</f>
        <v/>
      </c>
      <c r="K1022" s="309"/>
      <c r="L1022" s="309" t="str">
        <f>IF(C1022="","",IF(ISNUMBER(MATCH(C1022,$J$5:$J$1000,0)),"",IF(G1022=1,E$4,0)+MAX(L$4:L1021)+1))</f>
        <v/>
      </c>
    </row>
    <row r="1023" spans="1:12" ht="12.75" customHeight="1" x14ac:dyDescent="0.25">
      <c r="A1023" s="310" t="str">
        <f>IF(ROW()-ROW(A$4)&lt;=1000,ROW()-ROW(A$4),"")</f>
        <v/>
      </c>
      <c r="G1023" s="309" t="str">
        <f>IF(IF(ISNUMBER(E1023),"",MAX(G$4:G1022)+1)&lt;=G$3,IF(ISNUMBER(E1023),"",MAX(G$4:G1022)+1),"")</f>
        <v/>
      </c>
      <c r="K1023" s="309"/>
      <c r="L1023" s="309" t="str">
        <f>IF(C1023="","",IF(ISNUMBER(MATCH(C1023,$J$5:$J$1000,0)),"",IF(G1023=1,E$4,0)+MAX(L$4:L1022)+1))</f>
        <v/>
      </c>
    </row>
    <row r="1024" spans="1:12" ht="12.75" customHeight="1" x14ac:dyDescent="0.25">
      <c r="A1024" s="310" t="str">
        <f>IF(ROW()-ROW(A$4)&lt;=1000,ROW()-ROW(A$4),"")</f>
        <v/>
      </c>
      <c r="G1024" s="309" t="str">
        <f>IF(IF(ISNUMBER(E1024),"",MAX(G$4:G1023)+1)&lt;=G$3,IF(ISNUMBER(E1024),"",MAX(G$4:G1023)+1),"")</f>
        <v/>
      </c>
      <c r="K1024" s="309"/>
      <c r="L1024" s="309" t="str">
        <f>IF(C1024="","",IF(ISNUMBER(MATCH(C1024,$J$5:$J$1000,0)),"",IF(G1024=1,E$4,0)+MAX(L$4:L1023)+1))</f>
        <v/>
      </c>
    </row>
    <row r="1025" spans="1:12" ht="12.75" customHeight="1" x14ac:dyDescent="0.25">
      <c r="A1025" s="310" t="str">
        <f>IF(ROW()-ROW(A$4)&lt;=1000,ROW()-ROW(A$4),"")</f>
        <v/>
      </c>
      <c r="G1025" s="309" t="str">
        <f>IF(IF(ISNUMBER(E1025),"",MAX(G$4:G1024)+1)&lt;=G$3,IF(ISNUMBER(E1025),"",MAX(G$4:G1024)+1),"")</f>
        <v/>
      </c>
      <c r="K1025" s="309"/>
      <c r="L1025" s="309" t="str">
        <f>IF(C1025="","",IF(ISNUMBER(MATCH(C1025,$J$5:$J$1000,0)),"",IF(G1025=1,E$4,0)+MAX(L$4:L1024)+1))</f>
        <v/>
      </c>
    </row>
    <row r="1026" spans="1:12" ht="12.75" customHeight="1" x14ac:dyDescent="0.25">
      <c r="A1026" s="310" t="str">
        <f>IF(ROW()-ROW(A$4)&lt;=1000,ROW()-ROW(A$4),"")</f>
        <v/>
      </c>
      <c r="G1026" s="309" t="str">
        <f>IF(IF(ISNUMBER(E1026),"",MAX(G$4:G1025)+1)&lt;=G$3,IF(ISNUMBER(E1026),"",MAX(G$4:G1025)+1),"")</f>
        <v/>
      </c>
      <c r="K1026" s="309"/>
      <c r="L1026" s="309" t="str">
        <f>IF(C1026="","",IF(ISNUMBER(MATCH(C1026,$J$5:$J$1000,0)),"",IF(G1026=1,E$4,0)+MAX(L$4:L1025)+1))</f>
        <v/>
      </c>
    </row>
    <row r="1027" spans="1:12" ht="12.75" customHeight="1" x14ac:dyDescent="0.25">
      <c r="A1027" s="310" t="str">
        <f>IF(ROW()-ROW(A$4)&lt;=1000,ROW()-ROW(A$4),"")</f>
        <v/>
      </c>
      <c r="G1027" s="309" t="str">
        <f>IF(IF(ISNUMBER(E1027),"",MAX(G$4:G1026)+1)&lt;=G$3,IF(ISNUMBER(E1027),"",MAX(G$4:G1026)+1),"")</f>
        <v/>
      </c>
      <c r="K1027" s="309"/>
      <c r="L1027" s="309" t="str">
        <f>IF(C1027="","",IF(ISNUMBER(MATCH(C1027,$J$5:$J$1000,0)),"",IF(G1027=1,E$4,0)+MAX(L$4:L1026)+1))</f>
        <v/>
      </c>
    </row>
    <row r="1028" spans="1:12" ht="12.75" customHeight="1" x14ac:dyDescent="0.25">
      <c r="A1028" s="310" t="str">
        <f>IF(ROW()-ROW(A$4)&lt;=1000,ROW()-ROW(A$4),"")</f>
        <v/>
      </c>
      <c r="G1028" s="309" t="str">
        <f>IF(IF(ISNUMBER(E1028),"",MAX(G$4:G1027)+1)&lt;=G$3,IF(ISNUMBER(E1028),"",MAX(G$4:G1027)+1),"")</f>
        <v/>
      </c>
      <c r="K1028" s="309"/>
      <c r="L1028" s="309" t="str">
        <f>IF(C1028="","",IF(ISNUMBER(MATCH(C1028,$J$5:$J$1000,0)),"",IF(G1028=1,E$4,0)+MAX(L$4:L1027)+1))</f>
        <v/>
      </c>
    </row>
    <row r="1029" spans="1:12" ht="12.75" customHeight="1" x14ac:dyDescent="0.25">
      <c r="A1029" s="310" t="str">
        <f>IF(ROW()-ROW(A$4)&lt;=1000,ROW()-ROW(A$4),"")</f>
        <v/>
      </c>
      <c r="G1029" s="309" t="str">
        <f>IF(IF(ISNUMBER(E1029),"",MAX(G$4:G1028)+1)&lt;=G$3,IF(ISNUMBER(E1029),"",MAX(G$4:G1028)+1),"")</f>
        <v/>
      </c>
      <c r="K1029" s="309"/>
      <c r="L1029" s="309" t="str">
        <f>IF(C1029="","",IF(ISNUMBER(MATCH(C1029,$J$5:$J$1000,0)),"",IF(G1029=1,E$4,0)+MAX(L$4:L1028)+1))</f>
        <v/>
      </c>
    </row>
    <row r="1030" spans="1:12" ht="12.75" customHeight="1" x14ac:dyDescent="0.25">
      <c r="A1030" s="310" t="str">
        <f>IF(ROW()-ROW(A$4)&lt;=1000,ROW()-ROW(A$4),"")</f>
        <v/>
      </c>
      <c r="G1030" s="309" t="str">
        <f>IF(IF(ISNUMBER(E1030),"",MAX(G$4:G1029)+1)&lt;=G$3,IF(ISNUMBER(E1030),"",MAX(G$4:G1029)+1),"")</f>
        <v/>
      </c>
      <c r="K1030" s="309"/>
      <c r="L1030" s="309" t="str">
        <f>IF(C1030="","",IF(ISNUMBER(MATCH(C1030,$J$5:$J$1000,0)),"",IF(G1030=1,E$4,0)+MAX(L$4:L1029)+1))</f>
        <v/>
      </c>
    </row>
    <row r="1031" spans="1:12" ht="12.75" customHeight="1" x14ac:dyDescent="0.25">
      <c r="A1031" s="310" t="str">
        <f>IF(ROW()-ROW(A$4)&lt;=1000,ROW()-ROW(A$4),"")</f>
        <v/>
      </c>
      <c r="G1031" s="309" t="str">
        <f>IF(IF(ISNUMBER(E1031),"",MAX(G$4:G1030)+1)&lt;=G$3,IF(ISNUMBER(E1031),"",MAX(G$4:G1030)+1),"")</f>
        <v/>
      </c>
      <c r="K1031" s="309"/>
      <c r="L1031" s="309" t="str">
        <f>IF(C1031="","",IF(ISNUMBER(MATCH(C1031,$J$5:$J$1000,0)),"",IF(G1031=1,E$4,0)+MAX(L$4:L1030)+1))</f>
        <v/>
      </c>
    </row>
    <row r="1032" spans="1:12" ht="12.75" customHeight="1" x14ac:dyDescent="0.25">
      <c r="A1032" s="310" t="str">
        <f>IF(ROW()-ROW(A$4)&lt;=1000,ROW()-ROW(A$4),"")</f>
        <v/>
      </c>
      <c r="G1032" s="309" t="str">
        <f>IF(IF(ISNUMBER(E1032),"",MAX(G$4:G1031)+1)&lt;=G$3,IF(ISNUMBER(E1032),"",MAX(G$4:G1031)+1),"")</f>
        <v/>
      </c>
      <c r="K1032" s="309"/>
      <c r="L1032" s="309" t="str">
        <f>IF(C1032="","",IF(ISNUMBER(MATCH(C1032,$J$5:$J$1000,0)),"",IF(G1032=1,E$4,0)+MAX(L$4:L1031)+1))</f>
        <v/>
      </c>
    </row>
    <row r="1033" spans="1:12" ht="12.75" customHeight="1" x14ac:dyDescent="0.25">
      <c r="A1033" s="310" t="str">
        <f>IF(ROW()-ROW(A$4)&lt;=1000,ROW()-ROW(A$4),"")</f>
        <v/>
      </c>
      <c r="G1033" s="309" t="str">
        <f>IF(IF(ISNUMBER(E1033),"",MAX(G$4:G1032)+1)&lt;=G$3,IF(ISNUMBER(E1033),"",MAX(G$4:G1032)+1),"")</f>
        <v/>
      </c>
      <c r="K1033" s="309"/>
      <c r="L1033" s="309" t="str">
        <f>IF(C1033="","",IF(ISNUMBER(MATCH(C1033,$J$5:$J$1000,0)),"",IF(G1033=1,E$4,0)+MAX(L$4:L1032)+1))</f>
        <v/>
      </c>
    </row>
    <row r="1034" spans="1:12" ht="12.75" customHeight="1" x14ac:dyDescent="0.25">
      <c r="A1034" s="310" t="str">
        <f>IF(ROW()-ROW(A$4)&lt;=1000,ROW()-ROW(A$4),"")</f>
        <v/>
      </c>
      <c r="G1034" s="309" t="str">
        <f>IF(IF(ISNUMBER(E1034),"",MAX(G$4:G1033)+1)&lt;=G$3,IF(ISNUMBER(E1034),"",MAX(G$4:G1033)+1),"")</f>
        <v/>
      </c>
      <c r="K1034" s="309"/>
      <c r="L1034" s="309" t="str">
        <f>IF(C1034="","",IF(ISNUMBER(MATCH(C1034,$J$5:$J$1000,0)),"",IF(G1034=1,E$4,0)+MAX(L$4:L1033)+1))</f>
        <v/>
      </c>
    </row>
    <row r="1035" spans="1:12" ht="12.75" customHeight="1" x14ac:dyDescent="0.25">
      <c r="A1035" s="310" t="str">
        <f>IF(ROW()-ROW(A$4)&lt;=1000,ROW()-ROW(A$4),"")</f>
        <v/>
      </c>
      <c r="G1035" s="309" t="str">
        <f>IF(IF(ISNUMBER(E1035),"",MAX(G$4:G1034)+1)&lt;=G$3,IF(ISNUMBER(E1035),"",MAX(G$4:G1034)+1),"")</f>
        <v/>
      </c>
      <c r="K1035" s="309"/>
      <c r="L1035" s="309" t="str">
        <f>IF(C1035="","",IF(ISNUMBER(MATCH(C1035,$J$5:$J$1000,0)),"",IF(G1035=1,E$4,0)+MAX(L$4:L1034)+1))</f>
        <v/>
      </c>
    </row>
    <row r="1036" spans="1:12" ht="12.75" customHeight="1" x14ac:dyDescent="0.25">
      <c r="A1036" s="310" t="str">
        <f>IF(ROW()-ROW(A$4)&lt;=1000,ROW()-ROW(A$4),"")</f>
        <v/>
      </c>
      <c r="G1036" s="309" t="str">
        <f>IF(IF(ISNUMBER(E1036),"",MAX(G$4:G1035)+1)&lt;=G$3,IF(ISNUMBER(E1036),"",MAX(G$4:G1035)+1),"")</f>
        <v/>
      </c>
      <c r="K1036" s="309"/>
      <c r="L1036" s="309" t="str">
        <f>IF(C1036="","",IF(ISNUMBER(MATCH(C1036,$J$5:$J$1000,0)),"",IF(G1036=1,E$4,0)+MAX(L$4:L1035)+1))</f>
        <v/>
      </c>
    </row>
    <row r="1037" spans="1:12" ht="12.75" customHeight="1" x14ac:dyDescent="0.25">
      <c r="A1037" s="310" t="str">
        <f>IF(ROW()-ROW(A$4)&lt;=1000,ROW()-ROW(A$4),"")</f>
        <v/>
      </c>
      <c r="G1037" s="309" t="str">
        <f>IF(IF(ISNUMBER(E1037),"",MAX(G$4:G1036)+1)&lt;=G$3,IF(ISNUMBER(E1037),"",MAX(G$4:G1036)+1),"")</f>
        <v/>
      </c>
      <c r="K1037" s="309"/>
      <c r="L1037" s="309" t="str">
        <f>IF(C1037="","",IF(ISNUMBER(MATCH(C1037,$J$5:$J$1000,0)),"",IF(G1037=1,E$4,0)+MAX(L$4:L1036)+1))</f>
        <v/>
      </c>
    </row>
    <row r="1038" spans="1:12" ht="12.75" customHeight="1" x14ac:dyDescent="0.25">
      <c r="A1038" s="310" t="str">
        <f>IF(ROW()-ROW(A$4)&lt;=1000,ROW()-ROW(A$4),"")</f>
        <v/>
      </c>
      <c r="G1038" s="309" t="str">
        <f>IF(IF(ISNUMBER(E1038),"",MAX(G$4:G1037)+1)&lt;=G$3,IF(ISNUMBER(E1038),"",MAX(G$4:G1037)+1),"")</f>
        <v/>
      </c>
      <c r="K1038" s="309"/>
      <c r="L1038" s="309" t="str">
        <f>IF(C1038="","",IF(ISNUMBER(MATCH(C1038,$J$5:$J$1000,0)),"",IF(G1038=1,E$4,0)+MAX(L$4:L1037)+1))</f>
        <v/>
      </c>
    </row>
    <row r="1039" spans="1:12" ht="12.75" customHeight="1" x14ac:dyDescent="0.25">
      <c r="A1039" s="310" t="str">
        <f>IF(ROW()-ROW(A$4)&lt;=1000,ROW()-ROW(A$4),"")</f>
        <v/>
      </c>
      <c r="G1039" s="309" t="str">
        <f>IF(IF(ISNUMBER(E1039),"",MAX(G$4:G1038)+1)&lt;=G$3,IF(ISNUMBER(E1039),"",MAX(G$4:G1038)+1),"")</f>
        <v/>
      </c>
      <c r="K1039" s="309"/>
      <c r="L1039" s="309" t="str">
        <f>IF(C1039="","",IF(ISNUMBER(MATCH(C1039,$J$5:$J$1000,0)),"",IF(G1039=1,E$4,0)+MAX(L$4:L1038)+1))</f>
        <v/>
      </c>
    </row>
    <row r="1040" spans="1:12" ht="12.75" customHeight="1" x14ac:dyDescent="0.25">
      <c r="A1040" s="310" t="str">
        <f>IF(ROW()-ROW(A$4)&lt;=1000,ROW()-ROW(A$4),"")</f>
        <v/>
      </c>
      <c r="G1040" s="309" t="str">
        <f>IF(IF(ISNUMBER(E1040),"",MAX(G$4:G1039)+1)&lt;=G$3,IF(ISNUMBER(E1040),"",MAX(G$4:G1039)+1),"")</f>
        <v/>
      </c>
      <c r="K1040" s="309"/>
      <c r="L1040" s="309" t="str">
        <f>IF(C1040="","",IF(ISNUMBER(MATCH(C1040,$J$5:$J$1000,0)),"",IF(G1040=1,E$4,0)+MAX(L$4:L1039)+1))</f>
        <v/>
      </c>
    </row>
    <row r="1041" spans="1:12" ht="12.75" customHeight="1" x14ac:dyDescent="0.25">
      <c r="A1041" s="310" t="str">
        <f>IF(ROW()-ROW(A$4)&lt;=1000,ROW()-ROW(A$4),"")</f>
        <v/>
      </c>
      <c r="G1041" s="309" t="str">
        <f>IF(IF(ISNUMBER(E1041),"",MAX(G$4:G1040)+1)&lt;=G$3,IF(ISNUMBER(E1041),"",MAX(G$4:G1040)+1),"")</f>
        <v/>
      </c>
      <c r="K1041" s="309"/>
      <c r="L1041" s="309" t="str">
        <f>IF(C1041="","",IF(ISNUMBER(MATCH(C1041,$J$5:$J$1000,0)),"",IF(G1041=1,E$4,0)+MAX(L$4:L1040)+1))</f>
        <v/>
      </c>
    </row>
    <row r="1042" spans="1:12" ht="12.75" customHeight="1" x14ac:dyDescent="0.25">
      <c r="A1042" s="310" t="str">
        <f>IF(ROW()-ROW(A$4)&lt;=1000,ROW()-ROW(A$4),"")</f>
        <v/>
      </c>
      <c r="G1042" s="309" t="str">
        <f>IF(IF(ISNUMBER(E1042),"",MAX(G$4:G1041)+1)&lt;=G$3,IF(ISNUMBER(E1042),"",MAX(G$4:G1041)+1),"")</f>
        <v/>
      </c>
      <c r="K1042" s="309"/>
      <c r="L1042" s="309" t="str">
        <f>IF(C1042="","",IF(ISNUMBER(MATCH(C1042,$J$5:$J$1000,0)),"",IF(G1042=1,E$4,0)+MAX(L$4:L1041)+1))</f>
        <v/>
      </c>
    </row>
    <row r="1043" spans="1:12" ht="12.75" customHeight="1" x14ac:dyDescent="0.25">
      <c r="A1043" s="310" t="str">
        <f>IF(ROW()-ROW(A$4)&lt;=1000,ROW()-ROW(A$4),"")</f>
        <v/>
      </c>
      <c r="G1043" s="309" t="str">
        <f>IF(IF(ISNUMBER(E1043),"",MAX(G$4:G1042)+1)&lt;=G$3,IF(ISNUMBER(E1043),"",MAX(G$4:G1042)+1),"")</f>
        <v/>
      </c>
      <c r="K1043" s="309"/>
      <c r="L1043" s="309" t="str">
        <f>IF(C1043="","",IF(ISNUMBER(MATCH(C1043,$J$5:$J$1000,0)),"",IF(G1043=1,E$4,0)+MAX(L$4:L1042)+1))</f>
        <v/>
      </c>
    </row>
    <row r="1044" spans="1:12" ht="12.75" customHeight="1" x14ac:dyDescent="0.25">
      <c r="A1044" s="310" t="str">
        <f>IF(ROW()-ROW(A$4)&lt;=1000,ROW()-ROW(A$4),"")</f>
        <v/>
      </c>
      <c r="G1044" s="309" t="str">
        <f>IF(IF(ISNUMBER(E1044),"",MAX(G$4:G1043)+1)&lt;=G$3,IF(ISNUMBER(E1044),"",MAX(G$4:G1043)+1),"")</f>
        <v/>
      </c>
      <c r="K1044" s="309"/>
      <c r="L1044" s="309" t="str">
        <f>IF(C1044="","",IF(ISNUMBER(MATCH(C1044,$J$5:$J$1000,0)),"",IF(G1044=1,E$4,0)+MAX(L$4:L1043)+1))</f>
        <v/>
      </c>
    </row>
    <row r="1045" spans="1:12" ht="12.75" customHeight="1" x14ac:dyDescent="0.25">
      <c r="A1045" s="310" t="str">
        <f>IF(ROW()-ROW(A$4)&lt;=1000,ROW()-ROW(A$4),"")</f>
        <v/>
      </c>
      <c r="G1045" s="309" t="str">
        <f>IF(IF(ISNUMBER(E1045),"",MAX(G$4:G1044)+1)&lt;=G$3,IF(ISNUMBER(E1045),"",MAX(G$4:G1044)+1),"")</f>
        <v/>
      </c>
      <c r="K1045" s="309"/>
      <c r="L1045" s="309" t="str">
        <f>IF(C1045="","",IF(ISNUMBER(MATCH(C1045,$J$5:$J$1000,0)),"",IF(G1045=1,E$4,0)+MAX(L$4:L1044)+1))</f>
        <v/>
      </c>
    </row>
    <row r="1046" spans="1:12" ht="12.75" customHeight="1" x14ac:dyDescent="0.25">
      <c r="A1046" s="310" t="str">
        <f>IF(ROW()-ROW(A$4)&lt;=1000,ROW()-ROW(A$4),"")</f>
        <v/>
      </c>
      <c r="G1046" s="309" t="str">
        <f>IF(IF(ISNUMBER(E1046),"",MAX(G$4:G1045)+1)&lt;=G$3,IF(ISNUMBER(E1046),"",MAX(G$4:G1045)+1),"")</f>
        <v/>
      </c>
      <c r="K1046" s="309"/>
      <c r="L1046" s="309" t="str">
        <f>IF(C1046="","",IF(ISNUMBER(MATCH(C1046,$J$5:$J$1000,0)),"",IF(G1046=1,E$4,0)+MAX(L$4:L1045)+1))</f>
        <v/>
      </c>
    </row>
    <row r="1047" spans="1:12" ht="12.75" customHeight="1" x14ac:dyDescent="0.25">
      <c r="A1047" s="310" t="str">
        <f>IF(ROW()-ROW(A$4)&lt;=1000,ROW()-ROW(A$4),"")</f>
        <v/>
      </c>
      <c r="G1047" s="309" t="str">
        <f>IF(IF(ISNUMBER(E1047),"",MAX(G$4:G1046)+1)&lt;=G$3,IF(ISNUMBER(E1047),"",MAX(G$4:G1046)+1),"")</f>
        <v/>
      </c>
      <c r="K1047" s="309"/>
      <c r="L1047" s="309" t="str">
        <f>IF(C1047="","",IF(ISNUMBER(MATCH(C1047,$J$5:$J$1000,0)),"",IF(G1047=1,E$4,0)+MAX(L$4:L1046)+1))</f>
        <v/>
      </c>
    </row>
    <row r="1048" spans="1:12" ht="12.75" customHeight="1" x14ac:dyDescent="0.25">
      <c r="A1048" s="310" t="str">
        <f>IF(ROW()-ROW(A$4)&lt;=1000,ROW()-ROW(A$4),"")</f>
        <v/>
      </c>
      <c r="G1048" s="309" t="str">
        <f>IF(IF(ISNUMBER(E1048),"",MAX(G$4:G1047)+1)&lt;=G$3,IF(ISNUMBER(E1048),"",MAX(G$4:G1047)+1),"")</f>
        <v/>
      </c>
      <c r="K1048" s="309"/>
      <c r="L1048" s="309" t="str">
        <f>IF(C1048="","",IF(ISNUMBER(MATCH(C1048,$J$5:$J$1000,0)),"",IF(G1048=1,E$4,0)+MAX(L$4:L1047)+1))</f>
        <v/>
      </c>
    </row>
    <row r="1049" spans="1:12" ht="12.75" customHeight="1" x14ac:dyDescent="0.25">
      <c r="A1049" s="310" t="str">
        <f>IF(ROW()-ROW(A$4)&lt;=1000,ROW()-ROW(A$4),"")</f>
        <v/>
      </c>
      <c r="G1049" s="309" t="str">
        <f>IF(IF(ISNUMBER(E1049),"",MAX(G$4:G1048)+1)&lt;=G$3,IF(ISNUMBER(E1049),"",MAX(G$4:G1048)+1),"")</f>
        <v/>
      </c>
      <c r="K1049" s="309"/>
      <c r="L1049" s="309" t="str">
        <f>IF(C1049="","",IF(ISNUMBER(MATCH(C1049,$J$5:$J$1000,0)),"",IF(G1049=1,E$4,0)+MAX(L$4:L1048)+1))</f>
        <v/>
      </c>
    </row>
    <row r="1050" spans="1:12" ht="12.75" customHeight="1" x14ac:dyDescent="0.25">
      <c r="A1050" s="310" t="str">
        <f>IF(ROW()-ROW(A$4)&lt;=1000,ROW()-ROW(A$4),"")</f>
        <v/>
      </c>
      <c r="G1050" s="309" t="str">
        <f>IF(IF(ISNUMBER(E1050),"",MAX(G$4:G1049)+1)&lt;=G$3,IF(ISNUMBER(E1050),"",MAX(G$4:G1049)+1),"")</f>
        <v/>
      </c>
      <c r="K1050" s="309"/>
      <c r="L1050" s="309" t="str">
        <f>IF(C1050="","",IF(ISNUMBER(MATCH(C1050,$J$5:$J$1000,0)),"",IF(G1050=1,E$4,0)+MAX(L$4:L1049)+1))</f>
        <v/>
      </c>
    </row>
    <row r="1051" spans="1:12" ht="12.75" customHeight="1" x14ac:dyDescent="0.25">
      <c r="A1051" s="310" t="str">
        <f>IF(ROW()-ROW(A$4)&lt;=1000,ROW()-ROW(A$4),"")</f>
        <v/>
      </c>
      <c r="G1051" s="309" t="str">
        <f>IF(IF(ISNUMBER(E1051),"",MAX(G$4:G1050)+1)&lt;=G$3,IF(ISNUMBER(E1051),"",MAX(G$4:G1050)+1),"")</f>
        <v/>
      </c>
      <c r="K1051" s="309"/>
      <c r="L1051" s="309" t="str">
        <f>IF(C1051="","",IF(ISNUMBER(MATCH(C1051,$J$5:$J$1000,0)),"",IF(G1051=1,E$4,0)+MAX(L$4:L1050)+1))</f>
        <v/>
      </c>
    </row>
    <row r="1052" spans="1:12" ht="12.75" customHeight="1" x14ac:dyDescent="0.25">
      <c r="A1052" s="310" t="str">
        <f>IF(ROW()-ROW(A$4)&lt;=1000,ROW()-ROW(A$4),"")</f>
        <v/>
      </c>
      <c r="G1052" s="309" t="str">
        <f>IF(IF(ISNUMBER(E1052),"",MAX(G$4:G1051)+1)&lt;=G$3,IF(ISNUMBER(E1052),"",MAX(G$4:G1051)+1),"")</f>
        <v/>
      </c>
      <c r="K1052" s="309"/>
      <c r="L1052" s="309" t="str">
        <f>IF(C1052="","",IF(ISNUMBER(MATCH(C1052,$J$5:$J$1000,0)),"",IF(G1052=1,E$4,0)+MAX(L$4:L1051)+1))</f>
        <v/>
      </c>
    </row>
    <row r="1053" spans="1:12" ht="12.75" customHeight="1" x14ac:dyDescent="0.25">
      <c r="A1053" s="310" t="str">
        <f>IF(ROW()-ROW(A$4)&lt;=1000,ROW()-ROW(A$4),"")</f>
        <v/>
      </c>
      <c r="G1053" s="309" t="str">
        <f>IF(IF(ISNUMBER(E1053),"",MAX(G$4:G1052)+1)&lt;=G$3,IF(ISNUMBER(E1053),"",MAX(G$4:G1052)+1),"")</f>
        <v/>
      </c>
      <c r="K1053" s="309"/>
      <c r="L1053" s="309" t="str">
        <f>IF(C1053="","",IF(ISNUMBER(MATCH(C1053,$J$5:$J$1000,0)),"",IF(G1053=1,E$4,0)+MAX(L$4:L1052)+1))</f>
        <v/>
      </c>
    </row>
    <row r="1054" spans="1:12" ht="12.75" customHeight="1" x14ac:dyDescent="0.25">
      <c r="A1054" s="310" t="str">
        <f>IF(ROW()-ROW(A$4)&lt;=1000,ROW()-ROW(A$4),"")</f>
        <v/>
      </c>
      <c r="G1054" s="309" t="str">
        <f>IF(IF(ISNUMBER(E1054),"",MAX(G$4:G1053)+1)&lt;=G$3,IF(ISNUMBER(E1054),"",MAX(G$4:G1053)+1),"")</f>
        <v/>
      </c>
      <c r="K1054" s="309"/>
      <c r="L1054" s="309" t="str">
        <f>IF(C1054="","",IF(ISNUMBER(MATCH(C1054,$J$5:$J$1000,0)),"",IF(G1054=1,E$4,0)+MAX(L$4:L1053)+1))</f>
        <v/>
      </c>
    </row>
    <row r="1055" spans="1:12" ht="12.75" customHeight="1" x14ac:dyDescent="0.25">
      <c r="A1055" s="310" t="str">
        <f>IF(ROW()-ROW(A$4)&lt;=1000,ROW()-ROW(A$4),"")</f>
        <v/>
      </c>
      <c r="G1055" s="309" t="str">
        <f>IF(IF(ISNUMBER(E1055),"",MAX(G$4:G1054)+1)&lt;=G$3,IF(ISNUMBER(E1055),"",MAX(G$4:G1054)+1),"")</f>
        <v/>
      </c>
      <c r="K1055" s="309"/>
      <c r="L1055" s="309" t="str">
        <f>IF(C1055="","",IF(ISNUMBER(MATCH(C1055,$J$5:$J$1000,0)),"",IF(G1055=1,E$4,0)+MAX(L$4:L1054)+1))</f>
        <v/>
      </c>
    </row>
    <row r="1056" spans="1:12" ht="12.75" customHeight="1" x14ac:dyDescent="0.25">
      <c r="A1056" s="310" t="str">
        <f>IF(ROW()-ROW(A$4)&lt;=1000,ROW()-ROW(A$4),"")</f>
        <v/>
      </c>
      <c r="G1056" s="309" t="str">
        <f>IF(IF(ISNUMBER(E1056),"",MAX(G$4:G1055)+1)&lt;=G$3,IF(ISNUMBER(E1056),"",MAX(G$4:G1055)+1),"")</f>
        <v/>
      </c>
      <c r="K1056" s="309"/>
      <c r="L1056" s="309" t="str">
        <f>IF(C1056="","",IF(ISNUMBER(MATCH(C1056,$J$5:$J$1000,0)),"",IF(G1056=1,E$4,0)+MAX(L$4:L1055)+1))</f>
        <v/>
      </c>
    </row>
    <row r="1057" spans="1:12" ht="12.75" customHeight="1" x14ac:dyDescent="0.25">
      <c r="A1057" s="310" t="str">
        <f>IF(ROW()-ROW(A$4)&lt;=1000,ROW()-ROW(A$4),"")</f>
        <v/>
      </c>
      <c r="G1057" s="309" t="str">
        <f>IF(IF(ISNUMBER(E1057),"",MAX(G$4:G1056)+1)&lt;=G$3,IF(ISNUMBER(E1057),"",MAX(G$4:G1056)+1),"")</f>
        <v/>
      </c>
      <c r="K1057" s="309"/>
      <c r="L1057" s="309" t="str">
        <f>IF(C1057="","",IF(ISNUMBER(MATCH(C1057,$J$5:$J$1000,0)),"",IF(G1057=1,E$4,0)+MAX(L$4:L1056)+1))</f>
        <v/>
      </c>
    </row>
    <row r="1058" spans="1:12" ht="12.75" customHeight="1" x14ac:dyDescent="0.25">
      <c r="A1058" s="310" t="str">
        <f>IF(ROW()-ROW(A$4)&lt;=1000,ROW()-ROW(A$4),"")</f>
        <v/>
      </c>
      <c r="G1058" s="309" t="str">
        <f>IF(IF(ISNUMBER(E1058),"",MAX(G$4:G1057)+1)&lt;=G$3,IF(ISNUMBER(E1058),"",MAX(G$4:G1057)+1),"")</f>
        <v/>
      </c>
      <c r="K1058" s="309"/>
      <c r="L1058" s="309" t="str">
        <f>IF(C1058="","",IF(ISNUMBER(MATCH(C1058,$J$5:$J$1000,0)),"",IF(G1058=1,E$4,0)+MAX(L$4:L1057)+1))</f>
        <v/>
      </c>
    </row>
    <row r="1059" spans="1:12" ht="12.75" customHeight="1" x14ac:dyDescent="0.25">
      <c r="A1059" s="310" t="str">
        <f>IF(ROW()-ROW(A$4)&lt;=1000,ROW()-ROW(A$4),"")</f>
        <v/>
      </c>
      <c r="G1059" s="309" t="str">
        <f>IF(IF(ISNUMBER(E1059),"",MAX(G$4:G1058)+1)&lt;=G$3,IF(ISNUMBER(E1059),"",MAX(G$4:G1058)+1),"")</f>
        <v/>
      </c>
      <c r="K1059" s="309"/>
      <c r="L1059" s="309" t="str">
        <f>IF(C1059="","",IF(ISNUMBER(MATCH(C1059,$J$5:$J$1000,0)),"",IF(G1059=1,E$4,0)+MAX(L$4:L1058)+1))</f>
        <v/>
      </c>
    </row>
    <row r="1060" spans="1:12" ht="12.75" customHeight="1" x14ac:dyDescent="0.25">
      <c r="A1060" s="310" t="str">
        <f>IF(ROW()-ROW(A$4)&lt;=1000,ROW()-ROW(A$4),"")</f>
        <v/>
      </c>
      <c r="G1060" s="309" t="str">
        <f>IF(IF(ISNUMBER(E1060),"",MAX(G$4:G1059)+1)&lt;=G$3,IF(ISNUMBER(E1060),"",MAX(G$4:G1059)+1),"")</f>
        <v/>
      </c>
      <c r="K1060" s="309"/>
      <c r="L1060" s="309" t="str">
        <f>IF(C1060="","",IF(ISNUMBER(MATCH(C1060,$J$5:$J$1000,0)),"",IF(G1060=1,E$4,0)+MAX(L$4:L1059)+1))</f>
        <v/>
      </c>
    </row>
    <row r="1061" spans="1:12" ht="12.75" customHeight="1" x14ac:dyDescent="0.25">
      <c r="A1061" s="310" t="str">
        <f>IF(ROW()-ROW(A$4)&lt;=1000,ROW()-ROW(A$4),"")</f>
        <v/>
      </c>
      <c r="G1061" s="309" t="str">
        <f>IF(IF(ISNUMBER(E1061),"",MAX(G$4:G1060)+1)&lt;=G$3,IF(ISNUMBER(E1061),"",MAX(G$4:G1060)+1),"")</f>
        <v/>
      </c>
      <c r="K1061" s="309"/>
      <c r="L1061" s="309" t="str">
        <f>IF(C1061="","",IF(ISNUMBER(MATCH(C1061,$J$5:$J$1000,0)),"",IF(G1061=1,E$4,0)+MAX(L$4:L1060)+1))</f>
        <v/>
      </c>
    </row>
    <row r="1062" spans="1:12" ht="12.75" customHeight="1" x14ac:dyDescent="0.25">
      <c r="A1062" s="310" t="str">
        <f>IF(ROW()-ROW(A$4)&lt;=1000,ROW()-ROW(A$4),"")</f>
        <v/>
      </c>
      <c r="G1062" s="309" t="str">
        <f>IF(IF(ISNUMBER(E1062),"",MAX(G$4:G1061)+1)&lt;=G$3,IF(ISNUMBER(E1062),"",MAX(G$4:G1061)+1),"")</f>
        <v/>
      </c>
      <c r="K1062" s="309"/>
      <c r="L1062" s="309" t="str">
        <f>IF(C1062="","",IF(ISNUMBER(MATCH(C1062,$J$5:$J$1000,0)),"",IF(G1062=1,E$4,0)+MAX(L$4:L1061)+1))</f>
        <v/>
      </c>
    </row>
    <row r="1063" spans="1:12" ht="12.75" customHeight="1" x14ac:dyDescent="0.25">
      <c r="A1063" s="310" t="str">
        <f>IF(ROW()-ROW(A$4)&lt;=1000,ROW()-ROW(A$4),"")</f>
        <v/>
      </c>
      <c r="G1063" s="309" t="str">
        <f>IF(IF(ISNUMBER(E1063),"",MAX(G$4:G1062)+1)&lt;=G$3,IF(ISNUMBER(E1063),"",MAX(G$4:G1062)+1),"")</f>
        <v/>
      </c>
      <c r="K1063" s="309"/>
      <c r="L1063" s="309" t="str">
        <f>IF(C1063="","",IF(ISNUMBER(MATCH(C1063,$J$5:$J$1000,0)),"",IF(G1063=1,E$4,0)+MAX(L$4:L1062)+1))</f>
        <v/>
      </c>
    </row>
    <row r="1064" spans="1:12" ht="12.75" customHeight="1" x14ac:dyDescent="0.25">
      <c r="A1064" s="310" t="str">
        <f>IF(ROW()-ROW(A$4)&lt;=1000,ROW()-ROW(A$4),"")</f>
        <v/>
      </c>
      <c r="G1064" s="309" t="str">
        <f>IF(IF(ISNUMBER(E1064),"",MAX(G$4:G1063)+1)&lt;=G$3,IF(ISNUMBER(E1064),"",MAX(G$4:G1063)+1),"")</f>
        <v/>
      </c>
      <c r="K1064" s="309"/>
      <c r="L1064" s="309" t="str">
        <f>IF(C1064="","",IF(ISNUMBER(MATCH(C1064,$J$5:$J$1000,0)),"",IF(G1064=1,E$4,0)+MAX(L$4:L1063)+1))</f>
        <v/>
      </c>
    </row>
    <row r="1065" spans="1:12" ht="12.75" customHeight="1" x14ac:dyDescent="0.25">
      <c r="A1065" s="310" t="str">
        <f>IF(ROW()-ROW(A$4)&lt;=1000,ROW()-ROW(A$4),"")</f>
        <v/>
      </c>
      <c r="G1065" s="309" t="str">
        <f>IF(IF(ISNUMBER(E1065),"",MAX(G$4:G1064)+1)&lt;=G$3,IF(ISNUMBER(E1065),"",MAX(G$4:G1064)+1),"")</f>
        <v/>
      </c>
      <c r="K1065" s="309"/>
      <c r="L1065" s="309" t="str">
        <f>IF(C1065="","",IF(ISNUMBER(MATCH(C1065,$J$5:$J$1000,0)),"",IF(G1065=1,E$4,0)+MAX(L$4:L1064)+1))</f>
        <v/>
      </c>
    </row>
    <row r="1066" spans="1:12" ht="12.75" customHeight="1" x14ac:dyDescent="0.25">
      <c r="A1066" s="310" t="str">
        <f>IF(ROW()-ROW(A$4)&lt;=1000,ROW()-ROW(A$4),"")</f>
        <v/>
      </c>
      <c r="G1066" s="309" t="str">
        <f>IF(IF(ISNUMBER(E1066),"",MAX(G$4:G1065)+1)&lt;=G$3,IF(ISNUMBER(E1066),"",MAX(G$4:G1065)+1),"")</f>
        <v/>
      </c>
      <c r="K1066" s="309"/>
      <c r="L1066" s="309" t="str">
        <f>IF(C1066="","",IF(ISNUMBER(MATCH(C1066,$J$5:$J$1000,0)),"",IF(G1066=1,E$4,0)+MAX(L$4:L1065)+1))</f>
        <v/>
      </c>
    </row>
    <row r="1067" spans="1:12" ht="12.75" customHeight="1" x14ac:dyDescent="0.25">
      <c r="A1067" s="310" t="str">
        <f>IF(ROW()-ROW(A$4)&lt;=1000,ROW()-ROW(A$4),"")</f>
        <v/>
      </c>
      <c r="G1067" s="309" t="str">
        <f>IF(IF(ISNUMBER(E1067),"",MAX(G$4:G1066)+1)&lt;=G$3,IF(ISNUMBER(E1067),"",MAX(G$4:G1066)+1),"")</f>
        <v/>
      </c>
      <c r="K1067" s="309"/>
      <c r="L1067" s="309" t="str">
        <f>IF(C1067="","",IF(ISNUMBER(MATCH(C1067,$J$5:$J$1000,0)),"",IF(G1067=1,E$4,0)+MAX(L$4:L1066)+1))</f>
        <v/>
      </c>
    </row>
    <row r="1068" spans="1:12" ht="12.75" customHeight="1" x14ac:dyDescent="0.25">
      <c r="A1068" s="310" t="str">
        <f>IF(ROW()-ROW(A$4)&lt;=1000,ROW()-ROW(A$4),"")</f>
        <v/>
      </c>
      <c r="G1068" s="309" t="str">
        <f>IF(IF(ISNUMBER(E1068),"",MAX(G$4:G1067)+1)&lt;=G$3,IF(ISNUMBER(E1068),"",MAX(G$4:G1067)+1),"")</f>
        <v/>
      </c>
      <c r="K1068" s="309"/>
      <c r="L1068" s="309" t="str">
        <f>IF(C1068="","",IF(ISNUMBER(MATCH(C1068,$J$5:$J$1000,0)),"",IF(G1068=1,E$4,0)+MAX(L$4:L1067)+1))</f>
        <v/>
      </c>
    </row>
    <row r="1069" spans="1:12" ht="12.75" customHeight="1" x14ac:dyDescent="0.25">
      <c r="A1069" s="310" t="str">
        <f>IF(ROW()-ROW(A$4)&lt;=1000,ROW()-ROW(A$4),"")</f>
        <v/>
      </c>
      <c r="G1069" s="309" t="str">
        <f>IF(IF(ISNUMBER(E1069),"",MAX(G$4:G1068)+1)&lt;=G$3,IF(ISNUMBER(E1069),"",MAX(G$4:G1068)+1),"")</f>
        <v/>
      </c>
      <c r="K1069" s="309"/>
      <c r="L1069" s="309" t="str">
        <f>IF(C1069="","",IF(ISNUMBER(MATCH(C1069,$J$5:$J$1000,0)),"",IF(G1069=1,E$4,0)+MAX(L$4:L1068)+1))</f>
        <v/>
      </c>
    </row>
    <row r="1070" spans="1:12" ht="12.75" customHeight="1" x14ac:dyDescent="0.25">
      <c r="A1070" s="310" t="str">
        <f>IF(ROW()-ROW(A$4)&lt;=1000,ROW()-ROW(A$4),"")</f>
        <v/>
      </c>
      <c r="G1070" s="309" t="str">
        <f>IF(IF(ISNUMBER(E1070),"",MAX(G$4:G1069)+1)&lt;=G$3,IF(ISNUMBER(E1070),"",MAX(G$4:G1069)+1),"")</f>
        <v/>
      </c>
      <c r="K1070" s="309"/>
      <c r="L1070" s="309" t="str">
        <f>IF(C1070="","",IF(ISNUMBER(MATCH(C1070,$J$5:$J$1000,0)),"",IF(G1070=1,E$4,0)+MAX(L$4:L1069)+1))</f>
        <v/>
      </c>
    </row>
    <row r="1071" spans="1:12" ht="12.75" customHeight="1" x14ac:dyDescent="0.25">
      <c r="A1071" s="310" t="str">
        <f>IF(ROW()-ROW(A$4)&lt;=1000,ROW()-ROW(A$4),"")</f>
        <v/>
      </c>
      <c r="G1071" s="309" t="str">
        <f>IF(IF(ISNUMBER(E1071),"",MAX(G$4:G1070)+1)&lt;=G$3,IF(ISNUMBER(E1071),"",MAX(G$4:G1070)+1),"")</f>
        <v/>
      </c>
      <c r="K1071" s="309"/>
      <c r="L1071" s="309" t="str">
        <f>IF(C1071="","",IF(ISNUMBER(MATCH(C1071,$J$5:$J$1000,0)),"",IF(G1071=1,E$4,0)+MAX(L$4:L1070)+1))</f>
        <v/>
      </c>
    </row>
    <row r="1072" spans="1:12" ht="12.75" customHeight="1" x14ac:dyDescent="0.25">
      <c r="A1072" s="310" t="str">
        <f>IF(ROW()-ROW(A$4)&lt;=1000,ROW()-ROW(A$4),"")</f>
        <v/>
      </c>
      <c r="G1072" s="309" t="str">
        <f>IF(IF(ISNUMBER(E1072),"",MAX(G$4:G1071)+1)&lt;=G$3,IF(ISNUMBER(E1072),"",MAX(G$4:G1071)+1),"")</f>
        <v/>
      </c>
      <c r="K1072" s="309"/>
      <c r="L1072" s="309" t="str">
        <f>IF(C1072="","",IF(ISNUMBER(MATCH(C1072,$J$5:$J$1000,0)),"",IF(G1072=1,E$4,0)+MAX(L$4:L1071)+1))</f>
        <v/>
      </c>
    </row>
    <row r="1073" spans="1:12" ht="12.75" customHeight="1" x14ac:dyDescent="0.25">
      <c r="A1073" s="310" t="str">
        <f>IF(ROW()-ROW(A$4)&lt;=1000,ROW()-ROW(A$4),"")</f>
        <v/>
      </c>
      <c r="G1073" s="309" t="str">
        <f>IF(IF(ISNUMBER(E1073),"",MAX(G$4:G1072)+1)&lt;=G$3,IF(ISNUMBER(E1073),"",MAX(G$4:G1072)+1),"")</f>
        <v/>
      </c>
      <c r="K1073" s="309"/>
      <c r="L1073" s="309" t="str">
        <f>IF(C1073="","",IF(ISNUMBER(MATCH(C1073,$J$5:$J$1000,0)),"",IF(G1073=1,E$4,0)+MAX(L$4:L1072)+1))</f>
        <v/>
      </c>
    </row>
    <row r="1074" spans="1:12" ht="12.75" customHeight="1" x14ac:dyDescent="0.25">
      <c r="A1074" s="310" t="str">
        <f>IF(ROW()-ROW(A$4)&lt;=1000,ROW()-ROW(A$4),"")</f>
        <v/>
      </c>
      <c r="G1074" s="309" t="str">
        <f>IF(IF(ISNUMBER(E1074),"",MAX(G$4:G1073)+1)&lt;=G$3,IF(ISNUMBER(E1074),"",MAX(G$4:G1073)+1),"")</f>
        <v/>
      </c>
      <c r="K1074" s="309"/>
      <c r="L1074" s="309" t="str">
        <f>IF(C1074="","",IF(ISNUMBER(MATCH(C1074,$J$5:$J$1000,0)),"",IF(G1074=1,E$4,0)+MAX(L$4:L1073)+1))</f>
        <v/>
      </c>
    </row>
    <row r="1075" spans="1:12" ht="12.75" customHeight="1" x14ac:dyDescent="0.25">
      <c r="A1075" s="310" t="str">
        <f>IF(ROW()-ROW(A$4)&lt;=1000,ROW()-ROW(A$4),"")</f>
        <v/>
      </c>
      <c r="G1075" s="309" t="str">
        <f>IF(IF(ISNUMBER(E1075),"",MAX(G$4:G1074)+1)&lt;=G$3,IF(ISNUMBER(E1075),"",MAX(G$4:G1074)+1),"")</f>
        <v/>
      </c>
      <c r="K1075" s="309"/>
      <c r="L1075" s="309" t="str">
        <f>IF(C1075="","",IF(ISNUMBER(MATCH(C1075,$J$5:$J$1000,0)),"",IF(G1075=1,E$4,0)+MAX(L$4:L1074)+1))</f>
        <v/>
      </c>
    </row>
    <row r="1076" spans="1:12" ht="12.75" customHeight="1" x14ac:dyDescent="0.25">
      <c r="A1076" s="310" t="str">
        <f>IF(ROW()-ROW(A$4)&lt;=1000,ROW()-ROW(A$4),"")</f>
        <v/>
      </c>
      <c r="G1076" s="309" t="str">
        <f>IF(IF(ISNUMBER(E1076),"",MAX(G$4:G1075)+1)&lt;=G$3,IF(ISNUMBER(E1076),"",MAX(G$4:G1075)+1),"")</f>
        <v/>
      </c>
      <c r="K1076" s="309"/>
      <c r="L1076" s="309" t="str">
        <f>IF(C1076="","",IF(ISNUMBER(MATCH(C1076,$J$5:$J$1000,0)),"",IF(G1076=1,E$4,0)+MAX(L$4:L1075)+1))</f>
        <v/>
      </c>
    </row>
    <row r="1077" spans="1:12" ht="12.75" customHeight="1" x14ac:dyDescent="0.25">
      <c r="A1077" s="310" t="str">
        <f>IF(ROW()-ROW(A$4)&lt;=1000,ROW()-ROW(A$4),"")</f>
        <v/>
      </c>
      <c r="G1077" s="309" t="str">
        <f>IF(IF(ISNUMBER(E1077),"",MAX(G$4:G1076)+1)&lt;=G$3,IF(ISNUMBER(E1077),"",MAX(G$4:G1076)+1),"")</f>
        <v/>
      </c>
      <c r="K1077" s="309"/>
      <c r="L1077" s="309" t="str">
        <f>IF(C1077="","",IF(ISNUMBER(MATCH(C1077,$J$5:$J$1000,0)),"",IF(G1077=1,E$4,0)+MAX(L$4:L1076)+1))</f>
        <v/>
      </c>
    </row>
    <row r="1078" spans="1:12" ht="12.75" customHeight="1" x14ac:dyDescent="0.25">
      <c r="A1078" s="310" t="str">
        <f>IF(ROW()-ROW(A$4)&lt;=1000,ROW()-ROW(A$4),"")</f>
        <v/>
      </c>
      <c r="G1078" s="309" t="str">
        <f>IF(IF(ISNUMBER(E1078),"",MAX(G$4:G1077)+1)&lt;=G$3,IF(ISNUMBER(E1078),"",MAX(G$4:G1077)+1),"")</f>
        <v/>
      </c>
      <c r="K1078" s="309"/>
      <c r="L1078" s="309" t="str">
        <f>IF(C1078="","",IF(ISNUMBER(MATCH(C1078,$J$5:$J$1000,0)),"",IF(G1078=1,E$4,0)+MAX(L$4:L1077)+1))</f>
        <v/>
      </c>
    </row>
    <row r="1079" spans="1:12" ht="12.75" customHeight="1" x14ac:dyDescent="0.25">
      <c r="A1079" s="310" t="str">
        <f>IF(ROW()-ROW(A$4)&lt;=1000,ROW()-ROW(A$4),"")</f>
        <v/>
      </c>
      <c r="G1079" s="309" t="str">
        <f>IF(IF(ISNUMBER(E1079),"",MAX(G$4:G1078)+1)&lt;=G$3,IF(ISNUMBER(E1079),"",MAX(G$4:G1078)+1),"")</f>
        <v/>
      </c>
      <c r="K1079" s="309"/>
      <c r="L1079" s="309" t="str">
        <f>IF(C1079="","",IF(ISNUMBER(MATCH(C1079,$J$5:$J$1000,0)),"",IF(G1079=1,E$4,0)+MAX(L$4:L1078)+1))</f>
        <v/>
      </c>
    </row>
    <row r="1080" spans="1:12" ht="12.75" customHeight="1" x14ac:dyDescent="0.25">
      <c r="A1080" s="310" t="str">
        <f>IF(ROW()-ROW(A$4)&lt;=1000,ROW()-ROW(A$4),"")</f>
        <v/>
      </c>
      <c r="G1080" s="309" t="str">
        <f>IF(IF(ISNUMBER(E1080),"",MAX(G$4:G1079)+1)&lt;=G$3,IF(ISNUMBER(E1080),"",MAX(G$4:G1079)+1),"")</f>
        <v/>
      </c>
      <c r="K1080" s="309"/>
      <c r="L1080" s="309" t="str">
        <f>IF(C1080="","",IF(ISNUMBER(MATCH(C1080,$J$5:$J$1000,0)),"",IF(G1080=1,E$4,0)+MAX(L$4:L1079)+1))</f>
        <v/>
      </c>
    </row>
    <row r="1081" spans="1:12" ht="12.75" customHeight="1" x14ac:dyDescent="0.25">
      <c r="A1081" s="310" t="str">
        <f>IF(ROW()-ROW(A$4)&lt;=1000,ROW()-ROW(A$4),"")</f>
        <v/>
      </c>
      <c r="G1081" s="309" t="str">
        <f>IF(IF(ISNUMBER(E1081),"",MAX(G$4:G1080)+1)&lt;=G$3,IF(ISNUMBER(E1081),"",MAX(G$4:G1080)+1),"")</f>
        <v/>
      </c>
      <c r="K1081" s="309"/>
      <c r="L1081" s="309" t="str">
        <f>IF(C1081="","",IF(ISNUMBER(MATCH(C1081,$J$5:$J$1000,0)),"",IF(G1081=1,E$4,0)+MAX(L$4:L1080)+1))</f>
        <v/>
      </c>
    </row>
    <row r="1082" spans="1:12" ht="12.75" customHeight="1" x14ac:dyDescent="0.25">
      <c r="A1082" s="310" t="str">
        <f>IF(ROW()-ROW(A$4)&lt;=1000,ROW()-ROW(A$4),"")</f>
        <v/>
      </c>
      <c r="G1082" s="309" t="str">
        <f>IF(IF(ISNUMBER(E1082),"",MAX(G$4:G1081)+1)&lt;=G$3,IF(ISNUMBER(E1082),"",MAX(G$4:G1081)+1),"")</f>
        <v/>
      </c>
      <c r="K1082" s="309"/>
      <c r="L1082" s="309" t="str">
        <f>IF(C1082="","",IF(ISNUMBER(MATCH(C1082,$J$5:$J$1000,0)),"",IF(G1082=1,E$4,0)+MAX(L$4:L1081)+1))</f>
        <v/>
      </c>
    </row>
    <row r="1083" spans="1:12" ht="12.75" customHeight="1" x14ac:dyDescent="0.25">
      <c r="A1083" s="310" t="str">
        <f>IF(ROW()-ROW(A$4)&lt;=1000,ROW()-ROW(A$4),"")</f>
        <v/>
      </c>
      <c r="G1083" s="309" t="str">
        <f>IF(IF(ISNUMBER(E1083),"",MAX(G$4:G1082)+1)&lt;=G$3,IF(ISNUMBER(E1083),"",MAX(G$4:G1082)+1),"")</f>
        <v/>
      </c>
      <c r="K1083" s="309"/>
      <c r="L1083" s="309" t="str">
        <f>IF(C1083="","",IF(ISNUMBER(MATCH(C1083,$J$5:$J$1000,0)),"",IF(G1083=1,E$4,0)+MAX(L$4:L1082)+1))</f>
        <v/>
      </c>
    </row>
    <row r="1084" spans="1:12" ht="12.75" customHeight="1" x14ac:dyDescent="0.25">
      <c r="A1084" s="310" t="str">
        <f>IF(ROW()-ROW(A$4)&lt;=1000,ROW()-ROW(A$4),"")</f>
        <v/>
      </c>
      <c r="G1084" s="309" t="str">
        <f>IF(IF(ISNUMBER(E1084),"",MAX(G$4:G1083)+1)&lt;=G$3,IF(ISNUMBER(E1084),"",MAX(G$4:G1083)+1),"")</f>
        <v/>
      </c>
      <c r="K1084" s="309"/>
      <c r="L1084" s="309" t="str">
        <f>IF(C1084="","",IF(ISNUMBER(MATCH(C1084,$J$5:$J$1000,0)),"",IF(G1084=1,E$4,0)+MAX(L$4:L1083)+1))</f>
        <v/>
      </c>
    </row>
    <row r="1085" spans="1:12" ht="12.75" customHeight="1" x14ac:dyDescent="0.25">
      <c r="A1085" s="310" t="str">
        <f>IF(ROW()-ROW(A$4)&lt;=1000,ROW()-ROW(A$4),"")</f>
        <v/>
      </c>
      <c r="G1085" s="309" t="str">
        <f>IF(IF(ISNUMBER(E1085),"",MAX(G$4:G1084)+1)&lt;=G$3,IF(ISNUMBER(E1085),"",MAX(G$4:G1084)+1),"")</f>
        <v/>
      </c>
      <c r="K1085" s="309"/>
      <c r="L1085" s="309" t="str">
        <f>IF(C1085="","",IF(ISNUMBER(MATCH(C1085,$J$5:$J$1000,0)),"",IF(G1085=1,E$4,0)+MAX(L$4:L1084)+1))</f>
        <v/>
      </c>
    </row>
    <row r="1086" spans="1:12" ht="12.75" customHeight="1" x14ac:dyDescent="0.25">
      <c r="A1086" s="310" t="str">
        <f>IF(ROW()-ROW(A$4)&lt;=1000,ROW()-ROW(A$4),"")</f>
        <v/>
      </c>
      <c r="G1086" s="309" t="str">
        <f>IF(IF(ISNUMBER(E1086),"",MAX(G$4:G1085)+1)&lt;=G$3,IF(ISNUMBER(E1086),"",MAX(G$4:G1085)+1),"")</f>
        <v/>
      </c>
      <c r="K1086" s="309"/>
      <c r="L1086" s="309" t="str">
        <f>IF(C1086="","",IF(ISNUMBER(MATCH(C1086,$J$5:$J$1000,0)),"",IF(G1086=1,E$4,0)+MAX(L$4:L1085)+1))</f>
        <v/>
      </c>
    </row>
    <row r="1087" spans="1:12" ht="12.75" customHeight="1" x14ac:dyDescent="0.25">
      <c r="A1087" s="310" t="str">
        <f>IF(ROW()-ROW(A$4)&lt;=1000,ROW()-ROW(A$4),"")</f>
        <v/>
      </c>
      <c r="G1087" s="309" t="str">
        <f>IF(IF(ISNUMBER(E1087),"",MAX(G$4:G1086)+1)&lt;=G$3,IF(ISNUMBER(E1087),"",MAX(G$4:G1086)+1),"")</f>
        <v/>
      </c>
      <c r="K1087" s="309"/>
      <c r="L1087" s="309" t="str">
        <f>IF(C1087="","",IF(ISNUMBER(MATCH(C1087,$J$5:$J$1000,0)),"",IF(G1087=1,E$4,0)+MAX(L$4:L1086)+1))</f>
        <v/>
      </c>
    </row>
    <row r="1088" spans="1:12" ht="12.75" customHeight="1" x14ac:dyDescent="0.25">
      <c r="A1088" s="310" t="str">
        <f>IF(ROW()-ROW(A$4)&lt;=1000,ROW()-ROW(A$4),"")</f>
        <v/>
      </c>
      <c r="G1088" s="309" t="str">
        <f>IF(IF(ISNUMBER(E1088),"",MAX(G$4:G1087)+1)&lt;=G$3,IF(ISNUMBER(E1088),"",MAX(G$4:G1087)+1),"")</f>
        <v/>
      </c>
      <c r="K1088" s="309"/>
      <c r="L1088" s="309" t="str">
        <f>IF(C1088="","",IF(ISNUMBER(MATCH(C1088,$J$5:$J$1000,0)),"",IF(G1088=1,E$4,0)+MAX(L$4:L1087)+1))</f>
        <v/>
      </c>
    </row>
    <row r="1089" spans="1:12" ht="12.75" customHeight="1" x14ac:dyDescent="0.25">
      <c r="A1089" s="310" t="str">
        <f>IF(ROW()-ROW(A$4)&lt;=1000,ROW()-ROW(A$4),"")</f>
        <v/>
      </c>
      <c r="G1089" s="309" t="str">
        <f>IF(IF(ISNUMBER(E1089),"",MAX(G$4:G1088)+1)&lt;=G$3,IF(ISNUMBER(E1089),"",MAX(G$4:G1088)+1),"")</f>
        <v/>
      </c>
      <c r="K1089" s="309"/>
      <c r="L1089" s="309" t="str">
        <f>IF(C1089="","",IF(ISNUMBER(MATCH(C1089,$J$5:$J$1000,0)),"",IF(G1089=1,E$4,0)+MAX(L$4:L1088)+1))</f>
        <v/>
      </c>
    </row>
    <row r="1090" spans="1:12" ht="12.75" customHeight="1" x14ac:dyDescent="0.25">
      <c r="A1090" s="310" t="str">
        <f>IF(ROW()-ROW(A$4)&lt;=1000,ROW()-ROW(A$4),"")</f>
        <v/>
      </c>
      <c r="G1090" s="309" t="str">
        <f>IF(IF(ISNUMBER(E1090),"",MAX(G$4:G1089)+1)&lt;=G$3,IF(ISNUMBER(E1090),"",MAX(G$4:G1089)+1),"")</f>
        <v/>
      </c>
      <c r="K1090" s="309"/>
      <c r="L1090" s="309" t="str">
        <f>IF(C1090="","",IF(ISNUMBER(MATCH(C1090,$J$5:$J$1000,0)),"",IF(G1090=1,E$4,0)+MAX(L$4:L1089)+1))</f>
        <v/>
      </c>
    </row>
    <row r="1091" spans="1:12" ht="12.75" customHeight="1" x14ac:dyDescent="0.25">
      <c r="A1091" s="310" t="str">
        <f>IF(ROW()-ROW(A$4)&lt;=1000,ROW()-ROW(A$4),"")</f>
        <v/>
      </c>
      <c r="G1091" s="309" t="str">
        <f>IF(IF(ISNUMBER(E1091),"",MAX(G$4:G1090)+1)&lt;=G$3,IF(ISNUMBER(E1091),"",MAX(G$4:G1090)+1),"")</f>
        <v/>
      </c>
      <c r="K1091" s="309"/>
      <c r="L1091" s="309" t="str">
        <f>IF(C1091="","",IF(ISNUMBER(MATCH(C1091,$J$5:$J$1000,0)),"",IF(G1091=1,E$4,0)+MAX(L$4:L1090)+1))</f>
        <v/>
      </c>
    </row>
    <row r="1092" spans="1:12" ht="12.75" customHeight="1" x14ac:dyDescent="0.25">
      <c r="A1092" s="310" t="str">
        <f>IF(ROW()-ROW(A$4)&lt;=1000,ROW()-ROW(A$4),"")</f>
        <v/>
      </c>
      <c r="G1092" s="309" t="str">
        <f>IF(IF(ISNUMBER(E1092),"",MAX(G$4:G1091)+1)&lt;=G$3,IF(ISNUMBER(E1092),"",MAX(G$4:G1091)+1),"")</f>
        <v/>
      </c>
      <c r="K1092" s="309"/>
      <c r="L1092" s="309" t="str">
        <f>IF(C1092="","",IF(ISNUMBER(MATCH(C1092,$J$5:$J$1000,0)),"",IF(G1092=1,E$4,0)+MAX(L$4:L1091)+1))</f>
        <v/>
      </c>
    </row>
    <row r="1093" spans="1:12" ht="12.75" customHeight="1" x14ac:dyDescent="0.25">
      <c r="A1093" s="310" t="str">
        <f>IF(ROW()-ROW(A$4)&lt;=1000,ROW()-ROW(A$4),"")</f>
        <v/>
      </c>
      <c r="G1093" s="309" t="str">
        <f>IF(IF(ISNUMBER(E1093),"",MAX(G$4:G1092)+1)&lt;=G$3,IF(ISNUMBER(E1093),"",MAX(G$4:G1092)+1),"")</f>
        <v/>
      </c>
      <c r="K1093" s="309"/>
      <c r="L1093" s="309" t="str">
        <f>IF(C1093="","",IF(ISNUMBER(MATCH(C1093,$J$5:$J$1000,0)),"",IF(G1093=1,E$4,0)+MAX(L$4:L1092)+1))</f>
        <v/>
      </c>
    </row>
    <row r="1094" spans="1:12" ht="12.75" customHeight="1" x14ac:dyDescent="0.25">
      <c r="A1094" s="310" t="str">
        <f>IF(ROW()-ROW(A$4)&lt;=1000,ROW()-ROW(A$4),"")</f>
        <v/>
      </c>
      <c r="G1094" s="309" t="str">
        <f>IF(IF(ISNUMBER(E1094),"",MAX(G$4:G1093)+1)&lt;=G$3,IF(ISNUMBER(E1094),"",MAX(G$4:G1093)+1),"")</f>
        <v/>
      </c>
      <c r="K1094" s="309"/>
      <c r="L1094" s="309" t="str">
        <f>IF(C1094="","",IF(ISNUMBER(MATCH(C1094,$J$5:$J$1000,0)),"",IF(G1094=1,E$4,0)+MAX(L$4:L1093)+1))</f>
        <v/>
      </c>
    </row>
    <row r="1095" spans="1:12" ht="12.75" customHeight="1" x14ac:dyDescent="0.25">
      <c r="A1095" s="310" t="str">
        <f>IF(ROW()-ROW(A$4)&lt;=1000,ROW()-ROW(A$4),"")</f>
        <v/>
      </c>
      <c r="G1095" s="309" t="str">
        <f>IF(IF(ISNUMBER(E1095),"",MAX(G$4:G1094)+1)&lt;=G$3,IF(ISNUMBER(E1095),"",MAX(G$4:G1094)+1),"")</f>
        <v/>
      </c>
      <c r="K1095" s="309"/>
      <c r="L1095" s="309" t="str">
        <f>IF(C1095="","",IF(ISNUMBER(MATCH(C1095,$J$5:$J$1000,0)),"",IF(G1095=1,E$4,0)+MAX(L$4:L1094)+1))</f>
        <v/>
      </c>
    </row>
    <row r="1096" spans="1:12" ht="12.75" customHeight="1" x14ac:dyDescent="0.25">
      <c r="A1096" s="310" t="str">
        <f>IF(ROW()-ROW(A$4)&lt;=1000,ROW()-ROW(A$4),"")</f>
        <v/>
      </c>
      <c r="G1096" s="309" t="str">
        <f>IF(IF(ISNUMBER(E1096),"",MAX(G$4:G1095)+1)&lt;=G$3,IF(ISNUMBER(E1096),"",MAX(G$4:G1095)+1),"")</f>
        <v/>
      </c>
      <c r="K1096" s="309"/>
      <c r="L1096" s="309" t="str">
        <f>IF(C1096="","",IF(ISNUMBER(MATCH(C1096,$J$5:$J$1000,0)),"",IF(G1096=1,E$4,0)+MAX(L$4:L1095)+1))</f>
        <v/>
      </c>
    </row>
    <row r="1097" spans="1:12" ht="12.75" customHeight="1" x14ac:dyDescent="0.25">
      <c r="A1097" s="310" t="str">
        <f>IF(ROW()-ROW(A$4)&lt;=1000,ROW()-ROW(A$4),"")</f>
        <v/>
      </c>
      <c r="G1097" s="309" t="str">
        <f>IF(IF(ISNUMBER(E1097),"",MAX(G$4:G1096)+1)&lt;=G$3,IF(ISNUMBER(E1097),"",MAX(G$4:G1096)+1),"")</f>
        <v/>
      </c>
      <c r="K1097" s="309"/>
      <c r="L1097" s="309" t="str">
        <f>IF(C1097="","",IF(ISNUMBER(MATCH(C1097,$J$5:$J$1000,0)),"",IF(G1097=1,E$4,0)+MAX(L$4:L1096)+1))</f>
        <v/>
      </c>
    </row>
    <row r="1098" spans="1:12" ht="12.75" customHeight="1" x14ac:dyDescent="0.25">
      <c r="A1098" s="310" t="str">
        <f>IF(ROW()-ROW(A$4)&lt;=1000,ROW()-ROW(A$4),"")</f>
        <v/>
      </c>
      <c r="G1098" s="309" t="str">
        <f>IF(IF(ISNUMBER(E1098),"",MAX(G$4:G1097)+1)&lt;=G$3,IF(ISNUMBER(E1098),"",MAX(G$4:G1097)+1),"")</f>
        <v/>
      </c>
      <c r="K1098" s="309"/>
      <c r="L1098" s="309" t="str">
        <f>IF(C1098="","",IF(ISNUMBER(MATCH(C1098,$J$5:$J$1000,0)),"",IF(G1098=1,E$4,0)+MAX(L$4:L1097)+1))</f>
        <v/>
      </c>
    </row>
    <row r="1099" spans="1:12" ht="12.75" customHeight="1" x14ac:dyDescent="0.25">
      <c r="A1099" s="310" t="str">
        <f>IF(ROW()-ROW(A$4)&lt;=1000,ROW()-ROW(A$4),"")</f>
        <v/>
      </c>
      <c r="G1099" s="309" t="str">
        <f>IF(IF(ISNUMBER(E1099),"",MAX(G$4:G1098)+1)&lt;=G$3,IF(ISNUMBER(E1099),"",MAX(G$4:G1098)+1),"")</f>
        <v/>
      </c>
      <c r="K1099" s="309"/>
      <c r="L1099" s="309" t="str">
        <f>IF(C1099="","",IF(ISNUMBER(MATCH(C1099,$J$5:$J$1000,0)),"",IF(G1099=1,E$4,0)+MAX(L$4:L1098)+1))</f>
        <v/>
      </c>
    </row>
    <row r="1100" spans="1:12" ht="12.75" customHeight="1" x14ac:dyDescent="0.25">
      <c r="A1100" s="310" t="str">
        <f>IF(ROW()-ROW(A$4)&lt;=1000,ROW()-ROW(A$4),"")</f>
        <v/>
      </c>
      <c r="G1100" s="309" t="str">
        <f>IF(IF(ISNUMBER(E1100),"",MAX(G$4:G1099)+1)&lt;=G$3,IF(ISNUMBER(E1100),"",MAX(G$4:G1099)+1),"")</f>
        <v/>
      </c>
      <c r="K1100" s="309"/>
      <c r="L1100" s="309" t="str">
        <f>IF(C1100="","",IF(ISNUMBER(MATCH(C1100,$J$5:$J$1000,0)),"",IF(G1100=1,E$4,0)+MAX(L$4:L1099)+1))</f>
        <v/>
      </c>
    </row>
    <row r="1101" spans="1:12" ht="12.75" customHeight="1" x14ac:dyDescent="0.25">
      <c r="A1101" s="310" t="str">
        <f>IF(ROW()-ROW(A$4)&lt;=1000,ROW()-ROW(A$4),"")</f>
        <v/>
      </c>
      <c r="G1101" s="309" t="str">
        <f>IF(IF(ISNUMBER(E1101),"",MAX(G$4:G1100)+1)&lt;=G$3,IF(ISNUMBER(E1101),"",MAX(G$4:G1100)+1),"")</f>
        <v/>
      </c>
      <c r="K1101" s="309"/>
      <c r="L1101" s="309" t="str">
        <f>IF(C1101="","",IF(ISNUMBER(MATCH(C1101,$J$5:$J$1000,0)),"",IF(G1101=1,E$4,0)+MAX(L$4:L1100)+1))</f>
        <v/>
      </c>
    </row>
    <row r="1102" spans="1:12" ht="12.75" customHeight="1" x14ac:dyDescent="0.25">
      <c r="A1102" s="310" t="str">
        <f>IF(ROW()-ROW(A$4)&lt;=1000,ROW()-ROW(A$4),"")</f>
        <v/>
      </c>
      <c r="G1102" s="309" t="str">
        <f>IF(IF(ISNUMBER(E1102),"",MAX(G$4:G1101)+1)&lt;=G$3,IF(ISNUMBER(E1102),"",MAX(G$4:G1101)+1),"")</f>
        <v/>
      </c>
      <c r="K1102" s="309"/>
      <c r="L1102" s="309" t="str">
        <f>IF(C1102="","",IF(ISNUMBER(MATCH(C1102,$J$5:$J$1000,0)),"",IF(G1102=1,E$4,0)+MAX(L$4:L1101)+1))</f>
        <v/>
      </c>
    </row>
    <row r="1103" spans="1:12" ht="12.75" customHeight="1" x14ac:dyDescent="0.25">
      <c r="A1103" s="310" t="str">
        <f>IF(ROW()-ROW(A$4)&lt;=1000,ROW()-ROW(A$4),"")</f>
        <v/>
      </c>
      <c r="G1103" s="309" t="str">
        <f>IF(IF(ISNUMBER(E1103),"",MAX(G$4:G1102)+1)&lt;=G$3,IF(ISNUMBER(E1103),"",MAX(G$4:G1102)+1),"")</f>
        <v/>
      </c>
      <c r="K1103" s="309"/>
      <c r="L1103" s="309" t="str">
        <f>IF(C1103="","",IF(ISNUMBER(MATCH(C1103,$J$5:$J$1000,0)),"",IF(G1103=1,E$4,0)+MAX(L$4:L1102)+1))</f>
        <v/>
      </c>
    </row>
    <row r="1104" spans="1:12" ht="12.75" customHeight="1" x14ac:dyDescent="0.25">
      <c r="A1104" s="310" t="str">
        <f>IF(ROW()-ROW(A$4)&lt;=1000,ROW()-ROW(A$4),"")</f>
        <v/>
      </c>
      <c r="G1104" s="309" t="str">
        <f>IF(IF(ISNUMBER(E1104),"",MAX(G$4:G1103)+1)&lt;=G$3,IF(ISNUMBER(E1104),"",MAX(G$4:G1103)+1),"")</f>
        <v/>
      </c>
      <c r="K1104" s="309"/>
      <c r="L1104" s="309" t="str">
        <f>IF(C1104="","",IF(ISNUMBER(MATCH(C1104,$J$5:$J$1000,0)),"",IF(G1104=1,E$4,0)+MAX(L$4:L1103)+1))</f>
        <v/>
      </c>
    </row>
    <row r="1105" spans="1:12" ht="12.75" customHeight="1" x14ac:dyDescent="0.25">
      <c r="A1105" s="310" t="str">
        <f>IF(ROW()-ROW(A$4)&lt;=1000,ROW()-ROW(A$4),"")</f>
        <v/>
      </c>
      <c r="G1105" s="309" t="str">
        <f>IF(IF(ISNUMBER(E1105),"",MAX(G$4:G1104)+1)&lt;=G$3,IF(ISNUMBER(E1105),"",MAX(G$4:G1104)+1),"")</f>
        <v/>
      </c>
      <c r="K1105" s="309"/>
      <c r="L1105" s="309" t="str">
        <f>IF(C1105="","",IF(ISNUMBER(MATCH(C1105,$J$5:$J$1000,0)),"",IF(G1105=1,E$4,0)+MAX(L$4:L1104)+1))</f>
        <v/>
      </c>
    </row>
    <row r="1106" spans="1:12" ht="12.75" customHeight="1" x14ac:dyDescent="0.25">
      <c r="A1106" s="310" t="str">
        <f>IF(ROW()-ROW(A$4)&lt;=1000,ROW()-ROW(A$4),"")</f>
        <v/>
      </c>
      <c r="G1106" s="309" t="str">
        <f>IF(IF(ISNUMBER(E1106),"",MAX(G$4:G1105)+1)&lt;=G$3,IF(ISNUMBER(E1106),"",MAX(G$4:G1105)+1),"")</f>
        <v/>
      </c>
      <c r="K1106" s="309"/>
      <c r="L1106" s="309" t="str">
        <f>IF(C1106="","",IF(ISNUMBER(MATCH(C1106,$J$5:$J$1000,0)),"",IF(G1106=1,E$4,0)+MAX(L$4:L1105)+1))</f>
        <v/>
      </c>
    </row>
    <row r="1107" spans="1:12" ht="12.75" customHeight="1" x14ac:dyDescent="0.25">
      <c r="A1107" s="310" t="str">
        <f>IF(ROW()-ROW(A$4)&lt;=1000,ROW()-ROW(A$4),"")</f>
        <v/>
      </c>
      <c r="G1107" s="309" t="str">
        <f>IF(IF(ISNUMBER(E1107),"",MAX(G$4:G1106)+1)&lt;=G$3,IF(ISNUMBER(E1107),"",MAX(G$4:G1106)+1),"")</f>
        <v/>
      </c>
      <c r="K1107" s="309"/>
      <c r="L1107" s="309" t="str">
        <f>IF(C1107="","",IF(ISNUMBER(MATCH(C1107,$J$5:$J$1000,0)),"",IF(G1107=1,E$4,0)+MAX(L$4:L1106)+1))</f>
        <v/>
      </c>
    </row>
    <row r="1108" spans="1:12" ht="12.75" customHeight="1" x14ac:dyDescent="0.25">
      <c r="A1108" s="310" t="str">
        <f>IF(ROW()-ROW(A$4)&lt;=1000,ROW()-ROW(A$4),"")</f>
        <v/>
      </c>
      <c r="G1108" s="309" t="str">
        <f>IF(IF(ISNUMBER(E1108),"",MAX(G$4:G1107)+1)&lt;=G$3,IF(ISNUMBER(E1108),"",MAX(G$4:G1107)+1),"")</f>
        <v/>
      </c>
      <c r="K1108" s="309"/>
      <c r="L1108" s="309" t="str">
        <f>IF(C1108="","",IF(ISNUMBER(MATCH(C1108,$J$5:$J$1000,0)),"",IF(G1108=1,E$4,0)+MAX(L$4:L1107)+1))</f>
        <v/>
      </c>
    </row>
    <row r="1109" spans="1:12" ht="12.75" customHeight="1" x14ac:dyDescent="0.25">
      <c r="A1109" s="310" t="str">
        <f>IF(ROW()-ROW(A$4)&lt;=1000,ROW()-ROW(A$4),"")</f>
        <v/>
      </c>
      <c r="G1109" s="309" t="str">
        <f>IF(IF(ISNUMBER(E1109),"",MAX(G$4:G1108)+1)&lt;=G$3,IF(ISNUMBER(E1109),"",MAX(G$4:G1108)+1),"")</f>
        <v/>
      </c>
      <c r="K1109" s="309"/>
      <c r="L1109" s="309" t="str">
        <f>IF(C1109="","",IF(ISNUMBER(MATCH(C1109,$J$5:$J$1000,0)),"",IF(G1109=1,E$4,0)+MAX(L$4:L1108)+1))</f>
        <v/>
      </c>
    </row>
    <row r="1110" spans="1:12" ht="12.75" customHeight="1" x14ac:dyDescent="0.25">
      <c r="A1110" s="310" t="str">
        <f>IF(ROW()-ROW(A$4)&lt;=1000,ROW()-ROW(A$4),"")</f>
        <v/>
      </c>
      <c r="G1110" s="309" t="str">
        <f>IF(IF(ISNUMBER(E1110),"",MAX(G$4:G1109)+1)&lt;=G$3,IF(ISNUMBER(E1110),"",MAX(G$4:G1109)+1),"")</f>
        <v/>
      </c>
      <c r="K1110" s="309"/>
      <c r="L1110" s="309" t="str">
        <f>IF(C1110="","",IF(ISNUMBER(MATCH(C1110,$J$5:$J$1000,0)),"",IF(G1110=1,E$4,0)+MAX(L$4:L1109)+1))</f>
        <v/>
      </c>
    </row>
    <row r="1111" spans="1:12" ht="12.75" customHeight="1" x14ac:dyDescent="0.25">
      <c r="A1111" s="310" t="str">
        <f>IF(ROW()-ROW(A$4)&lt;=1000,ROW()-ROW(A$4),"")</f>
        <v/>
      </c>
      <c r="G1111" s="309" t="str">
        <f>IF(IF(ISNUMBER(E1111),"",MAX(G$4:G1110)+1)&lt;=G$3,IF(ISNUMBER(E1111),"",MAX(G$4:G1110)+1),"")</f>
        <v/>
      </c>
      <c r="K1111" s="309"/>
      <c r="L1111" s="309" t="str">
        <f>IF(C1111="","",IF(ISNUMBER(MATCH(C1111,$J$5:$J$1000,0)),"",IF(G1111=1,E$4,0)+MAX(L$4:L1110)+1))</f>
        <v/>
      </c>
    </row>
    <row r="1112" spans="1:12" ht="12.75" customHeight="1" x14ac:dyDescent="0.25">
      <c r="A1112" s="310" t="str">
        <f>IF(ROW()-ROW(A$4)&lt;=1000,ROW()-ROW(A$4),"")</f>
        <v/>
      </c>
      <c r="G1112" s="309" t="str">
        <f>IF(IF(ISNUMBER(E1112),"",MAX(G$4:G1111)+1)&lt;=G$3,IF(ISNUMBER(E1112),"",MAX(G$4:G1111)+1),"")</f>
        <v/>
      </c>
      <c r="K1112" s="309"/>
      <c r="L1112" s="309" t="str">
        <f>IF(C1112="","",IF(ISNUMBER(MATCH(C1112,$J$5:$J$1000,0)),"",IF(G1112=1,E$4,0)+MAX(L$4:L1111)+1))</f>
        <v/>
      </c>
    </row>
    <row r="1113" spans="1:12" ht="12.75" customHeight="1" x14ac:dyDescent="0.25">
      <c r="A1113" s="310" t="str">
        <f>IF(ROW()-ROW(A$4)&lt;=1000,ROW()-ROW(A$4),"")</f>
        <v/>
      </c>
      <c r="G1113" s="309" t="str">
        <f>IF(IF(ISNUMBER(E1113),"",MAX(G$4:G1112)+1)&lt;=G$3,IF(ISNUMBER(E1113),"",MAX(G$4:G1112)+1),"")</f>
        <v/>
      </c>
      <c r="K1113" s="309"/>
      <c r="L1113" s="309" t="str">
        <f>IF(C1113="","",IF(ISNUMBER(MATCH(C1113,$J$5:$J$1000,0)),"",IF(G1113=1,E$4,0)+MAX(L$4:L1112)+1))</f>
        <v/>
      </c>
    </row>
    <row r="1114" spans="1:12" ht="12.75" customHeight="1" x14ac:dyDescent="0.25">
      <c r="A1114" s="310" t="str">
        <f>IF(ROW()-ROW(A$4)&lt;=1000,ROW()-ROW(A$4),"")</f>
        <v/>
      </c>
      <c r="G1114" s="309" t="str">
        <f>IF(IF(ISNUMBER(E1114),"",MAX(G$4:G1113)+1)&lt;=G$3,IF(ISNUMBER(E1114),"",MAX(G$4:G1113)+1),"")</f>
        <v/>
      </c>
      <c r="K1114" s="309"/>
      <c r="L1114" s="309" t="str">
        <f>IF(C1114="","",IF(ISNUMBER(MATCH(C1114,$J$5:$J$1000,0)),"",IF(G1114=1,E$4,0)+MAX(L$4:L1113)+1))</f>
        <v/>
      </c>
    </row>
    <row r="1115" spans="1:12" ht="12.75" customHeight="1" x14ac:dyDescent="0.25">
      <c r="A1115" s="310" t="str">
        <f>IF(ROW()-ROW(A$4)&lt;=1000,ROW()-ROW(A$4),"")</f>
        <v/>
      </c>
      <c r="G1115" s="309" t="str">
        <f>IF(IF(ISNUMBER(E1115),"",MAX(G$4:G1114)+1)&lt;=G$3,IF(ISNUMBER(E1115),"",MAX(G$4:G1114)+1),"")</f>
        <v/>
      </c>
      <c r="K1115" s="309"/>
      <c r="L1115" s="309" t="str">
        <f>IF(C1115="","",IF(ISNUMBER(MATCH(C1115,$J$5:$J$1000,0)),"",IF(G1115=1,E$4,0)+MAX(L$4:L1114)+1))</f>
        <v/>
      </c>
    </row>
    <row r="1116" spans="1:12" ht="12.75" customHeight="1" x14ac:dyDescent="0.25">
      <c r="A1116" s="310" t="str">
        <f>IF(ROW()-ROW(A$4)&lt;=1000,ROW()-ROW(A$4),"")</f>
        <v/>
      </c>
      <c r="G1116" s="309" t="str">
        <f>IF(IF(ISNUMBER(E1116),"",MAX(G$4:G1115)+1)&lt;=G$3,IF(ISNUMBER(E1116),"",MAX(G$4:G1115)+1),"")</f>
        <v/>
      </c>
      <c r="K1116" s="309"/>
      <c r="L1116" s="309" t="str">
        <f>IF(C1116="","",IF(ISNUMBER(MATCH(C1116,$J$5:$J$1000,0)),"",IF(G1116=1,E$4,0)+MAX(L$4:L1115)+1))</f>
        <v/>
      </c>
    </row>
    <row r="1117" spans="1:12" ht="12.75" customHeight="1" x14ac:dyDescent="0.25">
      <c r="A1117" s="310" t="str">
        <f>IF(ROW()-ROW(A$4)&lt;=1000,ROW()-ROW(A$4),"")</f>
        <v/>
      </c>
      <c r="G1117" s="309" t="str">
        <f>IF(IF(ISNUMBER(E1117),"",MAX(G$4:G1116)+1)&lt;=G$3,IF(ISNUMBER(E1117),"",MAX(G$4:G1116)+1),"")</f>
        <v/>
      </c>
      <c r="K1117" s="309"/>
      <c r="L1117" s="309" t="str">
        <f>IF(C1117="","",IF(ISNUMBER(MATCH(C1117,$J$5:$J$1000,0)),"",IF(G1117=1,E$4,0)+MAX(L$4:L1116)+1))</f>
        <v/>
      </c>
    </row>
    <row r="1118" spans="1:12" ht="12.75" customHeight="1" x14ac:dyDescent="0.25">
      <c r="A1118" s="310" t="str">
        <f>IF(ROW()-ROW(A$4)&lt;=1000,ROW()-ROW(A$4),"")</f>
        <v/>
      </c>
      <c r="G1118" s="309" t="str">
        <f>IF(IF(ISNUMBER(E1118),"",MAX(G$4:G1117)+1)&lt;=G$3,IF(ISNUMBER(E1118),"",MAX(G$4:G1117)+1),"")</f>
        <v/>
      </c>
      <c r="K1118" s="309"/>
      <c r="L1118" s="309" t="str">
        <f>IF(C1118="","",IF(ISNUMBER(MATCH(C1118,$J$5:$J$1000,0)),"",IF(G1118=1,E$4,0)+MAX(L$4:L1117)+1))</f>
        <v/>
      </c>
    </row>
    <row r="1119" spans="1:12" ht="12.75" customHeight="1" x14ac:dyDescent="0.25">
      <c r="A1119" s="310" t="str">
        <f>IF(ROW()-ROW(A$4)&lt;=1000,ROW()-ROW(A$4),"")</f>
        <v/>
      </c>
      <c r="G1119" s="309" t="str">
        <f>IF(IF(ISNUMBER(E1119),"",MAX(G$4:G1118)+1)&lt;=G$3,IF(ISNUMBER(E1119),"",MAX(G$4:G1118)+1),"")</f>
        <v/>
      </c>
      <c r="K1119" s="309"/>
      <c r="L1119" s="309" t="str">
        <f>IF(C1119="","",IF(ISNUMBER(MATCH(C1119,$J$5:$J$1000,0)),"",IF(G1119=1,E$4,0)+MAX(L$4:L1118)+1))</f>
        <v/>
      </c>
    </row>
    <row r="1120" spans="1:12" ht="12.75" customHeight="1" x14ac:dyDescent="0.25">
      <c r="A1120" s="310" t="str">
        <f>IF(ROW()-ROW(A$4)&lt;=1000,ROW()-ROW(A$4),"")</f>
        <v/>
      </c>
      <c r="G1120" s="309" t="str">
        <f>IF(IF(ISNUMBER(E1120),"",MAX(G$4:G1119)+1)&lt;=G$3,IF(ISNUMBER(E1120),"",MAX(G$4:G1119)+1),"")</f>
        <v/>
      </c>
      <c r="K1120" s="309"/>
      <c r="L1120" s="309" t="str">
        <f>IF(C1120="","",IF(ISNUMBER(MATCH(C1120,$J$5:$J$1000,0)),"",IF(G1120=1,E$4,0)+MAX(L$4:L1119)+1))</f>
        <v/>
      </c>
    </row>
    <row r="1121" spans="1:12" ht="12.75" customHeight="1" x14ac:dyDescent="0.25">
      <c r="A1121" s="310" t="str">
        <f>IF(ROW()-ROW(A$4)&lt;=1000,ROW()-ROW(A$4),"")</f>
        <v/>
      </c>
      <c r="G1121" s="309" t="str">
        <f>IF(IF(ISNUMBER(E1121),"",MAX(G$4:G1120)+1)&lt;=G$3,IF(ISNUMBER(E1121),"",MAX(G$4:G1120)+1),"")</f>
        <v/>
      </c>
      <c r="K1121" s="309"/>
      <c r="L1121" s="309" t="str">
        <f>IF(C1121="","",IF(ISNUMBER(MATCH(C1121,$J$5:$J$1000,0)),"",IF(G1121=1,E$4,0)+MAX(L$4:L1120)+1))</f>
        <v/>
      </c>
    </row>
    <row r="1122" spans="1:12" ht="12.75" customHeight="1" x14ac:dyDescent="0.25">
      <c r="A1122" s="310" t="str">
        <f>IF(ROW()-ROW(A$4)&lt;=1000,ROW()-ROW(A$4),"")</f>
        <v/>
      </c>
      <c r="G1122" s="309" t="str">
        <f>IF(IF(ISNUMBER(E1122),"",MAX(G$4:G1121)+1)&lt;=G$3,IF(ISNUMBER(E1122),"",MAX(G$4:G1121)+1),"")</f>
        <v/>
      </c>
      <c r="K1122" s="309"/>
      <c r="L1122" s="309" t="str">
        <f>IF(C1122="","",IF(ISNUMBER(MATCH(C1122,$J$5:$J$1000,0)),"",IF(G1122=1,E$4,0)+MAX(L$4:L1121)+1))</f>
        <v/>
      </c>
    </row>
    <row r="1123" spans="1:12" ht="12.75" customHeight="1" x14ac:dyDescent="0.25">
      <c r="A1123" s="310" t="str">
        <f>IF(ROW()-ROW(A$4)&lt;=1000,ROW()-ROW(A$4),"")</f>
        <v/>
      </c>
      <c r="G1123" s="309" t="str">
        <f>IF(IF(ISNUMBER(E1123),"",MAX(G$4:G1122)+1)&lt;=G$3,IF(ISNUMBER(E1123),"",MAX(G$4:G1122)+1),"")</f>
        <v/>
      </c>
      <c r="K1123" s="309"/>
      <c r="L1123" s="309" t="str">
        <f>IF(C1123="","",IF(ISNUMBER(MATCH(C1123,$J$5:$J$1000,0)),"",IF(G1123=1,E$4,0)+MAX(L$4:L1122)+1))</f>
        <v/>
      </c>
    </row>
    <row r="1124" spans="1:12" ht="12.75" customHeight="1" x14ac:dyDescent="0.25">
      <c r="A1124" s="310" t="str">
        <f>IF(ROW()-ROW(A$4)&lt;=1000,ROW()-ROW(A$4),"")</f>
        <v/>
      </c>
      <c r="G1124" s="309" t="str">
        <f>IF(IF(ISNUMBER(E1124),"",MAX(G$4:G1123)+1)&lt;=G$3,IF(ISNUMBER(E1124),"",MAX(G$4:G1123)+1),"")</f>
        <v/>
      </c>
      <c r="K1124" s="309"/>
      <c r="L1124" s="309" t="str">
        <f>IF(C1124="","",IF(ISNUMBER(MATCH(C1124,$J$5:$J$1000,0)),"",IF(G1124=1,E$4,0)+MAX(L$4:L1123)+1))</f>
        <v/>
      </c>
    </row>
    <row r="1125" spans="1:12" ht="12.75" customHeight="1" x14ac:dyDescent="0.25">
      <c r="A1125" s="310" t="str">
        <f>IF(ROW()-ROW(A$4)&lt;=1000,ROW()-ROW(A$4),"")</f>
        <v/>
      </c>
      <c r="G1125" s="309" t="str">
        <f>IF(IF(ISNUMBER(E1125),"",MAX(G$4:G1124)+1)&lt;=G$3,IF(ISNUMBER(E1125),"",MAX(G$4:G1124)+1),"")</f>
        <v/>
      </c>
      <c r="K1125" s="309"/>
      <c r="L1125" s="309" t="str">
        <f>IF(C1125="","",IF(ISNUMBER(MATCH(C1125,$J$5:$J$1000,0)),"",IF(G1125=1,E$4,0)+MAX(L$4:L1124)+1))</f>
        <v/>
      </c>
    </row>
    <row r="1126" spans="1:12" ht="12.75" customHeight="1" x14ac:dyDescent="0.25">
      <c r="A1126" s="310" t="str">
        <f>IF(ROW()-ROW(A$4)&lt;=1000,ROW()-ROW(A$4),"")</f>
        <v/>
      </c>
      <c r="G1126" s="309" t="str">
        <f>IF(IF(ISNUMBER(E1126),"",MAX(G$4:G1125)+1)&lt;=G$3,IF(ISNUMBER(E1126),"",MAX(G$4:G1125)+1),"")</f>
        <v/>
      </c>
      <c r="K1126" s="309"/>
      <c r="L1126" s="309" t="str">
        <f>IF(C1126="","",IF(ISNUMBER(MATCH(C1126,$J$5:$J$1000,0)),"",IF(G1126=1,E$4,0)+MAX(L$4:L1125)+1))</f>
        <v/>
      </c>
    </row>
    <row r="1127" spans="1:12" ht="12.75" customHeight="1" x14ac:dyDescent="0.25">
      <c r="A1127" s="310" t="str">
        <f>IF(ROW()-ROW(A$4)&lt;=1000,ROW()-ROW(A$4),"")</f>
        <v/>
      </c>
      <c r="G1127" s="309" t="str">
        <f>IF(IF(ISNUMBER(E1127),"",MAX(G$4:G1126)+1)&lt;=G$3,IF(ISNUMBER(E1127),"",MAX(G$4:G1126)+1),"")</f>
        <v/>
      </c>
      <c r="K1127" s="309"/>
      <c r="L1127" s="309" t="str">
        <f>IF(C1127="","",IF(ISNUMBER(MATCH(C1127,$J$5:$J$1000,0)),"",IF(G1127=1,E$4,0)+MAX(L$4:L1126)+1))</f>
        <v/>
      </c>
    </row>
    <row r="1128" spans="1:12" ht="12.75" customHeight="1" x14ac:dyDescent="0.25">
      <c r="A1128" s="310" t="str">
        <f>IF(ROW()-ROW(A$4)&lt;=1000,ROW()-ROW(A$4),"")</f>
        <v/>
      </c>
      <c r="G1128" s="309" t="str">
        <f>IF(IF(ISNUMBER(E1128),"",MAX(G$4:G1127)+1)&lt;=G$3,IF(ISNUMBER(E1128),"",MAX(G$4:G1127)+1),"")</f>
        <v/>
      </c>
      <c r="K1128" s="309"/>
      <c r="L1128" s="309" t="str">
        <f>IF(C1128="","",IF(ISNUMBER(MATCH(C1128,$J$5:$J$1000,0)),"",IF(G1128=1,E$4,0)+MAX(L$4:L1127)+1))</f>
        <v/>
      </c>
    </row>
    <row r="1129" spans="1:12" ht="12.75" customHeight="1" x14ac:dyDescent="0.25">
      <c r="A1129" s="310" t="str">
        <f>IF(ROW()-ROW(A$4)&lt;=1000,ROW()-ROW(A$4),"")</f>
        <v/>
      </c>
      <c r="G1129" s="309" t="str">
        <f>IF(IF(ISNUMBER(E1129),"",MAX(G$4:G1128)+1)&lt;=G$3,IF(ISNUMBER(E1129),"",MAX(G$4:G1128)+1),"")</f>
        <v/>
      </c>
      <c r="K1129" s="309"/>
      <c r="L1129" s="309" t="str">
        <f>IF(C1129="","",IF(ISNUMBER(MATCH(C1129,$J$5:$J$1000,0)),"",IF(G1129=1,E$4,0)+MAX(L$4:L1128)+1))</f>
        <v/>
      </c>
    </row>
    <row r="1130" spans="1:12" ht="12.75" customHeight="1" x14ac:dyDescent="0.25">
      <c r="A1130" s="310" t="str">
        <f>IF(ROW()-ROW(A$4)&lt;=1000,ROW()-ROW(A$4),"")</f>
        <v/>
      </c>
      <c r="G1130" s="309" t="str">
        <f>IF(IF(ISNUMBER(E1130),"",MAX(G$4:G1129)+1)&lt;=G$3,IF(ISNUMBER(E1130),"",MAX(G$4:G1129)+1),"")</f>
        <v/>
      </c>
      <c r="K1130" s="309"/>
      <c r="L1130" s="309" t="str">
        <f>IF(C1130="","",IF(ISNUMBER(MATCH(C1130,$J$5:$J$1000,0)),"",IF(G1130=1,E$4,0)+MAX(L$4:L1129)+1))</f>
        <v/>
      </c>
    </row>
    <row r="1131" spans="1:12" ht="12.75" customHeight="1" x14ac:dyDescent="0.25">
      <c r="A1131" s="310" t="str">
        <f>IF(ROW()-ROW(A$4)&lt;=1000,ROW()-ROW(A$4),"")</f>
        <v/>
      </c>
      <c r="G1131" s="309" t="str">
        <f>IF(IF(ISNUMBER(E1131),"",MAX(G$4:G1130)+1)&lt;=G$3,IF(ISNUMBER(E1131),"",MAX(G$4:G1130)+1),"")</f>
        <v/>
      </c>
      <c r="K1131" s="309"/>
      <c r="L1131" s="309" t="str">
        <f>IF(C1131="","",IF(ISNUMBER(MATCH(C1131,$J$5:$J$1000,0)),"",IF(G1131=1,E$4,0)+MAX(L$4:L1130)+1))</f>
        <v/>
      </c>
    </row>
    <row r="1132" spans="1:12" ht="12.75" customHeight="1" x14ac:dyDescent="0.25">
      <c r="A1132" s="310" t="str">
        <f>IF(ROW()-ROW(A$4)&lt;=1000,ROW()-ROW(A$4),"")</f>
        <v/>
      </c>
      <c r="G1132" s="309" t="str">
        <f>IF(IF(ISNUMBER(E1132),"",MAX(G$4:G1131)+1)&lt;=G$3,IF(ISNUMBER(E1132),"",MAX(G$4:G1131)+1),"")</f>
        <v/>
      </c>
      <c r="K1132" s="309"/>
      <c r="L1132" s="309" t="str">
        <f>IF(C1132="","",IF(ISNUMBER(MATCH(C1132,$J$5:$J$1000,0)),"",IF(G1132=1,E$4,0)+MAX(L$4:L1131)+1))</f>
        <v/>
      </c>
    </row>
    <row r="1133" spans="1:12" ht="12.75" customHeight="1" x14ac:dyDescent="0.25">
      <c r="A1133" s="310" t="str">
        <f>IF(ROW()-ROW(A$4)&lt;=1000,ROW()-ROW(A$4),"")</f>
        <v/>
      </c>
      <c r="G1133" s="309" t="str">
        <f>IF(IF(ISNUMBER(E1133),"",MAX(G$4:G1132)+1)&lt;=G$3,IF(ISNUMBER(E1133),"",MAX(G$4:G1132)+1),"")</f>
        <v/>
      </c>
      <c r="K1133" s="309"/>
      <c r="L1133" s="309" t="str">
        <f>IF(C1133="","",IF(ISNUMBER(MATCH(C1133,$J$5:$J$1000,0)),"",IF(G1133=1,E$4,0)+MAX(L$4:L1132)+1))</f>
        <v/>
      </c>
    </row>
    <row r="1134" spans="1:12" ht="12.75" customHeight="1" x14ac:dyDescent="0.25">
      <c r="A1134" s="310" t="str">
        <f>IF(ROW()-ROW(A$4)&lt;=1000,ROW()-ROW(A$4),"")</f>
        <v/>
      </c>
      <c r="G1134" s="309" t="str">
        <f>IF(IF(ISNUMBER(E1134),"",MAX(G$4:G1133)+1)&lt;=G$3,IF(ISNUMBER(E1134),"",MAX(G$4:G1133)+1),"")</f>
        <v/>
      </c>
      <c r="K1134" s="309"/>
      <c r="L1134" s="309" t="str">
        <f>IF(C1134="","",IF(ISNUMBER(MATCH(C1134,$J$5:$J$1000,0)),"",IF(G1134=1,E$4,0)+MAX(L$4:L1133)+1))</f>
        <v/>
      </c>
    </row>
    <row r="1135" spans="1:12" ht="12.75" customHeight="1" x14ac:dyDescent="0.25">
      <c r="A1135" s="310" t="str">
        <f>IF(ROW()-ROW(A$4)&lt;=1000,ROW()-ROW(A$4),"")</f>
        <v/>
      </c>
      <c r="G1135" s="309" t="str">
        <f>IF(IF(ISNUMBER(E1135),"",MAX(G$4:G1134)+1)&lt;=G$3,IF(ISNUMBER(E1135),"",MAX(G$4:G1134)+1),"")</f>
        <v/>
      </c>
      <c r="K1135" s="309"/>
      <c r="L1135" s="309" t="str">
        <f>IF(C1135="","",IF(ISNUMBER(MATCH(C1135,$J$5:$J$1000,0)),"",IF(G1135=1,E$4,0)+MAX(L$4:L1134)+1))</f>
        <v/>
      </c>
    </row>
    <row r="1136" spans="1:12" ht="12.75" customHeight="1" x14ac:dyDescent="0.25">
      <c r="A1136" s="310" t="str">
        <f>IF(ROW()-ROW(A$4)&lt;=1000,ROW()-ROW(A$4),"")</f>
        <v/>
      </c>
      <c r="G1136" s="309" t="str">
        <f>IF(IF(ISNUMBER(E1136),"",MAX(G$4:G1135)+1)&lt;=G$3,IF(ISNUMBER(E1136),"",MAX(G$4:G1135)+1),"")</f>
        <v/>
      </c>
      <c r="K1136" s="309"/>
      <c r="L1136" s="309" t="str">
        <f>IF(C1136="","",IF(ISNUMBER(MATCH(C1136,$J$5:$J$1000,0)),"",IF(G1136=1,E$4,0)+MAX(L$4:L1135)+1))</f>
        <v/>
      </c>
    </row>
    <row r="1137" spans="1:12" ht="12.75" customHeight="1" x14ac:dyDescent="0.25">
      <c r="A1137" s="310" t="str">
        <f>IF(ROW()-ROW(A$4)&lt;=1000,ROW()-ROW(A$4),"")</f>
        <v/>
      </c>
      <c r="G1137" s="309" t="str">
        <f>IF(IF(ISNUMBER(E1137),"",MAX(G$4:G1136)+1)&lt;=G$3,IF(ISNUMBER(E1137),"",MAX(G$4:G1136)+1),"")</f>
        <v/>
      </c>
      <c r="K1137" s="309"/>
      <c r="L1137" s="309" t="str">
        <f>IF(C1137="","",IF(ISNUMBER(MATCH(C1137,$J$5:$J$1000,0)),"",IF(G1137=1,E$4,0)+MAX(L$4:L1136)+1))</f>
        <v/>
      </c>
    </row>
    <row r="1138" spans="1:12" ht="12.75" customHeight="1" x14ac:dyDescent="0.25">
      <c r="A1138" s="310" t="str">
        <f>IF(ROW()-ROW(A$4)&lt;=1000,ROW()-ROW(A$4),"")</f>
        <v/>
      </c>
      <c r="G1138" s="309" t="str">
        <f>IF(IF(ISNUMBER(E1138),"",MAX(G$4:G1137)+1)&lt;=G$3,IF(ISNUMBER(E1138),"",MAX(G$4:G1137)+1),"")</f>
        <v/>
      </c>
      <c r="K1138" s="309"/>
      <c r="L1138" s="309" t="str">
        <f>IF(C1138="","",IF(ISNUMBER(MATCH(C1138,$J$5:$J$1000,0)),"",IF(G1138=1,E$4,0)+MAX(L$4:L1137)+1))</f>
        <v/>
      </c>
    </row>
    <row r="1139" spans="1:12" ht="12.75" customHeight="1" x14ac:dyDescent="0.25">
      <c r="A1139" s="310" t="str">
        <f>IF(ROW()-ROW(A$4)&lt;=1000,ROW()-ROW(A$4),"")</f>
        <v/>
      </c>
      <c r="G1139" s="309" t="str">
        <f>IF(IF(ISNUMBER(E1139),"",MAX(G$4:G1138)+1)&lt;=G$3,IF(ISNUMBER(E1139),"",MAX(G$4:G1138)+1),"")</f>
        <v/>
      </c>
      <c r="K1139" s="309"/>
      <c r="L1139" s="309" t="str">
        <f>IF(C1139="","",IF(ISNUMBER(MATCH(C1139,$J$5:$J$1000,0)),"",IF(G1139=1,E$4,0)+MAX(L$4:L1138)+1))</f>
        <v/>
      </c>
    </row>
    <row r="1140" spans="1:12" ht="12.75" customHeight="1" x14ac:dyDescent="0.25">
      <c r="A1140" s="310" t="str">
        <f>IF(ROW()-ROW(A$4)&lt;=1000,ROW()-ROW(A$4),"")</f>
        <v/>
      </c>
      <c r="G1140" s="309" t="str">
        <f>IF(IF(ISNUMBER(E1140),"",MAX(G$4:G1139)+1)&lt;=G$3,IF(ISNUMBER(E1140),"",MAX(G$4:G1139)+1),"")</f>
        <v/>
      </c>
      <c r="K1140" s="309"/>
      <c r="L1140" s="309" t="str">
        <f>IF(C1140="","",IF(ISNUMBER(MATCH(C1140,$J$5:$J$1000,0)),"",IF(G1140=1,E$4,0)+MAX(L$4:L1139)+1))</f>
        <v/>
      </c>
    </row>
    <row r="1141" spans="1:12" ht="12.75" customHeight="1" x14ac:dyDescent="0.25">
      <c r="A1141" s="310" t="str">
        <f>IF(ROW()-ROW(A$4)&lt;=1000,ROW()-ROW(A$4),"")</f>
        <v/>
      </c>
      <c r="G1141" s="309" t="str">
        <f>IF(IF(ISNUMBER(E1141),"",MAX(G$4:G1140)+1)&lt;=G$3,IF(ISNUMBER(E1141),"",MAX(G$4:G1140)+1),"")</f>
        <v/>
      </c>
      <c r="K1141" s="309"/>
      <c r="L1141" s="309" t="str">
        <f>IF(C1141="","",IF(ISNUMBER(MATCH(C1141,$J$5:$J$1000,0)),"",IF(G1141=1,E$4,0)+MAX(L$4:L1140)+1))</f>
        <v/>
      </c>
    </row>
    <row r="1142" spans="1:12" ht="12.75" customHeight="1" x14ac:dyDescent="0.25">
      <c r="A1142" s="310" t="str">
        <f>IF(ROW()-ROW(A$4)&lt;=1000,ROW()-ROW(A$4),"")</f>
        <v/>
      </c>
      <c r="G1142" s="309" t="str">
        <f>IF(IF(ISNUMBER(E1142),"",MAX(G$4:G1141)+1)&lt;=G$3,IF(ISNUMBER(E1142),"",MAX(G$4:G1141)+1),"")</f>
        <v/>
      </c>
      <c r="K1142" s="309"/>
      <c r="L1142" s="309" t="str">
        <f>IF(C1142="","",IF(ISNUMBER(MATCH(C1142,$J$5:$J$1000,0)),"",IF(G1142=1,E$4,0)+MAX(L$4:L1141)+1))</f>
        <v/>
      </c>
    </row>
    <row r="1143" spans="1:12" ht="12.75" customHeight="1" x14ac:dyDescent="0.25">
      <c r="A1143" s="310" t="str">
        <f>IF(ROW()-ROW(A$4)&lt;=1000,ROW()-ROW(A$4),"")</f>
        <v/>
      </c>
      <c r="G1143" s="309" t="str">
        <f>IF(IF(ISNUMBER(E1143),"",MAX(G$4:G1142)+1)&lt;=G$3,IF(ISNUMBER(E1143),"",MAX(G$4:G1142)+1),"")</f>
        <v/>
      </c>
      <c r="K1143" s="309"/>
      <c r="L1143" s="309" t="str">
        <f>IF(C1143="","",IF(ISNUMBER(MATCH(C1143,$J$5:$J$1000,0)),"",IF(G1143=1,E$4,0)+MAX(L$4:L1142)+1))</f>
        <v/>
      </c>
    </row>
    <row r="1144" spans="1:12" ht="12.75" customHeight="1" x14ac:dyDescent="0.25">
      <c r="A1144" s="310" t="str">
        <f>IF(ROW()-ROW(A$4)&lt;=1000,ROW()-ROW(A$4),"")</f>
        <v/>
      </c>
      <c r="G1144" s="309" t="str">
        <f>IF(IF(ISNUMBER(E1144),"",MAX(G$4:G1143)+1)&lt;=G$3,IF(ISNUMBER(E1144),"",MAX(G$4:G1143)+1),"")</f>
        <v/>
      </c>
      <c r="K1144" s="309"/>
      <c r="L1144" s="309" t="str">
        <f>IF(C1144="","",IF(ISNUMBER(MATCH(C1144,$J$5:$J$1000,0)),"",IF(G1144=1,E$4,0)+MAX(L$4:L1143)+1))</f>
        <v/>
      </c>
    </row>
    <row r="1145" spans="1:12" ht="12.75" customHeight="1" x14ac:dyDescent="0.25">
      <c r="A1145" s="310" t="str">
        <f>IF(ROW()-ROW(A$4)&lt;=1000,ROW()-ROW(A$4),"")</f>
        <v/>
      </c>
      <c r="G1145" s="309" t="str">
        <f>IF(IF(ISNUMBER(E1145),"",MAX(G$4:G1144)+1)&lt;=G$3,IF(ISNUMBER(E1145),"",MAX(G$4:G1144)+1),"")</f>
        <v/>
      </c>
      <c r="K1145" s="309"/>
      <c r="L1145" s="309" t="str">
        <f>IF(C1145="","",IF(ISNUMBER(MATCH(C1145,$J$5:$J$1000,0)),"",IF(G1145=1,E$4,0)+MAX(L$4:L1144)+1))</f>
        <v/>
      </c>
    </row>
    <row r="1146" spans="1:12" ht="12.75" customHeight="1" x14ac:dyDescent="0.25">
      <c r="A1146" s="310" t="str">
        <f>IF(ROW()-ROW(A$4)&lt;=1000,ROW()-ROW(A$4),"")</f>
        <v/>
      </c>
      <c r="G1146" s="309" t="str">
        <f>IF(IF(ISNUMBER(E1146),"",MAX(G$4:G1145)+1)&lt;=G$3,IF(ISNUMBER(E1146),"",MAX(G$4:G1145)+1),"")</f>
        <v/>
      </c>
      <c r="K1146" s="309"/>
      <c r="L1146" s="309" t="str">
        <f>IF(C1146="","",IF(ISNUMBER(MATCH(C1146,$J$5:$J$1000,0)),"",IF(G1146=1,E$4,0)+MAX(L$4:L1145)+1))</f>
        <v/>
      </c>
    </row>
    <row r="1147" spans="1:12" ht="12.75" customHeight="1" x14ac:dyDescent="0.25">
      <c r="A1147" s="310" t="str">
        <f>IF(ROW()-ROW(A$4)&lt;=1000,ROW()-ROW(A$4),"")</f>
        <v/>
      </c>
      <c r="G1147" s="309" t="str">
        <f>IF(IF(ISNUMBER(E1147),"",MAX(G$4:G1146)+1)&lt;=G$3,IF(ISNUMBER(E1147),"",MAX(G$4:G1146)+1),"")</f>
        <v/>
      </c>
      <c r="K1147" s="309"/>
      <c r="L1147" s="309" t="str">
        <f>IF(C1147="","",IF(ISNUMBER(MATCH(C1147,$J$5:$J$1000,0)),"",IF(G1147=1,E$4,0)+MAX(L$4:L1146)+1))</f>
        <v/>
      </c>
    </row>
    <row r="1148" spans="1:12" ht="12.75" customHeight="1" x14ac:dyDescent="0.25">
      <c r="A1148" s="310" t="str">
        <f>IF(ROW()-ROW(A$4)&lt;=1000,ROW()-ROW(A$4),"")</f>
        <v/>
      </c>
      <c r="G1148" s="309" t="str">
        <f>IF(IF(ISNUMBER(E1148),"",MAX(G$4:G1147)+1)&lt;=G$3,IF(ISNUMBER(E1148),"",MAX(G$4:G1147)+1),"")</f>
        <v/>
      </c>
      <c r="K1148" s="309"/>
      <c r="L1148" s="309" t="str">
        <f>IF(C1148="","",IF(ISNUMBER(MATCH(C1148,$J$5:$J$1000,0)),"",IF(G1148=1,E$4,0)+MAX(L$4:L1147)+1))</f>
        <v/>
      </c>
    </row>
    <row r="1149" spans="1:12" ht="12.75" customHeight="1" x14ac:dyDescent="0.25">
      <c r="A1149" s="310" t="str">
        <f>IF(ROW()-ROW(A$4)&lt;=1000,ROW()-ROW(A$4),"")</f>
        <v/>
      </c>
      <c r="G1149" s="309" t="str">
        <f>IF(IF(ISNUMBER(E1149),"",MAX(G$4:G1148)+1)&lt;=G$3,IF(ISNUMBER(E1149),"",MAX(G$4:G1148)+1),"")</f>
        <v/>
      </c>
      <c r="K1149" s="309"/>
      <c r="L1149" s="309" t="str">
        <f>IF(C1149="","",IF(ISNUMBER(MATCH(C1149,$J$5:$J$1000,0)),"",IF(G1149=1,E$4,0)+MAX(L$4:L1148)+1))</f>
        <v/>
      </c>
    </row>
    <row r="1150" spans="1:12" ht="12.75" customHeight="1" x14ac:dyDescent="0.25">
      <c r="A1150" s="310" t="str">
        <f>IF(ROW()-ROW(A$4)&lt;=1000,ROW()-ROW(A$4),"")</f>
        <v/>
      </c>
      <c r="G1150" s="309" t="str">
        <f>IF(IF(ISNUMBER(E1150),"",MAX(G$4:G1149)+1)&lt;=G$3,IF(ISNUMBER(E1150),"",MAX(G$4:G1149)+1),"")</f>
        <v/>
      </c>
      <c r="K1150" s="309"/>
      <c r="L1150" s="309" t="str">
        <f>IF(C1150="","",IF(ISNUMBER(MATCH(C1150,$J$5:$J$1000,0)),"",IF(G1150=1,E$4,0)+MAX(L$4:L1149)+1))</f>
        <v/>
      </c>
    </row>
    <row r="1151" spans="1:12" ht="12.75" customHeight="1" x14ac:dyDescent="0.25">
      <c r="A1151" s="310" t="str">
        <f>IF(ROW()-ROW(A$4)&lt;=1000,ROW()-ROW(A$4),"")</f>
        <v/>
      </c>
      <c r="G1151" s="309" t="str">
        <f>IF(IF(ISNUMBER(E1151),"",MAX(G$4:G1150)+1)&lt;=G$3,IF(ISNUMBER(E1151),"",MAX(G$4:G1150)+1),"")</f>
        <v/>
      </c>
      <c r="K1151" s="309"/>
      <c r="L1151" s="309" t="str">
        <f>IF(C1151="","",IF(ISNUMBER(MATCH(C1151,$J$5:$J$1000,0)),"",IF(G1151=1,E$4,0)+MAX(L$4:L1150)+1))</f>
        <v/>
      </c>
    </row>
    <row r="1152" spans="1:12" ht="12.75" customHeight="1" x14ac:dyDescent="0.25">
      <c r="A1152" s="310" t="str">
        <f>IF(ROW()-ROW(A$4)&lt;=1000,ROW()-ROW(A$4),"")</f>
        <v/>
      </c>
      <c r="G1152" s="309" t="str">
        <f>IF(IF(ISNUMBER(E1152),"",MAX(G$4:G1151)+1)&lt;=G$3,IF(ISNUMBER(E1152),"",MAX(G$4:G1151)+1),"")</f>
        <v/>
      </c>
      <c r="K1152" s="309"/>
      <c r="L1152" s="309" t="str">
        <f>IF(C1152="","",IF(ISNUMBER(MATCH(C1152,$J$5:$J$1000,0)),"",IF(G1152=1,E$4,0)+MAX(L$4:L1151)+1))</f>
        <v/>
      </c>
    </row>
    <row r="1153" spans="1:12" ht="12.75" customHeight="1" x14ac:dyDescent="0.25">
      <c r="A1153" s="310" t="str">
        <f>IF(ROW()-ROW(A$4)&lt;=1000,ROW()-ROW(A$4),"")</f>
        <v/>
      </c>
      <c r="G1153" s="309" t="str">
        <f>IF(IF(ISNUMBER(E1153),"",MAX(G$4:G1152)+1)&lt;=G$3,IF(ISNUMBER(E1153),"",MAX(G$4:G1152)+1),"")</f>
        <v/>
      </c>
      <c r="K1153" s="309"/>
      <c r="L1153" s="309" t="str">
        <f>IF(C1153="","",IF(ISNUMBER(MATCH(C1153,$J$5:$J$1000,0)),"",IF(G1153=1,E$4,0)+MAX(L$4:L1152)+1))</f>
        <v/>
      </c>
    </row>
    <row r="1154" spans="1:12" ht="12.75" customHeight="1" x14ac:dyDescent="0.25">
      <c r="A1154" s="310" t="str">
        <f>IF(ROW()-ROW(A$4)&lt;=1000,ROW()-ROW(A$4),"")</f>
        <v/>
      </c>
      <c r="G1154" s="309" t="str">
        <f>IF(IF(ISNUMBER(E1154),"",MAX(G$4:G1153)+1)&lt;=G$3,IF(ISNUMBER(E1154),"",MAX(G$4:G1153)+1),"")</f>
        <v/>
      </c>
      <c r="K1154" s="309"/>
      <c r="L1154" s="309" t="str">
        <f>IF(C1154="","",IF(ISNUMBER(MATCH(C1154,$J$5:$J$1000,0)),"",IF(G1154=1,E$4,0)+MAX(L$4:L1153)+1))</f>
        <v/>
      </c>
    </row>
    <row r="1155" spans="1:12" ht="12.75" customHeight="1" x14ac:dyDescent="0.25">
      <c r="A1155" s="310" t="str">
        <f>IF(ROW()-ROW(A$4)&lt;=1000,ROW()-ROW(A$4),"")</f>
        <v/>
      </c>
      <c r="G1155" s="309" t="str">
        <f>IF(IF(ISNUMBER(E1155),"",MAX(G$4:G1154)+1)&lt;=G$3,IF(ISNUMBER(E1155),"",MAX(G$4:G1154)+1),"")</f>
        <v/>
      </c>
      <c r="K1155" s="309"/>
      <c r="L1155" s="309" t="str">
        <f>IF(C1155="","",IF(ISNUMBER(MATCH(C1155,$J$5:$J$1000,0)),"",IF(G1155=1,E$4,0)+MAX(L$4:L1154)+1))</f>
        <v/>
      </c>
    </row>
    <row r="1156" spans="1:12" ht="12.75" customHeight="1" x14ac:dyDescent="0.25">
      <c r="A1156" s="310" t="str">
        <f>IF(ROW()-ROW(A$4)&lt;=1000,ROW()-ROW(A$4),"")</f>
        <v/>
      </c>
      <c r="G1156" s="309" t="str">
        <f>IF(IF(ISNUMBER(E1156),"",MAX(G$4:G1155)+1)&lt;=G$3,IF(ISNUMBER(E1156),"",MAX(G$4:G1155)+1),"")</f>
        <v/>
      </c>
      <c r="K1156" s="309"/>
      <c r="L1156" s="309" t="str">
        <f>IF(C1156="","",IF(ISNUMBER(MATCH(C1156,$J$5:$J$1000,0)),"",IF(G1156=1,E$4,0)+MAX(L$4:L1155)+1))</f>
        <v/>
      </c>
    </row>
    <row r="1157" spans="1:12" ht="12.75" customHeight="1" x14ac:dyDescent="0.25">
      <c r="A1157" s="310" t="str">
        <f>IF(ROW()-ROW(A$4)&lt;=1000,ROW()-ROW(A$4),"")</f>
        <v/>
      </c>
      <c r="G1157" s="309" t="str">
        <f>IF(IF(ISNUMBER(E1157),"",MAX(G$4:G1156)+1)&lt;=G$3,IF(ISNUMBER(E1157),"",MAX(G$4:G1156)+1),"")</f>
        <v/>
      </c>
      <c r="K1157" s="309"/>
      <c r="L1157" s="309" t="str">
        <f>IF(C1157="","",IF(ISNUMBER(MATCH(C1157,$J$5:$J$1000,0)),"",IF(G1157=1,E$4,0)+MAX(L$4:L1156)+1))</f>
        <v/>
      </c>
    </row>
    <row r="1158" spans="1:12" ht="12.75" customHeight="1" x14ac:dyDescent="0.25">
      <c r="A1158" s="310" t="str">
        <f>IF(ROW()-ROW(A$4)&lt;=1000,ROW()-ROW(A$4),"")</f>
        <v/>
      </c>
      <c r="G1158" s="309" t="str">
        <f>IF(IF(ISNUMBER(E1158),"",MAX(G$4:G1157)+1)&lt;=G$3,IF(ISNUMBER(E1158),"",MAX(G$4:G1157)+1),"")</f>
        <v/>
      </c>
      <c r="K1158" s="309"/>
      <c r="L1158" s="309" t="str">
        <f>IF(C1158="","",IF(ISNUMBER(MATCH(C1158,$J$5:$J$1000,0)),"",IF(G1158=1,E$4,0)+MAX(L$4:L1157)+1))</f>
        <v/>
      </c>
    </row>
    <row r="1159" spans="1:12" ht="12.75" customHeight="1" x14ac:dyDescent="0.25">
      <c r="A1159" s="310" t="str">
        <f>IF(ROW()-ROW(A$4)&lt;=1000,ROW()-ROW(A$4),"")</f>
        <v/>
      </c>
      <c r="G1159" s="309" t="str">
        <f>IF(IF(ISNUMBER(E1159),"",MAX(G$4:G1158)+1)&lt;=G$3,IF(ISNUMBER(E1159),"",MAX(G$4:G1158)+1),"")</f>
        <v/>
      </c>
      <c r="K1159" s="309"/>
      <c r="L1159" s="309" t="str">
        <f>IF(C1159="","",IF(ISNUMBER(MATCH(C1159,$J$5:$J$1000,0)),"",IF(G1159=1,E$4,0)+MAX(L$4:L1158)+1))</f>
        <v/>
      </c>
    </row>
    <row r="1160" spans="1:12" ht="12.75" customHeight="1" x14ac:dyDescent="0.25">
      <c r="A1160" s="310" t="str">
        <f>IF(ROW()-ROW(A$4)&lt;=1000,ROW()-ROW(A$4),"")</f>
        <v/>
      </c>
      <c r="G1160" s="309" t="str">
        <f>IF(IF(ISNUMBER(E1160),"",MAX(G$4:G1159)+1)&lt;=G$3,IF(ISNUMBER(E1160),"",MAX(G$4:G1159)+1),"")</f>
        <v/>
      </c>
      <c r="K1160" s="309"/>
      <c r="L1160" s="309" t="str">
        <f>IF(C1160="","",IF(ISNUMBER(MATCH(C1160,$J$5:$J$1000,0)),"",IF(G1160=1,E$4,0)+MAX(L$4:L1159)+1))</f>
        <v/>
      </c>
    </row>
    <row r="1161" spans="1:12" ht="12.75" customHeight="1" x14ac:dyDescent="0.25">
      <c r="A1161" s="310" t="str">
        <f>IF(ROW()-ROW(A$4)&lt;=1000,ROW()-ROW(A$4),"")</f>
        <v/>
      </c>
      <c r="G1161" s="309" t="str">
        <f>IF(IF(ISNUMBER(E1161),"",MAX(G$4:G1160)+1)&lt;=G$3,IF(ISNUMBER(E1161),"",MAX(G$4:G1160)+1),"")</f>
        <v/>
      </c>
      <c r="K1161" s="309"/>
      <c r="L1161" s="309" t="str">
        <f>IF(C1161="","",IF(ISNUMBER(MATCH(C1161,$J$5:$J$1000,0)),"",IF(G1161=1,E$4,0)+MAX(L$4:L1160)+1))</f>
        <v/>
      </c>
    </row>
    <row r="1162" spans="1:12" ht="12.75" customHeight="1" x14ac:dyDescent="0.25">
      <c r="A1162" s="310" t="str">
        <f>IF(ROW()-ROW(A$4)&lt;=1000,ROW()-ROW(A$4),"")</f>
        <v/>
      </c>
      <c r="G1162" s="309" t="str">
        <f>IF(IF(ISNUMBER(E1162),"",MAX(G$4:G1161)+1)&lt;=G$3,IF(ISNUMBER(E1162),"",MAX(G$4:G1161)+1),"")</f>
        <v/>
      </c>
      <c r="K1162" s="309"/>
      <c r="L1162" s="309" t="str">
        <f>IF(C1162="","",IF(ISNUMBER(MATCH(C1162,$J$5:$J$1000,0)),"",IF(G1162=1,E$4,0)+MAX(L$4:L1161)+1))</f>
        <v/>
      </c>
    </row>
    <row r="1163" spans="1:12" ht="12.75" customHeight="1" x14ac:dyDescent="0.25">
      <c r="A1163" s="310" t="str">
        <f>IF(ROW()-ROW(A$4)&lt;=1000,ROW()-ROW(A$4),"")</f>
        <v/>
      </c>
      <c r="G1163" s="309" t="str">
        <f>IF(IF(ISNUMBER(E1163),"",MAX(G$4:G1162)+1)&lt;=G$3,IF(ISNUMBER(E1163),"",MAX(G$4:G1162)+1),"")</f>
        <v/>
      </c>
      <c r="K1163" s="309"/>
      <c r="L1163" s="309" t="str">
        <f>IF(C1163="","",IF(ISNUMBER(MATCH(C1163,$J$5:$J$1000,0)),"",IF(G1163=1,E$4,0)+MAX(L$4:L1162)+1))</f>
        <v/>
      </c>
    </row>
    <row r="1164" spans="1:12" ht="12.75" customHeight="1" x14ac:dyDescent="0.25">
      <c r="A1164" s="310" t="str">
        <f>IF(ROW()-ROW(A$4)&lt;=1000,ROW()-ROW(A$4),"")</f>
        <v/>
      </c>
      <c r="G1164" s="309" t="str">
        <f>IF(IF(ISNUMBER(E1164),"",MAX(G$4:G1163)+1)&lt;=G$3,IF(ISNUMBER(E1164),"",MAX(G$4:G1163)+1),"")</f>
        <v/>
      </c>
      <c r="K1164" s="309"/>
      <c r="L1164" s="309" t="str">
        <f>IF(C1164="","",IF(ISNUMBER(MATCH(C1164,$J$5:$J$1000,0)),"",IF(G1164=1,E$4,0)+MAX(L$4:L1163)+1))</f>
        <v/>
      </c>
    </row>
    <row r="1165" spans="1:12" ht="12.75" customHeight="1" x14ac:dyDescent="0.25">
      <c r="A1165" s="310" t="str">
        <f>IF(ROW()-ROW(A$4)&lt;=1000,ROW()-ROW(A$4),"")</f>
        <v/>
      </c>
      <c r="G1165" s="309" t="str">
        <f>IF(IF(ISNUMBER(E1165),"",MAX(G$4:G1164)+1)&lt;=G$3,IF(ISNUMBER(E1165),"",MAX(G$4:G1164)+1),"")</f>
        <v/>
      </c>
      <c r="K1165" s="309"/>
      <c r="L1165" s="309" t="str">
        <f>IF(C1165="","",IF(ISNUMBER(MATCH(C1165,$J$5:$J$1000,0)),"",IF(G1165=1,E$4,0)+MAX(L$4:L1164)+1))</f>
        <v/>
      </c>
    </row>
    <row r="1166" spans="1:12" ht="12.75" customHeight="1" x14ac:dyDescent="0.25">
      <c r="A1166" s="310" t="str">
        <f>IF(ROW()-ROW(A$4)&lt;=1000,ROW()-ROW(A$4),"")</f>
        <v/>
      </c>
      <c r="G1166" s="309" t="str">
        <f>IF(IF(ISNUMBER(E1166),"",MAX(G$4:G1165)+1)&lt;=G$3,IF(ISNUMBER(E1166),"",MAX(G$4:G1165)+1),"")</f>
        <v/>
      </c>
      <c r="K1166" s="309"/>
      <c r="L1166" s="309" t="str">
        <f>IF(C1166="","",IF(ISNUMBER(MATCH(C1166,$J$5:$J$1000,0)),"",IF(G1166=1,E$4,0)+MAX(L$4:L1165)+1))</f>
        <v/>
      </c>
    </row>
    <row r="1167" spans="1:12" ht="12.75" customHeight="1" x14ac:dyDescent="0.25">
      <c r="A1167" s="310" t="str">
        <f>IF(ROW()-ROW(A$4)&lt;=1000,ROW()-ROW(A$4),"")</f>
        <v/>
      </c>
      <c r="G1167" s="309" t="str">
        <f>IF(IF(ISNUMBER(E1167),"",MAX(G$4:G1166)+1)&lt;=G$3,IF(ISNUMBER(E1167),"",MAX(G$4:G1166)+1),"")</f>
        <v/>
      </c>
      <c r="K1167" s="309"/>
      <c r="L1167" s="309" t="str">
        <f>IF(C1167="","",IF(ISNUMBER(MATCH(C1167,$J$5:$J$1000,0)),"",IF(G1167=1,E$4,0)+MAX(L$4:L1166)+1))</f>
        <v/>
      </c>
    </row>
    <row r="1168" spans="1:12" ht="12.75" customHeight="1" x14ac:dyDescent="0.25">
      <c r="A1168" s="310" t="str">
        <f>IF(ROW()-ROW(A$4)&lt;=1000,ROW()-ROW(A$4),"")</f>
        <v/>
      </c>
      <c r="G1168" s="309" t="str">
        <f>IF(IF(ISNUMBER(E1168),"",MAX(G$4:G1167)+1)&lt;=G$3,IF(ISNUMBER(E1168),"",MAX(G$4:G1167)+1),"")</f>
        <v/>
      </c>
      <c r="K1168" s="309"/>
      <c r="L1168" s="309" t="str">
        <f>IF(C1168="","",IF(ISNUMBER(MATCH(C1168,$J$5:$J$1000,0)),"",IF(G1168=1,E$4,0)+MAX(L$4:L1167)+1))</f>
        <v/>
      </c>
    </row>
    <row r="1169" spans="1:12" ht="12.75" customHeight="1" x14ac:dyDescent="0.25">
      <c r="A1169" s="310" t="str">
        <f>IF(ROW()-ROW(A$4)&lt;=1000,ROW()-ROW(A$4),"")</f>
        <v/>
      </c>
      <c r="G1169" s="309" t="str">
        <f>IF(IF(ISNUMBER(E1169),"",MAX(G$4:G1168)+1)&lt;=G$3,IF(ISNUMBER(E1169),"",MAX(G$4:G1168)+1),"")</f>
        <v/>
      </c>
      <c r="K1169" s="309"/>
      <c r="L1169" s="309" t="str">
        <f>IF(C1169="","",IF(ISNUMBER(MATCH(C1169,$J$5:$J$1000,0)),"",IF(G1169=1,E$4,0)+MAX(L$4:L1168)+1))</f>
        <v/>
      </c>
    </row>
    <row r="1170" spans="1:12" ht="12.75" customHeight="1" x14ac:dyDescent="0.25">
      <c r="A1170" s="310" t="str">
        <f>IF(ROW()-ROW(A$4)&lt;=1000,ROW()-ROW(A$4),"")</f>
        <v/>
      </c>
      <c r="G1170" s="309" t="str">
        <f>IF(IF(ISNUMBER(E1170),"",MAX(G$4:G1169)+1)&lt;=G$3,IF(ISNUMBER(E1170),"",MAX(G$4:G1169)+1),"")</f>
        <v/>
      </c>
      <c r="K1170" s="309"/>
      <c r="L1170" s="309" t="str">
        <f>IF(C1170="","",IF(ISNUMBER(MATCH(C1170,$J$5:$J$1000,0)),"",IF(G1170=1,E$4,0)+MAX(L$4:L1169)+1))</f>
        <v/>
      </c>
    </row>
    <row r="1171" spans="1:12" ht="12.75" customHeight="1" x14ac:dyDescent="0.25">
      <c r="A1171" s="310" t="str">
        <f>IF(ROW()-ROW(A$4)&lt;=1000,ROW()-ROW(A$4),"")</f>
        <v/>
      </c>
      <c r="G1171" s="309" t="str">
        <f>IF(IF(ISNUMBER(E1171),"",MAX(G$4:G1170)+1)&lt;=G$3,IF(ISNUMBER(E1171),"",MAX(G$4:G1170)+1),"")</f>
        <v/>
      </c>
      <c r="K1171" s="309"/>
      <c r="L1171" s="309" t="str">
        <f>IF(C1171="","",IF(ISNUMBER(MATCH(C1171,$J$5:$J$1000,0)),"",IF(G1171=1,E$4,0)+MAX(L$4:L1170)+1))</f>
        <v/>
      </c>
    </row>
    <row r="1172" spans="1:12" ht="12.75" customHeight="1" x14ac:dyDescent="0.25">
      <c r="A1172" s="310" t="str">
        <f>IF(ROW()-ROW(A$4)&lt;=1000,ROW()-ROW(A$4),"")</f>
        <v/>
      </c>
      <c r="G1172" s="309" t="str">
        <f>IF(IF(ISNUMBER(E1172),"",MAX(G$4:G1171)+1)&lt;=G$3,IF(ISNUMBER(E1172),"",MAX(G$4:G1171)+1),"")</f>
        <v/>
      </c>
      <c r="K1172" s="309"/>
      <c r="L1172" s="309" t="str">
        <f>IF(C1172="","",IF(ISNUMBER(MATCH(C1172,$J$5:$J$1000,0)),"",IF(G1172=1,E$4,0)+MAX(L$4:L1171)+1))</f>
        <v/>
      </c>
    </row>
    <row r="1173" spans="1:12" ht="12.75" customHeight="1" x14ac:dyDescent="0.25">
      <c r="A1173" s="310" t="str">
        <f>IF(ROW()-ROW(A$4)&lt;=1000,ROW()-ROW(A$4),"")</f>
        <v/>
      </c>
      <c r="G1173" s="309" t="str">
        <f>IF(IF(ISNUMBER(E1173),"",MAX(G$4:G1172)+1)&lt;=G$3,IF(ISNUMBER(E1173),"",MAX(G$4:G1172)+1),"")</f>
        <v/>
      </c>
      <c r="K1173" s="309"/>
      <c r="L1173" s="309" t="str">
        <f>IF(C1173="","",IF(ISNUMBER(MATCH(C1173,$J$5:$J$1000,0)),"",IF(G1173=1,E$4,0)+MAX(L$4:L1172)+1))</f>
        <v/>
      </c>
    </row>
    <row r="1174" spans="1:12" ht="12.75" customHeight="1" x14ac:dyDescent="0.25">
      <c r="A1174" s="310" t="str">
        <f>IF(ROW()-ROW(A$4)&lt;=1000,ROW()-ROW(A$4),"")</f>
        <v/>
      </c>
      <c r="G1174" s="309" t="str">
        <f>IF(IF(ISNUMBER(E1174),"",MAX(G$4:G1173)+1)&lt;=G$3,IF(ISNUMBER(E1174),"",MAX(G$4:G1173)+1),"")</f>
        <v/>
      </c>
      <c r="K1174" s="309"/>
      <c r="L1174" s="309" t="str">
        <f>IF(C1174="","",IF(ISNUMBER(MATCH(C1174,$J$5:$J$1000,0)),"",IF(G1174=1,E$4,0)+MAX(L$4:L1173)+1))</f>
        <v/>
      </c>
    </row>
    <row r="1175" spans="1:12" ht="12.75" customHeight="1" x14ac:dyDescent="0.25">
      <c r="A1175" s="310" t="str">
        <f>IF(ROW()-ROW(A$4)&lt;=1000,ROW()-ROW(A$4),"")</f>
        <v/>
      </c>
      <c r="G1175" s="309" t="str">
        <f>IF(IF(ISNUMBER(E1175),"",MAX(G$4:G1174)+1)&lt;=G$3,IF(ISNUMBER(E1175),"",MAX(G$4:G1174)+1),"")</f>
        <v/>
      </c>
      <c r="K1175" s="309"/>
      <c r="L1175" s="309" t="str">
        <f>IF(C1175="","",IF(ISNUMBER(MATCH(C1175,$J$5:$J$1000,0)),"",IF(G1175=1,E$4,0)+MAX(L$4:L1174)+1))</f>
        <v/>
      </c>
    </row>
    <row r="1176" spans="1:12" ht="12.75" customHeight="1" x14ac:dyDescent="0.25">
      <c r="A1176" s="310" t="str">
        <f>IF(ROW()-ROW(A$4)&lt;=1000,ROW()-ROW(A$4),"")</f>
        <v/>
      </c>
      <c r="G1176" s="309" t="str">
        <f>IF(IF(ISNUMBER(E1176),"",MAX(G$4:G1175)+1)&lt;=G$3,IF(ISNUMBER(E1176),"",MAX(G$4:G1175)+1),"")</f>
        <v/>
      </c>
      <c r="K1176" s="309"/>
      <c r="L1176" s="309" t="str">
        <f>IF(C1176="","",IF(ISNUMBER(MATCH(C1176,$J$5:$J$1000,0)),"",IF(G1176=1,E$4,0)+MAX(L$4:L1175)+1))</f>
        <v/>
      </c>
    </row>
    <row r="1177" spans="1:12" ht="12.75" customHeight="1" x14ac:dyDescent="0.25">
      <c r="A1177" s="310" t="str">
        <f>IF(ROW()-ROW(A$4)&lt;=1000,ROW()-ROW(A$4),"")</f>
        <v/>
      </c>
      <c r="G1177" s="309" t="str">
        <f>IF(IF(ISNUMBER(E1177),"",MAX(G$4:G1176)+1)&lt;=G$3,IF(ISNUMBER(E1177),"",MAX(G$4:G1176)+1),"")</f>
        <v/>
      </c>
      <c r="K1177" s="309"/>
      <c r="L1177" s="309" t="str">
        <f>IF(C1177="","",IF(ISNUMBER(MATCH(C1177,$J$5:$J$1000,0)),"",IF(G1177=1,E$4,0)+MAX(L$4:L1176)+1))</f>
        <v/>
      </c>
    </row>
    <row r="1178" spans="1:12" ht="12.75" customHeight="1" x14ac:dyDescent="0.25">
      <c r="A1178" s="310" t="str">
        <f>IF(ROW()-ROW(A$4)&lt;=1000,ROW()-ROW(A$4),"")</f>
        <v/>
      </c>
      <c r="G1178" s="309" t="str">
        <f>IF(IF(ISNUMBER(E1178),"",MAX(G$4:G1177)+1)&lt;=G$3,IF(ISNUMBER(E1178),"",MAX(G$4:G1177)+1),"")</f>
        <v/>
      </c>
      <c r="K1178" s="309"/>
      <c r="L1178" s="309" t="str">
        <f>IF(C1178="","",IF(ISNUMBER(MATCH(C1178,$J$5:$J$1000,0)),"",IF(G1178=1,E$4,0)+MAX(L$4:L1177)+1))</f>
        <v/>
      </c>
    </row>
    <row r="1179" spans="1:12" ht="12.75" customHeight="1" x14ac:dyDescent="0.25">
      <c r="A1179" s="310" t="str">
        <f>IF(ROW()-ROW(A$4)&lt;=1000,ROW()-ROW(A$4),"")</f>
        <v/>
      </c>
      <c r="G1179" s="309" t="str">
        <f>IF(IF(ISNUMBER(E1179),"",MAX(G$4:G1178)+1)&lt;=G$3,IF(ISNUMBER(E1179),"",MAX(G$4:G1178)+1),"")</f>
        <v/>
      </c>
      <c r="K1179" s="309"/>
      <c r="L1179" s="309" t="str">
        <f>IF(C1179="","",IF(ISNUMBER(MATCH(C1179,$J$5:$J$1000,0)),"",IF(G1179=1,E$4,0)+MAX(L$4:L1178)+1))</f>
        <v/>
      </c>
    </row>
    <row r="1180" spans="1:12" ht="12.75" customHeight="1" x14ac:dyDescent="0.25">
      <c r="A1180" s="310" t="str">
        <f>IF(ROW()-ROW(A$4)&lt;=1000,ROW()-ROW(A$4),"")</f>
        <v/>
      </c>
      <c r="G1180" s="309" t="str">
        <f>IF(IF(ISNUMBER(E1180),"",MAX(G$4:G1179)+1)&lt;=G$3,IF(ISNUMBER(E1180),"",MAX(G$4:G1179)+1),"")</f>
        <v/>
      </c>
      <c r="K1180" s="309"/>
      <c r="L1180" s="309" t="str">
        <f>IF(C1180="","",IF(ISNUMBER(MATCH(C1180,$J$5:$J$1000,0)),"",IF(G1180=1,E$4,0)+MAX(L$4:L1179)+1))</f>
        <v/>
      </c>
    </row>
    <row r="1181" spans="1:12" ht="12.75" customHeight="1" x14ac:dyDescent="0.25">
      <c r="A1181" s="310" t="str">
        <f>IF(ROW()-ROW(A$4)&lt;=1000,ROW()-ROW(A$4),"")</f>
        <v/>
      </c>
      <c r="G1181" s="309" t="str">
        <f>IF(IF(ISNUMBER(E1181),"",MAX(G$4:G1180)+1)&lt;=G$3,IF(ISNUMBER(E1181),"",MAX(G$4:G1180)+1),"")</f>
        <v/>
      </c>
      <c r="K1181" s="309"/>
      <c r="L1181" s="309" t="str">
        <f>IF(C1181="","",IF(ISNUMBER(MATCH(C1181,$J$5:$J$1000,0)),"",IF(G1181=1,E$4,0)+MAX(L$4:L1180)+1))</f>
        <v/>
      </c>
    </row>
    <row r="1182" spans="1:12" ht="12.75" customHeight="1" x14ac:dyDescent="0.25">
      <c r="A1182" s="310" t="str">
        <f>IF(ROW()-ROW(A$4)&lt;=1000,ROW()-ROW(A$4),"")</f>
        <v/>
      </c>
      <c r="G1182" s="309" t="str">
        <f>IF(IF(ISNUMBER(E1182),"",MAX(G$4:G1181)+1)&lt;=G$3,IF(ISNUMBER(E1182),"",MAX(G$4:G1181)+1),"")</f>
        <v/>
      </c>
      <c r="K1182" s="309"/>
      <c r="L1182" s="309" t="str">
        <f>IF(C1182="","",IF(ISNUMBER(MATCH(C1182,$J$5:$J$1000,0)),"",IF(G1182=1,E$4,0)+MAX(L$4:L1181)+1))</f>
        <v/>
      </c>
    </row>
    <row r="1183" spans="1:12" ht="12.75" customHeight="1" x14ac:dyDescent="0.25">
      <c r="A1183" s="310" t="str">
        <f>IF(ROW()-ROW(A$4)&lt;=1000,ROW()-ROW(A$4),"")</f>
        <v/>
      </c>
      <c r="G1183" s="309" t="str">
        <f>IF(IF(ISNUMBER(E1183),"",MAX(G$4:G1182)+1)&lt;=G$3,IF(ISNUMBER(E1183),"",MAX(G$4:G1182)+1),"")</f>
        <v/>
      </c>
      <c r="K1183" s="309"/>
      <c r="L1183" s="309" t="str">
        <f>IF(C1183="","",IF(ISNUMBER(MATCH(C1183,$J$5:$J$1000,0)),"",IF(G1183=1,E$4,0)+MAX(L$4:L1182)+1))</f>
        <v/>
      </c>
    </row>
    <row r="1184" spans="1:12" ht="12.75" customHeight="1" x14ac:dyDescent="0.25">
      <c r="A1184" s="310" t="str">
        <f>IF(ROW()-ROW(A$4)&lt;=1000,ROW()-ROW(A$4),"")</f>
        <v/>
      </c>
      <c r="G1184" s="309" t="str">
        <f>IF(IF(ISNUMBER(E1184),"",MAX(G$4:G1183)+1)&lt;=G$3,IF(ISNUMBER(E1184),"",MAX(G$4:G1183)+1),"")</f>
        <v/>
      </c>
      <c r="K1184" s="309"/>
      <c r="L1184" s="309" t="str">
        <f>IF(C1184="","",IF(ISNUMBER(MATCH(C1184,$J$5:$J$1000,0)),"",IF(G1184=1,E$4,0)+MAX(L$4:L1183)+1))</f>
        <v/>
      </c>
    </row>
    <row r="1185" spans="1:12" ht="12.75" customHeight="1" x14ac:dyDescent="0.25">
      <c r="A1185" s="310" t="str">
        <f>IF(ROW()-ROW(A$4)&lt;=1000,ROW()-ROW(A$4),"")</f>
        <v/>
      </c>
      <c r="G1185" s="309" t="str">
        <f>IF(IF(ISNUMBER(E1185),"",MAX(G$4:G1184)+1)&lt;=G$3,IF(ISNUMBER(E1185),"",MAX(G$4:G1184)+1),"")</f>
        <v/>
      </c>
      <c r="K1185" s="309"/>
      <c r="L1185" s="309" t="str">
        <f>IF(C1185="","",IF(ISNUMBER(MATCH(C1185,$J$5:$J$1000,0)),"",IF(G1185=1,E$4,0)+MAX(L$4:L1184)+1))</f>
        <v/>
      </c>
    </row>
    <row r="1186" spans="1:12" ht="12.75" customHeight="1" x14ac:dyDescent="0.25">
      <c r="A1186" s="310" t="str">
        <f>IF(ROW()-ROW(A$4)&lt;=1000,ROW()-ROW(A$4),"")</f>
        <v/>
      </c>
      <c r="G1186" s="309" t="str">
        <f>IF(IF(ISNUMBER(E1186),"",MAX(G$4:G1185)+1)&lt;=G$3,IF(ISNUMBER(E1186),"",MAX(G$4:G1185)+1),"")</f>
        <v/>
      </c>
      <c r="K1186" s="309"/>
      <c r="L1186" s="309" t="str">
        <f>IF(C1186="","",IF(ISNUMBER(MATCH(C1186,$J$5:$J$1000,0)),"",IF(G1186=1,E$4,0)+MAX(L$4:L1185)+1))</f>
        <v/>
      </c>
    </row>
    <row r="1187" spans="1:12" ht="12.75" customHeight="1" x14ac:dyDescent="0.25">
      <c r="A1187" s="310" t="str">
        <f>IF(ROW()-ROW(A$4)&lt;=1000,ROW()-ROW(A$4),"")</f>
        <v/>
      </c>
      <c r="G1187" s="309" t="str">
        <f>IF(IF(ISNUMBER(E1187),"",MAX(G$4:G1186)+1)&lt;=G$3,IF(ISNUMBER(E1187),"",MAX(G$4:G1186)+1),"")</f>
        <v/>
      </c>
      <c r="K1187" s="309"/>
      <c r="L1187" s="309" t="str">
        <f>IF(C1187="","",IF(ISNUMBER(MATCH(C1187,$J$5:$J$1000,0)),"",IF(G1187=1,E$4,0)+MAX(L$4:L1186)+1))</f>
        <v/>
      </c>
    </row>
    <row r="1188" spans="1:12" ht="12.75" customHeight="1" x14ac:dyDescent="0.25">
      <c r="A1188" s="310" t="str">
        <f>IF(ROW()-ROW(A$4)&lt;=1000,ROW()-ROW(A$4),"")</f>
        <v/>
      </c>
      <c r="G1188" s="309" t="str">
        <f>IF(IF(ISNUMBER(E1188),"",MAX(G$4:G1187)+1)&lt;=G$3,IF(ISNUMBER(E1188),"",MAX(G$4:G1187)+1),"")</f>
        <v/>
      </c>
      <c r="K1188" s="309"/>
      <c r="L1188" s="309" t="str">
        <f>IF(C1188="","",IF(ISNUMBER(MATCH(C1188,$J$5:$J$1000,0)),"",IF(G1188=1,E$4,0)+MAX(L$4:L1187)+1))</f>
        <v/>
      </c>
    </row>
    <row r="1189" spans="1:12" ht="12.75" customHeight="1" x14ac:dyDescent="0.25">
      <c r="A1189" s="310" t="str">
        <f>IF(ROW()-ROW(A$4)&lt;=1000,ROW()-ROW(A$4),"")</f>
        <v/>
      </c>
      <c r="G1189" s="309" t="str">
        <f>IF(IF(ISNUMBER(E1189),"",MAX(G$4:G1188)+1)&lt;=G$3,IF(ISNUMBER(E1189),"",MAX(G$4:G1188)+1),"")</f>
        <v/>
      </c>
      <c r="K1189" s="309"/>
      <c r="L1189" s="309" t="str">
        <f>IF(C1189="","",IF(ISNUMBER(MATCH(C1189,$J$5:$J$1000,0)),"",IF(G1189=1,E$4,0)+MAX(L$4:L1188)+1))</f>
        <v/>
      </c>
    </row>
    <row r="1190" spans="1:12" ht="12.75" customHeight="1" x14ac:dyDescent="0.25">
      <c r="A1190" s="310" t="str">
        <f>IF(ROW()-ROW(A$4)&lt;=1000,ROW()-ROW(A$4),"")</f>
        <v/>
      </c>
      <c r="G1190" s="309" t="str">
        <f>IF(IF(ISNUMBER(E1190),"",MAX(G$4:G1189)+1)&lt;=G$3,IF(ISNUMBER(E1190),"",MAX(G$4:G1189)+1),"")</f>
        <v/>
      </c>
      <c r="K1190" s="309"/>
      <c r="L1190" s="309" t="str">
        <f>IF(C1190="","",IF(ISNUMBER(MATCH(C1190,$J$5:$J$1000,0)),"",IF(G1190=1,E$4,0)+MAX(L$4:L1189)+1))</f>
        <v/>
      </c>
    </row>
    <row r="1191" spans="1:12" ht="12.75" customHeight="1" x14ac:dyDescent="0.25">
      <c r="A1191" s="310" t="str">
        <f>IF(ROW()-ROW(A$4)&lt;=1000,ROW()-ROW(A$4),"")</f>
        <v/>
      </c>
      <c r="G1191" s="309" t="str">
        <f>IF(IF(ISNUMBER(E1191),"",MAX(G$4:G1190)+1)&lt;=G$3,IF(ISNUMBER(E1191),"",MAX(G$4:G1190)+1),"")</f>
        <v/>
      </c>
      <c r="K1191" s="309"/>
      <c r="L1191" s="309" t="str">
        <f>IF(C1191="","",IF(ISNUMBER(MATCH(C1191,$J$5:$J$1000,0)),"",IF(G1191=1,E$4,0)+MAX(L$4:L1190)+1))</f>
        <v/>
      </c>
    </row>
    <row r="1192" spans="1:12" ht="12.75" customHeight="1" x14ac:dyDescent="0.25">
      <c r="A1192" s="310" t="str">
        <f>IF(ROW()-ROW(A$4)&lt;=1000,ROW()-ROW(A$4),"")</f>
        <v/>
      </c>
      <c r="G1192" s="309" t="str">
        <f>IF(IF(ISNUMBER(E1192),"",MAX(G$4:G1191)+1)&lt;=G$3,IF(ISNUMBER(E1192),"",MAX(G$4:G1191)+1),"")</f>
        <v/>
      </c>
      <c r="K1192" s="309"/>
      <c r="L1192" s="309" t="str">
        <f>IF(C1192="","",IF(ISNUMBER(MATCH(C1192,$J$5:$J$1000,0)),"",IF(G1192=1,E$4,0)+MAX(L$4:L1191)+1))</f>
        <v/>
      </c>
    </row>
    <row r="1193" spans="1:12" ht="12.75" customHeight="1" x14ac:dyDescent="0.25">
      <c r="A1193" s="310" t="str">
        <f>IF(ROW()-ROW(A$4)&lt;=1000,ROW()-ROW(A$4),"")</f>
        <v/>
      </c>
      <c r="G1193" s="309" t="str">
        <f>IF(IF(ISNUMBER(E1193),"",MAX(G$4:G1192)+1)&lt;=G$3,IF(ISNUMBER(E1193),"",MAX(G$4:G1192)+1),"")</f>
        <v/>
      </c>
      <c r="K1193" s="309"/>
      <c r="L1193" s="309" t="str">
        <f>IF(C1193="","",IF(ISNUMBER(MATCH(C1193,$J$5:$J$1000,0)),"",IF(G1193=1,E$4,0)+MAX(L$4:L1192)+1))</f>
        <v/>
      </c>
    </row>
    <row r="1194" spans="1:12" ht="12.75" customHeight="1" x14ac:dyDescent="0.25">
      <c r="A1194" s="310" t="str">
        <f>IF(ROW()-ROW(A$4)&lt;=1000,ROW()-ROW(A$4),"")</f>
        <v/>
      </c>
      <c r="G1194" s="309" t="str">
        <f>IF(IF(ISNUMBER(E1194),"",MAX(G$4:G1193)+1)&lt;=G$3,IF(ISNUMBER(E1194),"",MAX(G$4:G1193)+1),"")</f>
        <v/>
      </c>
      <c r="K1194" s="309"/>
      <c r="L1194" s="309" t="str">
        <f>IF(C1194="","",IF(ISNUMBER(MATCH(C1194,$J$5:$J$1000,0)),"",IF(G1194=1,E$4,0)+MAX(L$4:L1193)+1))</f>
        <v/>
      </c>
    </row>
    <row r="1195" spans="1:12" ht="12.75" customHeight="1" x14ac:dyDescent="0.25">
      <c r="A1195" s="310" t="str">
        <f>IF(ROW()-ROW(A$4)&lt;=1000,ROW()-ROW(A$4),"")</f>
        <v/>
      </c>
      <c r="G1195" s="309" t="str">
        <f>IF(IF(ISNUMBER(E1195),"",MAX(G$4:G1194)+1)&lt;=G$3,IF(ISNUMBER(E1195),"",MAX(G$4:G1194)+1),"")</f>
        <v/>
      </c>
      <c r="K1195" s="309"/>
      <c r="L1195" s="309" t="str">
        <f>IF(C1195="","",IF(ISNUMBER(MATCH(C1195,$J$5:$J$1000,0)),"",IF(G1195=1,E$4,0)+MAX(L$4:L1194)+1))</f>
        <v/>
      </c>
    </row>
    <row r="1196" spans="1:12" ht="12.75" customHeight="1" x14ac:dyDescent="0.25">
      <c r="A1196" s="310" t="str">
        <f>IF(ROW()-ROW(A$4)&lt;=1000,ROW()-ROW(A$4),"")</f>
        <v/>
      </c>
      <c r="G1196" s="309" t="str">
        <f>IF(IF(ISNUMBER(E1196),"",MAX(G$4:G1195)+1)&lt;=G$3,IF(ISNUMBER(E1196),"",MAX(G$4:G1195)+1),"")</f>
        <v/>
      </c>
      <c r="K1196" s="309"/>
      <c r="L1196" s="309" t="str">
        <f>IF(C1196="","",IF(ISNUMBER(MATCH(C1196,$J$5:$J$1000,0)),"",IF(G1196=1,E$4,0)+MAX(L$4:L1195)+1))</f>
        <v/>
      </c>
    </row>
    <row r="1197" spans="1:12" ht="12.75" customHeight="1" x14ac:dyDescent="0.25">
      <c r="A1197" s="310" t="str">
        <f>IF(ROW()-ROW(A$4)&lt;=1000,ROW()-ROW(A$4),"")</f>
        <v/>
      </c>
      <c r="G1197" s="309" t="str">
        <f>IF(IF(ISNUMBER(E1197),"",MAX(G$4:G1196)+1)&lt;=G$3,IF(ISNUMBER(E1197),"",MAX(G$4:G1196)+1),"")</f>
        <v/>
      </c>
      <c r="K1197" s="309"/>
      <c r="L1197" s="309" t="str">
        <f>IF(C1197="","",IF(ISNUMBER(MATCH(C1197,$J$5:$J$1000,0)),"",IF(G1197=1,E$4,0)+MAX(L$4:L1196)+1))</f>
        <v/>
      </c>
    </row>
    <row r="1198" spans="1:12" ht="12.75" customHeight="1" x14ac:dyDescent="0.25">
      <c r="A1198" s="310" t="str">
        <f>IF(ROW()-ROW(A$4)&lt;=1000,ROW()-ROW(A$4),"")</f>
        <v/>
      </c>
      <c r="G1198" s="309" t="str">
        <f>IF(IF(ISNUMBER(E1198),"",MAX(G$4:G1197)+1)&lt;=G$3,IF(ISNUMBER(E1198),"",MAX(G$4:G1197)+1),"")</f>
        <v/>
      </c>
      <c r="K1198" s="309"/>
      <c r="L1198" s="309" t="str">
        <f>IF(C1198="","",IF(ISNUMBER(MATCH(C1198,$J$5:$J$1000,0)),"",IF(G1198=1,E$4,0)+MAX(L$4:L1197)+1))</f>
        <v/>
      </c>
    </row>
    <row r="1199" spans="1:12" ht="12.75" customHeight="1" x14ac:dyDescent="0.25">
      <c r="A1199" s="310" t="str">
        <f>IF(ROW()-ROW(A$4)&lt;=1000,ROW()-ROW(A$4),"")</f>
        <v/>
      </c>
      <c r="G1199" s="309" t="str">
        <f>IF(IF(ISNUMBER(E1199),"",MAX(G$4:G1198)+1)&lt;=G$3,IF(ISNUMBER(E1199),"",MAX(G$4:G1198)+1),"")</f>
        <v/>
      </c>
      <c r="K1199" s="309"/>
      <c r="L1199" s="309" t="str">
        <f>IF(C1199="","",IF(ISNUMBER(MATCH(C1199,$J$5:$J$1000,0)),"",IF(G1199=1,E$4,0)+MAX(L$4:L1198)+1))</f>
        <v/>
      </c>
    </row>
    <row r="1200" spans="1:12" ht="12.75" customHeight="1" x14ac:dyDescent="0.25">
      <c r="A1200" s="310" t="str">
        <f>IF(ROW()-ROW(A$4)&lt;=1000,ROW()-ROW(A$4),"")</f>
        <v/>
      </c>
      <c r="G1200" s="309" t="str">
        <f>IF(IF(ISNUMBER(E1200),"",MAX(G$4:G1199)+1)&lt;=G$3,IF(ISNUMBER(E1200),"",MAX(G$4:G1199)+1),"")</f>
        <v/>
      </c>
      <c r="K1200" s="309"/>
      <c r="L1200" s="309" t="str">
        <f>IF(C1200="","",IF(ISNUMBER(MATCH(C1200,$J$5:$J$1000,0)),"",IF(G1200=1,E$4,0)+MAX(L$4:L1199)+1))</f>
        <v/>
      </c>
    </row>
    <row r="1201" spans="1:12" ht="12.75" customHeight="1" x14ac:dyDescent="0.25">
      <c r="A1201" s="310" t="str">
        <f>IF(ROW()-ROW(A$4)&lt;=1000,ROW()-ROW(A$4),"")</f>
        <v/>
      </c>
      <c r="G1201" s="309" t="str">
        <f>IF(IF(ISNUMBER(E1201),"",MAX(G$4:G1200)+1)&lt;=G$3,IF(ISNUMBER(E1201),"",MAX(G$4:G1200)+1),"")</f>
        <v/>
      </c>
      <c r="K1201" s="309"/>
      <c r="L1201" s="309" t="str">
        <f>IF(C1201="","",IF(ISNUMBER(MATCH(C1201,$J$5:$J$1000,0)),"",IF(G1201=1,E$4,0)+MAX(L$4:L1200)+1))</f>
        <v/>
      </c>
    </row>
    <row r="1202" spans="1:12" ht="12.75" customHeight="1" x14ac:dyDescent="0.25">
      <c r="A1202" s="310" t="str">
        <f>IF(ROW()-ROW(A$4)&lt;=1000,ROW()-ROW(A$4),"")</f>
        <v/>
      </c>
      <c r="G1202" s="309" t="str">
        <f>IF(IF(ISNUMBER(E1202),"",MAX(G$4:G1201)+1)&lt;=G$3,IF(ISNUMBER(E1202),"",MAX(G$4:G1201)+1),"")</f>
        <v/>
      </c>
      <c r="K1202" s="309"/>
      <c r="L1202" s="309" t="str">
        <f>IF(C1202="","",IF(ISNUMBER(MATCH(C1202,$J$5:$J$1000,0)),"",IF(G1202=1,E$4,0)+MAX(L$4:L1201)+1))</f>
        <v/>
      </c>
    </row>
    <row r="1203" spans="1:12" ht="12.75" customHeight="1" x14ac:dyDescent="0.25">
      <c r="A1203" s="310" t="str">
        <f>IF(ROW()-ROW(A$4)&lt;=1000,ROW()-ROW(A$4),"")</f>
        <v/>
      </c>
      <c r="G1203" s="309" t="str">
        <f>IF(IF(ISNUMBER(E1203),"",MAX(G$4:G1202)+1)&lt;=G$3,IF(ISNUMBER(E1203),"",MAX(G$4:G1202)+1),"")</f>
        <v/>
      </c>
      <c r="K1203" s="309"/>
      <c r="L1203" s="309" t="str">
        <f>IF(C1203="","",IF(ISNUMBER(MATCH(C1203,$J$5:$J$1000,0)),"",IF(G1203=1,E$4,0)+MAX(L$4:L1202)+1))</f>
        <v/>
      </c>
    </row>
    <row r="1204" spans="1:12" ht="12.75" customHeight="1" x14ac:dyDescent="0.25">
      <c r="A1204" s="310" t="str">
        <f>IF(ROW()-ROW(A$4)&lt;=1000,ROW()-ROW(A$4),"")</f>
        <v/>
      </c>
      <c r="G1204" s="309" t="str">
        <f>IF(IF(ISNUMBER(E1204),"",MAX(G$4:G1203)+1)&lt;=G$3,IF(ISNUMBER(E1204),"",MAX(G$4:G1203)+1),"")</f>
        <v/>
      </c>
      <c r="K1204" s="309"/>
      <c r="L1204" s="309" t="str">
        <f>IF(C1204="","",IF(ISNUMBER(MATCH(C1204,$J$5:$J$1000,0)),"",IF(G1204=1,E$4,0)+MAX(L$4:L1203)+1))</f>
        <v/>
      </c>
    </row>
    <row r="1205" spans="1:12" ht="12.75" customHeight="1" x14ac:dyDescent="0.25">
      <c r="A1205" s="310" t="str">
        <f>IF(ROW()-ROW(A$4)&lt;=1000,ROW()-ROW(A$4),"")</f>
        <v/>
      </c>
      <c r="G1205" s="309" t="str">
        <f>IF(IF(ISNUMBER(E1205),"",MAX(G$4:G1204)+1)&lt;=G$3,IF(ISNUMBER(E1205),"",MAX(G$4:G1204)+1),"")</f>
        <v/>
      </c>
      <c r="K1205" s="309"/>
      <c r="L1205" s="309" t="str">
        <f>IF(C1205="","",IF(ISNUMBER(MATCH(C1205,$J$5:$J$1000,0)),"",IF(G1205=1,E$4,0)+MAX(L$4:L1204)+1))</f>
        <v/>
      </c>
    </row>
    <row r="1206" spans="1:12" ht="12.75" customHeight="1" x14ac:dyDescent="0.25">
      <c r="A1206" s="310" t="str">
        <f>IF(ROW()-ROW(A$4)&lt;=1000,ROW()-ROW(A$4),"")</f>
        <v/>
      </c>
      <c r="G1206" s="309" t="str">
        <f>IF(IF(ISNUMBER(E1206),"",MAX(G$4:G1205)+1)&lt;=G$3,IF(ISNUMBER(E1206),"",MAX(G$4:G1205)+1),"")</f>
        <v/>
      </c>
      <c r="K1206" s="309"/>
      <c r="L1206" s="309" t="str">
        <f>IF(C1206="","",IF(ISNUMBER(MATCH(C1206,$J$5:$J$1000,0)),"",IF(G1206=1,E$4,0)+MAX(L$4:L1205)+1))</f>
        <v/>
      </c>
    </row>
    <row r="1207" spans="1:12" ht="12.75" customHeight="1" x14ac:dyDescent="0.25">
      <c r="A1207" s="310" t="str">
        <f>IF(ROW()-ROW(A$4)&lt;=1000,ROW()-ROW(A$4),"")</f>
        <v/>
      </c>
      <c r="G1207" s="309" t="str">
        <f>IF(IF(ISNUMBER(E1207),"",MAX(G$4:G1206)+1)&lt;=G$3,IF(ISNUMBER(E1207),"",MAX(G$4:G1206)+1),"")</f>
        <v/>
      </c>
      <c r="K1207" s="309"/>
      <c r="L1207" s="309" t="str">
        <f>IF(C1207="","",IF(ISNUMBER(MATCH(C1207,$J$5:$J$1000,0)),"",IF(G1207=1,E$4,0)+MAX(L$4:L1206)+1))</f>
        <v/>
      </c>
    </row>
    <row r="1208" spans="1:12" ht="12.75" customHeight="1" x14ac:dyDescent="0.25">
      <c r="A1208" s="310" t="str">
        <f>IF(ROW()-ROW(A$4)&lt;=1000,ROW()-ROW(A$4),"")</f>
        <v/>
      </c>
      <c r="G1208" s="309" t="str">
        <f>IF(IF(ISNUMBER(E1208),"",MAX(G$4:G1207)+1)&lt;=G$3,IF(ISNUMBER(E1208),"",MAX(G$4:G1207)+1),"")</f>
        <v/>
      </c>
      <c r="K1208" s="309"/>
      <c r="L1208" s="309" t="str">
        <f>IF(C1208="","",IF(ISNUMBER(MATCH(C1208,$J$5:$J$1000,0)),"",IF(G1208=1,E$4,0)+MAX(L$4:L1207)+1))</f>
        <v/>
      </c>
    </row>
    <row r="1209" spans="1:12" ht="12.75" customHeight="1" x14ac:dyDescent="0.25">
      <c r="A1209" s="310" t="str">
        <f>IF(ROW()-ROW(A$4)&lt;=1000,ROW()-ROW(A$4),"")</f>
        <v/>
      </c>
      <c r="G1209" s="309" t="str">
        <f>IF(IF(ISNUMBER(E1209),"",MAX(G$4:G1208)+1)&lt;=G$3,IF(ISNUMBER(E1209),"",MAX(G$4:G1208)+1),"")</f>
        <v/>
      </c>
      <c r="K1209" s="309"/>
      <c r="L1209" s="309" t="str">
        <f>IF(C1209="","",IF(ISNUMBER(MATCH(C1209,$J$5:$J$1000,0)),"",IF(G1209=1,E$4,0)+MAX(L$4:L1208)+1))</f>
        <v/>
      </c>
    </row>
    <row r="1210" spans="1:12" ht="12.75" customHeight="1" x14ac:dyDescent="0.25">
      <c r="A1210" s="310" t="str">
        <f>IF(ROW()-ROW(A$4)&lt;=1000,ROW()-ROW(A$4),"")</f>
        <v/>
      </c>
      <c r="G1210" s="309" t="str">
        <f>IF(IF(ISNUMBER(E1210),"",MAX(G$4:G1209)+1)&lt;=G$3,IF(ISNUMBER(E1210),"",MAX(G$4:G1209)+1),"")</f>
        <v/>
      </c>
      <c r="K1210" s="309"/>
      <c r="L1210" s="309" t="str">
        <f>IF(C1210="","",IF(ISNUMBER(MATCH(C1210,$J$5:$J$1000,0)),"",IF(G1210=1,E$4,0)+MAX(L$4:L1209)+1))</f>
        <v/>
      </c>
    </row>
    <row r="1211" spans="1:12" ht="12.75" customHeight="1" x14ac:dyDescent="0.25">
      <c r="A1211" s="310" t="str">
        <f>IF(ROW()-ROW(A$4)&lt;=1000,ROW()-ROW(A$4),"")</f>
        <v/>
      </c>
      <c r="G1211" s="309" t="str">
        <f>IF(IF(ISNUMBER(E1211),"",MAX(G$4:G1210)+1)&lt;=G$3,IF(ISNUMBER(E1211),"",MAX(G$4:G1210)+1),"")</f>
        <v/>
      </c>
      <c r="K1211" s="309"/>
      <c r="L1211" s="309" t="str">
        <f>IF(C1211="","",IF(ISNUMBER(MATCH(C1211,$J$5:$J$1000,0)),"",IF(G1211=1,E$4,0)+MAX(L$4:L1210)+1))</f>
        <v/>
      </c>
    </row>
    <row r="1212" spans="1:12" ht="12.75" customHeight="1" x14ac:dyDescent="0.25">
      <c r="A1212" s="310" t="str">
        <f>IF(ROW()-ROW(A$4)&lt;=1000,ROW()-ROW(A$4),"")</f>
        <v/>
      </c>
      <c r="G1212" s="309" t="str">
        <f>IF(IF(ISNUMBER(E1212),"",MAX(G$4:G1211)+1)&lt;=G$3,IF(ISNUMBER(E1212),"",MAX(G$4:G1211)+1),"")</f>
        <v/>
      </c>
      <c r="K1212" s="309"/>
      <c r="L1212" s="309" t="str">
        <f>IF(C1212="","",IF(ISNUMBER(MATCH(C1212,$J$5:$J$1000,0)),"",IF(G1212=1,E$4,0)+MAX(L$4:L1211)+1))</f>
        <v/>
      </c>
    </row>
    <row r="1213" spans="1:12" ht="12.75" customHeight="1" x14ac:dyDescent="0.25">
      <c r="A1213" s="310" t="str">
        <f>IF(ROW()-ROW(A$4)&lt;=1000,ROW()-ROW(A$4),"")</f>
        <v/>
      </c>
      <c r="G1213" s="309" t="str">
        <f>IF(IF(ISNUMBER(E1213),"",MAX(G$4:G1212)+1)&lt;=G$3,IF(ISNUMBER(E1213),"",MAX(G$4:G1212)+1),"")</f>
        <v/>
      </c>
      <c r="K1213" s="309"/>
      <c r="L1213" s="309" t="str">
        <f>IF(C1213="","",IF(ISNUMBER(MATCH(C1213,$J$5:$J$1000,0)),"",IF(G1213=1,E$4,0)+MAX(L$4:L1212)+1))</f>
        <v/>
      </c>
    </row>
    <row r="1214" spans="1:12" ht="12.75" customHeight="1" x14ac:dyDescent="0.25">
      <c r="A1214" s="310" t="str">
        <f>IF(ROW()-ROW(A$4)&lt;=1000,ROW()-ROW(A$4),"")</f>
        <v/>
      </c>
      <c r="G1214" s="309" t="str">
        <f>IF(IF(ISNUMBER(E1214),"",MAX(G$4:G1213)+1)&lt;=G$3,IF(ISNUMBER(E1214),"",MAX(G$4:G1213)+1),"")</f>
        <v/>
      </c>
      <c r="K1214" s="309"/>
      <c r="L1214" s="309" t="str">
        <f>IF(C1214="","",IF(ISNUMBER(MATCH(C1214,$J$5:$J$1000,0)),"",IF(G1214=1,E$4,0)+MAX(L$4:L1213)+1))</f>
        <v/>
      </c>
    </row>
    <row r="1215" spans="1:12" ht="12.75" customHeight="1" x14ac:dyDescent="0.25">
      <c r="A1215" s="310" t="str">
        <f>IF(ROW()-ROW(A$4)&lt;=1000,ROW()-ROW(A$4),"")</f>
        <v/>
      </c>
      <c r="G1215" s="309" t="str">
        <f>IF(IF(ISNUMBER(E1215),"",MAX(G$4:G1214)+1)&lt;=G$3,IF(ISNUMBER(E1215),"",MAX(G$4:G1214)+1),"")</f>
        <v/>
      </c>
      <c r="K1215" s="309"/>
      <c r="L1215" s="309" t="str">
        <f>IF(C1215="","",IF(ISNUMBER(MATCH(C1215,$J$5:$J$1000,0)),"",IF(G1215=1,E$4,0)+MAX(L$4:L1214)+1))</f>
        <v/>
      </c>
    </row>
    <row r="1216" spans="1:12" ht="12.75" customHeight="1" x14ac:dyDescent="0.25">
      <c r="A1216" s="310" t="str">
        <f>IF(ROW()-ROW(A$4)&lt;=1000,ROW()-ROW(A$4),"")</f>
        <v/>
      </c>
      <c r="G1216" s="309" t="str">
        <f>IF(IF(ISNUMBER(E1216),"",MAX(G$4:G1215)+1)&lt;=G$3,IF(ISNUMBER(E1216),"",MAX(G$4:G1215)+1),"")</f>
        <v/>
      </c>
      <c r="K1216" s="309"/>
      <c r="L1216" s="309" t="str">
        <f>IF(C1216="","",IF(ISNUMBER(MATCH(C1216,$J$5:$J$1000,0)),"",IF(G1216=1,E$4,0)+MAX(L$4:L1215)+1))</f>
        <v/>
      </c>
    </row>
    <row r="1217" spans="1:12" ht="12.75" customHeight="1" x14ac:dyDescent="0.25">
      <c r="A1217" s="310" t="str">
        <f>IF(ROW()-ROW(A$4)&lt;=1000,ROW()-ROW(A$4),"")</f>
        <v/>
      </c>
      <c r="G1217" s="309" t="str">
        <f>IF(IF(ISNUMBER(E1217),"",MAX(G$4:G1216)+1)&lt;=G$3,IF(ISNUMBER(E1217),"",MAX(G$4:G1216)+1),"")</f>
        <v/>
      </c>
      <c r="K1217" s="309"/>
      <c r="L1217" s="309" t="str">
        <f>IF(C1217="","",IF(ISNUMBER(MATCH(C1217,$J$5:$J$1000,0)),"",IF(G1217=1,E$4,0)+MAX(L$4:L1216)+1))</f>
        <v/>
      </c>
    </row>
    <row r="1218" spans="1:12" ht="12.75" customHeight="1" x14ac:dyDescent="0.25">
      <c r="A1218" s="310" t="str">
        <f>IF(ROW()-ROW(A$4)&lt;=1000,ROW()-ROW(A$4),"")</f>
        <v/>
      </c>
      <c r="G1218" s="309" t="str">
        <f>IF(IF(ISNUMBER(E1218),"",MAX(G$4:G1217)+1)&lt;=G$3,IF(ISNUMBER(E1218),"",MAX(G$4:G1217)+1),"")</f>
        <v/>
      </c>
      <c r="K1218" s="309"/>
      <c r="L1218" s="309" t="str">
        <f>IF(C1218="","",IF(ISNUMBER(MATCH(C1218,$J$5:$J$1000,0)),"",IF(G1218=1,E$4,0)+MAX(L$4:L1217)+1))</f>
        <v/>
      </c>
    </row>
    <row r="1219" spans="1:12" ht="12.75" customHeight="1" x14ac:dyDescent="0.25">
      <c r="A1219" s="310" t="str">
        <f>IF(ROW()-ROW(A$4)&lt;=1000,ROW()-ROW(A$4),"")</f>
        <v/>
      </c>
      <c r="G1219" s="309" t="str">
        <f>IF(IF(ISNUMBER(E1219),"",MAX(G$4:G1218)+1)&lt;=G$3,IF(ISNUMBER(E1219),"",MAX(G$4:G1218)+1),"")</f>
        <v/>
      </c>
      <c r="K1219" s="309"/>
      <c r="L1219" s="309" t="str">
        <f>IF(C1219="","",IF(ISNUMBER(MATCH(C1219,$J$5:$J$1000,0)),"",IF(G1219=1,E$4,0)+MAX(L$4:L1218)+1))</f>
        <v/>
      </c>
    </row>
    <row r="1220" spans="1:12" ht="12.75" customHeight="1" x14ac:dyDescent="0.25">
      <c r="A1220" s="310" t="str">
        <f>IF(ROW()-ROW(A$4)&lt;=1000,ROW()-ROW(A$4),"")</f>
        <v/>
      </c>
      <c r="G1220" s="309" t="str">
        <f>IF(IF(ISNUMBER(E1220),"",MAX(G$4:G1219)+1)&lt;=G$3,IF(ISNUMBER(E1220),"",MAX(G$4:G1219)+1),"")</f>
        <v/>
      </c>
      <c r="K1220" s="309"/>
      <c r="L1220" s="309" t="str">
        <f>IF(C1220="","",IF(ISNUMBER(MATCH(C1220,$J$5:$J$1000,0)),"",IF(G1220=1,E$4,0)+MAX(L$4:L1219)+1))</f>
        <v/>
      </c>
    </row>
    <row r="1221" spans="1:12" ht="12.75" customHeight="1" x14ac:dyDescent="0.25">
      <c r="A1221" s="310" t="str">
        <f>IF(ROW()-ROW(A$4)&lt;=1000,ROW()-ROW(A$4),"")</f>
        <v/>
      </c>
      <c r="G1221" s="309" t="str">
        <f>IF(IF(ISNUMBER(E1221),"",MAX(G$4:G1220)+1)&lt;=G$3,IF(ISNUMBER(E1221),"",MAX(G$4:G1220)+1),"")</f>
        <v/>
      </c>
      <c r="K1221" s="309"/>
      <c r="L1221" s="309" t="str">
        <f>IF(C1221="","",IF(ISNUMBER(MATCH(C1221,$J$5:$J$1000,0)),"",IF(G1221=1,E$4,0)+MAX(L$4:L1220)+1))</f>
        <v/>
      </c>
    </row>
    <row r="1222" spans="1:12" ht="12.75" customHeight="1" x14ac:dyDescent="0.25">
      <c r="A1222" s="310" t="str">
        <f>IF(ROW()-ROW(A$4)&lt;=1000,ROW()-ROW(A$4),"")</f>
        <v/>
      </c>
      <c r="G1222" s="309" t="str">
        <f>IF(IF(ISNUMBER(E1222),"",MAX(G$4:G1221)+1)&lt;=G$3,IF(ISNUMBER(E1222),"",MAX(G$4:G1221)+1),"")</f>
        <v/>
      </c>
      <c r="K1222" s="309"/>
      <c r="L1222" s="309" t="str">
        <f>IF(C1222="","",IF(ISNUMBER(MATCH(C1222,$J$5:$J$1000,0)),"",IF(G1222=1,E$4,0)+MAX(L$4:L1221)+1))</f>
        <v/>
      </c>
    </row>
    <row r="1223" spans="1:12" ht="12.75" customHeight="1" x14ac:dyDescent="0.25">
      <c r="A1223" s="310" t="str">
        <f>IF(ROW()-ROW(A$4)&lt;=1000,ROW()-ROW(A$4),"")</f>
        <v/>
      </c>
      <c r="G1223" s="309" t="str">
        <f>IF(IF(ISNUMBER(E1223),"",MAX(G$4:G1222)+1)&lt;=G$3,IF(ISNUMBER(E1223),"",MAX(G$4:G1222)+1),"")</f>
        <v/>
      </c>
      <c r="K1223" s="309"/>
      <c r="L1223" s="309" t="str">
        <f>IF(C1223="","",IF(ISNUMBER(MATCH(C1223,$J$5:$J$1000,0)),"",IF(G1223=1,E$4,0)+MAX(L$4:L1222)+1))</f>
        <v/>
      </c>
    </row>
    <row r="1224" spans="1:12" ht="12.75" customHeight="1" x14ac:dyDescent="0.25">
      <c r="A1224" s="310" t="str">
        <f>IF(ROW()-ROW(A$4)&lt;=1000,ROW()-ROW(A$4),"")</f>
        <v/>
      </c>
      <c r="G1224" s="309" t="str">
        <f>IF(IF(ISNUMBER(E1224),"",MAX(G$4:G1223)+1)&lt;=G$3,IF(ISNUMBER(E1224),"",MAX(G$4:G1223)+1),"")</f>
        <v/>
      </c>
      <c r="K1224" s="309"/>
      <c r="L1224" s="309" t="str">
        <f>IF(C1224="","",IF(ISNUMBER(MATCH(C1224,$J$5:$J$1000,0)),"",IF(G1224=1,E$4,0)+MAX(L$4:L1223)+1))</f>
        <v/>
      </c>
    </row>
    <row r="1225" spans="1:12" ht="12.75" customHeight="1" x14ac:dyDescent="0.25">
      <c r="A1225" s="310" t="str">
        <f>IF(ROW()-ROW(A$4)&lt;=1000,ROW()-ROW(A$4),"")</f>
        <v/>
      </c>
      <c r="G1225" s="309" t="str">
        <f>IF(IF(ISNUMBER(E1225),"",MAX(G$4:G1224)+1)&lt;=G$3,IF(ISNUMBER(E1225),"",MAX(G$4:G1224)+1),"")</f>
        <v/>
      </c>
      <c r="K1225" s="309"/>
      <c r="L1225" s="309" t="str">
        <f>IF(C1225="","",IF(ISNUMBER(MATCH(C1225,$J$5:$J$1000,0)),"",IF(G1225=1,E$4,0)+MAX(L$4:L1224)+1))</f>
        <v/>
      </c>
    </row>
    <row r="1226" spans="1:12" ht="12.75" customHeight="1" x14ac:dyDescent="0.25">
      <c r="A1226" s="310" t="str">
        <f>IF(ROW()-ROW(A$4)&lt;=1000,ROW()-ROW(A$4),"")</f>
        <v/>
      </c>
      <c r="G1226" s="309" t="str">
        <f>IF(IF(ISNUMBER(E1226),"",MAX(G$4:G1225)+1)&lt;=G$3,IF(ISNUMBER(E1226),"",MAX(G$4:G1225)+1),"")</f>
        <v/>
      </c>
      <c r="K1226" s="309"/>
      <c r="L1226" s="309" t="str">
        <f>IF(C1226="","",IF(ISNUMBER(MATCH(C1226,$J$5:$J$1000,0)),"",IF(G1226=1,E$4,0)+MAX(L$4:L1225)+1))</f>
        <v/>
      </c>
    </row>
    <row r="1227" spans="1:12" ht="12.75" customHeight="1" x14ac:dyDescent="0.25">
      <c r="A1227" s="310" t="str">
        <f>IF(ROW()-ROW(A$4)&lt;=1000,ROW()-ROW(A$4),"")</f>
        <v/>
      </c>
      <c r="G1227" s="309" t="str">
        <f>IF(IF(ISNUMBER(E1227),"",MAX(G$4:G1226)+1)&lt;=G$3,IF(ISNUMBER(E1227),"",MAX(G$4:G1226)+1),"")</f>
        <v/>
      </c>
      <c r="K1227" s="309"/>
      <c r="L1227" s="309" t="str">
        <f>IF(C1227="","",IF(ISNUMBER(MATCH(C1227,$J$5:$J$1000,0)),"",IF(G1227=1,E$4,0)+MAX(L$4:L1226)+1))</f>
        <v/>
      </c>
    </row>
    <row r="1228" spans="1:12" ht="12.75" customHeight="1" x14ac:dyDescent="0.25">
      <c r="A1228" s="310" t="str">
        <f>IF(ROW()-ROW(A$4)&lt;=1000,ROW()-ROW(A$4),"")</f>
        <v/>
      </c>
      <c r="G1228" s="309" t="str">
        <f>IF(IF(ISNUMBER(E1228),"",MAX(G$4:G1227)+1)&lt;=G$3,IF(ISNUMBER(E1228),"",MAX(G$4:G1227)+1),"")</f>
        <v/>
      </c>
      <c r="K1228" s="309"/>
      <c r="L1228" s="309" t="str">
        <f>IF(C1228="","",IF(ISNUMBER(MATCH(C1228,$J$5:$J$1000,0)),"",IF(G1228=1,E$4,0)+MAX(L$4:L1227)+1))</f>
        <v/>
      </c>
    </row>
    <row r="1229" spans="1:12" ht="12.75" customHeight="1" x14ac:dyDescent="0.25">
      <c r="A1229" s="310" t="str">
        <f>IF(ROW()-ROW(A$4)&lt;=1000,ROW()-ROW(A$4),"")</f>
        <v/>
      </c>
      <c r="G1229" s="309" t="str">
        <f>IF(IF(ISNUMBER(E1229),"",MAX(G$4:G1228)+1)&lt;=G$3,IF(ISNUMBER(E1229),"",MAX(G$4:G1228)+1),"")</f>
        <v/>
      </c>
      <c r="K1229" s="309"/>
      <c r="L1229" s="309" t="str">
        <f>IF(C1229="","",IF(ISNUMBER(MATCH(C1229,$J$5:$J$1000,0)),"",IF(G1229=1,E$4,0)+MAX(L$4:L1228)+1))</f>
        <v/>
      </c>
    </row>
    <row r="1230" spans="1:12" ht="12.75" customHeight="1" x14ac:dyDescent="0.25">
      <c r="A1230" s="310" t="str">
        <f>IF(ROW()-ROW(A$4)&lt;=1000,ROW()-ROW(A$4),"")</f>
        <v/>
      </c>
      <c r="G1230" s="309" t="str">
        <f>IF(IF(ISNUMBER(E1230),"",MAX(G$4:G1229)+1)&lt;=G$3,IF(ISNUMBER(E1230),"",MAX(G$4:G1229)+1),"")</f>
        <v/>
      </c>
      <c r="K1230" s="309"/>
      <c r="L1230" s="309" t="str">
        <f>IF(C1230="","",IF(ISNUMBER(MATCH(C1230,$J$5:$J$1000,0)),"",IF(G1230=1,E$4,0)+MAX(L$4:L1229)+1))</f>
        <v/>
      </c>
    </row>
    <row r="1231" spans="1:12" ht="12.75" customHeight="1" x14ac:dyDescent="0.25">
      <c r="A1231" s="310" t="str">
        <f>IF(ROW()-ROW(A$4)&lt;=1000,ROW()-ROW(A$4),"")</f>
        <v/>
      </c>
      <c r="G1231" s="309" t="str">
        <f>IF(IF(ISNUMBER(E1231),"",MAX(G$4:G1230)+1)&lt;=G$3,IF(ISNUMBER(E1231),"",MAX(G$4:G1230)+1),"")</f>
        <v/>
      </c>
      <c r="K1231" s="309"/>
      <c r="L1231" s="309" t="str">
        <f>IF(C1231="","",IF(ISNUMBER(MATCH(C1231,$J$5:$J$1000,0)),"",IF(G1231=1,E$4,0)+MAX(L$4:L1230)+1))</f>
        <v/>
      </c>
    </row>
    <row r="1232" spans="1:12" ht="12.75" customHeight="1" x14ac:dyDescent="0.25">
      <c r="A1232" s="310" t="str">
        <f>IF(ROW()-ROW(A$4)&lt;=1000,ROW()-ROW(A$4),"")</f>
        <v/>
      </c>
      <c r="G1232" s="309" t="str">
        <f>IF(IF(ISNUMBER(E1232),"",MAX(G$4:G1231)+1)&lt;=G$3,IF(ISNUMBER(E1232),"",MAX(G$4:G1231)+1),"")</f>
        <v/>
      </c>
      <c r="K1232" s="309"/>
      <c r="L1232" s="309" t="str">
        <f>IF(C1232="","",IF(ISNUMBER(MATCH(C1232,$J$5:$J$1000,0)),"",IF(G1232=1,E$4,0)+MAX(L$4:L1231)+1))</f>
        <v/>
      </c>
    </row>
    <row r="1233" spans="1:12" ht="12.75" customHeight="1" x14ac:dyDescent="0.25">
      <c r="A1233" s="310" t="str">
        <f>IF(ROW()-ROW(A$4)&lt;=1000,ROW()-ROW(A$4),"")</f>
        <v/>
      </c>
      <c r="G1233" s="309" t="str">
        <f>IF(IF(ISNUMBER(E1233),"",MAX(G$4:G1232)+1)&lt;=G$3,IF(ISNUMBER(E1233),"",MAX(G$4:G1232)+1),"")</f>
        <v/>
      </c>
      <c r="K1233" s="309"/>
      <c r="L1233" s="309" t="str">
        <f>IF(C1233="","",IF(ISNUMBER(MATCH(C1233,$J$5:$J$1000,0)),"",IF(G1233=1,E$4,0)+MAX(L$4:L1232)+1))</f>
        <v/>
      </c>
    </row>
    <row r="1234" spans="1:12" ht="12.75" customHeight="1" x14ac:dyDescent="0.25">
      <c r="A1234" s="310" t="str">
        <f>IF(ROW()-ROW(A$4)&lt;=1000,ROW()-ROW(A$4),"")</f>
        <v/>
      </c>
      <c r="G1234" s="309" t="str">
        <f>IF(IF(ISNUMBER(E1234),"",MAX(G$4:G1233)+1)&lt;=G$3,IF(ISNUMBER(E1234),"",MAX(G$4:G1233)+1),"")</f>
        <v/>
      </c>
      <c r="K1234" s="309"/>
      <c r="L1234" s="309" t="str">
        <f>IF(C1234="","",IF(ISNUMBER(MATCH(C1234,$J$5:$J$1000,0)),"",IF(G1234=1,E$4,0)+MAX(L$4:L1233)+1))</f>
        <v/>
      </c>
    </row>
    <row r="1235" spans="1:12" ht="12.75" customHeight="1" x14ac:dyDescent="0.25">
      <c r="A1235" s="310" t="str">
        <f>IF(ROW()-ROW(A$4)&lt;=1000,ROW()-ROW(A$4),"")</f>
        <v/>
      </c>
      <c r="G1235" s="309" t="str">
        <f>IF(IF(ISNUMBER(E1235),"",MAX(G$4:G1234)+1)&lt;=G$3,IF(ISNUMBER(E1235),"",MAX(G$4:G1234)+1),"")</f>
        <v/>
      </c>
      <c r="K1235" s="309"/>
      <c r="L1235" s="309" t="str">
        <f>IF(C1235="","",IF(ISNUMBER(MATCH(C1235,$J$5:$J$1000,0)),"",IF(G1235=1,E$4,0)+MAX(L$4:L1234)+1))</f>
        <v/>
      </c>
    </row>
    <row r="1236" spans="1:12" ht="12.75" customHeight="1" x14ac:dyDescent="0.25">
      <c r="A1236" s="310" t="str">
        <f>IF(ROW()-ROW(A$4)&lt;=1000,ROW()-ROW(A$4),"")</f>
        <v/>
      </c>
      <c r="G1236" s="309" t="str">
        <f>IF(IF(ISNUMBER(E1236),"",MAX(G$4:G1235)+1)&lt;=G$3,IF(ISNUMBER(E1236),"",MAX(G$4:G1235)+1),"")</f>
        <v/>
      </c>
      <c r="K1236" s="309"/>
      <c r="L1236" s="309" t="str">
        <f>IF(C1236="","",IF(ISNUMBER(MATCH(C1236,$J$5:$J$1000,0)),"",IF(G1236=1,E$4,0)+MAX(L$4:L1235)+1))</f>
        <v/>
      </c>
    </row>
    <row r="1237" spans="1:12" ht="12.75" customHeight="1" x14ac:dyDescent="0.25">
      <c r="A1237" s="310" t="str">
        <f>IF(ROW()-ROW(A$4)&lt;=1000,ROW()-ROW(A$4),"")</f>
        <v/>
      </c>
      <c r="G1237" s="309" t="str">
        <f>IF(IF(ISNUMBER(E1237),"",MAX(G$4:G1236)+1)&lt;=G$3,IF(ISNUMBER(E1237),"",MAX(G$4:G1236)+1),"")</f>
        <v/>
      </c>
      <c r="K1237" s="309"/>
      <c r="L1237" s="309" t="str">
        <f>IF(C1237="","",IF(ISNUMBER(MATCH(C1237,$J$5:$J$1000,0)),"",IF(G1237=1,E$4,0)+MAX(L$4:L1236)+1))</f>
        <v/>
      </c>
    </row>
    <row r="1238" spans="1:12" ht="12.75" customHeight="1" x14ac:dyDescent="0.25">
      <c r="A1238" s="310" t="str">
        <f>IF(ROW()-ROW(A$4)&lt;=1000,ROW()-ROW(A$4),"")</f>
        <v/>
      </c>
      <c r="G1238" s="309" t="str">
        <f>IF(IF(ISNUMBER(E1238),"",MAX(G$4:G1237)+1)&lt;=G$3,IF(ISNUMBER(E1238),"",MAX(G$4:G1237)+1),"")</f>
        <v/>
      </c>
      <c r="K1238" s="309"/>
      <c r="L1238" s="309" t="str">
        <f>IF(C1238="","",IF(ISNUMBER(MATCH(C1238,$J$5:$J$1000,0)),"",IF(G1238=1,E$4,0)+MAX(L$4:L1237)+1))</f>
        <v/>
      </c>
    </row>
    <row r="1239" spans="1:12" ht="12.75" customHeight="1" x14ac:dyDescent="0.25">
      <c r="A1239" s="310" t="str">
        <f>IF(ROW()-ROW(A$4)&lt;=1000,ROW()-ROW(A$4),"")</f>
        <v/>
      </c>
      <c r="G1239" s="309" t="str">
        <f>IF(IF(ISNUMBER(E1239),"",MAX(G$4:G1238)+1)&lt;=G$3,IF(ISNUMBER(E1239),"",MAX(G$4:G1238)+1),"")</f>
        <v/>
      </c>
      <c r="K1239" s="309"/>
      <c r="L1239" s="309" t="str">
        <f>IF(C1239="","",IF(ISNUMBER(MATCH(C1239,$J$5:$J$1000,0)),"",IF(G1239=1,E$4,0)+MAX(L$4:L1238)+1))</f>
        <v/>
      </c>
    </row>
    <row r="1240" spans="1:12" ht="12.75" customHeight="1" x14ac:dyDescent="0.25">
      <c r="A1240" s="310" t="str">
        <f>IF(ROW()-ROW(A$4)&lt;=1000,ROW()-ROW(A$4),"")</f>
        <v/>
      </c>
      <c r="G1240" s="309" t="str">
        <f>IF(IF(ISNUMBER(E1240),"",MAX(G$4:G1239)+1)&lt;=G$3,IF(ISNUMBER(E1240),"",MAX(G$4:G1239)+1),"")</f>
        <v/>
      </c>
      <c r="K1240" s="309"/>
      <c r="L1240" s="309" t="str">
        <f>IF(C1240="","",IF(ISNUMBER(MATCH(C1240,$J$5:$J$1000,0)),"",IF(G1240=1,E$4,0)+MAX(L$4:L1239)+1))</f>
        <v/>
      </c>
    </row>
    <row r="1241" spans="1:12" ht="12.75" customHeight="1" x14ac:dyDescent="0.25">
      <c r="A1241" s="310" t="str">
        <f>IF(ROW()-ROW(A$4)&lt;=1000,ROW()-ROW(A$4),"")</f>
        <v/>
      </c>
      <c r="G1241" s="309" t="str">
        <f>IF(IF(ISNUMBER(E1241),"",MAX(G$4:G1240)+1)&lt;=G$3,IF(ISNUMBER(E1241),"",MAX(G$4:G1240)+1),"")</f>
        <v/>
      </c>
      <c r="K1241" s="309"/>
      <c r="L1241" s="309" t="str">
        <f>IF(C1241="","",IF(ISNUMBER(MATCH(C1241,$J$5:$J$1000,0)),"",IF(G1241=1,E$4,0)+MAX(L$4:L1240)+1))</f>
        <v/>
      </c>
    </row>
    <row r="1242" spans="1:12" ht="12.75" customHeight="1" x14ac:dyDescent="0.25">
      <c r="A1242" s="310" t="str">
        <f>IF(ROW()-ROW(A$4)&lt;=1000,ROW()-ROW(A$4),"")</f>
        <v/>
      </c>
      <c r="G1242" s="309" t="str">
        <f>IF(IF(ISNUMBER(E1242),"",MAX(G$4:G1241)+1)&lt;=G$3,IF(ISNUMBER(E1242),"",MAX(G$4:G1241)+1),"")</f>
        <v/>
      </c>
      <c r="K1242" s="309"/>
      <c r="L1242" s="309" t="str">
        <f>IF(C1242="","",IF(ISNUMBER(MATCH(C1242,$J$5:$J$1000,0)),"",IF(G1242=1,E$4,0)+MAX(L$4:L1241)+1))</f>
        <v/>
      </c>
    </row>
    <row r="1243" spans="1:12" ht="12.75" customHeight="1" x14ac:dyDescent="0.25">
      <c r="A1243" s="310" t="str">
        <f>IF(ROW()-ROW(A$4)&lt;=1000,ROW()-ROW(A$4),"")</f>
        <v/>
      </c>
      <c r="G1243" s="309" t="str">
        <f>IF(IF(ISNUMBER(E1243),"",MAX(G$4:G1242)+1)&lt;=G$3,IF(ISNUMBER(E1243),"",MAX(G$4:G1242)+1),"")</f>
        <v/>
      </c>
      <c r="K1243" s="309"/>
      <c r="L1243" s="309" t="str">
        <f>IF(C1243="","",IF(ISNUMBER(MATCH(C1243,$J$5:$J$1000,0)),"",IF(G1243=1,E$4,0)+MAX(L$4:L1242)+1))</f>
        <v/>
      </c>
    </row>
    <row r="1244" spans="1:12" ht="12.75" customHeight="1" x14ac:dyDescent="0.25">
      <c r="A1244" s="310" t="str">
        <f>IF(ROW()-ROW(A$4)&lt;=1000,ROW()-ROW(A$4),"")</f>
        <v/>
      </c>
      <c r="G1244" s="309" t="str">
        <f>IF(IF(ISNUMBER(E1244),"",MAX(G$4:G1243)+1)&lt;=G$3,IF(ISNUMBER(E1244),"",MAX(G$4:G1243)+1),"")</f>
        <v/>
      </c>
      <c r="K1244" s="309"/>
      <c r="L1244" s="309" t="str">
        <f>IF(C1244="","",IF(ISNUMBER(MATCH(C1244,$J$5:$J$1000,0)),"",IF(G1244=1,E$4,0)+MAX(L$4:L1243)+1))</f>
        <v/>
      </c>
    </row>
    <row r="1245" spans="1:12" ht="12.75" customHeight="1" x14ac:dyDescent="0.25">
      <c r="A1245" s="310" t="str">
        <f>IF(ROW()-ROW(A$4)&lt;=1000,ROW()-ROW(A$4),"")</f>
        <v/>
      </c>
      <c r="G1245" s="309" t="str">
        <f>IF(IF(ISNUMBER(E1245),"",MAX(G$4:G1244)+1)&lt;=G$3,IF(ISNUMBER(E1245),"",MAX(G$4:G1244)+1),"")</f>
        <v/>
      </c>
      <c r="K1245" s="309"/>
      <c r="L1245" s="309" t="str">
        <f>IF(C1245="","",IF(ISNUMBER(MATCH(C1245,$J$5:$J$1000,0)),"",IF(G1245=1,E$4,0)+MAX(L$4:L1244)+1))</f>
        <v/>
      </c>
    </row>
    <row r="1246" spans="1:12" ht="12.75" customHeight="1" x14ac:dyDescent="0.25">
      <c r="A1246" s="310" t="str">
        <f>IF(ROW()-ROW(A$4)&lt;=1000,ROW()-ROW(A$4),"")</f>
        <v/>
      </c>
      <c r="G1246" s="309" t="str">
        <f>IF(IF(ISNUMBER(E1246),"",MAX(G$4:G1245)+1)&lt;=G$3,IF(ISNUMBER(E1246),"",MAX(G$4:G1245)+1),"")</f>
        <v/>
      </c>
      <c r="K1246" s="309"/>
      <c r="L1246" s="309" t="str">
        <f>IF(C1246="","",IF(ISNUMBER(MATCH(C1246,$J$5:$J$1000,0)),"",IF(G1246=1,E$4,0)+MAX(L$4:L1245)+1))</f>
        <v/>
      </c>
    </row>
    <row r="1247" spans="1:12" ht="12.75" customHeight="1" x14ac:dyDescent="0.25">
      <c r="A1247" s="310" t="str">
        <f>IF(ROW()-ROW(A$4)&lt;=1000,ROW()-ROW(A$4),"")</f>
        <v/>
      </c>
      <c r="G1247" s="309" t="str">
        <f>IF(IF(ISNUMBER(E1247),"",MAX(G$4:G1246)+1)&lt;=G$3,IF(ISNUMBER(E1247),"",MAX(G$4:G1246)+1),"")</f>
        <v/>
      </c>
      <c r="K1247" s="309"/>
      <c r="L1247" s="309" t="str">
        <f>IF(C1247="","",IF(ISNUMBER(MATCH(C1247,$J$5:$J$1000,0)),"",IF(G1247=1,E$4,0)+MAX(L$4:L1246)+1))</f>
        <v/>
      </c>
    </row>
    <row r="1248" spans="1:12" ht="12.75" customHeight="1" x14ac:dyDescent="0.25">
      <c r="A1248" s="310" t="str">
        <f>IF(ROW()-ROW(A$4)&lt;=1000,ROW()-ROW(A$4),"")</f>
        <v/>
      </c>
      <c r="G1248" s="309" t="str">
        <f>IF(IF(ISNUMBER(E1248),"",MAX(G$4:G1247)+1)&lt;=G$3,IF(ISNUMBER(E1248),"",MAX(G$4:G1247)+1),"")</f>
        <v/>
      </c>
      <c r="K1248" s="309"/>
      <c r="L1248" s="309" t="str">
        <f>IF(C1248="","",IF(ISNUMBER(MATCH(C1248,$J$5:$J$1000,0)),"",IF(G1248=1,E$4,0)+MAX(L$4:L1247)+1))</f>
        <v/>
      </c>
    </row>
    <row r="1249" spans="1:12" ht="12.75" customHeight="1" x14ac:dyDescent="0.25">
      <c r="A1249" s="310" t="str">
        <f>IF(ROW()-ROW(A$4)&lt;=1000,ROW()-ROW(A$4),"")</f>
        <v/>
      </c>
      <c r="G1249" s="309" t="str">
        <f>IF(IF(ISNUMBER(E1249),"",MAX(G$4:G1248)+1)&lt;=G$3,IF(ISNUMBER(E1249),"",MAX(G$4:G1248)+1),"")</f>
        <v/>
      </c>
      <c r="K1249" s="309"/>
      <c r="L1249" s="309" t="str">
        <f>IF(C1249="","",IF(ISNUMBER(MATCH(C1249,$J$5:$J$1000,0)),"",IF(G1249=1,E$4,0)+MAX(L$4:L1248)+1))</f>
        <v/>
      </c>
    </row>
    <row r="1250" spans="1:12" ht="12.75" customHeight="1" x14ac:dyDescent="0.25">
      <c r="A1250" s="310" t="str">
        <f>IF(ROW()-ROW(A$4)&lt;=1000,ROW()-ROW(A$4),"")</f>
        <v/>
      </c>
      <c r="G1250" s="309" t="str">
        <f>IF(IF(ISNUMBER(E1250),"",MAX(G$4:G1249)+1)&lt;=G$3,IF(ISNUMBER(E1250),"",MAX(G$4:G1249)+1),"")</f>
        <v/>
      </c>
      <c r="K1250" s="309"/>
      <c r="L1250" s="309" t="str">
        <f>IF(C1250="","",IF(ISNUMBER(MATCH(C1250,$J$5:$J$1000,0)),"",IF(G1250=1,E$4,0)+MAX(L$4:L1249)+1))</f>
        <v/>
      </c>
    </row>
    <row r="1251" spans="1:12" ht="12.75" customHeight="1" x14ac:dyDescent="0.25">
      <c r="A1251" s="310" t="str">
        <f>IF(ROW()-ROW(A$4)&lt;=1000,ROW()-ROW(A$4),"")</f>
        <v/>
      </c>
      <c r="G1251" s="309" t="str">
        <f>IF(IF(ISNUMBER(E1251),"",MAX(G$4:G1250)+1)&lt;=G$3,IF(ISNUMBER(E1251),"",MAX(G$4:G1250)+1),"")</f>
        <v/>
      </c>
      <c r="K1251" s="309"/>
      <c r="L1251" s="309" t="str">
        <f>IF(C1251="","",IF(ISNUMBER(MATCH(C1251,$J$5:$J$1000,0)),"",IF(G1251=1,E$4,0)+MAX(L$4:L1250)+1))</f>
        <v/>
      </c>
    </row>
    <row r="1252" spans="1:12" ht="12.75" customHeight="1" x14ac:dyDescent="0.25">
      <c r="A1252" s="310" t="str">
        <f>IF(ROW()-ROW(A$4)&lt;=1000,ROW()-ROW(A$4),"")</f>
        <v/>
      </c>
      <c r="G1252" s="309" t="str">
        <f>IF(IF(ISNUMBER(E1252),"",MAX(G$4:G1251)+1)&lt;=G$3,IF(ISNUMBER(E1252),"",MAX(G$4:G1251)+1),"")</f>
        <v/>
      </c>
      <c r="K1252" s="309"/>
      <c r="L1252" s="309" t="str">
        <f>IF(C1252="","",IF(ISNUMBER(MATCH(C1252,$J$5:$J$1000,0)),"",IF(G1252=1,E$4,0)+MAX(L$4:L1251)+1))</f>
        <v/>
      </c>
    </row>
    <row r="1253" spans="1:12" ht="12.75" customHeight="1" x14ac:dyDescent="0.25">
      <c r="A1253" s="310" t="str">
        <f>IF(ROW()-ROW(A$4)&lt;=1000,ROW()-ROW(A$4),"")</f>
        <v/>
      </c>
      <c r="G1253" s="309" t="str">
        <f>IF(IF(ISNUMBER(E1253),"",MAX(G$4:G1252)+1)&lt;=G$3,IF(ISNUMBER(E1253),"",MAX(G$4:G1252)+1),"")</f>
        <v/>
      </c>
      <c r="K1253" s="309"/>
      <c r="L1253" s="309" t="str">
        <f>IF(C1253="","",IF(ISNUMBER(MATCH(C1253,$J$5:$J$1000,0)),"",IF(G1253=1,E$4,0)+MAX(L$4:L1252)+1))</f>
        <v/>
      </c>
    </row>
    <row r="1254" spans="1:12" ht="12.75" customHeight="1" x14ac:dyDescent="0.25">
      <c r="A1254" s="310" t="str">
        <f>IF(ROW()-ROW(A$4)&lt;=1000,ROW()-ROW(A$4),"")</f>
        <v/>
      </c>
      <c r="G1254" s="309" t="str">
        <f>IF(IF(ISNUMBER(E1254),"",MAX(G$4:G1253)+1)&lt;=G$3,IF(ISNUMBER(E1254),"",MAX(G$4:G1253)+1),"")</f>
        <v/>
      </c>
      <c r="K1254" s="309"/>
      <c r="L1254" s="309" t="str">
        <f>IF(C1254="","",IF(ISNUMBER(MATCH(C1254,$J$5:$J$1000,0)),"",IF(G1254=1,E$4,0)+MAX(L$4:L1253)+1))</f>
        <v/>
      </c>
    </row>
    <row r="1255" spans="1:12" ht="12.75" customHeight="1" x14ac:dyDescent="0.25">
      <c r="A1255" s="310" t="str">
        <f>IF(ROW()-ROW(A$4)&lt;=1000,ROW()-ROW(A$4),"")</f>
        <v/>
      </c>
      <c r="G1255" s="309" t="str">
        <f>IF(IF(ISNUMBER(E1255),"",MAX(G$4:G1254)+1)&lt;=G$3,IF(ISNUMBER(E1255),"",MAX(G$4:G1254)+1),"")</f>
        <v/>
      </c>
      <c r="K1255" s="309"/>
      <c r="L1255" s="309" t="str">
        <f>IF(C1255="","",IF(ISNUMBER(MATCH(C1255,$J$5:$J$1000,0)),"",IF(G1255=1,E$4,0)+MAX(L$4:L1254)+1))</f>
        <v/>
      </c>
    </row>
    <row r="1256" spans="1:12" ht="12.75" customHeight="1" x14ac:dyDescent="0.25">
      <c r="A1256" s="310" t="str">
        <f>IF(ROW()-ROW(A$4)&lt;=1000,ROW()-ROW(A$4),"")</f>
        <v/>
      </c>
      <c r="G1256" s="309" t="str">
        <f>IF(IF(ISNUMBER(E1256),"",MAX(G$4:G1255)+1)&lt;=G$3,IF(ISNUMBER(E1256),"",MAX(G$4:G1255)+1),"")</f>
        <v/>
      </c>
      <c r="K1256" s="309"/>
      <c r="L1256" s="309" t="str">
        <f>IF(C1256="","",IF(ISNUMBER(MATCH(C1256,$J$5:$J$1000,0)),"",IF(G1256=1,E$4,0)+MAX(L$4:L1255)+1))</f>
        <v/>
      </c>
    </row>
    <row r="1257" spans="1:12" ht="12.75" customHeight="1" x14ac:dyDescent="0.25">
      <c r="A1257" s="310" t="str">
        <f>IF(ROW()-ROW(A$4)&lt;=1000,ROW()-ROW(A$4),"")</f>
        <v/>
      </c>
      <c r="G1257" s="309" t="str">
        <f>IF(IF(ISNUMBER(E1257),"",MAX(G$4:G1256)+1)&lt;=G$3,IF(ISNUMBER(E1257),"",MAX(G$4:G1256)+1),"")</f>
        <v/>
      </c>
      <c r="K1257" s="309"/>
      <c r="L1257" s="309" t="str">
        <f>IF(C1257="","",IF(ISNUMBER(MATCH(C1257,$J$5:$J$1000,0)),"",IF(G1257=1,E$4,0)+MAX(L$4:L1256)+1))</f>
        <v/>
      </c>
    </row>
    <row r="1258" spans="1:12" ht="12.75" customHeight="1" x14ac:dyDescent="0.25">
      <c r="A1258" s="310" t="str">
        <f>IF(ROW()-ROW(A$4)&lt;=1000,ROW()-ROW(A$4),"")</f>
        <v/>
      </c>
      <c r="G1258" s="309" t="str">
        <f>IF(IF(ISNUMBER(E1258),"",MAX(G$4:G1257)+1)&lt;=G$3,IF(ISNUMBER(E1258),"",MAX(G$4:G1257)+1),"")</f>
        <v/>
      </c>
      <c r="K1258" s="309"/>
      <c r="L1258" s="309" t="str">
        <f>IF(C1258="","",IF(ISNUMBER(MATCH(C1258,$J$5:$J$1000,0)),"",IF(G1258=1,E$4,0)+MAX(L$4:L1257)+1))</f>
        <v/>
      </c>
    </row>
    <row r="1259" spans="1:12" ht="12.75" customHeight="1" x14ac:dyDescent="0.25">
      <c r="A1259" s="310" t="str">
        <f>IF(ROW()-ROW(A$4)&lt;=1000,ROW()-ROW(A$4),"")</f>
        <v/>
      </c>
      <c r="G1259" s="309" t="str">
        <f>IF(IF(ISNUMBER(E1259),"",MAX(G$4:G1258)+1)&lt;=G$3,IF(ISNUMBER(E1259),"",MAX(G$4:G1258)+1),"")</f>
        <v/>
      </c>
      <c r="K1259" s="309"/>
      <c r="L1259" s="309" t="str">
        <f>IF(C1259="","",IF(ISNUMBER(MATCH(C1259,$J$5:$J$1000,0)),"",IF(G1259=1,E$4,0)+MAX(L$4:L1258)+1))</f>
        <v/>
      </c>
    </row>
    <row r="1260" spans="1:12" ht="12.75" customHeight="1" x14ac:dyDescent="0.25">
      <c r="A1260" s="310" t="str">
        <f>IF(ROW()-ROW(A$4)&lt;=1000,ROW()-ROW(A$4),"")</f>
        <v/>
      </c>
      <c r="G1260" s="309" t="str">
        <f>IF(IF(ISNUMBER(E1260),"",MAX(G$4:G1259)+1)&lt;=G$3,IF(ISNUMBER(E1260),"",MAX(G$4:G1259)+1),"")</f>
        <v/>
      </c>
      <c r="K1260" s="309"/>
      <c r="L1260" s="309" t="str">
        <f>IF(C1260="","",IF(ISNUMBER(MATCH(C1260,$J$5:$J$1000,0)),"",IF(G1260=1,E$4,0)+MAX(L$4:L1259)+1))</f>
        <v/>
      </c>
    </row>
    <row r="1261" spans="1:12" ht="12.75" customHeight="1" x14ac:dyDescent="0.25">
      <c r="A1261" s="310" t="str">
        <f>IF(ROW()-ROW(A$4)&lt;=1000,ROW()-ROW(A$4),"")</f>
        <v/>
      </c>
      <c r="G1261" s="309" t="str">
        <f>IF(IF(ISNUMBER(E1261),"",MAX(G$4:G1260)+1)&lt;=G$3,IF(ISNUMBER(E1261),"",MAX(G$4:G1260)+1),"")</f>
        <v/>
      </c>
      <c r="K1261" s="309"/>
      <c r="L1261" s="309" t="str">
        <f>IF(C1261="","",IF(ISNUMBER(MATCH(C1261,$J$5:$J$1000,0)),"",IF(G1261=1,E$4,0)+MAX(L$4:L1260)+1))</f>
        <v/>
      </c>
    </row>
    <row r="1262" spans="1:12" ht="12.75" customHeight="1" x14ac:dyDescent="0.25">
      <c r="A1262" s="310" t="str">
        <f>IF(ROW()-ROW(A$4)&lt;=1000,ROW()-ROW(A$4),"")</f>
        <v/>
      </c>
      <c r="G1262" s="309" t="str">
        <f>IF(IF(ISNUMBER(E1262),"",MAX(G$4:G1261)+1)&lt;=G$3,IF(ISNUMBER(E1262),"",MAX(G$4:G1261)+1),"")</f>
        <v/>
      </c>
      <c r="K1262" s="309"/>
      <c r="L1262" s="309" t="str">
        <f>IF(C1262="","",IF(ISNUMBER(MATCH(C1262,$J$5:$J$1000,0)),"",IF(G1262=1,E$4,0)+MAX(L$4:L1261)+1))</f>
        <v/>
      </c>
    </row>
    <row r="1263" spans="1:12" ht="12.75" customHeight="1" x14ac:dyDescent="0.25">
      <c r="A1263" s="310" t="str">
        <f>IF(ROW()-ROW(A$4)&lt;=1000,ROW()-ROW(A$4),"")</f>
        <v/>
      </c>
      <c r="G1263" s="309" t="str">
        <f>IF(IF(ISNUMBER(E1263),"",MAX(G$4:G1262)+1)&lt;=G$3,IF(ISNUMBER(E1263),"",MAX(G$4:G1262)+1),"")</f>
        <v/>
      </c>
      <c r="K1263" s="309"/>
      <c r="L1263" s="309" t="str">
        <f>IF(C1263="","",IF(ISNUMBER(MATCH(C1263,$J$5:$J$1000,0)),"",IF(G1263=1,E$4,0)+MAX(L$4:L1262)+1))</f>
        <v/>
      </c>
    </row>
    <row r="1264" spans="1:12" ht="12.75" customHeight="1" x14ac:dyDescent="0.25">
      <c r="A1264" s="310" t="str">
        <f>IF(ROW()-ROW(A$4)&lt;=1000,ROW()-ROW(A$4),"")</f>
        <v/>
      </c>
      <c r="G1264" s="309" t="str">
        <f>IF(IF(ISNUMBER(E1264),"",MAX(G$4:G1263)+1)&lt;=G$3,IF(ISNUMBER(E1264),"",MAX(G$4:G1263)+1),"")</f>
        <v/>
      </c>
      <c r="K1264" s="309"/>
      <c r="L1264" s="309" t="str">
        <f>IF(C1264="","",IF(ISNUMBER(MATCH(C1264,$J$5:$J$1000,0)),"",IF(G1264=1,E$4,0)+MAX(L$4:L1263)+1))</f>
        <v/>
      </c>
    </row>
    <row r="1265" spans="1:12" ht="12.75" customHeight="1" x14ac:dyDescent="0.25">
      <c r="A1265" s="310" t="str">
        <f>IF(ROW()-ROW(A$4)&lt;=1000,ROW()-ROW(A$4),"")</f>
        <v/>
      </c>
      <c r="G1265" s="309" t="str">
        <f>IF(IF(ISNUMBER(E1265),"",MAX(G$4:G1264)+1)&lt;=G$3,IF(ISNUMBER(E1265),"",MAX(G$4:G1264)+1),"")</f>
        <v/>
      </c>
      <c r="K1265" s="309"/>
      <c r="L1265" s="309" t="str">
        <f>IF(C1265="","",IF(ISNUMBER(MATCH(C1265,$J$5:$J$1000,0)),"",IF(G1265=1,E$4,0)+MAX(L$4:L1264)+1))</f>
        <v/>
      </c>
    </row>
    <row r="1266" spans="1:12" ht="12.75" customHeight="1" x14ac:dyDescent="0.25">
      <c r="A1266" s="310" t="str">
        <f>IF(ROW()-ROW(A$4)&lt;=1000,ROW()-ROW(A$4),"")</f>
        <v/>
      </c>
      <c r="G1266" s="309" t="str">
        <f>IF(IF(ISNUMBER(E1266),"",MAX(G$4:G1265)+1)&lt;=G$3,IF(ISNUMBER(E1266),"",MAX(G$4:G1265)+1),"")</f>
        <v/>
      </c>
      <c r="K1266" s="309"/>
      <c r="L1266" s="309" t="str">
        <f>IF(C1266="","",IF(ISNUMBER(MATCH(C1266,$J$5:$J$1000,0)),"",IF(G1266=1,E$4,0)+MAX(L$4:L1265)+1))</f>
        <v/>
      </c>
    </row>
    <row r="1267" spans="1:12" ht="12.75" customHeight="1" x14ac:dyDescent="0.25">
      <c r="A1267" s="310" t="str">
        <f>IF(ROW()-ROW(A$4)&lt;=1000,ROW()-ROW(A$4),"")</f>
        <v/>
      </c>
      <c r="G1267" s="309" t="str">
        <f>IF(IF(ISNUMBER(E1267),"",MAX(G$4:G1266)+1)&lt;=G$3,IF(ISNUMBER(E1267),"",MAX(G$4:G1266)+1),"")</f>
        <v/>
      </c>
      <c r="K1267" s="309"/>
      <c r="L1267" s="309" t="str">
        <f>IF(C1267="","",IF(ISNUMBER(MATCH(C1267,$J$5:$J$1000,0)),"",IF(G1267=1,E$4,0)+MAX(L$4:L1266)+1))</f>
        <v/>
      </c>
    </row>
    <row r="1268" spans="1:12" ht="12.75" customHeight="1" x14ac:dyDescent="0.25">
      <c r="A1268" s="310" t="str">
        <f>IF(ROW()-ROW(A$4)&lt;=1000,ROW()-ROW(A$4),"")</f>
        <v/>
      </c>
      <c r="G1268" s="309" t="str">
        <f>IF(IF(ISNUMBER(E1268),"",MAX(G$4:G1267)+1)&lt;=G$3,IF(ISNUMBER(E1268),"",MAX(G$4:G1267)+1),"")</f>
        <v/>
      </c>
      <c r="K1268" s="309"/>
      <c r="L1268" s="309" t="str">
        <f>IF(C1268="","",IF(ISNUMBER(MATCH(C1268,$J$5:$J$1000,0)),"",IF(G1268=1,E$4,0)+MAX(L$4:L1267)+1))</f>
        <v/>
      </c>
    </row>
    <row r="1269" spans="1:12" ht="12.75" customHeight="1" x14ac:dyDescent="0.25">
      <c r="A1269" s="310" t="str">
        <f>IF(ROW()-ROW(A$4)&lt;=1000,ROW()-ROW(A$4),"")</f>
        <v/>
      </c>
      <c r="G1269" s="309" t="str">
        <f>IF(IF(ISNUMBER(E1269),"",MAX(G$4:G1268)+1)&lt;=G$3,IF(ISNUMBER(E1269),"",MAX(G$4:G1268)+1),"")</f>
        <v/>
      </c>
      <c r="K1269" s="309"/>
      <c r="L1269" s="309" t="str">
        <f>IF(C1269="","",IF(ISNUMBER(MATCH(C1269,$J$5:$J$1000,0)),"",IF(G1269=1,E$4,0)+MAX(L$4:L1268)+1))</f>
        <v/>
      </c>
    </row>
    <row r="1270" spans="1:12" ht="12.75" customHeight="1" x14ac:dyDescent="0.25">
      <c r="A1270" s="310" t="str">
        <f>IF(ROW()-ROW(A$4)&lt;=1000,ROW()-ROW(A$4),"")</f>
        <v/>
      </c>
      <c r="G1270" s="309" t="str">
        <f>IF(IF(ISNUMBER(E1270),"",MAX(G$4:G1269)+1)&lt;=G$3,IF(ISNUMBER(E1270),"",MAX(G$4:G1269)+1),"")</f>
        <v/>
      </c>
      <c r="K1270" s="309"/>
      <c r="L1270" s="309" t="str">
        <f>IF(C1270="","",IF(ISNUMBER(MATCH(C1270,$J$5:$J$1000,0)),"",IF(G1270=1,E$4,0)+MAX(L$4:L1269)+1))</f>
        <v/>
      </c>
    </row>
    <row r="1271" spans="1:12" ht="12.75" customHeight="1" x14ac:dyDescent="0.25">
      <c r="A1271" s="310" t="str">
        <f>IF(ROW()-ROW(A$4)&lt;=1000,ROW()-ROW(A$4),"")</f>
        <v/>
      </c>
      <c r="G1271" s="309" t="str">
        <f>IF(IF(ISNUMBER(E1271),"",MAX(G$4:G1270)+1)&lt;=G$3,IF(ISNUMBER(E1271),"",MAX(G$4:G1270)+1),"")</f>
        <v/>
      </c>
      <c r="K1271" s="309"/>
      <c r="L1271" s="309" t="str">
        <f>IF(C1271="","",IF(ISNUMBER(MATCH(C1271,$J$5:$J$1000,0)),"",IF(G1271=1,E$4,0)+MAX(L$4:L1270)+1))</f>
        <v/>
      </c>
    </row>
    <row r="1272" spans="1:12" ht="12.75" customHeight="1" x14ac:dyDescent="0.25">
      <c r="A1272" s="310" t="str">
        <f>IF(ROW()-ROW(A$4)&lt;=1000,ROW()-ROW(A$4),"")</f>
        <v/>
      </c>
      <c r="G1272" s="309" t="str">
        <f>IF(IF(ISNUMBER(E1272),"",MAX(G$4:G1271)+1)&lt;=G$3,IF(ISNUMBER(E1272),"",MAX(G$4:G1271)+1),"")</f>
        <v/>
      </c>
      <c r="K1272" s="309"/>
      <c r="L1272" s="309" t="str">
        <f>IF(C1272="","",IF(ISNUMBER(MATCH(C1272,$J$5:$J$1000,0)),"",IF(G1272=1,E$4,0)+MAX(L$4:L1271)+1))</f>
        <v/>
      </c>
    </row>
    <row r="1273" spans="1:12" ht="12.75" customHeight="1" x14ac:dyDescent="0.25">
      <c r="A1273" s="310" t="str">
        <f>IF(ROW()-ROW(A$4)&lt;=1000,ROW()-ROW(A$4),"")</f>
        <v/>
      </c>
      <c r="G1273" s="309" t="str">
        <f>IF(IF(ISNUMBER(E1273),"",MAX(G$4:G1272)+1)&lt;=G$3,IF(ISNUMBER(E1273),"",MAX(G$4:G1272)+1),"")</f>
        <v/>
      </c>
      <c r="K1273" s="309"/>
      <c r="L1273" s="309" t="str">
        <f>IF(C1273="","",IF(ISNUMBER(MATCH(C1273,$J$5:$J$1000,0)),"",IF(G1273=1,E$4,0)+MAX(L$4:L1272)+1))</f>
        <v/>
      </c>
    </row>
    <row r="1274" spans="1:12" ht="12.75" customHeight="1" x14ac:dyDescent="0.25">
      <c r="A1274" s="310" t="str">
        <f>IF(ROW()-ROW(A$4)&lt;=1000,ROW()-ROW(A$4),"")</f>
        <v/>
      </c>
      <c r="G1274" s="309" t="str">
        <f>IF(IF(ISNUMBER(E1274),"",MAX(G$4:G1273)+1)&lt;=G$3,IF(ISNUMBER(E1274),"",MAX(G$4:G1273)+1),"")</f>
        <v/>
      </c>
      <c r="K1274" s="309"/>
      <c r="L1274" s="309" t="str">
        <f>IF(C1274="","",IF(ISNUMBER(MATCH(C1274,$J$5:$J$1000,0)),"",IF(G1274=1,E$4,0)+MAX(L$4:L1273)+1))</f>
        <v/>
      </c>
    </row>
    <row r="1275" spans="1:12" ht="12.75" customHeight="1" x14ac:dyDescent="0.25">
      <c r="A1275" s="310" t="str">
        <f>IF(ROW()-ROW(A$4)&lt;=1000,ROW()-ROW(A$4),"")</f>
        <v/>
      </c>
      <c r="G1275" s="309" t="str">
        <f>IF(IF(ISNUMBER(E1275),"",MAX(G$4:G1274)+1)&lt;=G$3,IF(ISNUMBER(E1275),"",MAX(G$4:G1274)+1),"")</f>
        <v/>
      </c>
      <c r="K1275" s="309"/>
      <c r="L1275" s="309" t="str">
        <f>IF(C1275="","",IF(ISNUMBER(MATCH(C1275,$J$5:$J$1000,0)),"",IF(G1275=1,E$4,0)+MAX(L$4:L1274)+1))</f>
        <v/>
      </c>
    </row>
    <row r="1276" spans="1:12" ht="12.75" customHeight="1" x14ac:dyDescent="0.25">
      <c r="A1276" s="310" t="str">
        <f>IF(ROW()-ROW(A$4)&lt;=1000,ROW()-ROW(A$4),"")</f>
        <v/>
      </c>
      <c r="G1276" s="309" t="str">
        <f>IF(IF(ISNUMBER(E1276),"",MAX(G$4:G1275)+1)&lt;=G$3,IF(ISNUMBER(E1276),"",MAX(G$4:G1275)+1),"")</f>
        <v/>
      </c>
      <c r="K1276" s="309"/>
      <c r="L1276" s="309" t="str">
        <f>IF(C1276="","",IF(ISNUMBER(MATCH(C1276,$J$5:$J$1000,0)),"",IF(G1276=1,E$4,0)+MAX(L$4:L1275)+1))</f>
        <v/>
      </c>
    </row>
    <row r="1277" spans="1:12" ht="12.75" customHeight="1" x14ac:dyDescent="0.25">
      <c r="A1277" s="310" t="str">
        <f>IF(ROW()-ROW(A$4)&lt;=1000,ROW()-ROW(A$4),"")</f>
        <v/>
      </c>
      <c r="G1277" s="309" t="str">
        <f>IF(IF(ISNUMBER(E1277),"",MAX(G$4:G1276)+1)&lt;=G$3,IF(ISNUMBER(E1277),"",MAX(G$4:G1276)+1),"")</f>
        <v/>
      </c>
      <c r="K1277" s="309"/>
      <c r="L1277" s="309" t="str">
        <f>IF(C1277="","",IF(ISNUMBER(MATCH(C1277,$J$5:$J$1000,0)),"",IF(G1277=1,E$4,0)+MAX(L$4:L1276)+1))</f>
        <v/>
      </c>
    </row>
    <row r="1278" spans="1:12" ht="12.75" customHeight="1" x14ac:dyDescent="0.25">
      <c r="A1278" s="310" t="str">
        <f>IF(ROW()-ROW(A$4)&lt;=1000,ROW()-ROW(A$4),"")</f>
        <v/>
      </c>
      <c r="G1278" s="309" t="str">
        <f>IF(IF(ISNUMBER(E1278),"",MAX(G$4:G1277)+1)&lt;=G$3,IF(ISNUMBER(E1278),"",MAX(G$4:G1277)+1),"")</f>
        <v/>
      </c>
      <c r="K1278" s="309"/>
      <c r="L1278" s="309" t="str">
        <f>IF(C1278="","",IF(ISNUMBER(MATCH(C1278,$J$5:$J$1000,0)),"",IF(G1278=1,E$4,0)+MAX(L$4:L1277)+1))</f>
        <v/>
      </c>
    </row>
    <row r="1279" spans="1:12" ht="12.75" customHeight="1" x14ac:dyDescent="0.25">
      <c r="A1279" s="310" t="str">
        <f>IF(ROW()-ROW(A$4)&lt;=1000,ROW()-ROW(A$4),"")</f>
        <v/>
      </c>
      <c r="G1279" s="309" t="str">
        <f>IF(IF(ISNUMBER(E1279),"",MAX(G$4:G1278)+1)&lt;=G$3,IF(ISNUMBER(E1279),"",MAX(G$4:G1278)+1),"")</f>
        <v/>
      </c>
      <c r="K1279" s="309"/>
      <c r="L1279" s="309" t="str">
        <f>IF(C1279="","",IF(ISNUMBER(MATCH(C1279,$J$5:$J$1000,0)),"",IF(G1279=1,E$4,0)+MAX(L$4:L1278)+1))</f>
        <v/>
      </c>
    </row>
    <row r="1280" spans="1:12" ht="12.75" customHeight="1" x14ac:dyDescent="0.25">
      <c r="A1280" s="310" t="str">
        <f>IF(ROW()-ROW(A$4)&lt;=1000,ROW()-ROW(A$4),"")</f>
        <v/>
      </c>
      <c r="G1280" s="309" t="str">
        <f>IF(IF(ISNUMBER(E1280),"",MAX(G$4:G1279)+1)&lt;=G$3,IF(ISNUMBER(E1280),"",MAX(G$4:G1279)+1),"")</f>
        <v/>
      </c>
      <c r="K1280" s="309"/>
      <c r="L1280" s="309" t="str">
        <f>IF(C1280="","",IF(ISNUMBER(MATCH(C1280,$J$5:$J$1000,0)),"",IF(G1280=1,E$4,0)+MAX(L$4:L1279)+1))</f>
        <v/>
      </c>
    </row>
    <row r="1281" spans="1:12" ht="12.75" customHeight="1" x14ac:dyDescent="0.25">
      <c r="A1281" s="310" t="str">
        <f>IF(ROW()-ROW(A$4)&lt;=1000,ROW()-ROW(A$4),"")</f>
        <v/>
      </c>
      <c r="G1281" s="309" t="str">
        <f>IF(IF(ISNUMBER(E1281),"",MAX(G$4:G1280)+1)&lt;=G$3,IF(ISNUMBER(E1281),"",MAX(G$4:G1280)+1),"")</f>
        <v/>
      </c>
      <c r="K1281" s="309"/>
      <c r="L1281" s="309" t="str">
        <f>IF(C1281="","",IF(ISNUMBER(MATCH(C1281,$J$5:$J$1000,0)),"",IF(G1281=1,E$4,0)+MAX(L$4:L1280)+1))</f>
        <v/>
      </c>
    </row>
    <row r="1282" spans="1:12" ht="12.75" customHeight="1" x14ac:dyDescent="0.25">
      <c r="A1282" s="310" t="str">
        <f>IF(ROW()-ROW(A$4)&lt;=1000,ROW()-ROW(A$4),"")</f>
        <v/>
      </c>
      <c r="G1282" s="309" t="str">
        <f>IF(IF(ISNUMBER(E1282),"",MAX(G$4:G1281)+1)&lt;=G$3,IF(ISNUMBER(E1282),"",MAX(G$4:G1281)+1),"")</f>
        <v/>
      </c>
      <c r="K1282" s="309"/>
      <c r="L1282" s="309" t="str">
        <f>IF(C1282="","",IF(ISNUMBER(MATCH(C1282,$J$5:$J$1000,0)),"",IF(G1282=1,E$4,0)+MAX(L$4:L1281)+1))</f>
        <v/>
      </c>
    </row>
    <row r="1283" spans="1:12" ht="12.75" customHeight="1" x14ac:dyDescent="0.25">
      <c r="A1283" s="310" t="str">
        <f>IF(ROW()-ROW(A$4)&lt;=1000,ROW()-ROW(A$4),"")</f>
        <v/>
      </c>
      <c r="G1283" s="309" t="str">
        <f>IF(IF(ISNUMBER(E1283),"",MAX(G$4:G1282)+1)&lt;=G$3,IF(ISNUMBER(E1283),"",MAX(G$4:G1282)+1),"")</f>
        <v/>
      </c>
      <c r="K1283" s="309"/>
      <c r="L1283" s="309" t="str">
        <f>IF(C1283="","",IF(ISNUMBER(MATCH(C1283,$J$5:$J$1000,0)),"",IF(G1283=1,E$4,0)+MAX(L$4:L1282)+1))</f>
        <v/>
      </c>
    </row>
    <row r="1284" spans="1:12" ht="12.75" customHeight="1" x14ac:dyDescent="0.25">
      <c r="A1284" s="310" t="str">
        <f>IF(ROW()-ROW(A$4)&lt;=1000,ROW()-ROW(A$4),"")</f>
        <v/>
      </c>
      <c r="G1284" s="309" t="str">
        <f>IF(IF(ISNUMBER(E1284),"",MAX(G$4:G1283)+1)&lt;=G$3,IF(ISNUMBER(E1284),"",MAX(G$4:G1283)+1),"")</f>
        <v/>
      </c>
      <c r="K1284" s="309"/>
      <c r="L1284" s="309" t="str">
        <f>IF(C1284="","",IF(ISNUMBER(MATCH(C1284,$J$5:$J$1000,0)),"",IF(G1284=1,E$4,0)+MAX(L$4:L1283)+1))</f>
        <v/>
      </c>
    </row>
    <row r="1285" spans="1:12" ht="12.75" customHeight="1" x14ac:dyDescent="0.25">
      <c r="A1285" s="310" t="str">
        <f>IF(ROW()-ROW(A$4)&lt;=1000,ROW()-ROW(A$4),"")</f>
        <v/>
      </c>
      <c r="G1285" s="309" t="str">
        <f>IF(IF(ISNUMBER(E1285),"",MAX(G$4:G1284)+1)&lt;=G$3,IF(ISNUMBER(E1285),"",MAX(G$4:G1284)+1),"")</f>
        <v/>
      </c>
      <c r="K1285" s="309"/>
      <c r="L1285" s="309" t="str">
        <f>IF(C1285="","",IF(ISNUMBER(MATCH(C1285,$J$5:$J$1000,0)),"",IF(G1285=1,E$4,0)+MAX(L$4:L1284)+1))</f>
        <v/>
      </c>
    </row>
    <row r="1286" spans="1:12" ht="12.75" customHeight="1" x14ac:dyDescent="0.25">
      <c r="A1286" s="310" t="str">
        <f>IF(ROW()-ROW(A$4)&lt;=1000,ROW()-ROW(A$4),"")</f>
        <v/>
      </c>
      <c r="G1286" s="309" t="str">
        <f>IF(IF(ISNUMBER(E1286),"",MAX(G$4:G1285)+1)&lt;=G$3,IF(ISNUMBER(E1286),"",MAX(G$4:G1285)+1),"")</f>
        <v/>
      </c>
      <c r="K1286" s="309"/>
      <c r="L1286" s="309" t="str">
        <f>IF(C1286="","",IF(ISNUMBER(MATCH(C1286,$J$5:$J$1000,0)),"",IF(G1286=1,E$4,0)+MAX(L$4:L1285)+1))</f>
        <v/>
      </c>
    </row>
    <row r="1287" spans="1:12" ht="12.75" customHeight="1" x14ac:dyDescent="0.25">
      <c r="A1287" s="310" t="str">
        <f>IF(ROW()-ROW(A$4)&lt;=1000,ROW()-ROW(A$4),"")</f>
        <v/>
      </c>
      <c r="G1287" s="309" t="str">
        <f>IF(IF(ISNUMBER(E1287),"",MAX(G$4:G1286)+1)&lt;=G$3,IF(ISNUMBER(E1287),"",MAX(G$4:G1286)+1),"")</f>
        <v/>
      </c>
      <c r="K1287" s="309"/>
      <c r="L1287" s="309" t="str">
        <f>IF(C1287="","",IF(ISNUMBER(MATCH(C1287,$J$5:$J$1000,0)),"",IF(G1287=1,E$4,0)+MAX(L$4:L1286)+1))</f>
        <v/>
      </c>
    </row>
    <row r="1288" spans="1:12" ht="12.75" customHeight="1" x14ac:dyDescent="0.25">
      <c r="A1288" s="310" t="str">
        <f>IF(ROW()-ROW(A$4)&lt;=1000,ROW()-ROW(A$4),"")</f>
        <v/>
      </c>
      <c r="G1288" s="309" t="str">
        <f>IF(IF(ISNUMBER(E1288),"",MAX(G$4:G1287)+1)&lt;=G$3,IF(ISNUMBER(E1288),"",MAX(G$4:G1287)+1),"")</f>
        <v/>
      </c>
      <c r="K1288" s="309"/>
      <c r="L1288" s="309" t="str">
        <f>IF(C1288="","",IF(ISNUMBER(MATCH(C1288,$J$5:$J$1000,0)),"",IF(G1288=1,E$4,0)+MAX(L$4:L1287)+1))</f>
        <v/>
      </c>
    </row>
    <row r="1289" spans="1:12" ht="12.75" customHeight="1" x14ac:dyDescent="0.25">
      <c r="A1289" s="310" t="str">
        <f>IF(ROW()-ROW(A$4)&lt;=1000,ROW()-ROW(A$4),"")</f>
        <v/>
      </c>
      <c r="G1289" s="309" t="str">
        <f>IF(IF(ISNUMBER(E1289),"",MAX(G$4:G1288)+1)&lt;=G$3,IF(ISNUMBER(E1289),"",MAX(G$4:G1288)+1),"")</f>
        <v/>
      </c>
      <c r="K1289" s="309"/>
      <c r="L1289" s="309" t="str">
        <f>IF(C1289="","",IF(ISNUMBER(MATCH(C1289,$J$5:$J$1000,0)),"",IF(G1289=1,E$4,0)+MAX(L$4:L1288)+1))</f>
        <v/>
      </c>
    </row>
    <row r="1290" spans="1:12" ht="12.75" customHeight="1" x14ac:dyDescent="0.25">
      <c r="A1290" s="310" t="str">
        <f>IF(ROW()-ROW(A$4)&lt;=1000,ROW()-ROW(A$4),"")</f>
        <v/>
      </c>
      <c r="G1290" s="309" t="str">
        <f>IF(IF(ISNUMBER(E1290),"",MAX(G$4:G1289)+1)&lt;=G$3,IF(ISNUMBER(E1290),"",MAX(G$4:G1289)+1),"")</f>
        <v/>
      </c>
      <c r="K1290" s="309"/>
      <c r="L1290" s="309" t="str">
        <f>IF(C1290="","",IF(ISNUMBER(MATCH(C1290,$J$5:$J$1000,0)),"",IF(G1290=1,E$4,0)+MAX(L$4:L1289)+1))</f>
        <v/>
      </c>
    </row>
    <row r="1291" spans="1:12" ht="12.75" customHeight="1" x14ac:dyDescent="0.25">
      <c r="A1291" s="310" t="str">
        <f>IF(ROW()-ROW(A$4)&lt;=1000,ROW()-ROW(A$4),"")</f>
        <v/>
      </c>
      <c r="G1291" s="309" t="str">
        <f>IF(IF(ISNUMBER(E1291),"",MAX(G$4:G1290)+1)&lt;=G$3,IF(ISNUMBER(E1291),"",MAX(G$4:G1290)+1),"")</f>
        <v/>
      </c>
      <c r="K1291" s="309"/>
      <c r="L1291" s="309" t="str">
        <f>IF(C1291="","",IF(ISNUMBER(MATCH(C1291,$J$5:$J$1000,0)),"",IF(G1291=1,E$4,0)+MAX(L$4:L1290)+1))</f>
        <v/>
      </c>
    </row>
    <row r="1292" spans="1:12" ht="12.75" customHeight="1" x14ac:dyDescent="0.25">
      <c r="A1292" s="310" t="str">
        <f>IF(ROW()-ROW(A$4)&lt;=1000,ROW()-ROW(A$4),"")</f>
        <v/>
      </c>
      <c r="G1292" s="309" t="str">
        <f>IF(IF(ISNUMBER(E1292),"",MAX(G$4:G1291)+1)&lt;=G$3,IF(ISNUMBER(E1292),"",MAX(G$4:G1291)+1),"")</f>
        <v/>
      </c>
      <c r="K1292" s="309"/>
      <c r="L1292" s="309" t="str">
        <f>IF(C1292="","",IF(ISNUMBER(MATCH(C1292,$J$5:$J$1000,0)),"",IF(G1292=1,E$4,0)+MAX(L$4:L1291)+1))</f>
        <v/>
      </c>
    </row>
    <row r="1293" spans="1:12" ht="12.75" customHeight="1" x14ac:dyDescent="0.25">
      <c r="A1293" s="310" t="str">
        <f>IF(ROW()-ROW(A$4)&lt;=1000,ROW()-ROW(A$4),"")</f>
        <v/>
      </c>
      <c r="G1293" s="309" t="str">
        <f>IF(IF(ISNUMBER(E1293),"",MAX(G$4:G1292)+1)&lt;=G$3,IF(ISNUMBER(E1293),"",MAX(G$4:G1292)+1),"")</f>
        <v/>
      </c>
      <c r="K1293" s="309"/>
      <c r="L1293" s="309" t="str">
        <f>IF(C1293="","",IF(ISNUMBER(MATCH(C1293,$J$5:$J$1000,0)),"",IF(G1293=1,E$4,0)+MAX(L$4:L1292)+1))</f>
        <v/>
      </c>
    </row>
    <row r="1294" spans="1:12" ht="12.75" customHeight="1" x14ac:dyDescent="0.25">
      <c r="A1294" s="310" t="str">
        <f>IF(ROW()-ROW(A$4)&lt;=1000,ROW()-ROW(A$4),"")</f>
        <v/>
      </c>
      <c r="G1294" s="309" t="str">
        <f>IF(IF(ISNUMBER(E1294),"",MAX(G$4:G1293)+1)&lt;=G$3,IF(ISNUMBER(E1294),"",MAX(G$4:G1293)+1),"")</f>
        <v/>
      </c>
      <c r="K1294" s="309"/>
      <c r="L1294" s="309" t="str">
        <f>IF(C1294="","",IF(ISNUMBER(MATCH(C1294,$J$5:$J$1000,0)),"",IF(G1294=1,E$4,0)+MAX(L$4:L1293)+1))</f>
        <v/>
      </c>
    </row>
    <row r="1295" spans="1:12" ht="12.75" customHeight="1" x14ac:dyDescent="0.25">
      <c r="A1295" s="310" t="str">
        <f>IF(ROW()-ROW(A$4)&lt;=1000,ROW()-ROW(A$4),"")</f>
        <v/>
      </c>
      <c r="G1295" s="309" t="str">
        <f>IF(IF(ISNUMBER(E1295),"",MAX(G$4:G1294)+1)&lt;=G$3,IF(ISNUMBER(E1295),"",MAX(G$4:G1294)+1),"")</f>
        <v/>
      </c>
      <c r="K1295" s="309"/>
      <c r="L1295" s="309" t="str">
        <f>IF(C1295="","",IF(ISNUMBER(MATCH(C1295,$J$5:$J$1000,0)),"",IF(G1295=1,E$4,0)+MAX(L$4:L1294)+1))</f>
        <v/>
      </c>
    </row>
    <row r="1296" spans="1:12" ht="12.75" customHeight="1" x14ac:dyDescent="0.25">
      <c r="A1296" s="310" t="str">
        <f>IF(ROW()-ROW(A$4)&lt;=1000,ROW()-ROW(A$4),"")</f>
        <v/>
      </c>
      <c r="G1296" s="309" t="str">
        <f>IF(IF(ISNUMBER(E1296),"",MAX(G$4:G1295)+1)&lt;=G$3,IF(ISNUMBER(E1296),"",MAX(G$4:G1295)+1),"")</f>
        <v/>
      </c>
      <c r="K1296" s="309"/>
      <c r="L1296" s="309" t="str">
        <f>IF(C1296="","",IF(ISNUMBER(MATCH(C1296,$J$5:$J$1000,0)),"",IF(G1296=1,E$4,0)+MAX(L$4:L1295)+1))</f>
        <v/>
      </c>
    </row>
    <row r="1297" spans="1:12" ht="12.75" customHeight="1" x14ac:dyDescent="0.25">
      <c r="A1297" s="310" t="str">
        <f>IF(ROW()-ROW(A$4)&lt;=1000,ROW()-ROW(A$4),"")</f>
        <v/>
      </c>
      <c r="G1297" s="309" t="str">
        <f>IF(IF(ISNUMBER(E1297),"",MAX(G$4:G1296)+1)&lt;=G$3,IF(ISNUMBER(E1297),"",MAX(G$4:G1296)+1),"")</f>
        <v/>
      </c>
      <c r="K1297" s="309"/>
      <c r="L1297" s="309" t="str">
        <f>IF(C1297="","",IF(ISNUMBER(MATCH(C1297,$J$5:$J$1000,0)),"",IF(G1297=1,E$4,0)+MAX(L$4:L1296)+1))</f>
        <v/>
      </c>
    </row>
    <row r="1298" spans="1:12" ht="12.75" customHeight="1" x14ac:dyDescent="0.25">
      <c r="A1298" s="310" t="str">
        <f>IF(ROW()-ROW(A$4)&lt;=1000,ROW()-ROW(A$4),"")</f>
        <v/>
      </c>
      <c r="G1298" s="309" t="str">
        <f>IF(IF(ISNUMBER(E1298),"",MAX(G$4:G1297)+1)&lt;=G$3,IF(ISNUMBER(E1298),"",MAX(G$4:G1297)+1),"")</f>
        <v/>
      </c>
      <c r="K1298" s="309"/>
      <c r="L1298" s="309" t="str">
        <f>IF(C1298="","",IF(ISNUMBER(MATCH(C1298,$J$5:$J$1000,0)),"",IF(G1298=1,E$4,0)+MAX(L$4:L1297)+1))</f>
        <v/>
      </c>
    </row>
    <row r="1299" spans="1:12" ht="12.75" customHeight="1" x14ac:dyDescent="0.25">
      <c r="A1299" s="310" t="str">
        <f>IF(ROW()-ROW(A$4)&lt;=1000,ROW()-ROW(A$4),"")</f>
        <v/>
      </c>
      <c r="G1299" s="309" t="str">
        <f>IF(IF(ISNUMBER(E1299),"",MAX(G$4:G1298)+1)&lt;=G$3,IF(ISNUMBER(E1299),"",MAX(G$4:G1298)+1),"")</f>
        <v/>
      </c>
      <c r="K1299" s="309"/>
      <c r="L1299" s="309" t="str">
        <f>IF(C1299="","",IF(ISNUMBER(MATCH(C1299,$J$5:$J$1000,0)),"",IF(G1299=1,E$4,0)+MAX(L$4:L1298)+1))</f>
        <v/>
      </c>
    </row>
    <row r="1300" spans="1:12" ht="12.75" customHeight="1" x14ac:dyDescent="0.25">
      <c r="A1300" s="310" t="str">
        <f>IF(ROW()-ROW(A$4)&lt;=1000,ROW()-ROW(A$4),"")</f>
        <v/>
      </c>
      <c r="G1300" s="309" t="str">
        <f>IF(IF(ISNUMBER(E1300),"",MAX(G$4:G1299)+1)&lt;=G$3,IF(ISNUMBER(E1300),"",MAX(G$4:G1299)+1),"")</f>
        <v/>
      </c>
      <c r="K1300" s="309"/>
      <c r="L1300" s="309" t="str">
        <f>IF(C1300="","",IF(ISNUMBER(MATCH(C1300,$J$5:$J$1000,0)),"",IF(G1300=1,E$4,0)+MAX(L$4:L1299)+1))</f>
        <v/>
      </c>
    </row>
    <row r="1301" spans="1:12" ht="12.75" customHeight="1" x14ac:dyDescent="0.25">
      <c r="A1301" s="310" t="str">
        <f>IF(ROW()-ROW(A$4)&lt;=1000,ROW()-ROW(A$4),"")</f>
        <v/>
      </c>
      <c r="G1301" s="309" t="str">
        <f>IF(IF(ISNUMBER(E1301),"",MAX(G$4:G1300)+1)&lt;=G$3,IF(ISNUMBER(E1301),"",MAX(G$4:G1300)+1),"")</f>
        <v/>
      </c>
      <c r="K1301" s="309"/>
      <c r="L1301" s="309" t="str">
        <f>IF(C1301="","",IF(ISNUMBER(MATCH(C1301,$J$5:$J$1000,0)),"",IF(G1301=1,E$4,0)+MAX(L$4:L1300)+1))</f>
        <v/>
      </c>
    </row>
    <row r="1302" spans="1:12" ht="12.75" customHeight="1" x14ac:dyDescent="0.25">
      <c r="A1302" s="310" t="str">
        <f>IF(ROW()-ROW(A$4)&lt;=1000,ROW()-ROW(A$4),"")</f>
        <v/>
      </c>
      <c r="G1302" s="309" t="str">
        <f>IF(IF(ISNUMBER(E1302),"",MAX(G$4:G1301)+1)&lt;=G$3,IF(ISNUMBER(E1302),"",MAX(G$4:G1301)+1),"")</f>
        <v/>
      </c>
      <c r="K1302" s="309"/>
      <c r="L1302" s="309" t="str">
        <f>IF(C1302="","",IF(ISNUMBER(MATCH(C1302,$J$5:$J$1000,0)),"",IF(G1302=1,E$4,0)+MAX(L$4:L1301)+1))</f>
        <v/>
      </c>
    </row>
    <row r="1303" spans="1:12" ht="12.75" customHeight="1" x14ac:dyDescent="0.25">
      <c r="A1303" s="310" t="str">
        <f>IF(ROW()-ROW(A$4)&lt;=1000,ROW()-ROW(A$4),"")</f>
        <v/>
      </c>
      <c r="G1303" s="309" t="str">
        <f>IF(IF(ISNUMBER(E1303),"",MAX(G$4:G1302)+1)&lt;=G$3,IF(ISNUMBER(E1303),"",MAX(G$4:G1302)+1),"")</f>
        <v/>
      </c>
      <c r="K1303" s="309"/>
      <c r="L1303" s="309" t="str">
        <f>IF(C1303="","",IF(ISNUMBER(MATCH(C1303,$J$5:$J$1000,0)),"",IF(G1303=1,E$4,0)+MAX(L$4:L1302)+1))</f>
        <v/>
      </c>
    </row>
    <row r="1304" spans="1:12" ht="12.75" customHeight="1" x14ac:dyDescent="0.25">
      <c r="A1304" s="310" t="str">
        <f>IF(ROW()-ROW(A$4)&lt;=1000,ROW()-ROW(A$4),"")</f>
        <v/>
      </c>
      <c r="G1304" s="309" t="str">
        <f>IF(IF(ISNUMBER(E1304),"",MAX(G$4:G1303)+1)&lt;=G$3,IF(ISNUMBER(E1304),"",MAX(G$4:G1303)+1),"")</f>
        <v/>
      </c>
      <c r="K1304" s="309"/>
      <c r="L1304" s="309" t="str">
        <f>IF(C1304="","",IF(ISNUMBER(MATCH(C1304,$J$5:$J$1000,0)),"",IF(G1304=1,E$4,0)+MAX(L$4:L1303)+1))</f>
        <v/>
      </c>
    </row>
    <row r="1305" spans="1:12" ht="12.75" customHeight="1" x14ac:dyDescent="0.25">
      <c r="A1305" s="310" t="str">
        <f>IF(ROW()-ROW(A$4)&lt;=1000,ROW()-ROW(A$4),"")</f>
        <v/>
      </c>
      <c r="G1305" s="309" t="str">
        <f>IF(IF(ISNUMBER(E1305),"",MAX(G$4:G1304)+1)&lt;=G$3,IF(ISNUMBER(E1305),"",MAX(G$4:G1304)+1),"")</f>
        <v/>
      </c>
      <c r="K1305" s="309"/>
      <c r="L1305" s="309" t="str">
        <f>IF(C1305="","",IF(ISNUMBER(MATCH(C1305,$J$5:$J$1000,0)),"",IF(G1305=1,E$4,0)+MAX(L$4:L1304)+1))</f>
        <v/>
      </c>
    </row>
    <row r="1306" spans="1:12" ht="12.75" customHeight="1" x14ac:dyDescent="0.25">
      <c r="A1306" s="310" t="str">
        <f>IF(ROW()-ROW(A$4)&lt;=1000,ROW()-ROW(A$4),"")</f>
        <v/>
      </c>
      <c r="G1306" s="309" t="str">
        <f>IF(IF(ISNUMBER(E1306),"",MAX(G$4:G1305)+1)&lt;=G$3,IF(ISNUMBER(E1306),"",MAX(G$4:G1305)+1),"")</f>
        <v/>
      </c>
      <c r="K1306" s="309"/>
      <c r="L1306" s="309" t="str">
        <f>IF(C1306="","",IF(ISNUMBER(MATCH(C1306,$J$5:$J$1000,0)),"",IF(G1306=1,E$4,0)+MAX(L$4:L1305)+1))</f>
        <v/>
      </c>
    </row>
    <row r="1307" spans="1:12" ht="12.75" customHeight="1" x14ac:dyDescent="0.25">
      <c r="A1307" s="310" t="str">
        <f>IF(ROW()-ROW(A$4)&lt;=1000,ROW()-ROW(A$4),"")</f>
        <v/>
      </c>
      <c r="G1307" s="309" t="str">
        <f>IF(IF(ISNUMBER(E1307),"",MAX(G$4:G1306)+1)&lt;=G$3,IF(ISNUMBER(E1307),"",MAX(G$4:G1306)+1),"")</f>
        <v/>
      </c>
      <c r="K1307" s="309"/>
      <c r="L1307" s="309" t="str">
        <f>IF(C1307="","",IF(ISNUMBER(MATCH(C1307,$J$5:$J$1000,0)),"",IF(G1307=1,E$4,0)+MAX(L$4:L1306)+1))</f>
        <v/>
      </c>
    </row>
    <row r="1308" spans="1:12" ht="12.75" customHeight="1" x14ac:dyDescent="0.25">
      <c r="A1308" s="310" t="str">
        <f>IF(ROW()-ROW(A$4)&lt;=1000,ROW()-ROW(A$4),"")</f>
        <v/>
      </c>
      <c r="G1308" s="309" t="str">
        <f>IF(IF(ISNUMBER(E1308),"",MAX(G$4:G1307)+1)&lt;=G$3,IF(ISNUMBER(E1308),"",MAX(G$4:G1307)+1),"")</f>
        <v/>
      </c>
      <c r="K1308" s="309"/>
      <c r="L1308" s="309" t="str">
        <f>IF(C1308="","",IF(ISNUMBER(MATCH(C1308,$J$5:$J$1000,0)),"",IF(G1308=1,E$4,0)+MAX(L$4:L1307)+1))</f>
        <v/>
      </c>
    </row>
    <row r="1309" spans="1:12" ht="12.75" customHeight="1" x14ac:dyDescent="0.25">
      <c r="A1309" s="310" t="str">
        <f>IF(ROW()-ROW(A$4)&lt;=1000,ROW()-ROW(A$4),"")</f>
        <v/>
      </c>
      <c r="G1309" s="309" t="str">
        <f>IF(IF(ISNUMBER(E1309),"",MAX(G$4:G1308)+1)&lt;=G$3,IF(ISNUMBER(E1309),"",MAX(G$4:G1308)+1),"")</f>
        <v/>
      </c>
      <c r="K1309" s="309"/>
      <c r="L1309" s="309" t="str">
        <f>IF(C1309="","",IF(ISNUMBER(MATCH(C1309,$J$5:$J$1000,0)),"",IF(G1309=1,E$4,0)+MAX(L$4:L1308)+1))</f>
        <v/>
      </c>
    </row>
    <row r="1310" spans="1:12" ht="12.75" customHeight="1" x14ac:dyDescent="0.25">
      <c r="A1310" s="310" t="str">
        <f>IF(ROW()-ROW(A$4)&lt;=1000,ROW()-ROW(A$4),"")</f>
        <v/>
      </c>
      <c r="G1310" s="309" t="str">
        <f>IF(IF(ISNUMBER(E1310),"",MAX(G$4:G1309)+1)&lt;=G$3,IF(ISNUMBER(E1310),"",MAX(G$4:G1309)+1),"")</f>
        <v/>
      </c>
      <c r="K1310" s="309"/>
      <c r="L1310" s="309" t="str">
        <f>IF(C1310="","",IF(ISNUMBER(MATCH(C1310,$J$5:$J$1000,0)),"",IF(G1310=1,E$4,0)+MAX(L$4:L1309)+1))</f>
        <v/>
      </c>
    </row>
    <row r="1311" spans="1:12" ht="12.75" customHeight="1" x14ac:dyDescent="0.25">
      <c r="A1311" s="310" t="str">
        <f>IF(ROW()-ROW(A$4)&lt;=1000,ROW()-ROW(A$4),"")</f>
        <v/>
      </c>
      <c r="G1311" s="309" t="str">
        <f>IF(IF(ISNUMBER(E1311),"",MAX(G$4:G1310)+1)&lt;=G$3,IF(ISNUMBER(E1311),"",MAX(G$4:G1310)+1),"")</f>
        <v/>
      </c>
      <c r="K1311" s="309"/>
      <c r="L1311" s="309" t="str">
        <f>IF(C1311="","",IF(ISNUMBER(MATCH(C1311,$J$5:$J$1000,0)),"",IF(G1311=1,E$4,0)+MAX(L$4:L1310)+1))</f>
        <v/>
      </c>
    </row>
    <row r="1312" spans="1:12" ht="12.75" customHeight="1" x14ac:dyDescent="0.25">
      <c r="A1312" s="310" t="str">
        <f>IF(ROW()-ROW(A$4)&lt;=1000,ROW()-ROW(A$4),"")</f>
        <v/>
      </c>
      <c r="G1312" s="309" t="str">
        <f>IF(IF(ISNUMBER(E1312),"",MAX(G$4:G1311)+1)&lt;=G$3,IF(ISNUMBER(E1312),"",MAX(G$4:G1311)+1),"")</f>
        <v/>
      </c>
      <c r="K1312" s="309"/>
      <c r="L1312" s="309" t="str">
        <f>IF(C1312="","",IF(ISNUMBER(MATCH(C1312,$J$5:$J$1000,0)),"",IF(G1312=1,E$4,0)+MAX(L$4:L1311)+1))</f>
        <v/>
      </c>
    </row>
    <row r="1313" spans="1:12" ht="12.75" customHeight="1" x14ac:dyDescent="0.25">
      <c r="A1313" s="310" t="str">
        <f>IF(ROW()-ROW(A$4)&lt;=1000,ROW()-ROW(A$4),"")</f>
        <v/>
      </c>
      <c r="G1313" s="309" t="str">
        <f>IF(IF(ISNUMBER(E1313),"",MAX(G$4:G1312)+1)&lt;=G$3,IF(ISNUMBER(E1313),"",MAX(G$4:G1312)+1),"")</f>
        <v/>
      </c>
      <c r="K1313" s="309"/>
      <c r="L1313" s="309" t="str">
        <f>IF(C1313="","",IF(ISNUMBER(MATCH(C1313,$J$5:$J$1000,0)),"",IF(G1313=1,E$4,0)+MAX(L$4:L1312)+1))</f>
        <v/>
      </c>
    </row>
    <row r="1314" spans="1:12" ht="12.75" customHeight="1" x14ac:dyDescent="0.25">
      <c r="A1314" s="310" t="str">
        <f>IF(ROW()-ROW(A$4)&lt;=1000,ROW()-ROW(A$4),"")</f>
        <v/>
      </c>
      <c r="G1314" s="309" t="str">
        <f>IF(IF(ISNUMBER(E1314),"",MAX(G$4:G1313)+1)&lt;=G$3,IF(ISNUMBER(E1314),"",MAX(G$4:G1313)+1),"")</f>
        <v/>
      </c>
      <c r="K1314" s="309"/>
      <c r="L1314" s="309" t="str">
        <f>IF(C1314="","",IF(ISNUMBER(MATCH(C1314,$J$5:$J$1000,0)),"",IF(G1314=1,E$4,0)+MAX(L$4:L1313)+1))</f>
        <v/>
      </c>
    </row>
    <row r="1315" spans="1:12" ht="12.75" customHeight="1" x14ac:dyDescent="0.25">
      <c r="A1315" s="310" t="str">
        <f>IF(ROW()-ROW(A$4)&lt;=1000,ROW()-ROW(A$4),"")</f>
        <v/>
      </c>
      <c r="G1315" s="309" t="str">
        <f>IF(IF(ISNUMBER(E1315),"",MAX(G$4:G1314)+1)&lt;=G$3,IF(ISNUMBER(E1315),"",MAX(G$4:G1314)+1),"")</f>
        <v/>
      </c>
      <c r="K1315" s="309"/>
      <c r="L1315" s="309" t="str">
        <f>IF(C1315="","",IF(ISNUMBER(MATCH(C1315,$J$5:$J$1000,0)),"",IF(G1315=1,E$4,0)+MAX(L$4:L1314)+1))</f>
        <v/>
      </c>
    </row>
    <row r="1316" spans="1:12" ht="12.75" customHeight="1" x14ac:dyDescent="0.25">
      <c r="A1316" s="310" t="str">
        <f>IF(ROW()-ROW(A$4)&lt;=1000,ROW()-ROW(A$4),"")</f>
        <v/>
      </c>
      <c r="G1316" s="309" t="str">
        <f>IF(IF(ISNUMBER(E1316),"",MAX(G$4:G1315)+1)&lt;=G$3,IF(ISNUMBER(E1316),"",MAX(G$4:G1315)+1),"")</f>
        <v/>
      </c>
      <c r="K1316" s="309"/>
      <c r="L1316" s="309" t="str">
        <f>IF(C1316="","",IF(ISNUMBER(MATCH(C1316,$J$5:$J$1000,0)),"",IF(G1316=1,E$4,0)+MAX(L$4:L1315)+1))</f>
        <v/>
      </c>
    </row>
    <row r="1317" spans="1:12" ht="12.75" customHeight="1" x14ac:dyDescent="0.25">
      <c r="A1317" s="310" t="str">
        <f>IF(ROW()-ROW(A$4)&lt;=1000,ROW()-ROW(A$4),"")</f>
        <v/>
      </c>
      <c r="G1317" s="309" t="str">
        <f>IF(IF(ISNUMBER(E1317),"",MAX(G$4:G1316)+1)&lt;=G$3,IF(ISNUMBER(E1317),"",MAX(G$4:G1316)+1),"")</f>
        <v/>
      </c>
      <c r="K1317" s="309"/>
      <c r="L1317" s="309" t="str">
        <f>IF(C1317="","",IF(ISNUMBER(MATCH(C1317,$J$5:$J$1000,0)),"",IF(G1317=1,E$4,0)+MAX(L$4:L1316)+1))</f>
        <v/>
      </c>
    </row>
    <row r="1318" spans="1:12" ht="12.75" customHeight="1" x14ac:dyDescent="0.25">
      <c r="A1318" s="310" t="str">
        <f>IF(ROW()-ROW(A$4)&lt;=1000,ROW()-ROW(A$4),"")</f>
        <v/>
      </c>
      <c r="G1318" s="309" t="str">
        <f>IF(IF(ISNUMBER(E1318),"",MAX(G$4:G1317)+1)&lt;=G$3,IF(ISNUMBER(E1318),"",MAX(G$4:G1317)+1),"")</f>
        <v/>
      </c>
      <c r="K1318" s="309"/>
      <c r="L1318" s="309" t="str">
        <f>IF(C1318="","",IF(ISNUMBER(MATCH(C1318,$J$5:$J$1000,0)),"",IF(G1318=1,E$4,0)+MAX(L$4:L1317)+1))</f>
        <v/>
      </c>
    </row>
    <row r="1319" spans="1:12" ht="12.75" customHeight="1" x14ac:dyDescent="0.25">
      <c r="A1319" s="310" t="str">
        <f>IF(ROW()-ROW(A$4)&lt;=1000,ROW()-ROW(A$4),"")</f>
        <v/>
      </c>
      <c r="G1319" s="309" t="str">
        <f>IF(IF(ISNUMBER(E1319),"",MAX(G$4:G1318)+1)&lt;=G$3,IF(ISNUMBER(E1319),"",MAX(G$4:G1318)+1),"")</f>
        <v/>
      </c>
      <c r="K1319" s="309"/>
      <c r="L1319" s="309" t="str">
        <f>IF(C1319="","",IF(ISNUMBER(MATCH(C1319,$J$5:$J$1000,0)),"",IF(G1319=1,E$4,0)+MAX(L$4:L1318)+1))</f>
        <v/>
      </c>
    </row>
    <row r="1320" spans="1:12" ht="12.75" customHeight="1" x14ac:dyDescent="0.25">
      <c r="A1320" s="310" t="str">
        <f>IF(ROW()-ROW(A$4)&lt;=1000,ROW()-ROW(A$4),"")</f>
        <v/>
      </c>
      <c r="G1320" s="309" t="str">
        <f>IF(IF(ISNUMBER(E1320),"",MAX(G$4:G1319)+1)&lt;=G$3,IF(ISNUMBER(E1320),"",MAX(G$4:G1319)+1),"")</f>
        <v/>
      </c>
      <c r="K1320" s="309"/>
      <c r="L1320" s="309" t="str">
        <f>IF(C1320="","",IF(ISNUMBER(MATCH(C1320,$J$5:$J$1000,0)),"",IF(G1320=1,E$4,0)+MAX(L$4:L1319)+1))</f>
        <v/>
      </c>
    </row>
    <row r="1321" spans="1:12" ht="12.75" customHeight="1" x14ac:dyDescent="0.25">
      <c r="A1321" s="310" t="str">
        <f>IF(ROW()-ROW(A$4)&lt;=1000,ROW()-ROW(A$4),"")</f>
        <v/>
      </c>
      <c r="G1321" s="309" t="str">
        <f>IF(IF(ISNUMBER(E1321),"",MAX(G$4:G1320)+1)&lt;=G$3,IF(ISNUMBER(E1321),"",MAX(G$4:G1320)+1),"")</f>
        <v/>
      </c>
      <c r="K1321" s="309"/>
      <c r="L1321" s="309" t="str">
        <f>IF(C1321="","",IF(ISNUMBER(MATCH(C1321,$J$5:$J$1000,0)),"",IF(G1321=1,E$4,0)+MAX(L$4:L1320)+1))</f>
        <v/>
      </c>
    </row>
    <row r="1322" spans="1:12" ht="12.75" customHeight="1" x14ac:dyDescent="0.25">
      <c r="A1322" s="310" t="str">
        <f>IF(ROW()-ROW(A$4)&lt;=1000,ROW()-ROW(A$4),"")</f>
        <v/>
      </c>
      <c r="G1322" s="309" t="str">
        <f>IF(IF(ISNUMBER(E1322),"",MAX(G$4:G1321)+1)&lt;=G$3,IF(ISNUMBER(E1322),"",MAX(G$4:G1321)+1),"")</f>
        <v/>
      </c>
      <c r="K1322" s="309"/>
      <c r="L1322" s="309" t="str">
        <f>IF(C1322="","",IF(ISNUMBER(MATCH(C1322,$J$5:$J$1000,0)),"",IF(G1322=1,E$4,0)+MAX(L$4:L1321)+1))</f>
        <v/>
      </c>
    </row>
    <row r="1323" spans="1:12" ht="12.75" customHeight="1" x14ac:dyDescent="0.25">
      <c r="A1323" s="310" t="str">
        <f>IF(ROW()-ROW(A$4)&lt;=1000,ROW()-ROW(A$4),"")</f>
        <v/>
      </c>
      <c r="G1323" s="309" t="str">
        <f>IF(IF(ISNUMBER(E1323),"",MAX(G$4:G1322)+1)&lt;=G$3,IF(ISNUMBER(E1323),"",MAX(G$4:G1322)+1),"")</f>
        <v/>
      </c>
      <c r="K1323" s="309"/>
      <c r="L1323" s="309" t="str">
        <f>IF(C1323="","",IF(ISNUMBER(MATCH(C1323,$J$5:$J$1000,0)),"",IF(G1323=1,E$4,0)+MAX(L$4:L1322)+1))</f>
        <v/>
      </c>
    </row>
    <row r="1324" spans="1:12" ht="12.75" customHeight="1" x14ac:dyDescent="0.25">
      <c r="A1324" s="310" t="str">
        <f>IF(ROW()-ROW(A$4)&lt;=1000,ROW()-ROW(A$4),"")</f>
        <v/>
      </c>
      <c r="G1324" s="309" t="str">
        <f>IF(IF(ISNUMBER(E1324),"",MAX(G$4:G1323)+1)&lt;=G$3,IF(ISNUMBER(E1324),"",MAX(G$4:G1323)+1),"")</f>
        <v/>
      </c>
      <c r="K1324" s="309"/>
      <c r="L1324" s="309" t="str">
        <f>IF(C1324="","",IF(ISNUMBER(MATCH(C1324,$J$5:$J$1000,0)),"",IF(G1324=1,E$4,0)+MAX(L$4:L1323)+1))</f>
        <v/>
      </c>
    </row>
    <row r="1325" spans="1:12" ht="12.75" customHeight="1" x14ac:dyDescent="0.25">
      <c r="A1325" s="310" t="str">
        <f>IF(ROW()-ROW(A$4)&lt;=1000,ROW()-ROW(A$4),"")</f>
        <v/>
      </c>
      <c r="G1325" s="309" t="str">
        <f>IF(IF(ISNUMBER(E1325),"",MAX(G$4:G1324)+1)&lt;=G$3,IF(ISNUMBER(E1325),"",MAX(G$4:G1324)+1),"")</f>
        <v/>
      </c>
      <c r="K1325" s="309"/>
      <c r="L1325" s="309" t="str">
        <f>IF(C1325="","",IF(ISNUMBER(MATCH(C1325,$J$5:$J$1000,0)),"",IF(G1325=1,E$4,0)+MAX(L$4:L1324)+1))</f>
        <v/>
      </c>
    </row>
    <row r="1326" spans="1:12" ht="12.75" customHeight="1" x14ac:dyDescent="0.25">
      <c r="A1326" s="310" t="str">
        <f>IF(ROW()-ROW(A$4)&lt;=1000,ROW()-ROW(A$4),"")</f>
        <v/>
      </c>
      <c r="G1326" s="309" t="str">
        <f>IF(IF(ISNUMBER(E1326),"",MAX(G$4:G1325)+1)&lt;=G$3,IF(ISNUMBER(E1326),"",MAX(G$4:G1325)+1),"")</f>
        <v/>
      </c>
      <c r="K1326" s="309"/>
      <c r="L1326" s="309" t="str">
        <f>IF(C1326="","",IF(ISNUMBER(MATCH(C1326,$J$5:$J$1000,0)),"",IF(G1326=1,E$4,0)+MAX(L$4:L1325)+1))</f>
        <v/>
      </c>
    </row>
    <row r="1327" spans="1:12" ht="12.75" customHeight="1" x14ac:dyDescent="0.25">
      <c r="A1327" s="310" t="str">
        <f>IF(ROW()-ROW(A$4)&lt;=1000,ROW()-ROW(A$4),"")</f>
        <v/>
      </c>
      <c r="G1327" s="309" t="str">
        <f>IF(IF(ISNUMBER(E1327),"",MAX(G$4:G1326)+1)&lt;=G$3,IF(ISNUMBER(E1327),"",MAX(G$4:G1326)+1),"")</f>
        <v/>
      </c>
      <c r="K1327" s="309"/>
      <c r="L1327" s="309" t="str">
        <f>IF(C1327="","",IF(ISNUMBER(MATCH(C1327,$J$5:$J$1000,0)),"",IF(G1327=1,E$4,0)+MAX(L$4:L1326)+1))</f>
        <v/>
      </c>
    </row>
    <row r="1328" spans="1:12" ht="12.75" customHeight="1" x14ac:dyDescent="0.25">
      <c r="A1328" s="310" t="str">
        <f>IF(ROW()-ROW(A$4)&lt;=1000,ROW()-ROW(A$4),"")</f>
        <v/>
      </c>
      <c r="G1328" s="309" t="str">
        <f>IF(IF(ISNUMBER(E1328),"",MAX(G$4:G1327)+1)&lt;=G$3,IF(ISNUMBER(E1328),"",MAX(G$4:G1327)+1),"")</f>
        <v/>
      </c>
      <c r="K1328" s="309"/>
      <c r="L1328" s="309" t="str">
        <f>IF(C1328="","",IF(ISNUMBER(MATCH(C1328,$J$5:$J$1000,0)),"",IF(G1328=1,E$4,0)+MAX(L$4:L1327)+1))</f>
        <v/>
      </c>
    </row>
    <row r="1329" spans="1:12" ht="12.75" customHeight="1" x14ac:dyDescent="0.25">
      <c r="A1329" s="310" t="str">
        <f>IF(ROW()-ROW(A$4)&lt;=1000,ROW()-ROW(A$4),"")</f>
        <v/>
      </c>
      <c r="G1329" s="309" t="str">
        <f>IF(IF(ISNUMBER(E1329),"",MAX(G$4:G1328)+1)&lt;=G$3,IF(ISNUMBER(E1329),"",MAX(G$4:G1328)+1),"")</f>
        <v/>
      </c>
      <c r="K1329" s="309"/>
      <c r="L1329" s="309" t="str">
        <f>IF(C1329="","",IF(ISNUMBER(MATCH(C1329,$J$5:$J$1000,0)),"",IF(G1329=1,E$4,0)+MAX(L$4:L1328)+1))</f>
        <v/>
      </c>
    </row>
    <row r="1330" spans="1:12" ht="12.75" customHeight="1" x14ac:dyDescent="0.25">
      <c r="A1330" s="310" t="str">
        <f>IF(ROW()-ROW(A$4)&lt;=1000,ROW()-ROW(A$4),"")</f>
        <v/>
      </c>
      <c r="G1330" s="309" t="str">
        <f>IF(IF(ISNUMBER(E1330),"",MAX(G$4:G1329)+1)&lt;=G$3,IF(ISNUMBER(E1330),"",MAX(G$4:G1329)+1),"")</f>
        <v/>
      </c>
      <c r="K1330" s="309"/>
      <c r="L1330" s="309" t="str">
        <f>IF(C1330="","",IF(ISNUMBER(MATCH(C1330,$J$5:$J$1000,0)),"",IF(G1330=1,E$4,0)+MAX(L$4:L1329)+1))</f>
        <v/>
      </c>
    </row>
    <row r="1331" spans="1:12" ht="12.75" customHeight="1" x14ac:dyDescent="0.25">
      <c r="A1331" s="310" t="str">
        <f>IF(ROW()-ROW(A$4)&lt;=1000,ROW()-ROW(A$4),"")</f>
        <v/>
      </c>
      <c r="G1331" s="309" t="str">
        <f>IF(IF(ISNUMBER(E1331),"",MAX(G$4:G1330)+1)&lt;=G$3,IF(ISNUMBER(E1331),"",MAX(G$4:G1330)+1),"")</f>
        <v/>
      </c>
      <c r="K1331" s="309"/>
      <c r="L1331" s="309" t="str">
        <f>IF(C1331="","",IF(ISNUMBER(MATCH(C1331,$J$5:$J$1000,0)),"",IF(G1331=1,E$4,0)+MAX(L$4:L1330)+1))</f>
        <v/>
      </c>
    </row>
    <row r="1332" spans="1:12" ht="12.75" customHeight="1" x14ac:dyDescent="0.25">
      <c r="A1332" s="310" t="str">
        <f>IF(ROW()-ROW(A$4)&lt;=1000,ROW()-ROW(A$4),"")</f>
        <v/>
      </c>
      <c r="G1332" s="309" t="str">
        <f>IF(IF(ISNUMBER(E1332),"",MAX(G$4:G1331)+1)&lt;=G$3,IF(ISNUMBER(E1332),"",MAX(G$4:G1331)+1),"")</f>
        <v/>
      </c>
      <c r="K1332" s="309"/>
      <c r="L1332" s="309" t="str">
        <f>IF(C1332="","",IF(ISNUMBER(MATCH(C1332,$J$5:$J$1000,0)),"",IF(G1332=1,E$4,0)+MAX(L$4:L1331)+1))</f>
        <v/>
      </c>
    </row>
    <row r="1333" spans="1:12" ht="12.75" customHeight="1" x14ac:dyDescent="0.25">
      <c r="A1333" s="310" t="str">
        <f>IF(ROW()-ROW(A$4)&lt;=1000,ROW()-ROW(A$4),"")</f>
        <v/>
      </c>
      <c r="G1333" s="309" t="str">
        <f>IF(IF(ISNUMBER(E1333),"",MAX(G$4:G1332)+1)&lt;=G$3,IF(ISNUMBER(E1333),"",MAX(G$4:G1332)+1),"")</f>
        <v/>
      </c>
      <c r="K1333" s="309"/>
      <c r="L1333" s="309" t="str">
        <f>IF(C1333="","",IF(ISNUMBER(MATCH(C1333,$J$5:$J$1000,0)),"",IF(G1333=1,E$4,0)+MAX(L$4:L1332)+1))</f>
        <v/>
      </c>
    </row>
    <row r="1334" spans="1:12" ht="12.75" customHeight="1" x14ac:dyDescent="0.25">
      <c r="A1334" s="310" t="str">
        <f>IF(ROW()-ROW(A$4)&lt;=1000,ROW()-ROW(A$4),"")</f>
        <v/>
      </c>
      <c r="G1334" s="309" t="str">
        <f>IF(IF(ISNUMBER(E1334),"",MAX(G$4:G1333)+1)&lt;=G$3,IF(ISNUMBER(E1334),"",MAX(G$4:G1333)+1),"")</f>
        <v/>
      </c>
      <c r="K1334" s="309"/>
      <c r="L1334" s="309" t="str">
        <f>IF(C1334="","",IF(ISNUMBER(MATCH(C1334,$J$5:$J$1000,0)),"",IF(G1334=1,E$4,0)+MAX(L$4:L1333)+1))</f>
        <v/>
      </c>
    </row>
    <row r="1335" spans="1:12" ht="12.75" customHeight="1" x14ac:dyDescent="0.25">
      <c r="A1335" s="310" t="str">
        <f>IF(ROW()-ROW(A$4)&lt;=1000,ROW()-ROW(A$4),"")</f>
        <v/>
      </c>
      <c r="G1335" s="309" t="str">
        <f>IF(IF(ISNUMBER(E1335),"",MAX(G$4:G1334)+1)&lt;=G$3,IF(ISNUMBER(E1335),"",MAX(G$4:G1334)+1),"")</f>
        <v/>
      </c>
      <c r="K1335" s="309"/>
      <c r="L1335" s="309" t="str">
        <f>IF(C1335="","",IF(ISNUMBER(MATCH(C1335,$J$5:$J$1000,0)),"",IF(G1335=1,E$4,0)+MAX(L$4:L1334)+1))</f>
        <v/>
      </c>
    </row>
    <row r="1336" spans="1:12" ht="12.75" customHeight="1" x14ac:dyDescent="0.25">
      <c r="A1336" s="310" t="str">
        <f>IF(ROW()-ROW(A$4)&lt;=1000,ROW()-ROW(A$4),"")</f>
        <v/>
      </c>
      <c r="G1336" s="309" t="str">
        <f>IF(IF(ISNUMBER(E1336),"",MAX(G$4:G1335)+1)&lt;=G$3,IF(ISNUMBER(E1336),"",MAX(G$4:G1335)+1),"")</f>
        <v/>
      </c>
      <c r="K1336" s="309"/>
      <c r="L1336" s="309" t="str">
        <f>IF(C1336="","",IF(ISNUMBER(MATCH(C1336,$J$5:$J$1000,0)),"",IF(G1336=1,E$4,0)+MAX(L$4:L1335)+1))</f>
        <v/>
      </c>
    </row>
    <row r="1337" spans="1:12" ht="12.75" customHeight="1" x14ac:dyDescent="0.25">
      <c r="A1337" s="310" t="str">
        <f>IF(ROW()-ROW(A$4)&lt;=1000,ROW()-ROW(A$4),"")</f>
        <v/>
      </c>
      <c r="G1337" s="309" t="str">
        <f>IF(IF(ISNUMBER(E1337),"",MAX(G$4:G1336)+1)&lt;=G$3,IF(ISNUMBER(E1337),"",MAX(G$4:G1336)+1),"")</f>
        <v/>
      </c>
      <c r="K1337" s="309"/>
      <c r="L1337" s="309" t="str">
        <f>IF(C1337="","",IF(ISNUMBER(MATCH(C1337,$J$5:$J$1000,0)),"",IF(G1337=1,E$4,0)+MAX(L$4:L1336)+1))</f>
        <v/>
      </c>
    </row>
    <row r="1338" spans="1:12" ht="12.75" customHeight="1" x14ac:dyDescent="0.25">
      <c r="A1338" s="310" t="str">
        <f>IF(ROW()-ROW(A$4)&lt;=1000,ROW()-ROW(A$4),"")</f>
        <v/>
      </c>
      <c r="G1338" s="309" t="str">
        <f>IF(IF(ISNUMBER(E1338),"",MAX(G$4:G1337)+1)&lt;=G$3,IF(ISNUMBER(E1338),"",MAX(G$4:G1337)+1),"")</f>
        <v/>
      </c>
      <c r="K1338" s="309"/>
      <c r="L1338" s="309" t="str">
        <f>IF(C1338="","",IF(ISNUMBER(MATCH(C1338,$J$5:$J$1000,0)),"",IF(G1338=1,E$4,0)+MAX(L$4:L1337)+1))</f>
        <v/>
      </c>
    </row>
    <row r="1339" spans="1:12" ht="12.75" customHeight="1" x14ac:dyDescent="0.25">
      <c r="A1339" s="310" t="str">
        <f>IF(ROW()-ROW(A$4)&lt;=1000,ROW()-ROW(A$4),"")</f>
        <v/>
      </c>
      <c r="G1339" s="309" t="str">
        <f>IF(IF(ISNUMBER(E1339),"",MAX(G$4:G1338)+1)&lt;=G$3,IF(ISNUMBER(E1339),"",MAX(G$4:G1338)+1),"")</f>
        <v/>
      </c>
      <c r="K1339" s="309"/>
      <c r="L1339" s="309" t="str">
        <f>IF(C1339="","",IF(ISNUMBER(MATCH(C1339,$J$5:$J$1000,0)),"",IF(G1339=1,E$4,0)+MAX(L$4:L1338)+1))</f>
        <v/>
      </c>
    </row>
    <row r="1340" spans="1:12" ht="12.75" customHeight="1" x14ac:dyDescent="0.25">
      <c r="A1340" s="310" t="str">
        <f>IF(ROW()-ROW(A$4)&lt;=1000,ROW()-ROW(A$4),"")</f>
        <v/>
      </c>
      <c r="G1340" s="309" t="str">
        <f>IF(IF(ISNUMBER(E1340),"",MAX(G$4:G1339)+1)&lt;=G$3,IF(ISNUMBER(E1340),"",MAX(G$4:G1339)+1),"")</f>
        <v/>
      </c>
      <c r="K1340" s="309"/>
      <c r="L1340" s="309" t="str">
        <f>IF(C1340="","",IF(ISNUMBER(MATCH(C1340,$J$5:$J$1000,0)),"",IF(G1340=1,E$4,0)+MAX(L$4:L1339)+1))</f>
        <v/>
      </c>
    </row>
    <row r="1341" spans="1:12" ht="12.75" customHeight="1" x14ac:dyDescent="0.25">
      <c r="A1341" s="310" t="str">
        <f>IF(ROW()-ROW(A$4)&lt;=1000,ROW()-ROW(A$4),"")</f>
        <v/>
      </c>
      <c r="G1341" s="309" t="str">
        <f>IF(IF(ISNUMBER(E1341),"",MAX(G$4:G1340)+1)&lt;=G$3,IF(ISNUMBER(E1341),"",MAX(G$4:G1340)+1),"")</f>
        <v/>
      </c>
      <c r="K1341" s="309"/>
      <c r="L1341" s="309" t="str">
        <f>IF(C1341="","",IF(ISNUMBER(MATCH(C1341,$J$5:$J$1000,0)),"",IF(G1341=1,E$4,0)+MAX(L$4:L1340)+1))</f>
        <v/>
      </c>
    </row>
    <row r="1342" spans="1:12" ht="12.75" customHeight="1" x14ac:dyDescent="0.25">
      <c r="A1342" s="310" t="str">
        <f>IF(ROW()-ROW(A$4)&lt;=1000,ROW()-ROW(A$4),"")</f>
        <v/>
      </c>
      <c r="G1342" s="309" t="str">
        <f>IF(IF(ISNUMBER(E1342),"",MAX(G$4:G1341)+1)&lt;=G$3,IF(ISNUMBER(E1342),"",MAX(G$4:G1341)+1),"")</f>
        <v/>
      </c>
      <c r="K1342" s="309"/>
      <c r="L1342" s="309" t="str">
        <f>IF(C1342="","",IF(ISNUMBER(MATCH(C1342,$J$5:$J$1000,0)),"",IF(G1342=1,E$4,0)+MAX(L$4:L1341)+1))</f>
        <v/>
      </c>
    </row>
    <row r="1343" spans="1:12" ht="12.75" customHeight="1" x14ac:dyDescent="0.25">
      <c r="A1343" s="310" t="str">
        <f>IF(ROW()-ROW(A$4)&lt;=1000,ROW()-ROW(A$4),"")</f>
        <v/>
      </c>
      <c r="G1343" s="309" t="str">
        <f>IF(IF(ISNUMBER(E1343),"",MAX(G$4:G1342)+1)&lt;=G$3,IF(ISNUMBER(E1343),"",MAX(G$4:G1342)+1),"")</f>
        <v/>
      </c>
      <c r="K1343" s="309"/>
      <c r="L1343" s="309" t="str">
        <f>IF(C1343="","",IF(ISNUMBER(MATCH(C1343,$J$5:$J$1000,0)),"",IF(G1343=1,E$4,0)+MAX(L$4:L1342)+1))</f>
        <v/>
      </c>
    </row>
    <row r="1344" spans="1:12" ht="12.75" customHeight="1" x14ac:dyDescent="0.25">
      <c r="A1344" s="310" t="str">
        <f>IF(ROW()-ROW(A$4)&lt;=1000,ROW()-ROW(A$4),"")</f>
        <v/>
      </c>
      <c r="G1344" s="309" t="str">
        <f>IF(IF(ISNUMBER(E1344),"",MAX(G$4:G1343)+1)&lt;=G$3,IF(ISNUMBER(E1344),"",MAX(G$4:G1343)+1),"")</f>
        <v/>
      </c>
      <c r="K1344" s="309"/>
      <c r="L1344" s="309" t="str">
        <f>IF(C1344="","",IF(ISNUMBER(MATCH(C1344,$J$5:$J$1000,0)),"",IF(G1344=1,E$4,0)+MAX(L$4:L1343)+1))</f>
        <v/>
      </c>
    </row>
    <row r="1345" spans="1:12" ht="12.75" customHeight="1" x14ac:dyDescent="0.25">
      <c r="A1345" s="310" t="str">
        <f>IF(ROW()-ROW(A$4)&lt;=1000,ROW()-ROW(A$4),"")</f>
        <v/>
      </c>
      <c r="G1345" s="309" t="str">
        <f>IF(IF(ISNUMBER(E1345),"",MAX(G$4:G1344)+1)&lt;=G$3,IF(ISNUMBER(E1345),"",MAX(G$4:G1344)+1),"")</f>
        <v/>
      </c>
      <c r="K1345" s="309"/>
      <c r="L1345" s="309" t="str">
        <f>IF(C1345="","",IF(ISNUMBER(MATCH(C1345,$J$5:$J$1000,0)),"",IF(G1345=1,E$4,0)+MAX(L$4:L1344)+1))</f>
        <v/>
      </c>
    </row>
    <row r="1346" spans="1:12" ht="12.75" customHeight="1" x14ac:dyDescent="0.25">
      <c r="A1346" s="310" t="str">
        <f>IF(ROW()-ROW(A$4)&lt;=1000,ROW()-ROW(A$4),"")</f>
        <v/>
      </c>
      <c r="G1346" s="309" t="str">
        <f>IF(IF(ISNUMBER(E1346),"",MAX(G$4:G1345)+1)&lt;=G$3,IF(ISNUMBER(E1346),"",MAX(G$4:G1345)+1),"")</f>
        <v/>
      </c>
      <c r="K1346" s="309"/>
      <c r="L1346" s="309" t="str">
        <f>IF(C1346="","",IF(ISNUMBER(MATCH(C1346,$J$5:$J$1000,0)),"",IF(G1346=1,E$4,0)+MAX(L$4:L1345)+1))</f>
        <v/>
      </c>
    </row>
    <row r="1347" spans="1:12" ht="12.75" customHeight="1" x14ac:dyDescent="0.25">
      <c r="A1347" s="310" t="str">
        <f>IF(ROW()-ROW(A$4)&lt;=1000,ROW()-ROW(A$4),"")</f>
        <v/>
      </c>
      <c r="G1347" s="309" t="str">
        <f>IF(IF(ISNUMBER(E1347),"",MAX(G$4:G1346)+1)&lt;=G$3,IF(ISNUMBER(E1347),"",MAX(G$4:G1346)+1),"")</f>
        <v/>
      </c>
      <c r="K1347" s="309"/>
      <c r="L1347" s="309" t="str">
        <f>IF(C1347="","",IF(ISNUMBER(MATCH(C1347,$J$5:$J$1000,0)),"",IF(G1347=1,E$4,0)+MAX(L$4:L1346)+1))</f>
        <v/>
      </c>
    </row>
    <row r="1348" spans="1:12" ht="12.75" customHeight="1" x14ac:dyDescent="0.25">
      <c r="A1348" s="310" t="str">
        <f>IF(ROW()-ROW(A$4)&lt;=1000,ROW()-ROW(A$4),"")</f>
        <v/>
      </c>
      <c r="G1348" s="309" t="str">
        <f>IF(IF(ISNUMBER(E1348),"",MAX(G$4:G1347)+1)&lt;=G$3,IF(ISNUMBER(E1348),"",MAX(G$4:G1347)+1),"")</f>
        <v/>
      </c>
      <c r="K1348" s="309"/>
      <c r="L1348" s="309" t="str">
        <f>IF(C1348="","",IF(ISNUMBER(MATCH(C1348,$J$5:$J$1000,0)),"",IF(G1348=1,E$4,0)+MAX(L$4:L1347)+1))</f>
        <v/>
      </c>
    </row>
    <row r="1349" spans="1:12" ht="12.75" customHeight="1" x14ac:dyDescent="0.25">
      <c r="A1349" s="310" t="str">
        <f>IF(ROW()-ROW(A$4)&lt;=1000,ROW()-ROW(A$4),"")</f>
        <v/>
      </c>
      <c r="G1349" s="309" t="str">
        <f>IF(IF(ISNUMBER(E1349),"",MAX(G$4:G1348)+1)&lt;=G$3,IF(ISNUMBER(E1349),"",MAX(G$4:G1348)+1),"")</f>
        <v/>
      </c>
      <c r="K1349" s="309"/>
      <c r="L1349" s="309" t="str">
        <f>IF(C1349="","",IF(ISNUMBER(MATCH(C1349,$J$5:$J$1000,0)),"",IF(G1349=1,E$4,0)+MAX(L$4:L1348)+1))</f>
        <v/>
      </c>
    </row>
    <row r="1350" spans="1:12" ht="12.75" customHeight="1" x14ac:dyDescent="0.25">
      <c r="A1350" s="310" t="str">
        <f>IF(ROW()-ROW(A$4)&lt;=1000,ROW()-ROW(A$4),"")</f>
        <v/>
      </c>
      <c r="G1350" s="309" t="str">
        <f>IF(IF(ISNUMBER(E1350),"",MAX(G$4:G1349)+1)&lt;=G$3,IF(ISNUMBER(E1350),"",MAX(G$4:G1349)+1),"")</f>
        <v/>
      </c>
      <c r="K1350" s="309"/>
      <c r="L1350" s="309" t="str">
        <f>IF(C1350="","",IF(ISNUMBER(MATCH(C1350,$J$5:$J$1000,0)),"",IF(G1350=1,E$4,0)+MAX(L$4:L1349)+1))</f>
        <v/>
      </c>
    </row>
    <row r="1351" spans="1:12" ht="12.75" customHeight="1" x14ac:dyDescent="0.25">
      <c r="A1351" s="310" t="str">
        <f>IF(ROW()-ROW(A$4)&lt;=1000,ROW()-ROW(A$4),"")</f>
        <v/>
      </c>
      <c r="G1351" s="309" t="str">
        <f>IF(IF(ISNUMBER(E1351),"",MAX(G$4:G1350)+1)&lt;=G$3,IF(ISNUMBER(E1351),"",MAX(G$4:G1350)+1),"")</f>
        <v/>
      </c>
      <c r="K1351" s="309"/>
      <c r="L1351" s="309" t="str">
        <f>IF(C1351="","",IF(ISNUMBER(MATCH(C1351,$J$5:$J$1000,0)),"",IF(G1351=1,E$4,0)+MAX(L$4:L1350)+1))</f>
        <v/>
      </c>
    </row>
    <row r="1352" spans="1:12" ht="12.75" customHeight="1" x14ac:dyDescent="0.25">
      <c r="A1352" s="310" t="str">
        <f>IF(ROW()-ROW(A$4)&lt;=1000,ROW()-ROW(A$4),"")</f>
        <v/>
      </c>
      <c r="G1352" s="309" t="str">
        <f>IF(IF(ISNUMBER(E1352),"",MAX(G$4:G1351)+1)&lt;=G$3,IF(ISNUMBER(E1352),"",MAX(G$4:G1351)+1),"")</f>
        <v/>
      </c>
      <c r="K1352" s="309"/>
      <c r="L1352" s="309" t="str">
        <f>IF(C1352="","",IF(ISNUMBER(MATCH(C1352,$J$5:$J$1000,0)),"",IF(G1352=1,E$4,0)+MAX(L$4:L1351)+1))</f>
        <v/>
      </c>
    </row>
    <row r="1353" spans="1:12" ht="12.75" customHeight="1" x14ac:dyDescent="0.25">
      <c r="A1353" s="310" t="str">
        <f>IF(ROW()-ROW(A$4)&lt;=1000,ROW()-ROW(A$4),"")</f>
        <v/>
      </c>
      <c r="G1353" s="309" t="str">
        <f>IF(IF(ISNUMBER(E1353),"",MAX(G$4:G1352)+1)&lt;=G$3,IF(ISNUMBER(E1353),"",MAX(G$4:G1352)+1),"")</f>
        <v/>
      </c>
      <c r="K1353" s="309"/>
      <c r="L1353" s="309" t="str">
        <f>IF(C1353="","",IF(ISNUMBER(MATCH(C1353,$J$5:$J$1000,0)),"",IF(G1353=1,E$4,0)+MAX(L$4:L1352)+1))</f>
        <v/>
      </c>
    </row>
    <row r="1354" spans="1:12" ht="12.75" customHeight="1" x14ac:dyDescent="0.25">
      <c r="A1354" s="310" t="str">
        <f>IF(ROW()-ROW(A$4)&lt;=1000,ROW()-ROW(A$4),"")</f>
        <v/>
      </c>
      <c r="G1354" s="309" t="str">
        <f>IF(IF(ISNUMBER(E1354),"",MAX(G$4:G1353)+1)&lt;=G$3,IF(ISNUMBER(E1354),"",MAX(G$4:G1353)+1),"")</f>
        <v/>
      </c>
      <c r="K1354" s="309"/>
      <c r="L1354" s="309" t="str">
        <f>IF(C1354="","",IF(ISNUMBER(MATCH(C1354,$J$5:$J$1000,0)),"",IF(G1354=1,E$4,0)+MAX(L$4:L1353)+1))</f>
        <v/>
      </c>
    </row>
    <row r="1355" spans="1:12" ht="12.75" customHeight="1" x14ac:dyDescent="0.25">
      <c r="A1355" s="310" t="str">
        <f>IF(ROW()-ROW(A$4)&lt;=1000,ROW()-ROW(A$4),"")</f>
        <v/>
      </c>
      <c r="G1355" s="309" t="str">
        <f>IF(IF(ISNUMBER(E1355),"",MAX(G$4:G1354)+1)&lt;=G$3,IF(ISNUMBER(E1355),"",MAX(G$4:G1354)+1),"")</f>
        <v/>
      </c>
      <c r="K1355" s="309"/>
      <c r="L1355" s="309" t="str">
        <f>IF(C1355="","",IF(ISNUMBER(MATCH(C1355,$J$5:$J$1000,0)),"",IF(G1355=1,E$4,0)+MAX(L$4:L1354)+1))</f>
        <v/>
      </c>
    </row>
    <row r="1356" spans="1:12" ht="12.75" customHeight="1" x14ac:dyDescent="0.25">
      <c r="A1356" s="310" t="str">
        <f>IF(ROW()-ROW(A$4)&lt;=1000,ROW()-ROW(A$4),"")</f>
        <v/>
      </c>
      <c r="G1356" s="309" t="str">
        <f>IF(IF(ISNUMBER(E1356),"",MAX(G$4:G1355)+1)&lt;=G$3,IF(ISNUMBER(E1356),"",MAX(G$4:G1355)+1),"")</f>
        <v/>
      </c>
      <c r="K1356" s="309"/>
      <c r="L1356" s="309" t="str">
        <f>IF(C1356="","",IF(ISNUMBER(MATCH(C1356,$J$5:$J$1000,0)),"",IF(G1356=1,E$4,0)+MAX(L$4:L1355)+1))</f>
        <v/>
      </c>
    </row>
    <row r="1357" spans="1:12" ht="12.75" customHeight="1" x14ac:dyDescent="0.25">
      <c r="A1357" s="310" t="str">
        <f>IF(ROW()-ROW(A$4)&lt;=1000,ROW()-ROW(A$4),"")</f>
        <v/>
      </c>
      <c r="G1357" s="309" t="str">
        <f>IF(IF(ISNUMBER(E1357),"",MAX(G$4:G1356)+1)&lt;=G$3,IF(ISNUMBER(E1357),"",MAX(G$4:G1356)+1),"")</f>
        <v/>
      </c>
      <c r="K1357" s="309"/>
      <c r="L1357" s="309" t="str">
        <f>IF(C1357="","",IF(ISNUMBER(MATCH(C1357,$J$5:$J$1000,0)),"",IF(G1357=1,E$4,0)+MAX(L$4:L1356)+1))</f>
        <v/>
      </c>
    </row>
    <row r="1358" spans="1:12" ht="12.75" customHeight="1" x14ac:dyDescent="0.25">
      <c r="A1358" s="310" t="str">
        <f>IF(ROW()-ROW(A$4)&lt;=1000,ROW()-ROW(A$4),"")</f>
        <v/>
      </c>
      <c r="G1358" s="309" t="str">
        <f>IF(IF(ISNUMBER(E1358),"",MAX(G$4:G1357)+1)&lt;=G$3,IF(ISNUMBER(E1358),"",MAX(G$4:G1357)+1),"")</f>
        <v/>
      </c>
      <c r="K1358" s="309"/>
      <c r="L1358" s="309" t="str">
        <f>IF(C1358="","",IF(ISNUMBER(MATCH(C1358,$J$5:$J$1000,0)),"",IF(G1358=1,E$4,0)+MAX(L$4:L1357)+1))</f>
        <v/>
      </c>
    </row>
    <row r="1359" spans="1:12" ht="12.75" customHeight="1" x14ac:dyDescent="0.25">
      <c r="A1359" s="310" t="str">
        <f>IF(ROW()-ROW(A$4)&lt;=1000,ROW()-ROW(A$4),"")</f>
        <v/>
      </c>
      <c r="G1359" s="309" t="str">
        <f>IF(IF(ISNUMBER(E1359),"",MAX(G$4:G1358)+1)&lt;=G$3,IF(ISNUMBER(E1359),"",MAX(G$4:G1358)+1),"")</f>
        <v/>
      </c>
      <c r="K1359" s="309"/>
      <c r="L1359" s="309" t="str">
        <f>IF(C1359="","",IF(ISNUMBER(MATCH(C1359,$J$5:$J$1000,0)),"",IF(G1359=1,E$4,0)+MAX(L$4:L1358)+1))</f>
        <v/>
      </c>
    </row>
    <row r="1360" spans="1:12" ht="12.75" customHeight="1" x14ac:dyDescent="0.25">
      <c r="A1360" s="310" t="str">
        <f>IF(ROW()-ROW(A$4)&lt;=1000,ROW()-ROW(A$4),"")</f>
        <v/>
      </c>
      <c r="G1360" s="309" t="str">
        <f>IF(IF(ISNUMBER(E1360),"",MAX(G$4:G1359)+1)&lt;=G$3,IF(ISNUMBER(E1360),"",MAX(G$4:G1359)+1),"")</f>
        <v/>
      </c>
      <c r="K1360" s="309"/>
      <c r="L1360" s="309" t="str">
        <f>IF(C1360="","",IF(ISNUMBER(MATCH(C1360,$J$5:$J$1000,0)),"",IF(G1360=1,E$4,0)+MAX(L$4:L1359)+1))</f>
        <v/>
      </c>
    </row>
    <row r="1361" spans="1:12" ht="12.75" customHeight="1" x14ac:dyDescent="0.25">
      <c r="A1361" s="310" t="str">
        <f>IF(ROW()-ROW(A$4)&lt;=1000,ROW()-ROW(A$4),"")</f>
        <v/>
      </c>
      <c r="G1361" s="309" t="str">
        <f>IF(IF(ISNUMBER(E1361),"",MAX(G$4:G1360)+1)&lt;=G$3,IF(ISNUMBER(E1361),"",MAX(G$4:G1360)+1),"")</f>
        <v/>
      </c>
      <c r="K1361" s="309"/>
      <c r="L1361" s="309" t="str">
        <f>IF(C1361="","",IF(ISNUMBER(MATCH(C1361,$J$5:$J$1000,0)),"",IF(G1361=1,E$4,0)+MAX(L$4:L1360)+1))</f>
        <v/>
      </c>
    </row>
    <row r="1362" spans="1:12" ht="12.75" customHeight="1" x14ac:dyDescent="0.25">
      <c r="A1362" s="310" t="str">
        <f>IF(ROW()-ROW(A$4)&lt;=1000,ROW()-ROW(A$4),"")</f>
        <v/>
      </c>
      <c r="G1362" s="309" t="str">
        <f>IF(IF(ISNUMBER(E1362),"",MAX(G$4:G1361)+1)&lt;=G$3,IF(ISNUMBER(E1362),"",MAX(G$4:G1361)+1),"")</f>
        <v/>
      </c>
      <c r="K1362" s="309"/>
      <c r="L1362" s="309" t="str">
        <f>IF(C1362="","",IF(ISNUMBER(MATCH(C1362,$J$5:$J$1000,0)),"",IF(G1362=1,E$4,0)+MAX(L$4:L1361)+1))</f>
        <v/>
      </c>
    </row>
    <row r="1363" spans="1:12" ht="12.75" customHeight="1" x14ac:dyDescent="0.25">
      <c r="A1363" s="310" t="str">
        <f>IF(ROW()-ROW(A$4)&lt;=1000,ROW()-ROW(A$4),"")</f>
        <v/>
      </c>
      <c r="G1363" s="309" t="str">
        <f>IF(IF(ISNUMBER(E1363),"",MAX(G$4:G1362)+1)&lt;=G$3,IF(ISNUMBER(E1363),"",MAX(G$4:G1362)+1),"")</f>
        <v/>
      </c>
      <c r="K1363" s="309"/>
      <c r="L1363" s="309" t="str">
        <f>IF(C1363="","",IF(ISNUMBER(MATCH(C1363,$J$5:$J$1000,0)),"",IF(G1363=1,E$4,0)+MAX(L$4:L1362)+1))</f>
        <v/>
      </c>
    </row>
    <row r="1364" spans="1:12" ht="12.75" customHeight="1" x14ac:dyDescent="0.25">
      <c r="A1364" s="310" t="str">
        <f>IF(ROW()-ROW(A$4)&lt;=1000,ROW()-ROW(A$4),"")</f>
        <v/>
      </c>
      <c r="G1364" s="309" t="str">
        <f>IF(IF(ISNUMBER(E1364),"",MAX(G$4:G1363)+1)&lt;=G$3,IF(ISNUMBER(E1364),"",MAX(G$4:G1363)+1),"")</f>
        <v/>
      </c>
      <c r="K1364" s="309"/>
      <c r="L1364" s="309" t="str">
        <f>IF(C1364="","",IF(ISNUMBER(MATCH(C1364,$J$5:$J$1000,0)),"",IF(G1364=1,E$4,0)+MAX(L$4:L1363)+1))</f>
        <v/>
      </c>
    </row>
    <row r="1365" spans="1:12" ht="12.75" customHeight="1" x14ac:dyDescent="0.25">
      <c r="A1365" s="310" t="str">
        <f>IF(ROW()-ROW(A$4)&lt;=1000,ROW()-ROW(A$4),"")</f>
        <v/>
      </c>
      <c r="G1365" s="309" t="str">
        <f>IF(IF(ISNUMBER(E1365),"",MAX(G$4:G1364)+1)&lt;=G$3,IF(ISNUMBER(E1365),"",MAX(G$4:G1364)+1),"")</f>
        <v/>
      </c>
      <c r="K1365" s="309"/>
      <c r="L1365" s="309" t="str">
        <f>IF(C1365="","",IF(ISNUMBER(MATCH(C1365,$J$5:$J$1000,0)),"",IF(G1365=1,E$4,0)+MAX(L$4:L1364)+1))</f>
        <v/>
      </c>
    </row>
    <row r="1366" spans="1:12" ht="12.75" customHeight="1" x14ac:dyDescent="0.25">
      <c r="A1366" s="310" t="str">
        <f>IF(ROW()-ROW(A$4)&lt;=1000,ROW()-ROW(A$4),"")</f>
        <v/>
      </c>
      <c r="G1366" s="309" t="str">
        <f>IF(IF(ISNUMBER(E1366),"",MAX(G$4:G1365)+1)&lt;=G$3,IF(ISNUMBER(E1366),"",MAX(G$4:G1365)+1),"")</f>
        <v/>
      </c>
      <c r="K1366" s="309"/>
      <c r="L1366" s="309" t="str">
        <f>IF(C1366="","",IF(ISNUMBER(MATCH(C1366,$J$5:$J$1000,0)),"",IF(G1366=1,E$4,0)+MAX(L$4:L1365)+1))</f>
        <v/>
      </c>
    </row>
    <row r="1367" spans="1:12" ht="12.75" customHeight="1" x14ac:dyDescent="0.25">
      <c r="A1367" s="310" t="str">
        <f>IF(ROW()-ROW(A$4)&lt;=1000,ROW()-ROW(A$4),"")</f>
        <v/>
      </c>
      <c r="G1367" s="309" t="str">
        <f>IF(IF(ISNUMBER(E1367),"",MAX(G$4:G1366)+1)&lt;=G$3,IF(ISNUMBER(E1367),"",MAX(G$4:G1366)+1),"")</f>
        <v/>
      </c>
      <c r="K1367" s="309"/>
      <c r="L1367" s="309" t="str">
        <f>IF(C1367="","",IF(ISNUMBER(MATCH(C1367,$J$5:$J$1000,0)),"",IF(G1367=1,E$4,0)+MAX(L$4:L1366)+1))</f>
        <v/>
      </c>
    </row>
    <row r="1368" spans="1:12" ht="12.75" customHeight="1" x14ac:dyDescent="0.25">
      <c r="A1368" s="310" t="str">
        <f>IF(ROW()-ROW(A$4)&lt;=1000,ROW()-ROW(A$4),"")</f>
        <v/>
      </c>
      <c r="G1368" s="309" t="str">
        <f>IF(IF(ISNUMBER(E1368),"",MAX(G$4:G1367)+1)&lt;=G$3,IF(ISNUMBER(E1368),"",MAX(G$4:G1367)+1),"")</f>
        <v/>
      </c>
      <c r="K1368" s="309"/>
      <c r="L1368" s="309" t="str">
        <f>IF(C1368="","",IF(ISNUMBER(MATCH(C1368,$J$5:$J$1000,0)),"",IF(G1368=1,E$4,0)+MAX(L$4:L1367)+1))</f>
        <v/>
      </c>
    </row>
    <row r="1369" spans="1:12" ht="12.75" customHeight="1" x14ac:dyDescent="0.25">
      <c r="A1369" s="310" t="str">
        <f>IF(ROW()-ROW(A$4)&lt;=1000,ROW()-ROW(A$4),"")</f>
        <v/>
      </c>
      <c r="G1369" s="309" t="str">
        <f>IF(IF(ISNUMBER(E1369),"",MAX(G$4:G1368)+1)&lt;=G$3,IF(ISNUMBER(E1369),"",MAX(G$4:G1368)+1),"")</f>
        <v/>
      </c>
      <c r="K1369" s="309"/>
      <c r="L1369" s="309" t="str">
        <f>IF(C1369="","",IF(ISNUMBER(MATCH(C1369,$J$5:$J$1000,0)),"",IF(G1369=1,E$4,0)+MAX(L$4:L1368)+1))</f>
        <v/>
      </c>
    </row>
    <row r="1370" spans="1:12" ht="12.75" customHeight="1" x14ac:dyDescent="0.25">
      <c r="A1370" s="310" t="str">
        <f>IF(ROW()-ROW(A$4)&lt;=1000,ROW()-ROW(A$4),"")</f>
        <v/>
      </c>
      <c r="G1370" s="309" t="str">
        <f>IF(IF(ISNUMBER(E1370),"",MAX(G$4:G1369)+1)&lt;=G$3,IF(ISNUMBER(E1370),"",MAX(G$4:G1369)+1),"")</f>
        <v/>
      </c>
      <c r="K1370" s="309"/>
      <c r="L1370" s="309" t="str">
        <f>IF(C1370="","",IF(ISNUMBER(MATCH(C1370,$J$5:$J$1000,0)),"",IF(G1370=1,E$4,0)+MAX(L$4:L1369)+1))</f>
        <v/>
      </c>
    </row>
    <row r="1371" spans="1:12" ht="12.75" customHeight="1" x14ac:dyDescent="0.25">
      <c r="A1371" s="310" t="str">
        <f>IF(ROW()-ROW(A$4)&lt;=1000,ROW()-ROW(A$4),"")</f>
        <v/>
      </c>
      <c r="G1371" s="309" t="str">
        <f>IF(IF(ISNUMBER(E1371),"",MAX(G$4:G1370)+1)&lt;=G$3,IF(ISNUMBER(E1371),"",MAX(G$4:G1370)+1),"")</f>
        <v/>
      </c>
      <c r="K1371" s="309"/>
      <c r="L1371" s="309" t="str">
        <f>IF(C1371="","",IF(ISNUMBER(MATCH(C1371,$J$5:$J$1000,0)),"",IF(G1371=1,E$4,0)+MAX(L$4:L1370)+1))</f>
        <v/>
      </c>
    </row>
    <row r="1372" spans="1:12" ht="12.75" customHeight="1" x14ac:dyDescent="0.25">
      <c r="A1372" s="310" t="str">
        <f>IF(ROW()-ROW(A$4)&lt;=1000,ROW()-ROW(A$4),"")</f>
        <v/>
      </c>
      <c r="G1372" s="309" t="str">
        <f>IF(IF(ISNUMBER(E1372),"",MAX(G$4:G1371)+1)&lt;=G$3,IF(ISNUMBER(E1372),"",MAX(G$4:G1371)+1),"")</f>
        <v/>
      </c>
      <c r="K1372" s="309"/>
      <c r="L1372" s="309" t="str">
        <f>IF(C1372="","",IF(ISNUMBER(MATCH(C1372,$J$5:$J$1000,0)),"",IF(G1372=1,E$4,0)+MAX(L$4:L1371)+1))</f>
        <v/>
      </c>
    </row>
    <row r="1373" spans="1:12" ht="12.75" customHeight="1" x14ac:dyDescent="0.25">
      <c r="A1373" s="310" t="str">
        <f>IF(ROW()-ROW(A$4)&lt;=1000,ROW()-ROW(A$4),"")</f>
        <v/>
      </c>
      <c r="G1373" s="309" t="str">
        <f>IF(IF(ISNUMBER(E1373),"",MAX(G$4:G1372)+1)&lt;=G$3,IF(ISNUMBER(E1373),"",MAX(G$4:G1372)+1),"")</f>
        <v/>
      </c>
      <c r="K1373" s="309"/>
      <c r="L1373" s="309" t="str">
        <f>IF(C1373="","",IF(ISNUMBER(MATCH(C1373,$J$5:$J$1000,0)),"",IF(G1373=1,E$4,0)+MAX(L$4:L1372)+1))</f>
        <v/>
      </c>
    </row>
    <row r="1374" spans="1:12" ht="12.75" customHeight="1" x14ac:dyDescent="0.25">
      <c r="A1374" s="310" t="str">
        <f>IF(ROW()-ROW(A$4)&lt;=1000,ROW()-ROW(A$4),"")</f>
        <v/>
      </c>
      <c r="G1374" s="309" t="str">
        <f>IF(IF(ISNUMBER(E1374),"",MAX(G$4:G1373)+1)&lt;=G$3,IF(ISNUMBER(E1374),"",MAX(G$4:G1373)+1),"")</f>
        <v/>
      </c>
      <c r="K1374" s="309"/>
      <c r="L1374" s="309" t="str">
        <f>IF(C1374="","",IF(ISNUMBER(MATCH(C1374,$J$5:$J$1000,0)),"",IF(G1374=1,E$4,0)+MAX(L$4:L1373)+1))</f>
        <v/>
      </c>
    </row>
    <row r="1375" spans="1:12" ht="12.75" customHeight="1" x14ac:dyDescent="0.25">
      <c r="A1375" s="310" t="str">
        <f>IF(ROW()-ROW(A$4)&lt;=1000,ROW()-ROW(A$4),"")</f>
        <v/>
      </c>
      <c r="G1375" s="309" t="str">
        <f>IF(IF(ISNUMBER(E1375),"",MAX(G$4:G1374)+1)&lt;=G$3,IF(ISNUMBER(E1375),"",MAX(G$4:G1374)+1),"")</f>
        <v/>
      </c>
      <c r="K1375" s="309"/>
      <c r="L1375" s="309" t="str">
        <f>IF(C1375="","",IF(ISNUMBER(MATCH(C1375,$J$5:$J$1000,0)),"",IF(G1375=1,E$4,0)+MAX(L$4:L1374)+1))</f>
        <v/>
      </c>
    </row>
    <row r="1376" spans="1:12" ht="12.75" customHeight="1" x14ac:dyDescent="0.25">
      <c r="A1376" s="310" t="str">
        <f>IF(ROW()-ROW(A$4)&lt;=1000,ROW()-ROW(A$4),"")</f>
        <v/>
      </c>
      <c r="G1376" s="309" t="str">
        <f>IF(IF(ISNUMBER(E1376),"",MAX(G$4:G1375)+1)&lt;=G$3,IF(ISNUMBER(E1376),"",MAX(G$4:G1375)+1),"")</f>
        <v/>
      </c>
      <c r="K1376" s="309"/>
      <c r="L1376" s="309" t="str">
        <f>IF(C1376="","",IF(ISNUMBER(MATCH(C1376,$J$5:$J$1000,0)),"",IF(G1376=1,E$4,0)+MAX(L$4:L1375)+1))</f>
        <v/>
      </c>
    </row>
    <row r="1377" spans="1:12" ht="12.75" customHeight="1" x14ac:dyDescent="0.25">
      <c r="A1377" s="310" t="str">
        <f>IF(ROW()-ROW(A$4)&lt;=1000,ROW()-ROW(A$4),"")</f>
        <v/>
      </c>
      <c r="G1377" s="309" t="str">
        <f>IF(IF(ISNUMBER(E1377),"",MAX(G$4:G1376)+1)&lt;=G$3,IF(ISNUMBER(E1377),"",MAX(G$4:G1376)+1),"")</f>
        <v/>
      </c>
      <c r="K1377" s="309"/>
      <c r="L1377" s="309" t="str">
        <f>IF(C1377="","",IF(ISNUMBER(MATCH(C1377,$J$5:$J$1000,0)),"",IF(G1377=1,E$4,0)+MAX(L$4:L1376)+1))</f>
        <v/>
      </c>
    </row>
    <row r="1378" spans="1:12" ht="12.75" customHeight="1" x14ac:dyDescent="0.25">
      <c r="A1378" s="310" t="str">
        <f>IF(ROW()-ROW(A$4)&lt;=1000,ROW()-ROW(A$4),"")</f>
        <v/>
      </c>
      <c r="G1378" s="309" t="str">
        <f>IF(IF(ISNUMBER(E1378),"",MAX(G$4:G1377)+1)&lt;=G$3,IF(ISNUMBER(E1378),"",MAX(G$4:G1377)+1),"")</f>
        <v/>
      </c>
      <c r="K1378" s="309"/>
      <c r="L1378" s="309" t="str">
        <f>IF(C1378="","",IF(ISNUMBER(MATCH(C1378,$J$5:$J$1000,0)),"",IF(G1378=1,E$4,0)+MAX(L$4:L1377)+1))</f>
        <v/>
      </c>
    </row>
    <row r="1379" spans="1:12" ht="12.75" customHeight="1" x14ac:dyDescent="0.25">
      <c r="A1379" s="310" t="str">
        <f>IF(ROW()-ROW(A$4)&lt;=1000,ROW()-ROW(A$4),"")</f>
        <v/>
      </c>
      <c r="G1379" s="309" t="str">
        <f>IF(IF(ISNUMBER(E1379),"",MAX(G$4:G1378)+1)&lt;=G$3,IF(ISNUMBER(E1379),"",MAX(G$4:G1378)+1),"")</f>
        <v/>
      </c>
      <c r="K1379" s="309"/>
      <c r="L1379" s="309" t="str">
        <f>IF(C1379="","",IF(ISNUMBER(MATCH(C1379,$J$5:$J$1000,0)),"",IF(G1379=1,E$4,0)+MAX(L$4:L1378)+1))</f>
        <v/>
      </c>
    </row>
    <row r="1380" spans="1:12" ht="12.75" customHeight="1" x14ac:dyDescent="0.25">
      <c r="A1380" s="310" t="str">
        <f>IF(ROW()-ROW(A$4)&lt;=1000,ROW()-ROW(A$4),"")</f>
        <v/>
      </c>
      <c r="G1380" s="309" t="str">
        <f>IF(IF(ISNUMBER(E1380),"",MAX(G$4:G1379)+1)&lt;=G$3,IF(ISNUMBER(E1380),"",MAX(G$4:G1379)+1),"")</f>
        <v/>
      </c>
      <c r="K1380" s="309"/>
      <c r="L1380" s="309" t="str">
        <f>IF(C1380="","",IF(ISNUMBER(MATCH(C1380,$J$5:$J$1000,0)),"",IF(G1380=1,E$4,0)+MAX(L$4:L1379)+1))</f>
        <v/>
      </c>
    </row>
    <row r="1381" spans="1:12" ht="12.75" customHeight="1" x14ac:dyDescent="0.25">
      <c r="A1381" s="310" t="str">
        <f>IF(ROW()-ROW(A$4)&lt;=1000,ROW()-ROW(A$4),"")</f>
        <v/>
      </c>
      <c r="G1381" s="309" t="str">
        <f>IF(IF(ISNUMBER(E1381),"",MAX(G$4:G1380)+1)&lt;=G$3,IF(ISNUMBER(E1381),"",MAX(G$4:G1380)+1),"")</f>
        <v/>
      </c>
      <c r="K1381" s="309"/>
      <c r="L1381" s="309" t="str">
        <f>IF(C1381="","",IF(ISNUMBER(MATCH(C1381,$J$5:$J$1000,0)),"",IF(G1381=1,E$4,0)+MAX(L$4:L1380)+1))</f>
        <v/>
      </c>
    </row>
    <row r="1382" spans="1:12" ht="12.75" customHeight="1" x14ac:dyDescent="0.25">
      <c r="A1382" s="310" t="str">
        <f>IF(ROW()-ROW(A$4)&lt;=1000,ROW()-ROW(A$4),"")</f>
        <v/>
      </c>
      <c r="G1382" s="309" t="str">
        <f>IF(IF(ISNUMBER(E1382),"",MAX(G$4:G1381)+1)&lt;=G$3,IF(ISNUMBER(E1382),"",MAX(G$4:G1381)+1),"")</f>
        <v/>
      </c>
      <c r="K1382" s="309"/>
      <c r="L1382" s="309" t="str">
        <f>IF(C1382="","",IF(ISNUMBER(MATCH(C1382,$J$5:$J$1000,0)),"",IF(G1382=1,E$4,0)+MAX(L$4:L1381)+1))</f>
        <v/>
      </c>
    </row>
    <row r="1383" spans="1:12" ht="12.75" customHeight="1" x14ac:dyDescent="0.25">
      <c r="A1383" s="310" t="str">
        <f>IF(ROW()-ROW(A$4)&lt;=1000,ROW()-ROW(A$4),"")</f>
        <v/>
      </c>
      <c r="G1383" s="309" t="str">
        <f>IF(IF(ISNUMBER(E1383),"",MAX(G$4:G1382)+1)&lt;=G$3,IF(ISNUMBER(E1383),"",MAX(G$4:G1382)+1),"")</f>
        <v/>
      </c>
      <c r="K1383" s="309"/>
      <c r="L1383" s="309" t="str">
        <f>IF(C1383="","",IF(ISNUMBER(MATCH(C1383,$J$5:$J$1000,0)),"",IF(G1383=1,E$4,0)+MAX(L$4:L1382)+1))</f>
        <v/>
      </c>
    </row>
    <row r="1384" spans="1:12" ht="12.75" customHeight="1" x14ac:dyDescent="0.25">
      <c r="A1384" s="310" t="str">
        <f>IF(ROW()-ROW(A$4)&lt;=1000,ROW()-ROW(A$4),"")</f>
        <v/>
      </c>
      <c r="G1384" s="309" t="str">
        <f>IF(IF(ISNUMBER(E1384),"",MAX(G$4:G1383)+1)&lt;=G$3,IF(ISNUMBER(E1384),"",MAX(G$4:G1383)+1),"")</f>
        <v/>
      </c>
      <c r="K1384" s="309"/>
      <c r="L1384" s="309" t="str">
        <f>IF(C1384="","",IF(ISNUMBER(MATCH(C1384,$J$5:$J$1000,0)),"",IF(G1384=1,E$4,0)+MAX(L$4:L1383)+1))</f>
        <v/>
      </c>
    </row>
    <row r="1385" spans="1:12" ht="12.75" customHeight="1" x14ac:dyDescent="0.25">
      <c r="A1385" s="310" t="str">
        <f>IF(ROW()-ROW(A$4)&lt;=1000,ROW()-ROW(A$4),"")</f>
        <v/>
      </c>
      <c r="G1385" s="309" t="str">
        <f>IF(IF(ISNUMBER(E1385),"",MAX(G$4:G1384)+1)&lt;=G$3,IF(ISNUMBER(E1385),"",MAX(G$4:G1384)+1),"")</f>
        <v/>
      </c>
      <c r="K1385" s="309"/>
      <c r="L1385" s="309" t="str">
        <f>IF(C1385="","",IF(ISNUMBER(MATCH(C1385,$J$5:$J$1000,0)),"",IF(G1385=1,E$4,0)+MAX(L$4:L1384)+1))</f>
        <v/>
      </c>
    </row>
    <row r="1386" spans="1:12" ht="12.75" customHeight="1" x14ac:dyDescent="0.25">
      <c r="A1386" s="310" t="str">
        <f>IF(ROW()-ROW(A$4)&lt;=1000,ROW()-ROW(A$4),"")</f>
        <v/>
      </c>
      <c r="G1386" s="309" t="str">
        <f>IF(IF(ISNUMBER(E1386),"",MAX(G$4:G1385)+1)&lt;=G$3,IF(ISNUMBER(E1386),"",MAX(G$4:G1385)+1),"")</f>
        <v/>
      </c>
      <c r="K1386" s="309"/>
      <c r="L1386" s="309" t="str">
        <f>IF(C1386="","",IF(ISNUMBER(MATCH(C1386,$J$5:$J$1000,0)),"",IF(G1386=1,E$4,0)+MAX(L$4:L1385)+1))</f>
        <v/>
      </c>
    </row>
    <row r="1387" spans="1:12" ht="12.75" customHeight="1" x14ac:dyDescent="0.25">
      <c r="A1387" s="310" t="str">
        <f>IF(ROW()-ROW(A$4)&lt;=1000,ROW()-ROW(A$4),"")</f>
        <v/>
      </c>
      <c r="G1387" s="309" t="str">
        <f>IF(IF(ISNUMBER(E1387),"",MAX(G$4:G1386)+1)&lt;=G$3,IF(ISNUMBER(E1387),"",MAX(G$4:G1386)+1),"")</f>
        <v/>
      </c>
      <c r="K1387" s="309"/>
      <c r="L1387" s="309" t="str">
        <f>IF(C1387="","",IF(ISNUMBER(MATCH(C1387,$J$5:$J$1000,0)),"",IF(G1387=1,E$4,0)+MAX(L$4:L1386)+1))</f>
        <v/>
      </c>
    </row>
    <row r="1388" spans="1:12" ht="12.75" customHeight="1" x14ac:dyDescent="0.25">
      <c r="A1388" s="310" t="str">
        <f>IF(ROW()-ROW(A$4)&lt;=1000,ROW()-ROW(A$4),"")</f>
        <v/>
      </c>
      <c r="G1388" s="309" t="str">
        <f>IF(IF(ISNUMBER(E1388),"",MAX(G$4:G1387)+1)&lt;=G$3,IF(ISNUMBER(E1388),"",MAX(G$4:G1387)+1),"")</f>
        <v/>
      </c>
      <c r="K1388" s="309"/>
      <c r="L1388" s="309" t="str">
        <f>IF(C1388="","",IF(ISNUMBER(MATCH(C1388,$J$5:$J$1000,0)),"",IF(G1388=1,E$4,0)+MAX(L$4:L1387)+1))</f>
        <v/>
      </c>
    </row>
    <row r="1389" spans="1:12" ht="12.75" customHeight="1" x14ac:dyDescent="0.25">
      <c r="A1389" s="310" t="str">
        <f>IF(ROW()-ROW(A$4)&lt;=1000,ROW()-ROW(A$4),"")</f>
        <v/>
      </c>
      <c r="G1389" s="309" t="str">
        <f>IF(IF(ISNUMBER(E1389),"",MAX(G$4:G1388)+1)&lt;=G$3,IF(ISNUMBER(E1389),"",MAX(G$4:G1388)+1),"")</f>
        <v/>
      </c>
      <c r="K1389" s="309"/>
      <c r="L1389" s="309" t="str">
        <f>IF(C1389="","",IF(ISNUMBER(MATCH(C1389,$J$5:$J$1000,0)),"",IF(G1389=1,E$4,0)+MAX(L$4:L1388)+1))</f>
        <v/>
      </c>
    </row>
    <row r="1390" spans="1:12" ht="12.75" customHeight="1" x14ac:dyDescent="0.25">
      <c r="A1390" s="310" t="str">
        <f>IF(ROW()-ROW(A$4)&lt;=1000,ROW()-ROW(A$4),"")</f>
        <v/>
      </c>
      <c r="G1390" s="309" t="str">
        <f>IF(IF(ISNUMBER(E1390),"",MAX(G$4:G1389)+1)&lt;=G$3,IF(ISNUMBER(E1390),"",MAX(G$4:G1389)+1),"")</f>
        <v/>
      </c>
      <c r="K1390" s="309"/>
      <c r="L1390" s="309" t="str">
        <f>IF(C1390="","",IF(ISNUMBER(MATCH(C1390,$J$5:$J$1000,0)),"",IF(G1390=1,E$4,0)+MAX(L$4:L1389)+1))</f>
        <v/>
      </c>
    </row>
    <row r="1391" spans="1:12" ht="12.75" customHeight="1" x14ac:dyDescent="0.25">
      <c r="A1391" s="310" t="str">
        <f>IF(ROW()-ROW(A$4)&lt;=1000,ROW()-ROW(A$4),"")</f>
        <v/>
      </c>
      <c r="G1391" s="309" t="str">
        <f>IF(IF(ISNUMBER(E1391),"",MAX(G$4:G1390)+1)&lt;=G$3,IF(ISNUMBER(E1391),"",MAX(G$4:G1390)+1),"")</f>
        <v/>
      </c>
      <c r="K1391" s="309"/>
      <c r="L1391" s="309" t="str">
        <f>IF(C1391="","",IF(ISNUMBER(MATCH(C1391,$J$5:$J$1000,0)),"",IF(G1391=1,E$4,0)+MAX(L$4:L1390)+1))</f>
        <v/>
      </c>
    </row>
    <row r="1392" spans="1:12" ht="12.75" customHeight="1" x14ac:dyDescent="0.25">
      <c r="A1392" s="310" t="str">
        <f>IF(ROW()-ROW(A$4)&lt;=1000,ROW()-ROW(A$4),"")</f>
        <v/>
      </c>
      <c r="G1392" s="309" t="str">
        <f>IF(IF(ISNUMBER(E1392),"",MAX(G$4:G1391)+1)&lt;=G$3,IF(ISNUMBER(E1392),"",MAX(G$4:G1391)+1),"")</f>
        <v/>
      </c>
      <c r="K1392" s="309"/>
      <c r="L1392" s="309" t="str">
        <f>IF(C1392="","",IF(ISNUMBER(MATCH(C1392,$J$5:$J$1000,0)),"",IF(G1392=1,E$4,0)+MAX(L$4:L1391)+1))</f>
        <v/>
      </c>
    </row>
    <row r="1393" spans="1:12" ht="12.75" customHeight="1" x14ac:dyDescent="0.25">
      <c r="A1393" s="310" t="str">
        <f>IF(ROW()-ROW(A$4)&lt;=1000,ROW()-ROW(A$4),"")</f>
        <v/>
      </c>
      <c r="G1393" s="309" t="str">
        <f>IF(IF(ISNUMBER(E1393),"",MAX(G$4:G1392)+1)&lt;=G$3,IF(ISNUMBER(E1393),"",MAX(G$4:G1392)+1),"")</f>
        <v/>
      </c>
      <c r="K1393" s="309"/>
      <c r="L1393" s="309" t="str">
        <f>IF(C1393="","",IF(ISNUMBER(MATCH(C1393,$J$5:$J$1000,0)),"",IF(G1393=1,E$4,0)+MAX(L$4:L1392)+1))</f>
        <v/>
      </c>
    </row>
    <row r="1394" spans="1:12" ht="12.75" customHeight="1" x14ac:dyDescent="0.25">
      <c r="A1394" s="310" t="str">
        <f>IF(ROW()-ROW(A$4)&lt;=1000,ROW()-ROW(A$4),"")</f>
        <v/>
      </c>
      <c r="G1394" s="309" t="str">
        <f>IF(IF(ISNUMBER(E1394),"",MAX(G$4:G1393)+1)&lt;=G$3,IF(ISNUMBER(E1394),"",MAX(G$4:G1393)+1),"")</f>
        <v/>
      </c>
      <c r="K1394" s="309"/>
      <c r="L1394" s="309" t="str">
        <f>IF(C1394="","",IF(ISNUMBER(MATCH(C1394,$J$5:$J$1000,0)),"",IF(G1394=1,E$4,0)+MAX(L$4:L1393)+1))</f>
        <v/>
      </c>
    </row>
    <row r="1395" spans="1:12" ht="12.75" customHeight="1" x14ac:dyDescent="0.25">
      <c r="A1395" s="310" t="str">
        <f>IF(ROW()-ROW(A$4)&lt;=1000,ROW()-ROW(A$4),"")</f>
        <v/>
      </c>
      <c r="G1395" s="309" t="str">
        <f>IF(IF(ISNUMBER(E1395),"",MAX(G$4:G1394)+1)&lt;=G$3,IF(ISNUMBER(E1395),"",MAX(G$4:G1394)+1),"")</f>
        <v/>
      </c>
      <c r="K1395" s="309"/>
      <c r="L1395" s="309" t="str">
        <f>IF(C1395="","",IF(ISNUMBER(MATCH(C1395,$J$5:$J$1000,0)),"",IF(G1395=1,E$4,0)+MAX(L$4:L1394)+1))</f>
        <v/>
      </c>
    </row>
    <row r="1396" spans="1:12" ht="12.75" customHeight="1" x14ac:dyDescent="0.25">
      <c r="A1396" s="310" t="str">
        <f>IF(ROW()-ROW(A$4)&lt;=1000,ROW()-ROW(A$4),"")</f>
        <v/>
      </c>
      <c r="G1396" s="309" t="str">
        <f>IF(IF(ISNUMBER(E1396),"",MAX(G$4:G1395)+1)&lt;=G$3,IF(ISNUMBER(E1396),"",MAX(G$4:G1395)+1),"")</f>
        <v/>
      </c>
      <c r="K1396" s="309"/>
      <c r="L1396" s="309" t="str">
        <f>IF(C1396="","",IF(ISNUMBER(MATCH(C1396,$J$5:$J$1000,0)),"",IF(G1396=1,E$4,0)+MAX(L$4:L1395)+1))</f>
        <v/>
      </c>
    </row>
    <row r="1397" spans="1:12" ht="12.75" customHeight="1" x14ac:dyDescent="0.25">
      <c r="A1397" s="310" t="str">
        <f>IF(ROW()-ROW(A$4)&lt;=1000,ROW()-ROW(A$4),"")</f>
        <v/>
      </c>
      <c r="G1397" s="309" t="str">
        <f>IF(IF(ISNUMBER(E1397),"",MAX(G$4:G1396)+1)&lt;=G$3,IF(ISNUMBER(E1397),"",MAX(G$4:G1396)+1),"")</f>
        <v/>
      </c>
      <c r="K1397" s="309"/>
      <c r="L1397" s="309" t="str">
        <f>IF(C1397="","",IF(ISNUMBER(MATCH(C1397,$J$5:$J$1000,0)),"",IF(G1397=1,E$4,0)+MAX(L$4:L1396)+1))</f>
        <v/>
      </c>
    </row>
    <row r="1398" spans="1:12" ht="12.75" customHeight="1" x14ac:dyDescent="0.25">
      <c r="A1398" s="310" t="str">
        <f>IF(ROW()-ROW(A$4)&lt;=1000,ROW()-ROW(A$4),"")</f>
        <v/>
      </c>
      <c r="G1398" s="309" t="str">
        <f>IF(IF(ISNUMBER(E1398),"",MAX(G$4:G1397)+1)&lt;=G$3,IF(ISNUMBER(E1398),"",MAX(G$4:G1397)+1),"")</f>
        <v/>
      </c>
      <c r="K1398" s="309"/>
      <c r="L1398" s="309" t="str">
        <f>IF(C1398="","",IF(ISNUMBER(MATCH(C1398,$J$5:$J$1000,0)),"",IF(G1398=1,E$4,0)+MAX(L$4:L1397)+1))</f>
        <v/>
      </c>
    </row>
    <row r="1399" spans="1:12" ht="12.75" customHeight="1" x14ac:dyDescent="0.25">
      <c r="A1399" s="310" t="str">
        <f>IF(ROW()-ROW(A$4)&lt;=1000,ROW()-ROW(A$4),"")</f>
        <v/>
      </c>
      <c r="G1399" s="309" t="str">
        <f>IF(IF(ISNUMBER(E1399),"",MAX(G$4:G1398)+1)&lt;=G$3,IF(ISNUMBER(E1399),"",MAX(G$4:G1398)+1),"")</f>
        <v/>
      </c>
      <c r="K1399" s="309"/>
      <c r="L1399" s="309" t="str">
        <f>IF(C1399="","",IF(ISNUMBER(MATCH(C1399,$J$5:$J$1000,0)),"",IF(G1399=1,E$4,0)+MAX(L$4:L1398)+1))</f>
        <v/>
      </c>
    </row>
    <row r="1400" spans="1:12" ht="12.75" customHeight="1" x14ac:dyDescent="0.25">
      <c r="A1400" s="310" t="str">
        <f>IF(ROW()-ROW(A$4)&lt;=1000,ROW()-ROW(A$4),"")</f>
        <v/>
      </c>
      <c r="G1400" s="309" t="str">
        <f>IF(IF(ISNUMBER(E1400),"",MAX(G$4:G1399)+1)&lt;=G$3,IF(ISNUMBER(E1400),"",MAX(G$4:G1399)+1),"")</f>
        <v/>
      </c>
      <c r="K1400" s="309"/>
      <c r="L1400" s="309" t="str">
        <f>IF(C1400="","",IF(ISNUMBER(MATCH(C1400,$J$5:$J$1000,0)),"",IF(G1400=1,E$4,0)+MAX(L$4:L1399)+1))</f>
        <v/>
      </c>
    </row>
    <row r="1401" spans="1:12" ht="12.75" customHeight="1" x14ac:dyDescent="0.25">
      <c r="A1401" s="310" t="str">
        <f>IF(ROW()-ROW(A$4)&lt;=1000,ROW()-ROW(A$4),"")</f>
        <v/>
      </c>
      <c r="G1401" s="309" t="str">
        <f>IF(IF(ISNUMBER(E1401),"",MAX(G$4:G1400)+1)&lt;=G$3,IF(ISNUMBER(E1401),"",MAX(G$4:G1400)+1),"")</f>
        <v/>
      </c>
      <c r="K1401" s="309"/>
      <c r="L1401" s="309" t="str">
        <f>IF(C1401="","",IF(ISNUMBER(MATCH(C1401,$J$5:$J$1000,0)),"",IF(G1401=1,E$4,0)+MAX(L$4:L1400)+1))</f>
        <v/>
      </c>
    </row>
    <row r="1402" spans="1:12" ht="12.75" customHeight="1" x14ac:dyDescent="0.25">
      <c r="A1402" s="310" t="str">
        <f>IF(ROW()-ROW(A$4)&lt;=1000,ROW()-ROW(A$4),"")</f>
        <v/>
      </c>
      <c r="G1402" s="309" t="str">
        <f>IF(IF(ISNUMBER(E1402),"",MAX(G$4:G1401)+1)&lt;=G$3,IF(ISNUMBER(E1402),"",MAX(G$4:G1401)+1),"")</f>
        <v/>
      </c>
      <c r="K1402" s="309"/>
      <c r="L1402" s="309" t="str">
        <f>IF(C1402="","",IF(ISNUMBER(MATCH(C1402,$J$5:$J$1000,0)),"",IF(G1402=1,E$4,0)+MAX(L$4:L1401)+1))</f>
        <v/>
      </c>
    </row>
    <row r="1403" spans="1:12" ht="12.75" customHeight="1" x14ac:dyDescent="0.25">
      <c r="A1403" s="310" t="str">
        <f>IF(ROW()-ROW(A$4)&lt;=1000,ROW()-ROW(A$4),"")</f>
        <v/>
      </c>
      <c r="G1403" s="309" t="str">
        <f>IF(IF(ISNUMBER(E1403),"",MAX(G$4:G1402)+1)&lt;=G$3,IF(ISNUMBER(E1403),"",MAX(G$4:G1402)+1),"")</f>
        <v/>
      </c>
      <c r="K1403" s="309"/>
      <c r="L1403" s="309" t="str">
        <f>IF(C1403="","",IF(ISNUMBER(MATCH(C1403,$J$5:$J$1000,0)),"",IF(G1403=1,E$4,0)+MAX(L$4:L1402)+1))</f>
        <v/>
      </c>
    </row>
    <row r="1404" spans="1:12" ht="12.75" customHeight="1" x14ac:dyDescent="0.25">
      <c r="A1404" s="310" t="str">
        <f>IF(ROW()-ROW(A$4)&lt;=1000,ROW()-ROW(A$4),"")</f>
        <v/>
      </c>
      <c r="G1404" s="309" t="str">
        <f>IF(IF(ISNUMBER(E1404),"",MAX(G$4:G1403)+1)&lt;=G$3,IF(ISNUMBER(E1404),"",MAX(G$4:G1403)+1),"")</f>
        <v/>
      </c>
      <c r="K1404" s="309"/>
      <c r="L1404" s="309" t="str">
        <f>IF(C1404="","",IF(ISNUMBER(MATCH(C1404,$J$5:$J$1000,0)),"",IF(G1404=1,E$4,0)+MAX(L$4:L1403)+1))</f>
        <v/>
      </c>
    </row>
    <row r="1405" spans="1:12" ht="12.75" customHeight="1" x14ac:dyDescent="0.25">
      <c r="A1405" s="310" t="str">
        <f>IF(ROW()-ROW(A$4)&lt;=1000,ROW()-ROW(A$4),"")</f>
        <v/>
      </c>
      <c r="G1405" s="309" t="str">
        <f>IF(IF(ISNUMBER(E1405),"",MAX(G$4:G1404)+1)&lt;=G$3,IF(ISNUMBER(E1405),"",MAX(G$4:G1404)+1),"")</f>
        <v/>
      </c>
      <c r="K1405" s="309"/>
      <c r="L1405" s="309" t="str">
        <f>IF(C1405="","",IF(ISNUMBER(MATCH(C1405,$J$5:$J$1000,0)),"",IF(G1405=1,E$4,0)+MAX(L$4:L1404)+1))</f>
        <v/>
      </c>
    </row>
    <row r="1406" spans="1:12" ht="12.75" customHeight="1" x14ac:dyDescent="0.25">
      <c r="A1406" s="310" t="str">
        <f>IF(ROW()-ROW(A$4)&lt;=1000,ROW()-ROW(A$4),"")</f>
        <v/>
      </c>
      <c r="G1406" s="309" t="str">
        <f>IF(IF(ISNUMBER(E1406),"",MAX(G$4:G1405)+1)&lt;=G$3,IF(ISNUMBER(E1406),"",MAX(G$4:G1405)+1),"")</f>
        <v/>
      </c>
      <c r="K1406" s="309"/>
      <c r="L1406" s="309" t="str">
        <f>IF(C1406="","",IF(ISNUMBER(MATCH(C1406,$J$5:$J$1000,0)),"",IF(G1406=1,E$4,0)+MAX(L$4:L1405)+1))</f>
        <v/>
      </c>
    </row>
    <row r="1407" spans="1:12" ht="12.75" customHeight="1" x14ac:dyDescent="0.25">
      <c r="A1407" s="310" t="str">
        <f>IF(ROW()-ROW(A$4)&lt;=1000,ROW()-ROW(A$4),"")</f>
        <v/>
      </c>
      <c r="G1407" s="309" t="str">
        <f>IF(IF(ISNUMBER(E1407),"",MAX(G$4:G1406)+1)&lt;=G$3,IF(ISNUMBER(E1407),"",MAX(G$4:G1406)+1),"")</f>
        <v/>
      </c>
      <c r="K1407" s="309"/>
      <c r="L1407" s="309" t="str">
        <f>IF(C1407="","",IF(ISNUMBER(MATCH(C1407,$J$5:$J$1000,0)),"",IF(G1407=1,E$4,0)+MAX(L$4:L1406)+1))</f>
        <v/>
      </c>
    </row>
    <row r="1408" spans="1:12" ht="12.75" customHeight="1" x14ac:dyDescent="0.25">
      <c r="A1408" s="310" t="str">
        <f>IF(ROW()-ROW(A$4)&lt;=1000,ROW()-ROW(A$4),"")</f>
        <v/>
      </c>
      <c r="G1408" s="309" t="str">
        <f>IF(IF(ISNUMBER(E1408),"",MAX(G$4:G1407)+1)&lt;=G$3,IF(ISNUMBER(E1408),"",MAX(G$4:G1407)+1),"")</f>
        <v/>
      </c>
      <c r="K1408" s="309"/>
      <c r="L1408" s="309" t="str">
        <f>IF(C1408="","",IF(ISNUMBER(MATCH(C1408,$J$5:$J$1000,0)),"",IF(G1408=1,E$4,0)+MAX(L$4:L1407)+1))</f>
        <v/>
      </c>
    </row>
    <row r="1409" spans="1:12" ht="12.75" customHeight="1" x14ac:dyDescent="0.25">
      <c r="A1409" s="310" t="str">
        <f>IF(ROW()-ROW(A$4)&lt;=1000,ROW()-ROW(A$4),"")</f>
        <v/>
      </c>
      <c r="G1409" s="309" t="str">
        <f>IF(IF(ISNUMBER(E1409),"",MAX(G$4:G1408)+1)&lt;=G$3,IF(ISNUMBER(E1409),"",MAX(G$4:G1408)+1),"")</f>
        <v/>
      </c>
      <c r="K1409" s="309"/>
      <c r="L1409" s="309" t="str">
        <f>IF(C1409="","",IF(ISNUMBER(MATCH(C1409,$J$5:$J$1000,0)),"",IF(G1409=1,E$4,0)+MAX(L$4:L1408)+1))</f>
        <v/>
      </c>
    </row>
    <row r="1410" spans="1:12" ht="12.75" customHeight="1" x14ac:dyDescent="0.25">
      <c r="A1410" s="310" t="str">
        <f>IF(ROW()-ROW(A$4)&lt;=1000,ROW()-ROW(A$4),"")</f>
        <v/>
      </c>
      <c r="G1410" s="309" t="str">
        <f>IF(IF(ISNUMBER(E1410),"",MAX(G$4:G1409)+1)&lt;=G$3,IF(ISNUMBER(E1410),"",MAX(G$4:G1409)+1),"")</f>
        <v/>
      </c>
      <c r="K1410" s="309"/>
      <c r="L1410" s="309" t="str">
        <f>IF(C1410="","",IF(ISNUMBER(MATCH(C1410,$J$5:$J$1000,0)),"",IF(G1410=1,E$4,0)+MAX(L$4:L1409)+1))</f>
        <v/>
      </c>
    </row>
    <row r="1411" spans="1:12" ht="12.75" customHeight="1" x14ac:dyDescent="0.25">
      <c r="A1411" s="310" t="str">
        <f>IF(ROW()-ROW(A$4)&lt;=1000,ROW()-ROW(A$4),"")</f>
        <v/>
      </c>
      <c r="G1411" s="309" t="str">
        <f>IF(IF(ISNUMBER(E1411),"",MAX(G$4:G1410)+1)&lt;=G$3,IF(ISNUMBER(E1411),"",MAX(G$4:G1410)+1),"")</f>
        <v/>
      </c>
      <c r="K1411" s="309"/>
      <c r="L1411" s="309" t="str">
        <f>IF(C1411="","",IF(ISNUMBER(MATCH(C1411,$J$5:$J$1000,0)),"",IF(G1411=1,E$4,0)+MAX(L$4:L1410)+1))</f>
        <v/>
      </c>
    </row>
    <row r="1412" spans="1:12" ht="12.75" customHeight="1" x14ac:dyDescent="0.25">
      <c r="A1412" s="310" t="str">
        <f>IF(ROW()-ROW(A$4)&lt;=1000,ROW()-ROW(A$4),"")</f>
        <v/>
      </c>
      <c r="G1412" s="309" t="str">
        <f>IF(IF(ISNUMBER(E1412),"",MAX(G$4:G1411)+1)&lt;=G$3,IF(ISNUMBER(E1412),"",MAX(G$4:G1411)+1),"")</f>
        <v/>
      </c>
      <c r="K1412" s="309"/>
      <c r="L1412" s="309" t="str">
        <f>IF(C1412="","",IF(ISNUMBER(MATCH(C1412,$J$5:$J$1000,0)),"",IF(G1412=1,E$4,0)+MAX(L$4:L1411)+1))</f>
        <v/>
      </c>
    </row>
    <row r="1413" spans="1:12" ht="12.75" customHeight="1" x14ac:dyDescent="0.25">
      <c r="A1413" s="310" t="str">
        <f>IF(ROW()-ROW(A$4)&lt;=1000,ROW()-ROW(A$4),"")</f>
        <v/>
      </c>
      <c r="G1413" s="309" t="str">
        <f>IF(IF(ISNUMBER(E1413),"",MAX(G$4:G1412)+1)&lt;=G$3,IF(ISNUMBER(E1413),"",MAX(G$4:G1412)+1),"")</f>
        <v/>
      </c>
      <c r="K1413" s="309"/>
      <c r="L1413" s="309" t="str">
        <f>IF(C1413="","",IF(ISNUMBER(MATCH(C1413,$J$5:$J$1000,0)),"",IF(G1413=1,E$4,0)+MAX(L$4:L1412)+1))</f>
        <v/>
      </c>
    </row>
    <row r="1414" spans="1:12" ht="12.75" customHeight="1" x14ac:dyDescent="0.25">
      <c r="A1414" s="310" t="str">
        <f>IF(ROW()-ROW(A$4)&lt;=1000,ROW()-ROW(A$4),"")</f>
        <v/>
      </c>
      <c r="G1414" s="309" t="str">
        <f>IF(IF(ISNUMBER(E1414),"",MAX(G$4:G1413)+1)&lt;=G$3,IF(ISNUMBER(E1414),"",MAX(G$4:G1413)+1),"")</f>
        <v/>
      </c>
      <c r="K1414" s="309"/>
      <c r="L1414" s="309" t="str">
        <f>IF(C1414="","",IF(ISNUMBER(MATCH(C1414,$J$5:$J$1000,0)),"",IF(G1414=1,E$4,0)+MAX(L$4:L1413)+1))</f>
        <v/>
      </c>
    </row>
    <row r="1415" spans="1:12" ht="12.75" customHeight="1" x14ac:dyDescent="0.25">
      <c r="A1415" s="310" t="str">
        <f>IF(ROW()-ROW(A$4)&lt;=1000,ROW()-ROW(A$4),"")</f>
        <v/>
      </c>
      <c r="G1415" s="309" t="str">
        <f>IF(IF(ISNUMBER(E1415),"",MAX(G$4:G1414)+1)&lt;=G$3,IF(ISNUMBER(E1415),"",MAX(G$4:G1414)+1),"")</f>
        <v/>
      </c>
      <c r="K1415" s="309"/>
      <c r="L1415" s="309" t="str">
        <f>IF(C1415="","",IF(ISNUMBER(MATCH(C1415,$J$5:$J$1000,0)),"",IF(G1415=1,E$4,0)+MAX(L$4:L1414)+1))</f>
        <v/>
      </c>
    </row>
    <row r="1416" spans="1:12" ht="12.75" customHeight="1" x14ac:dyDescent="0.25">
      <c r="A1416" s="310" t="str">
        <f>IF(ROW()-ROW(A$4)&lt;=1000,ROW()-ROW(A$4),"")</f>
        <v/>
      </c>
      <c r="G1416" s="309" t="str">
        <f>IF(IF(ISNUMBER(E1416),"",MAX(G$4:G1415)+1)&lt;=G$3,IF(ISNUMBER(E1416),"",MAX(G$4:G1415)+1),"")</f>
        <v/>
      </c>
      <c r="K1416" s="309"/>
      <c r="L1416" s="309" t="str">
        <f>IF(C1416="","",IF(ISNUMBER(MATCH(C1416,$J$5:$J$1000,0)),"",IF(G1416=1,E$4,0)+MAX(L$4:L1415)+1))</f>
        <v/>
      </c>
    </row>
    <row r="1417" spans="1:12" ht="12.75" customHeight="1" x14ac:dyDescent="0.25">
      <c r="A1417" s="310" t="str">
        <f>IF(ROW()-ROW(A$4)&lt;=1000,ROW()-ROW(A$4),"")</f>
        <v/>
      </c>
      <c r="G1417" s="309" t="str">
        <f>IF(IF(ISNUMBER(E1417),"",MAX(G$4:G1416)+1)&lt;=G$3,IF(ISNUMBER(E1417),"",MAX(G$4:G1416)+1),"")</f>
        <v/>
      </c>
      <c r="K1417" s="309"/>
      <c r="L1417" s="309" t="str">
        <f>IF(C1417="","",IF(ISNUMBER(MATCH(C1417,$J$5:$J$1000,0)),"",IF(G1417=1,E$4,0)+MAX(L$4:L1416)+1))</f>
        <v/>
      </c>
    </row>
    <row r="1418" spans="1:12" ht="12.75" customHeight="1" x14ac:dyDescent="0.25">
      <c r="A1418" s="310" t="str">
        <f>IF(ROW()-ROW(A$4)&lt;=1000,ROW()-ROW(A$4),"")</f>
        <v/>
      </c>
      <c r="G1418" s="309" t="str">
        <f>IF(IF(ISNUMBER(E1418),"",MAX(G$4:G1417)+1)&lt;=G$3,IF(ISNUMBER(E1418),"",MAX(G$4:G1417)+1),"")</f>
        <v/>
      </c>
      <c r="K1418" s="309"/>
      <c r="L1418" s="309" t="str">
        <f>IF(C1418="","",IF(ISNUMBER(MATCH(C1418,$J$5:$J$1000,0)),"",IF(G1418=1,E$4,0)+MAX(L$4:L1417)+1))</f>
        <v/>
      </c>
    </row>
    <row r="1419" spans="1:12" ht="12.75" customHeight="1" x14ac:dyDescent="0.25">
      <c r="A1419" s="310" t="str">
        <f>IF(ROW()-ROW(A$4)&lt;=1000,ROW()-ROW(A$4),"")</f>
        <v/>
      </c>
      <c r="G1419" s="309" t="str">
        <f>IF(IF(ISNUMBER(E1419),"",MAX(G$4:G1418)+1)&lt;=G$3,IF(ISNUMBER(E1419),"",MAX(G$4:G1418)+1),"")</f>
        <v/>
      </c>
      <c r="K1419" s="309"/>
      <c r="L1419" s="309" t="str">
        <f>IF(C1419="","",IF(ISNUMBER(MATCH(C1419,$J$5:$J$1000,0)),"",IF(G1419=1,E$4,0)+MAX(L$4:L1418)+1))</f>
        <v/>
      </c>
    </row>
    <row r="1420" spans="1:12" ht="12.75" customHeight="1" x14ac:dyDescent="0.25">
      <c r="A1420" s="310" t="str">
        <f>IF(ROW()-ROW(A$4)&lt;=1000,ROW()-ROW(A$4),"")</f>
        <v/>
      </c>
      <c r="G1420" s="309" t="str">
        <f>IF(IF(ISNUMBER(E1420),"",MAX(G$4:G1419)+1)&lt;=G$3,IF(ISNUMBER(E1420),"",MAX(G$4:G1419)+1),"")</f>
        <v/>
      </c>
      <c r="K1420" s="309"/>
      <c r="L1420" s="309" t="str">
        <f>IF(C1420="","",IF(ISNUMBER(MATCH(C1420,$J$5:$J$1000,0)),"",IF(G1420=1,E$4,0)+MAX(L$4:L1419)+1))</f>
        <v/>
      </c>
    </row>
    <row r="1421" spans="1:12" ht="12.75" customHeight="1" x14ac:dyDescent="0.25">
      <c r="A1421" s="310" t="str">
        <f>IF(ROW()-ROW(A$4)&lt;=1000,ROW()-ROW(A$4),"")</f>
        <v/>
      </c>
      <c r="G1421" s="309" t="str">
        <f>IF(IF(ISNUMBER(E1421),"",MAX(G$4:G1420)+1)&lt;=G$3,IF(ISNUMBER(E1421),"",MAX(G$4:G1420)+1),"")</f>
        <v/>
      </c>
      <c r="K1421" s="309"/>
      <c r="L1421" s="309" t="str">
        <f>IF(C1421="","",IF(ISNUMBER(MATCH(C1421,$J$5:$J$1000,0)),"",IF(G1421=1,E$4,0)+MAX(L$4:L1420)+1))</f>
        <v/>
      </c>
    </row>
    <row r="1422" spans="1:12" ht="12.75" customHeight="1" x14ac:dyDescent="0.25">
      <c r="A1422" s="310" t="str">
        <f>IF(ROW()-ROW(A$4)&lt;=1000,ROW()-ROW(A$4),"")</f>
        <v/>
      </c>
      <c r="G1422" s="309" t="str">
        <f>IF(IF(ISNUMBER(E1422),"",MAX(G$4:G1421)+1)&lt;=G$3,IF(ISNUMBER(E1422),"",MAX(G$4:G1421)+1),"")</f>
        <v/>
      </c>
      <c r="K1422" s="309"/>
      <c r="L1422" s="309" t="str">
        <f>IF(C1422="","",IF(ISNUMBER(MATCH(C1422,$J$5:$J$1000,0)),"",IF(G1422=1,E$4,0)+MAX(L$4:L1421)+1))</f>
        <v/>
      </c>
    </row>
    <row r="1423" spans="1:12" ht="12.75" customHeight="1" x14ac:dyDescent="0.25">
      <c r="A1423" s="310" t="str">
        <f>IF(ROW()-ROW(A$4)&lt;=1000,ROW()-ROW(A$4),"")</f>
        <v/>
      </c>
      <c r="G1423" s="309" t="str">
        <f>IF(IF(ISNUMBER(E1423),"",MAX(G$4:G1422)+1)&lt;=G$3,IF(ISNUMBER(E1423),"",MAX(G$4:G1422)+1),"")</f>
        <v/>
      </c>
      <c r="K1423" s="309"/>
      <c r="L1423" s="309" t="str">
        <f>IF(C1423="","",IF(ISNUMBER(MATCH(C1423,$J$5:$J$1000,0)),"",IF(G1423=1,E$4,0)+MAX(L$4:L1422)+1))</f>
        <v/>
      </c>
    </row>
    <row r="1424" spans="1:12" ht="12.75" customHeight="1" x14ac:dyDescent="0.25">
      <c r="A1424" s="310" t="str">
        <f>IF(ROW()-ROW(A$4)&lt;=1000,ROW()-ROW(A$4),"")</f>
        <v/>
      </c>
      <c r="G1424" s="309" t="str">
        <f>IF(IF(ISNUMBER(E1424),"",MAX(G$4:G1423)+1)&lt;=G$3,IF(ISNUMBER(E1424),"",MAX(G$4:G1423)+1),"")</f>
        <v/>
      </c>
      <c r="K1424" s="309"/>
      <c r="L1424" s="309" t="str">
        <f>IF(C1424="","",IF(ISNUMBER(MATCH(C1424,$J$5:$J$1000,0)),"",IF(G1424=1,E$4,0)+MAX(L$4:L1423)+1))</f>
        <v/>
      </c>
    </row>
    <row r="1425" spans="1:12" ht="12.75" customHeight="1" x14ac:dyDescent="0.25">
      <c r="A1425" s="310" t="str">
        <f>IF(ROW()-ROW(A$4)&lt;=1000,ROW()-ROW(A$4),"")</f>
        <v/>
      </c>
      <c r="G1425" s="309" t="str">
        <f>IF(IF(ISNUMBER(E1425),"",MAX(G$4:G1424)+1)&lt;=G$3,IF(ISNUMBER(E1425),"",MAX(G$4:G1424)+1),"")</f>
        <v/>
      </c>
      <c r="K1425" s="309"/>
      <c r="L1425" s="309" t="str">
        <f>IF(C1425="","",IF(ISNUMBER(MATCH(C1425,$J$5:$J$1000,0)),"",IF(G1425=1,E$4,0)+MAX(L$4:L1424)+1))</f>
        <v/>
      </c>
    </row>
    <row r="1426" spans="1:12" ht="12.75" customHeight="1" x14ac:dyDescent="0.25">
      <c r="A1426" s="310" t="str">
        <f>IF(ROW()-ROW(A$4)&lt;=1000,ROW()-ROW(A$4),"")</f>
        <v/>
      </c>
      <c r="G1426" s="309" t="str">
        <f>IF(IF(ISNUMBER(E1426),"",MAX(G$4:G1425)+1)&lt;=G$3,IF(ISNUMBER(E1426),"",MAX(G$4:G1425)+1),"")</f>
        <v/>
      </c>
      <c r="K1426" s="309"/>
      <c r="L1426" s="309" t="str">
        <f>IF(C1426="","",IF(ISNUMBER(MATCH(C1426,$J$5:$J$1000,0)),"",IF(G1426=1,E$4,0)+MAX(L$4:L1425)+1))</f>
        <v/>
      </c>
    </row>
    <row r="1427" spans="1:12" ht="12.75" customHeight="1" x14ac:dyDescent="0.25">
      <c r="A1427" s="310" t="str">
        <f>IF(ROW()-ROW(A$4)&lt;=1000,ROW()-ROW(A$4),"")</f>
        <v/>
      </c>
      <c r="G1427" s="309" t="str">
        <f>IF(IF(ISNUMBER(E1427),"",MAX(G$4:G1426)+1)&lt;=G$3,IF(ISNUMBER(E1427),"",MAX(G$4:G1426)+1),"")</f>
        <v/>
      </c>
      <c r="K1427" s="309"/>
      <c r="L1427" s="309" t="str">
        <f>IF(C1427="","",IF(ISNUMBER(MATCH(C1427,$J$5:$J$1000,0)),"",IF(G1427=1,E$4,0)+MAX(L$4:L1426)+1))</f>
        <v/>
      </c>
    </row>
    <row r="1428" spans="1:12" ht="12.75" customHeight="1" x14ac:dyDescent="0.25">
      <c r="A1428" s="310" t="str">
        <f>IF(ROW()-ROW(A$4)&lt;=1000,ROW()-ROW(A$4),"")</f>
        <v/>
      </c>
      <c r="G1428" s="309" t="str">
        <f>IF(IF(ISNUMBER(E1428),"",MAX(G$4:G1427)+1)&lt;=G$3,IF(ISNUMBER(E1428),"",MAX(G$4:G1427)+1),"")</f>
        <v/>
      </c>
      <c r="K1428" s="309"/>
      <c r="L1428" s="309" t="str">
        <f>IF(C1428="","",IF(ISNUMBER(MATCH(C1428,$J$5:$J$1000,0)),"",IF(G1428=1,E$4,0)+MAX(L$4:L1427)+1))</f>
        <v/>
      </c>
    </row>
    <row r="1429" spans="1:12" ht="12.75" customHeight="1" x14ac:dyDescent="0.25">
      <c r="A1429" s="310" t="str">
        <f>IF(ROW()-ROW(A$4)&lt;=1000,ROW()-ROW(A$4),"")</f>
        <v/>
      </c>
      <c r="G1429" s="309" t="str">
        <f>IF(IF(ISNUMBER(E1429),"",MAX(G$4:G1428)+1)&lt;=G$3,IF(ISNUMBER(E1429),"",MAX(G$4:G1428)+1),"")</f>
        <v/>
      </c>
      <c r="K1429" s="309"/>
      <c r="L1429" s="309" t="str">
        <f>IF(C1429="","",IF(ISNUMBER(MATCH(C1429,$J$5:$J$1000,0)),"",IF(G1429=1,E$4,0)+MAX(L$4:L1428)+1))</f>
        <v/>
      </c>
    </row>
    <row r="1430" spans="1:12" ht="12.75" customHeight="1" x14ac:dyDescent="0.25">
      <c r="A1430" s="310" t="str">
        <f>IF(ROW()-ROW(A$4)&lt;=1000,ROW()-ROW(A$4),"")</f>
        <v/>
      </c>
      <c r="G1430" s="309" t="str">
        <f>IF(IF(ISNUMBER(E1430),"",MAX(G$4:G1429)+1)&lt;=G$3,IF(ISNUMBER(E1430),"",MAX(G$4:G1429)+1),"")</f>
        <v/>
      </c>
      <c r="K1430" s="309"/>
      <c r="L1430" s="309" t="str">
        <f>IF(C1430="","",IF(ISNUMBER(MATCH(C1430,$J$5:$J$1000,0)),"",IF(G1430=1,E$4,0)+MAX(L$4:L1429)+1))</f>
        <v/>
      </c>
    </row>
    <row r="1431" spans="1:12" ht="12.75" customHeight="1" x14ac:dyDescent="0.25">
      <c r="A1431" s="310" t="str">
        <f>IF(ROW()-ROW(A$4)&lt;=1000,ROW()-ROW(A$4),"")</f>
        <v/>
      </c>
      <c r="G1431" s="309" t="str">
        <f>IF(IF(ISNUMBER(E1431),"",MAX(G$4:G1430)+1)&lt;=G$3,IF(ISNUMBER(E1431),"",MAX(G$4:G1430)+1),"")</f>
        <v/>
      </c>
      <c r="K1431" s="309"/>
      <c r="L1431" s="309" t="str">
        <f>IF(C1431="","",IF(ISNUMBER(MATCH(C1431,$J$5:$J$1000,0)),"",IF(G1431=1,E$4,0)+MAX(L$4:L1430)+1))</f>
        <v/>
      </c>
    </row>
    <row r="1432" spans="1:12" ht="12.75" customHeight="1" x14ac:dyDescent="0.25">
      <c r="A1432" s="310" t="str">
        <f>IF(ROW()-ROW(A$4)&lt;=1000,ROW()-ROW(A$4),"")</f>
        <v/>
      </c>
      <c r="G1432" s="309" t="str">
        <f>IF(IF(ISNUMBER(E1432),"",MAX(G$4:G1431)+1)&lt;=G$3,IF(ISNUMBER(E1432),"",MAX(G$4:G1431)+1),"")</f>
        <v/>
      </c>
      <c r="K1432" s="309"/>
      <c r="L1432" s="309" t="str">
        <f>IF(C1432="","",IF(ISNUMBER(MATCH(C1432,$J$5:$J$1000,0)),"",IF(G1432=1,E$4,0)+MAX(L$4:L1431)+1))</f>
        <v/>
      </c>
    </row>
    <row r="1433" spans="1:12" ht="12.75" customHeight="1" x14ac:dyDescent="0.25">
      <c r="A1433" s="310" t="str">
        <f>IF(ROW()-ROW(A$4)&lt;=1000,ROW()-ROW(A$4),"")</f>
        <v/>
      </c>
      <c r="G1433" s="309" t="str">
        <f>IF(IF(ISNUMBER(E1433),"",MAX(G$4:G1432)+1)&lt;=G$3,IF(ISNUMBER(E1433),"",MAX(G$4:G1432)+1),"")</f>
        <v/>
      </c>
      <c r="K1433" s="309"/>
      <c r="L1433" s="309" t="str">
        <f>IF(C1433="","",IF(ISNUMBER(MATCH(C1433,$J$5:$J$1000,0)),"",IF(G1433=1,E$4,0)+MAX(L$4:L1432)+1))</f>
        <v/>
      </c>
    </row>
    <row r="1434" spans="1:12" ht="12.75" customHeight="1" x14ac:dyDescent="0.25">
      <c r="A1434" s="310" t="str">
        <f>IF(ROW()-ROW(A$4)&lt;=1000,ROW()-ROW(A$4),"")</f>
        <v/>
      </c>
      <c r="G1434" s="309" t="str">
        <f>IF(IF(ISNUMBER(E1434),"",MAX(G$4:G1433)+1)&lt;=G$3,IF(ISNUMBER(E1434),"",MAX(G$4:G1433)+1),"")</f>
        <v/>
      </c>
      <c r="K1434" s="309"/>
      <c r="L1434" s="309" t="str">
        <f>IF(C1434="","",IF(ISNUMBER(MATCH(C1434,$J$5:$J$1000,0)),"",IF(G1434=1,E$4,0)+MAX(L$4:L1433)+1))</f>
        <v/>
      </c>
    </row>
    <row r="1435" spans="1:12" ht="12.75" customHeight="1" x14ac:dyDescent="0.25">
      <c r="A1435" s="310" t="str">
        <f>IF(ROW()-ROW(A$4)&lt;=1000,ROW()-ROW(A$4),"")</f>
        <v/>
      </c>
      <c r="G1435" s="309" t="str">
        <f>IF(IF(ISNUMBER(E1435),"",MAX(G$4:G1434)+1)&lt;=G$3,IF(ISNUMBER(E1435),"",MAX(G$4:G1434)+1),"")</f>
        <v/>
      </c>
      <c r="K1435" s="309"/>
      <c r="L1435" s="309" t="str">
        <f>IF(C1435="","",IF(ISNUMBER(MATCH(C1435,$J$5:$J$1000,0)),"",IF(G1435=1,E$4,0)+MAX(L$4:L1434)+1))</f>
        <v/>
      </c>
    </row>
    <row r="1436" spans="1:12" ht="12.75" customHeight="1" x14ac:dyDescent="0.25">
      <c r="A1436" s="310" t="str">
        <f>IF(ROW()-ROW(A$4)&lt;=1000,ROW()-ROW(A$4),"")</f>
        <v/>
      </c>
      <c r="G1436" s="309" t="str">
        <f>IF(IF(ISNUMBER(E1436),"",MAX(G$4:G1435)+1)&lt;=G$3,IF(ISNUMBER(E1436),"",MAX(G$4:G1435)+1),"")</f>
        <v/>
      </c>
      <c r="K1436" s="309"/>
      <c r="L1436" s="309" t="str">
        <f>IF(C1436="","",IF(ISNUMBER(MATCH(C1436,$J$5:$J$1000,0)),"",IF(G1436=1,E$4,0)+MAX(L$4:L1435)+1))</f>
        <v/>
      </c>
    </row>
    <row r="1437" spans="1:12" ht="12.75" customHeight="1" x14ac:dyDescent="0.25">
      <c r="A1437" s="310" t="str">
        <f>IF(ROW()-ROW(A$4)&lt;=1000,ROW()-ROW(A$4),"")</f>
        <v/>
      </c>
      <c r="G1437" s="309" t="str">
        <f>IF(IF(ISNUMBER(E1437),"",MAX(G$4:G1436)+1)&lt;=G$3,IF(ISNUMBER(E1437),"",MAX(G$4:G1436)+1),"")</f>
        <v/>
      </c>
      <c r="K1437" s="309"/>
      <c r="L1437" s="309" t="str">
        <f>IF(C1437="","",IF(ISNUMBER(MATCH(C1437,$J$5:$J$1000,0)),"",IF(G1437=1,E$4,0)+MAX(L$4:L1436)+1))</f>
        <v/>
      </c>
    </row>
    <row r="1438" spans="1:12" ht="12.75" customHeight="1" x14ac:dyDescent="0.25">
      <c r="A1438" s="310" t="str">
        <f>IF(ROW()-ROW(A$4)&lt;=1000,ROW()-ROW(A$4),"")</f>
        <v/>
      </c>
      <c r="G1438" s="309" t="str">
        <f>IF(IF(ISNUMBER(E1438),"",MAX(G$4:G1437)+1)&lt;=G$3,IF(ISNUMBER(E1438),"",MAX(G$4:G1437)+1),"")</f>
        <v/>
      </c>
      <c r="K1438" s="309"/>
      <c r="L1438" s="309" t="str">
        <f>IF(C1438="","",IF(ISNUMBER(MATCH(C1438,$J$5:$J$1000,0)),"",IF(G1438=1,E$4,0)+MAX(L$4:L1437)+1))</f>
        <v/>
      </c>
    </row>
    <row r="1439" spans="1:12" ht="12.75" customHeight="1" x14ac:dyDescent="0.25">
      <c r="A1439" s="310" t="str">
        <f>IF(ROW()-ROW(A$4)&lt;=1000,ROW()-ROW(A$4),"")</f>
        <v/>
      </c>
      <c r="G1439" s="309" t="str">
        <f>IF(IF(ISNUMBER(E1439),"",MAX(G$4:G1438)+1)&lt;=G$3,IF(ISNUMBER(E1439),"",MAX(G$4:G1438)+1),"")</f>
        <v/>
      </c>
      <c r="K1439" s="309"/>
      <c r="L1439" s="309" t="str">
        <f>IF(C1439="","",IF(ISNUMBER(MATCH(C1439,$J$5:$J$1000,0)),"",IF(G1439=1,E$4,0)+MAX(L$4:L1438)+1))</f>
        <v/>
      </c>
    </row>
    <row r="1440" spans="1:12" ht="12.75" customHeight="1" x14ac:dyDescent="0.25">
      <c r="A1440" s="310" t="str">
        <f>IF(ROW()-ROW(A$4)&lt;=1000,ROW()-ROW(A$4),"")</f>
        <v/>
      </c>
      <c r="G1440" s="309" t="str">
        <f>IF(IF(ISNUMBER(E1440),"",MAX(G$4:G1439)+1)&lt;=G$3,IF(ISNUMBER(E1440),"",MAX(G$4:G1439)+1),"")</f>
        <v/>
      </c>
      <c r="K1440" s="309"/>
      <c r="L1440" s="309" t="str">
        <f>IF(C1440="","",IF(ISNUMBER(MATCH(C1440,$J$5:$J$1000,0)),"",IF(G1440=1,E$4,0)+MAX(L$4:L1439)+1))</f>
        <v/>
      </c>
    </row>
    <row r="1441" spans="1:12" ht="12.75" customHeight="1" x14ac:dyDescent="0.25">
      <c r="A1441" s="310" t="str">
        <f>IF(ROW()-ROW(A$4)&lt;=1000,ROW()-ROW(A$4),"")</f>
        <v/>
      </c>
      <c r="G1441" s="309" t="str">
        <f>IF(IF(ISNUMBER(E1441),"",MAX(G$4:G1440)+1)&lt;=G$3,IF(ISNUMBER(E1441),"",MAX(G$4:G1440)+1),"")</f>
        <v/>
      </c>
      <c r="K1441" s="309"/>
      <c r="L1441" s="309" t="str">
        <f>IF(C1441="","",IF(ISNUMBER(MATCH(C1441,$J$5:$J$1000,0)),"",IF(G1441=1,E$4,0)+MAX(L$4:L1440)+1))</f>
        <v/>
      </c>
    </row>
    <row r="1442" spans="1:12" ht="12.75" customHeight="1" x14ac:dyDescent="0.25">
      <c r="A1442" s="310" t="str">
        <f>IF(ROW()-ROW(A$4)&lt;=1000,ROW()-ROW(A$4),"")</f>
        <v/>
      </c>
      <c r="G1442" s="309" t="str">
        <f>IF(IF(ISNUMBER(E1442),"",MAX(G$4:G1441)+1)&lt;=G$3,IF(ISNUMBER(E1442),"",MAX(G$4:G1441)+1),"")</f>
        <v/>
      </c>
      <c r="K1442" s="309"/>
      <c r="L1442" s="309" t="str">
        <f>IF(C1442="","",IF(ISNUMBER(MATCH(C1442,$J$5:$J$1000,0)),"",IF(G1442=1,E$4,0)+MAX(L$4:L1441)+1))</f>
        <v/>
      </c>
    </row>
    <row r="1443" spans="1:12" ht="12.75" customHeight="1" x14ac:dyDescent="0.25">
      <c r="A1443" s="310" t="str">
        <f>IF(ROW()-ROW(A$4)&lt;=1000,ROW()-ROW(A$4),"")</f>
        <v/>
      </c>
      <c r="G1443" s="309" t="str">
        <f>IF(IF(ISNUMBER(E1443),"",MAX(G$4:G1442)+1)&lt;=G$3,IF(ISNUMBER(E1443),"",MAX(G$4:G1442)+1),"")</f>
        <v/>
      </c>
      <c r="K1443" s="309"/>
      <c r="L1443" s="309" t="str">
        <f>IF(C1443="","",IF(ISNUMBER(MATCH(C1443,$J$5:$J$1000,0)),"",IF(G1443=1,E$4,0)+MAX(L$4:L1442)+1))</f>
        <v/>
      </c>
    </row>
    <row r="1444" spans="1:12" ht="12.75" customHeight="1" x14ac:dyDescent="0.25">
      <c r="A1444" s="310" t="str">
        <f>IF(ROW()-ROW(A$4)&lt;=1000,ROW()-ROW(A$4),"")</f>
        <v/>
      </c>
      <c r="G1444" s="309" t="str">
        <f>IF(IF(ISNUMBER(E1444),"",MAX(G$4:G1443)+1)&lt;=G$3,IF(ISNUMBER(E1444),"",MAX(G$4:G1443)+1),"")</f>
        <v/>
      </c>
      <c r="K1444" s="309"/>
      <c r="L1444" s="309" t="str">
        <f>IF(C1444="","",IF(ISNUMBER(MATCH(C1444,$J$5:$J$1000,0)),"",IF(G1444=1,E$4,0)+MAX(L$4:L1443)+1))</f>
        <v/>
      </c>
    </row>
    <row r="1445" spans="1:12" ht="12.75" customHeight="1" x14ac:dyDescent="0.25">
      <c r="A1445" s="310" t="str">
        <f>IF(ROW()-ROW(A$4)&lt;=1000,ROW()-ROW(A$4),"")</f>
        <v/>
      </c>
      <c r="G1445" s="309" t="str">
        <f>IF(IF(ISNUMBER(E1445),"",MAX(G$4:G1444)+1)&lt;=G$3,IF(ISNUMBER(E1445),"",MAX(G$4:G1444)+1),"")</f>
        <v/>
      </c>
      <c r="K1445" s="309"/>
      <c r="L1445" s="309" t="str">
        <f>IF(C1445="","",IF(ISNUMBER(MATCH(C1445,$J$5:$J$1000,0)),"",IF(G1445=1,E$4,0)+MAX(L$4:L1444)+1))</f>
        <v/>
      </c>
    </row>
    <row r="1446" spans="1:12" ht="12.75" customHeight="1" x14ac:dyDescent="0.25">
      <c r="A1446" s="310" t="str">
        <f>IF(ROW()-ROW(A$4)&lt;=1000,ROW()-ROW(A$4),"")</f>
        <v/>
      </c>
      <c r="G1446" s="309" t="str">
        <f>IF(IF(ISNUMBER(E1446),"",MAX(G$4:G1445)+1)&lt;=G$3,IF(ISNUMBER(E1446),"",MAX(G$4:G1445)+1),"")</f>
        <v/>
      </c>
      <c r="K1446" s="309"/>
      <c r="L1446" s="309" t="str">
        <f>IF(C1446="","",IF(ISNUMBER(MATCH(C1446,$J$5:$J$1000,0)),"",IF(G1446=1,E$4,0)+MAX(L$4:L1445)+1))</f>
        <v/>
      </c>
    </row>
    <row r="1447" spans="1:12" ht="12.75" customHeight="1" x14ac:dyDescent="0.25">
      <c r="A1447" s="310" t="str">
        <f>IF(ROW()-ROW(A$4)&lt;=1000,ROW()-ROW(A$4),"")</f>
        <v/>
      </c>
      <c r="G1447" s="309" t="str">
        <f>IF(IF(ISNUMBER(E1447),"",MAX(G$4:G1446)+1)&lt;=G$3,IF(ISNUMBER(E1447),"",MAX(G$4:G1446)+1),"")</f>
        <v/>
      </c>
      <c r="K1447" s="309"/>
      <c r="L1447" s="309" t="str">
        <f>IF(C1447="","",IF(ISNUMBER(MATCH(C1447,$J$5:$J$1000,0)),"",IF(G1447=1,E$4,0)+MAX(L$4:L1446)+1))</f>
        <v/>
      </c>
    </row>
    <row r="1448" spans="1:12" ht="12.75" customHeight="1" x14ac:dyDescent="0.25">
      <c r="A1448" s="310" t="str">
        <f>IF(ROW()-ROW(A$4)&lt;=1000,ROW()-ROW(A$4),"")</f>
        <v/>
      </c>
      <c r="G1448" s="309" t="str">
        <f>IF(IF(ISNUMBER(E1448),"",MAX(G$4:G1447)+1)&lt;=G$3,IF(ISNUMBER(E1448),"",MAX(G$4:G1447)+1),"")</f>
        <v/>
      </c>
      <c r="K1448" s="309"/>
      <c r="L1448" s="309" t="str">
        <f>IF(C1448="","",IF(ISNUMBER(MATCH(C1448,$J$5:$J$1000,0)),"",IF(G1448=1,E$4,0)+MAX(L$4:L1447)+1))</f>
        <v/>
      </c>
    </row>
    <row r="1449" spans="1:12" ht="12.75" customHeight="1" x14ac:dyDescent="0.25">
      <c r="A1449" s="310" t="str">
        <f>IF(ROW()-ROW(A$4)&lt;=1000,ROW()-ROW(A$4),"")</f>
        <v/>
      </c>
      <c r="G1449" s="309" t="str">
        <f>IF(IF(ISNUMBER(E1449),"",MAX(G$4:G1448)+1)&lt;=G$3,IF(ISNUMBER(E1449),"",MAX(G$4:G1448)+1),"")</f>
        <v/>
      </c>
      <c r="K1449" s="309"/>
      <c r="L1449" s="309" t="str">
        <f>IF(C1449="","",IF(ISNUMBER(MATCH(C1449,$J$5:$J$1000,0)),"",IF(G1449=1,E$4,0)+MAX(L$4:L1448)+1))</f>
        <v/>
      </c>
    </row>
    <row r="1450" spans="1:12" ht="12.75" customHeight="1" x14ac:dyDescent="0.25">
      <c r="A1450" s="310" t="str">
        <f>IF(ROW()-ROW(A$4)&lt;=1000,ROW()-ROW(A$4),"")</f>
        <v/>
      </c>
      <c r="G1450" s="309" t="str">
        <f>IF(IF(ISNUMBER(E1450),"",MAX(G$4:G1449)+1)&lt;=G$3,IF(ISNUMBER(E1450),"",MAX(G$4:G1449)+1),"")</f>
        <v/>
      </c>
      <c r="K1450" s="309"/>
      <c r="L1450" s="309" t="str">
        <f>IF(C1450="","",IF(ISNUMBER(MATCH(C1450,$J$5:$J$1000,0)),"",IF(G1450=1,E$4,0)+MAX(L$4:L1449)+1))</f>
        <v/>
      </c>
    </row>
    <row r="1451" spans="1:12" ht="12.75" customHeight="1" x14ac:dyDescent="0.25">
      <c r="A1451" s="310" t="str">
        <f>IF(ROW()-ROW(A$4)&lt;=1000,ROW()-ROW(A$4),"")</f>
        <v/>
      </c>
      <c r="G1451" s="309" t="str">
        <f>IF(IF(ISNUMBER(E1451),"",MAX(G$4:G1450)+1)&lt;=G$3,IF(ISNUMBER(E1451),"",MAX(G$4:G1450)+1),"")</f>
        <v/>
      </c>
      <c r="K1451" s="309"/>
      <c r="L1451" s="309" t="str">
        <f>IF(C1451="","",IF(ISNUMBER(MATCH(C1451,$J$5:$J$1000,0)),"",IF(G1451=1,E$4,0)+MAX(L$4:L1450)+1))</f>
        <v/>
      </c>
    </row>
    <row r="1452" spans="1:12" ht="12.75" customHeight="1" x14ac:dyDescent="0.25">
      <c r="A1452" s="310" t="str">
        <f>IF(ROW()-ROW(A$4)&lt;=1000,ROW()-ROW(A$4),"")</f>
        <v/>
      </c>
      <c r="G1452" s="309" t="str">
        <f>IF(IF(ISNUMBER(E1452),"",MAX(G$4:G1451)+1)&lt;=G$3,IF(ISNUMBER(E1452),"",MAX(G$4:G1451)+1),"")</f>
        <v/>
      </c>
      <c r="K1452" s="309"/>
      <c r="L1452" s="309" t="str">
        <f>IF(C1452="","",IF(ISNUMBER(MATCH(C1452,$J$5:$J$1000,0)),"",IF(G1452=1,E$4,0)+MAX(L$4:L1451)+1))</f>
        <v/>
      </c>
    </row>
    <row r="1453" spans="1:12" ht="12.75" customHeight="1" x14ac:dyDescent="0.25">
      <c r="A1453" s="310" t="str">
        <f>IF(ROW()-ROW(A$4)&lt;=1000,ROW()-ROW(A$4),"")</f>
        <v/>
      </c>
      <c r="G1453" s="309" t="str">
        <f>IF(IF(ISNUMBER(E1453),"",MAX(G$4:G1452)+1)&lt;=G$3,IF(ISNUMBER(E1453),"",MAX(G$4:G1452)+1),"")</f>
        <v/>
      </c>
      <c r="K1453" s="309"/>
      <c r="L1453" s="309" t="str">
        <f>IF(C1453="","",IF(ISNUMBER(MATCH(C1453,$J$5:$J$1000,0)),"",IF(G1453=1,E$4,0)+MAX(L$4:L1452)+1))</f>
        <v/>
      </c>
    </row>
    <row r="1454" spans="1:12" ht="12.75" customHeight="1" x14ac:dyDescent="0.25">
      <c r="A1454" s="310" t="str">
        <f>IF(ROW()-ROW(A$4)&lt;=1000,ROW()-ROW(A$4),"")</f>
        <v/>
      </c>
      <c r="G1454" s="309" t="str">
        <f>IF(IF(ISNUMBER(E1454),"",MAX(G$4:G1453)+1)&lt;=G$3,IF(ISNUMBER(E1454),"",MAX(G$4:G1453)+1),"")</f>
        <v/>
      </c>
      <c r="K1454" s="309"/>
      <c r="L1454" s="309" t="str">
        <f>IF(C1454="","",IF(ISNUMBER(MATCH(C1454,$J$5:$J$1000,0)),"",IF(G1454=1,E$4,0)+MAX(L$4:L1453)+1))</f>
        <v/>
      </c>
    </row>
    <row r="1455" spans="1:12" ht="12.75" customHeight="1" x14ac:dyDescent="0.25">
      <c r="A1455" s="310" t="str">
        <f>IF(ROW()-ROW(A$4)&lt;=1000,ROW()-ROW(A$4),"")</f>
        <v/>
      </c>
      <c r="G1455" s="309" t="str">
        <f>IF(IF(ISNUMBER(E1455),"",MAX(G$4:G1454)+1)&lt;=G$3,IF(ISNUMBER(E1455),"",MAX(G$4:G1454)+1),"")</f>
        <v/>
      </c>
      <c r="K1455" s="309"/>
      <c r="L1455" s="309" t="str">
        <f>IF(C1455="","",IF(ISNUMBER(MATCH(C1455,$J$5:$J$1000,0)),"",IF(G1455=1,E$4,0)+MAX(L$4:L1454)+1))</f>
        <v/>
      </c>
    </row>
    <row r="1456" spans="1:12" ht="12.75" customHeight="1" x14ac:dyDescent="0.25">
      <c r="A1456" s="310" t="str">
        <f>IF(ROW()-ROW(A$4)&lt;=1000,ROW()-ROW(A$4),"")</f>
        <v/>
      </c>
      <c r="G1456" s="309" t="str">
        <f>IF(IF(ISNUMBER(E1456),"",MAX(G$4:G1455)+1)&lt;=G$3,IF(ISNUMBER(E1456),"",MAX(G$4:G1455)+1),"")</f>
        <v/>
      </c>
      <c r="K1456" s="309"/>
      <c r="L1456" s="309" t="str">
        <f>IF(C1456="","",IF(ISNUMBER(MATCH(C1456,$J$5:$J$1000,0)),"",IF(G1456=1,E$4,0)+MAX(L$4:L1455)+1))</f>
        <v/>
      </c>
    </row>
    <row r="1457" spans="1:12" ht="12.75" customHeight="1" x14ac:dyDescent="0.25">
      <c r="A1457" s="310" t="str">
        <f>IF(ROW()-ROW(A$4)&lt;=1000,ROW()-ROW(A$4),"")</f>
        <v/>
      </c>
      <c r="G1457" s="309" t="str">
        <f>IF(IF(ISNUMBER(E1457),"",MAX(G$4:G1456)+1)&lt;=G$3,IF(ISNUMBER(E1457),"",MAX(G$4:G1456)+1),"")</f>
        <v/>
      </c>
      <c r="K1457" s="309"/>
      <c r="L1457" s="309" t="str">
        <f>IF(C1457="","",IF(ISNUMBER(MATCH(C1457,$J$5:$J$1000,0)),"",IF(G1457=1,E$4,0)+MAX(L$4:L1456)+1))</f>
        <v/>
      </c>
    </row>
    <row r="1458" spans="1:12" ht="12.75" customHeight="1" x14ac:dyDescent="0.25">
      <c r="A1458" s="310" t="str">
        <f>IF(ROW()-ROW(A$4)&lt;=1000,ROW()-ROW(A$4),"")</f>
        <v/>
      </c>
      <c r="G1458" s="309" t="str">
        <f>IF(IF(ISNUMBER(E1458),"",MAX(G$4:G1457)+1)&lt;=G$3,IF(ISNUMBER(E1458),"",MAX(G$4:G1457)+1),"")</f>
        <v/>
      </c>
      <c r="K1458" s="309"/>
      <c r="L1458" s="309" t="str">
        <f>IF(C1458="","",IF(ISNUMBER(MATCH(C1458,$J$5:$J$1000,0)),"",IF(G1458=1,E$4,0)+MAX(L$4:L1457)+1))</f>
        <v/>
      </c>
    </row>
    <row r="1459" spans="1:12" ht="12.75" customHeight="1" x14ac:dyDescent="0.25">
      <c r="A1459" s="310" t="str">
        <f>IF(ROW()-ROW(A$4)&lt;=1000,ROW()-ROW(A$4),"")</f>
        <v/>
      </c>
      <c r="G1459" s="309" t="str">
        <f>IF(IF(ISNUMBER(E1459),"",MAX(G$4:G1458)+1)&lt;=G$3,IF(ISNUMBER(E1459),"",MAX(G$4:G1458)+1),"")</f>
        <v/>
      </c>
      <c r="K1459" s="309"/>
      <c r="L1459" s="309" t="str">
        <f>IF(C1459="","",IF(ISNUMBER(MATCH(C1459,$J$5:$J$1000,0)),"",IF(G1459=1,E$4,0)+MAX(L$4:L1458)+1))</f>
        <v/>
      </c>
    </row>
    <row r="1460" spans="1:12" ht="12.75" customHeight="1" x14ac:dyDescent="0.25">
      <c r="A1460" s="310" t="str">
        <f>IF(ROW()-ROW(A$4)&lt;=1000,ROW()-ROW(A$4),"")</f>
        <v/>
      </c>
      <c r="G1460" s="309" t="str">
        <f>IF(IF(ISNUMBER(E1460),"",MAX(G$4:G1459)+1)&lt;=G$3,IF(ISNUMBER(E1460),"",MAX(G$4:G1459)+1),"")</f>
        <v/>
      </c>
      <c r="K1460" s="309"/>
      <c r="L1460" s="309" t="str">
        <f>IF(C1460="","",IF(ISNUMBER(MATCH(C1460,$J$5:$J$1000,0)),"",IF(G1460=1,E$4,0)+MAX(L$4:L1459)+1))</f>
        <v/>
      </c>
    </row>
    <row r="1461" spans="1:12" ht="12.75" customHeight="1" x14ac:dyDescent="0.25">
      <c r="A1461" s="310" t="str">
        <f>IF(ROW()-ROW(A$4)&lt;=1000,ROW()-ROW(A$4),"")</f>
        <v/>
      </c>
      <c r="G1461" s="309" t="str">
        <f>IF(IF(ISNUMBER(E1461),"",MAX(G$4:G1460)+1)&lt;=G$3,IF(ISNUMBER(E1461),"",MAX(G$4:G1460)+1),"")</f>
        <v/>
      </c>
      <c r="K1461" s="309"/>
      <c r="L1461" s="309" t="str">
        <f>IF(C1461="","",IF(ISNUMBER(MATCH(C1461,$J$5:$J$1000,0)),"",IF(G1461=1,E$4,0)+MAX(L$4:L1460)+1))</f>
        <v/>
      </c>
    </row>
    <row r="1462" spans="1:12" ht="12.75" customHeight="1" x14ac:dyDescent="0.25">
      <c r="A1462" s="310" t="str">
        <f>IF(ROW()-ROW(A$4)&lt;=1000,ROW()-ROW(A$4),"")</f>
        <v/>
      </c>
      <c r="G1462" s="309" t="str">
        <f>IF(IF(ISNUMBER(E1462),"",MAX(G$4:G1461)+1)&lt;=G$3,IF(ISNUMBER(E1462),"",MAX(G$4:G1461)+1),"")</f>
        <v/>
      </c>
      <c r="K1462" s="309"/>
      <c r="L1462" s="309" t="str">
        <f>IF(C1462="","",IF(ISNUMBER(MATCH(C1462,$J$5:$J$1000,0)),"",IF(G1462=1,E$4,0)+MAX(L$4:L1461)+1))</f>
        <v/>
      </c>
    </row>
    <row r="1463" spans="1:12" ht="12.75" customHeight="1" x14ac:dyDescent="0.25">
      <c r="A1463" s="310" t="str">
        <f>IF(ROW()-ROW(A$4)&lt;=1000,ROW()-ROW(A$4),"")</f>
        <v/>
      </c>
      <c r="G1463" s="309" t="str">
        <f>IF(IF(ISNUMBER(E1463),"",MAX(G$4:G1462)+1)&lt;=G$3,IF(ISNUMBER(E1463),"",MAX(G$4:G1462)+1),"")</f>
        <v/>
      </c>
      <c r="K1463" s="309"/>
      <c r="L1463" s="309" t="str">
        <f>IF(C1463="","",IF(ISNUMBER(MATCH(C1463,$J$5:$J$1000,0)),"",IF(G1463=1,E$4,0)+MAX(L$4:L1462)+1))</f>
        <v/>
      </c>
    </row>
    <row r="1464" spans="1:12" ht="12.75" customHeight="1" x14ac:dyDescent="0.25">
      <c r="A1464" s="310" t="str">
        <f>IF(ROW()-ROW(A$4)&lt;=1000,ROW()-ROW(A$4),"")</f>
        <v/>
      </c>
      <c r="G1464" s="309" t="str">
        <f>IF(IF(ISNUMBER(E1464),"",MAX(G$4:G1463)+1)&lt;=G$3,IF(ISNUMBER(E1464),"",MAX(G$4:G1463)+1),"")</f>
        <v/>
      </c>
      <c r="K1464" s="309"/>
      <c r="L1464" s="309" t="str">
        <f>IF(C1464="","",IF(ISNUMBER(MATCH(C1464,$J$5:$J$1000,0)),"",IF(G1464=1,E$4,0)+MAX(L$4:L1463)+1))</f>
        <v/>
      </c>
    </row>
    <row r="1465" spans="1:12" ht="12.75" customHeight="1" x14ac:dyDescent="0.25">
      <c r="A1465" s="310" t="str">
        <f>IF(ROW()-ROW(A$4)&lt;=1000,ROW()-ROW(A$4),"")</f>
        <v/>
      </c>
      <c r="G1465" s="309" t="str">
        <f>IF(IF(ISNUMBER(E1465),"",MAX(G$4:G1464)+1)&lt;=G$3,IF(ISNUMBER(E1465),"",MAX(G$4:G1464)+1),"")</f>
        <v/>
      </c>
      <c r="K1465" s="309"/>
      <c r="L1465" s="309" t="str">
        <f>IF(C1465="","",IF(ISNUMBER(MATCH(C1465,$J$5:$J$1000,0)),"",IF(G1465=1,E$4,0)+MAX(L$4:L1464)+1))</f>
        <v/>
      </c>
    </row>
    <row r="1466" spans="1:12" ht="12.75" customHeight="1" x14ac:dyDescent="0.25">
      <c r="A1466" s="310" t="str">
        <f>IF(ROW()-ROW(A$4)&lt;=1000,ROW()-ROW(A$4),"")</f>
        <v/>
      </c>
      <c r="G1466" s="309" t="str">
        <f>IF(IF(ISNUMBER(E1466),"",MAX(G$4:G1465)+1)&lt;=G$3,IF(ISNUMBER(E1466),"",MAX(G$4:G1465)+1),"")</f>
        <v/>
      </c>
      <c r="K1466" s="309"/>
      <c r="L1466" s="309" t="str">
        <f>IF(C1466="","",IF(ISNUMBER(MATCH(C1466,$J$5:$J$1000,0)),"",IF(G1466=1,E$4,0)+MAX(L$4:L1465)+1))</f>
        <v/>
      </c>
    </row>
    <row r="1467" spans="1:12" ht="12.75" customHeight="1" x14ac:dyDescent="0.25">
      <c r="A1467" s="310" t="str">
        <f>IF(ROW()-ROW(A$4)&lt;=1000,ROW()-ROW(A$4),"")</f>
        <v/>
      </c>
      <c r="G1467" s="309" t="str">
        <f>IF(IF(ISNUMBER(E1467),"",MAX(G$4:G1466)+1)&lt;=G$3,IF(ISNUMBER(E1467),"",MAX(G$4:G1466)+1),"")</f>
        <v/>
      </c>
      <c r="K1467" s="309"/>
      <c r="L1467" s="309" t="str">
        <f>IF(C1467="","",IF(ISNUMBER(MATCH(C1467,$J$5:$J$1000,0)),"",IF(G1467=1,E$4,0)+MAX(L$4:L1466)+1))</f>
        <v/>
      </c>
    </row>
    <row r="1468" spans="1:12" ht="12.75" customHeight="1" x14ac:dyDescent="0.25">
      <c r="A1468" s="310" t="str">
        <f>IF(ROW()-ROW(A$4)&lt;=1000,ROW()-ROW(A$4),"")</f>
        <v/>
      </c>
      <c r="G1468" s="309" t="str">
        <f>IF(IF(ISNUMBER(E1468),"",MAX(G$4:G1467)+1)&lt;=G$3,IF(ISNUMBER(E1468),"",MAX(G$4:G1467)+1),"")</f>
        <v/>
      </c>
      <c r="K1468" s="309"/>
      <c r="L1468" s="309" t="str">
        <f>IF(C1468="","",IF(ISNUMBER(MATCH(C1468,$J$5:$J$1000,0)),"",IF(G1468=1,E$4,0)+MAX(L$4:L1467)+1))</f>
        <v/>
      </c>
    </row>
    <row r="1469" spans="1:12" ht="12.75" customHeight="1" x14ac:dyDescent="0.25">
      <c r="A1469" s="310" t="str">
        <f>IF(ROW()-ROW(A$4)&lt;=1000,ROW()-ROW(A$4),"")</f>
        <v/>
      </c>
      <c r="G1469" s="309" t="str">
        <f>IF(IF(ISNUMBER(E1469),"",MAX(G$4:G1468)+1)&lt;=G$3,IF(ISNUMBER(E1469),"",MAX(G$4:G1468)+1),"")</f>
        <v/>
      </c>
      <c r="K1469" s="309"/>
      <c r="L1469" s="309" t="str">
        <f>IF(C1469="","",IF(ISNUMBER(MATCH(C1469,$J$5:$J$1000,0)),"",IF(G1469=1,E$4,0)+MAX(L$4:L1468)+1))</f>
        <v/>
      </c>
    </row>
    <row r="1470" spans="1:12" ht="12.75" customHeight="1" x14ac:dyDescent="0.25">
      <c r="A1470" s="310" t="str">
        <f>IF(ROW()-ROW(A$4)&lt;=1000,ROW()-ROW(A$4),"")</f>
        <v/>
      </c>
      <c r="G1470" s="309" t="str">
        <f>IF(IF(ISNUMBER(E1470),"",MAX(G$4:G1469)+1)&lt;=G$3,IF(ISNUMBER(E1470),"",MAX(G$4:G1469)+1),"")</f>
        <v/>
      </c>
      <c r="K1470" s="309"/>
      <c r="L1470" s="309" t="str">
        <f>IF(C1470="","",IF(ISNUMBER(MATCH(C1470,$J$5:$J$1000,0)),"",IF(G1470=1,E$4,0)+MAX(L$4:L1469)+1))</f>
        <v/>
      </c>
    </row>
    <row r="1471" spans="1:12" ht="12.75" customHeight="1" x14ac:dyDescent="0.25">
      <c r="A1471" s="310" t="str">
        <f>IF(ROW()-ROW(A$4)&lt;=1000,ROW()-ROW(A$4),"")</f>
        <v/>
      </c>
      <c r="G1471" s="309" t="str">
        <f>IF(IF(ISNUMBER(E1471),"",MAX(G$4:G1470)+1)&lt;=G$3,IF(ISNUMBER(E1471),"",MAX(G$4:G1470)+1),"")</f>
        <v/>
      </c>
      <c r="K1471" s="309"/>
      <c r="L1471" s="309" t="str">
        <f>IF(C1471="","",IF(ISNUMBER(MATCH(C1471,$J$5:$J$1000,0)),"",IF(G1471=1,E$4,0)+MAX(L$4:L1470)+1))</f>
        <v/>
      </c>
    </row>
    <row r="1472" spans="1:12" ht="12.75" customHeight="1" x14ac:dyDescent="0.25">
      <c r="A1472" s="310" t="str">
        <f>IF(ROW()-ROW(A$4)&lt;=1000,ROW()-ROW(A$4),"")</f>
        <v/>
      </c>
      <c r="G1472" s="309" t="str">
        <f>IF(IF(ISNUMBER(E1472),"",MAX(G$4:G1471)+1)&lt;=G$3,IF(ISNUMBER(E1472),"",MAX(G$4:G1471)+1),"")</f>
        <v/>
      </c>
      <c r="K1472" s="309"/>
      <c r="L1472" s="309" t="str">
        <f>IF(C1472="","",IF(ISNUMBER(MATCH(C1472,$J$5:$J$1000,0)),"",IF(G1472=1,E$4,0)+MAX(L$4:L1471)+1))</f>
        <v/>
      </c>
    </row>
    <row r="1473" spans="1:12" ht="12.75" customHeight="1" x14ac:dyDescent="0.25">
      <c r="A1473" s="310" t="str">
        <f>IF(ROW()-ROW(A$4)&lt;=1000,ROW()-ROW(A$4),"")</f>
        <v/>
      </c>
      <c r="G1473" s="309" t="str">
        <f>IF(IF(ISNUMBER(E1473),"",MAX(G$4:G1472)+1)&lt;=G$3,IF(ISNUMBER(E1473),"",MAX(G$4:G1472)+1),"")</f>
        <v/>
      </c>
      <c r="K1473" s="309"/>
      <c r="L1473" s="309" t="str">
        <f>IF(C1473="","",IF(ISNUMBER(MATCH(C1473,$J$5:$J$1000,0)),"",IF(G1473=1,E$4,0)+MAX(L$4:L1472)+1))</f>
        <v/>
      </c>
    </row>
    <row r="1474" spans="1:12" ht="12.75" customHeight="1" x14ac:dyDescent="0.25">
      <c r="A1474" s="310" t="str">
        <f>IF(ROW()-ROW(A$4)&lt;=1000,ROW()-ROW(A$4),"")</f>
        <v/>
      </c>
      <c r="G1474" s="309" t="str">
        <f>IF(IF(ISNUMBER(E1474),"",MAX(G$4:G1473)+1)&lt;=G$3,IF(ISNUMBER(E1474),"",MAX(G$4:G1473)+1),"")</f>
        <v/>
      </c>
      <c r="K1474" s="309"/>
      <c r="L1474" s="309" t="str">
        <f>IF(C1474="","",IF(ISNUMBER(MATCH(C1474,$J$5:$J$1000,0)),"",IF(G1474=1,E$4,0)+MAX(L$4:L1473)+1))</f>
        <v/>
      </c>
    </row>
    <row r="1475" spans="1:12" ht="12.75" customHeight="1" x14ac:dyDescent="0.25">
      <c r="A1475" s="310" t="str">
        <f>IF(ROW()-ROW(A$4)&lt;=1000,ROW()-ROW(A$4),"")</f>
        <v/>
      </c>
      <c r="G1475" s="309" t="str">
        <f>IF(IF(ISNUMBER(E1475),"",MAX(G$4:G1474)+1)&lt;=G$3,IF(ISNUMBER(E1475),"",MAX(G$4:G1474)+1),"")</f>
        <v/>
      </c>
      <c r="K1475" s="309"/>
      <c r="L1475" s="309" t="str">
        <f>IF(C1475="","",IF(ISNUMBER(MATCH(C1475,$J$5:$J$1000,0)),"",IF(G1475=1,E$4,0)+MAX(L$4:L1474)+1))</f>
        <v/>
      </c>
    </row>
    <row r="1476" spans="1:12" ht="12.75" customHeight="1" x14ac:dyDescent="0.25">
      <c r="A1476" s="310" t="str">
        <f>IF(ROW()-ROW(A$4)&lt;=1000,ROW()-ROW(A$4),"")</f>
        <v/>
      </c>
      <c r="G1476" s="309" t="str">
        <f>IF(IF(ISNUMBER(E1476),"",MAX(G$4:G1475)+1)&lt;=G$3,IF(ISNUMBER(E1476),"",MAX(G$4:G1475)+1),"")</f>
        <v/>
      </c>
      <c r="K1476" s="309"/>
      <c r="L1476" s="309" t="str">
        <f>IF(C1476="","",IF(ISNUMBER(MATCH(C1476,$J$5:$J$1000,0)),"",IF(G1476=1,E$4,0)+MAX(L$4:L1475)+1))</f>
        <v/>
      </c>
    </row>
    <row r="1477" spans="1:12" ht="12.75" customHeight="1" x14ac:dyDescent="0.25">
      <c r="A1477" s="310" t="str">
        <f>IF(ROW()-ROW(A$4)&lt;=1000,ROW()-ROW(A$4),"")</f>
        <v/>
      </c>
      <c r="G1477" s="309" t="str">
        <f>IF(IF(ISNUMBER(E1477),"",MAX(G$4:G1476)+1)&lt;=G$3,IF(ISNUMBER(E1477),"",MAX(G$4:G1476)+1),"")</f>
        <v/>
      </c>
      <c r="K1477" s="309"/>
      <c r="L1477" s="309" t="str">
        <f>IF(C1477="","",IF(ISNUMBER(MATCH(C1477,$J$5:$J$1000,0)),"",IF(G1477=1,E$4,0)+MAX(L$4:L1476)+1))</f>
        <v/>
      </c>
    </row>
    <row r="1478" spans="1:12" ht="12.75" customHeight="1" x14ac:dyDescent="0.25">
      <c r="A1478" s="310" t="str">
        <f>IF(ROW()-ROW(A$4)&lt;=1000,ROW()-ROW(A$4),"")</f>
        <v/>
      </c>
      <c r="G1478" s="309" t="str">
        <f>IF(IF(ISNUMBER(E1478),"",MAX(G$4:G1477)+1)&lt;=G$3,IF(ISNUMBER(E1478),"",MAX(G$4:G1477)+1),"")</f>
        <v/>
      </c>
      <c r="K1478" s="309"/>
      <c r="L1478" s="309" t="str">
        <f>IF(C1478="","",IF(ISNUMBER(MATCH(C1478,$J$5:$J$1000,0)),"",IF(G1478=1,E$4,0)+MAX(L$4:L1477)+1))</f>
        <v/>
      </c>
    </row>
    <row r="1479" spans="1:12" ht="12.75" customHeight="1" x14ac:dyDescent="0.25">
      <c r="A1479" s="310" t="str">
        <f>IF(ROW()-ROW(A$4)&lt;=1000,ROW()-ROW(A$4),"")</f>
        <v/>
      </c>
      <c r="G1479" s="309" t="str">
        <f>IF(IF(ISNUMBER(E1479),"",MAX(G$4:G1478)+1)&lt;=G$3,IF(ISNUMBER(E1479),"",MAX(G$4:G1478)+1),"")</f>
        <v/>
      </c>
      <c r="K1479" s="309"/>
      <c r="L1479" s="309" t="str">
        <f>IF(C1479="","",IF(ISNUMBER(MATCH(C1479,$J$5:$J$1000,0)),"",IF(G1479=1,E$4,0)+MAX(L$4:L1478)+1))</f>
        <v/>
      </c>
    </row>
    <row r="1480" spans="1:12" ht="12.75" customHeight="1" x14ac:dyDescent="0.25">
      <c r="A1480" s="310" t="str">
        <f>IF(ROW()-ROW(A$4)&lt;=1000,ROW()-ROW(A$4),"")</f>
        <v/>
      </c>
      <c r="G1480" s="309" t="str">
        <f>IF(IF(ISNUMBER(E1480),"",MAX(G$4:G1479)+1)&lt;=G$3,IF(ISNUMBER(E1480),"",MAX(G$4:G1479)+1),"")</f>
        <v/>
      </c>
      <c r="K1480" s="309"/>
      <c r="L1480" s="309" t="str">
        <f>IF(C1480="","",IF(ISNUMBER(MATCH(C1480,$J$5:$J$1000,0)),"",IF(G1480=1,E$4,0)+MAX(L$4:L1479)+1))</f>
        <v/>
      </c>
    </row>
    <row r="1481" spans="1:12" ht="12.75" customHeight="1" x14ac:dyDescent="0.25">
      <c r="A1481" s="310" t="str">
        <f>IF(ROW()-ROW(A$4)&lt;=1000,ROW()-ROW(A$4),"")</f>
        <v/>
      </c>
      <c r="G1481" s="309" t="str">
        <f>IF(IF(ISNUMBER(E1481),"",MAX(G$4:G1480)+1)&lt;=G$3,IF(ISNUMBER(E1481),"",MAX(G$4:G1480)+1),"")</f>
        <v/>
      </c>
      <c r="K1481" s="309"/>
      <c r="L1481" s="309" t="str">
        <f>IF(C1481="","",IF(ISNUMBER(MATCH(C1481,$J$5:$J$1000,0)),"",IF(G1481=1,E$4,0)+MAX(L$4:L1480)+1))</f>
        <v/>
      </c>
    </row>
    <row r="1482" spans="1:12" ht="12.75" customHeight="1" x14ac:dyDescent="0.25">
      <c r="A1482" s="310" t="str">
        <f>IF(ROW()-ROW(A$4)&lt;=1000,ROW()-ROW(A$4),"")</f>
        <v/>
      </c>
      <c r="G1482" s="309" t="str">
        <f>IF(IF(ISNUMBER(E1482),"",MAX(G$4:G1481)+1)&lt;=G$3,IF(ISNUMBER(E1482),"",MAX(G$4:G1481)+1),"")</f>
        <v/>
      </c>
      <c r="K1482" s="309"/>
      <c r="L1482" s="309" t="str">
        <f>IF(C1482="","",IF(ISNUMBER(MATCH(C1482,$J$5:$J$1000,0)),"",IF(G1482=1,E$4,0)+MAX(L$4:L1481)+1))</f>
        <v/>
      </c>
    </row>
    <row r="1483" spans="1:12" ht="12.75" customHeight="1" x14ac:dyDescent="0.25">
      <c r="A1483" s="310" t="str">
        <f>IF(ROW()-ROW(A$4)&lt;=1000,ROW()-ROW(A$4),"")</f>
        <v/>
      </c>
      <c r="G1483" s="309" t="str">
        <f>IF(IF(ISNUMBER(E1483),"",MAX(G$4:G1482)+1)&lt;=G$3,IF(ISNUMBER(E1483),"",MAX(G$4:G1482)+1),"")</f>
        <v/>
      </c>
      <c r="K1483" s="309"/>
      <c r="L1483" s="309" t="str">
        <f>IF(C1483="","",IF(ISNUMBER(MATCH(C1483,$J$5:$J$1000,0)),"",IF(G1483=1,E$4,0)+MAX(L$4:L1482)+1))</f>
        <v/>
      </c>
    </row>
    <row r="1484" spans="1:12" ht="12.75" customHeight="1" x14ac:dyDescent="0.25">
      <c r="A1484" s="310" t="str">
        <f>IF(ROW()-ROW(A$4)&lt;=1000,ROW()-ROW(A$4),"")</f>
        <v/>
      </c>
      <c r="G1484" s="309" t="str">
        <f>IF(IF(ISNUMBER(E1484),"",MAX(G$4:G1483)+1)&lt;=G$3,IF(ISNUMBER(E1484),"",MAX(G$4:G1483)+1),"")</f>
        <v/>
      </c>
      <c r="K1484" s="309"/>
      <c r="L1484" s="309" t="str">
        <f>IF(C1484="","",IF(ISNUMBER(MATCH(C1484,$J$5:$J$1000,0)),"",IF(G1484=1,E$4,0)+MAX(L$4:L1483)+1))</f>
        <v/>
      </c>
    </row>
    <row r="1485" spans="1:12" ht="12.75" customHeight="1" x14ac:dyDescent="0.25">
      <c r="A1485" s="310" t="str">
        <f>IF(ROW()-ROW(A$4)&lt;=1000,ROW()-ROW(A$4),"")</f>
        <v/>
      </c>
      <c r="G1485" s="309" t="str">
        <f>IF(IF(ISNUMBER(E1485),"",MAX(G$4:G1484)+1)&lt;=G$3,IF(ISNUMBER(E1485),"",MAX(G$4:G1484)+1),"")</f>
        <v/>
      </c>
      <c r="K1485" s="309"/>
      <c r="L1485" s="309" t="str">
        <f>IF(C1485="","",IF(ISNUMBER(MATCH(C1485,$J$5:$J$1000,0)),"",IF(G1485=1,E$4,0)+MAX(L$4:L1484)+1))</f>
        <v/>
      </c>
    </row>
    <row r="1486" spans="1:12" ht="12.75" customHeight="1" x14ac:dyDescent="0.25">
      <c r="A1486" s="310" t="str">
        <f>IF(ROW()-ROW(A$4)&lt;=1000,ROW()-ROW(A$4),"")</f>
        <v/>
      </c>
      <c r="G1486" s="309" t="str">
        <f>IF(IF(ISNUMBER(E1486),"",MAX(G$4:G1485)+1)&lt;=G$3,IF(ISNUMBER(E1486),"",MAX(G$4:G1485)+1),"")</f>
        <v/>
      </c>
      <c r="K1486" s="309"/>
      <c r="L1486" s="309" t="str">
        <f>IF(C1486="","",IF(ISNUMBER(MATCH(C1486,$J$5:$J$1000,0)),"",IF(G1486=1,E$4,0)+MAX(L$4:L1485)+1))</f>
        <v/>
      </c>
    </row>
    <row r="1487" spans="1:12" ht="12.75" customHeight="1" x14ac:dyDescent="0.25">
      <c r="A1487" s="310" t="str">
        <f>IF(ROW()-ROW(A$4)&lt;=1000,ROW()-ROW(A$4),"")</f>
        <v/>
      </c>
      <c r="G1487" s="309" t="str">
        <f>IF(IF(ISNUMBER(E1487),"",MAX(G$4:G1486)+1)&lt;=G$3,IF(ISNUMBER(E1487),"",MAX(G$4:G1486)+1),"")</f>
        <v/>
      </c>
      <c r="K1487" s="309"/>
      <c r="L1487" s="309" t="str">
        <f>IF(C1487="","",IF(ISNUMBER(MATCH(C1487,$J$5:$J$1000,0)),"",IF(G1487=1,E$4,0)+MAX(L$4:L1486)+1))</f>
        <v/>
      </c>
    </row>
    <row r="1488" spans="1:12" ht="12.75" customHeight="1" x14ac:dyDescent="0.25">
      <c r="A1488" s="310" t="str">
        <f>IF(ROW()-ROW(A$4)&lt;=1000,ROW()-ROW(A$4),"")</f>
        <v/>
      </c>
      <c r="G1488" s="309" t="str">
        <f>IF(IF(ISNUMBER(E1488),"",MAX(G$4:G1487)+1)&lt;=G$3,IF(ISNUMBER(E1488),"",MAX(G$4:G1487)+1),"")</f>
        <v/>
      </c>
      <c r="K1488" s="309"/>
      <c r="L1488" s="309" t="str">
        <f>IF(C1488="","",IF(ISNUMBER(MATCH(C1488,$J$5:$J$1000,0)),"",IF(G1488=1,E$4,0)+MAX(L$4:L1487)+1))</f>
        <v/>
      </c>
    </row>
    <row r="1489" spans="1:12" ht="12.75" customHeight="1" x14ac:dyDescent="0.25">
      <c r="A1489" s="310" t="str">
        <f>IF(ROW()-ROW(A$4)&lt;=1000,ROW()-ROW(A$4),"")</f>
        <v/>
      </c>
      <c r="G1489" s="309" t="str">
        <f>IF(IF(ISNUMBER(E1489),"",MAX(G$4:G1488)+1)&lt;=G$3,IF(ISNUMBER(E1489),"",MAX(G$4:G1488)+1),"")</f>
        <v/>
      </c>
      <c r="K1489" s="309"/>
      <c r="L1489" s="309" t="str">
        <f>IF(C1489="","",IF(ISNUMBER(MATCH(C1489,$J$5:$J$1000,0)),"",IF(G1489=1,E$4,0)+MAX(L$4:L1488)+1))</f>
        <v/>
      </c>
    </row>
    <row r="1490" spans="1:12" ht="12.75" customHeight="1" x14ac:dyDescent="0.25">
      <c r="A1490" s="310" t="str">
        <f>IF(ROW()-ROW(A$4)&lt;=1000,ROW()-ROW(A$4),"")</f>
        <v/>
      </c>
      <c r="G1490" s="309" t="str">
        <f>IF(IF(ISNUMBER(E1490),"",MAX(G$4:G1489)+1)&lt;=G$3,IF(ISNUMBER(E1490),"",MAX(G$4:G1489)+1),"")</f>
        <v/>
      </c>
      <c r="K1490" s="309"/>
      <c r="L1490" s="309" t="str">
        <f>IF(C1490="","",IF(ISNUMBER(MATCH(C1490,$J$5:$J$1000,0)),"",IF(G1490=1,E$4,0)+MAX(L$4:L1489)+1))</f>
        <v/>
      </c>
    </row>
    <row r="1491" spans="1:12" ht="12.75" customHeight="1" x14ac:dyDescent="0.25">
      <c r="A1491" s="310" t="str">
        <f>IF(ROW()-ROW(A$4)&lt;=1000,ROW()-ROW(A$4),"")</f>
        <v/>
      </c>
      <c r="G1491" s="309" t="str">
        <f>IF(IF(ISNUMBER(E1491),"",MAX(G$4:G1490)+1)&lt;=G$3,IF(ISNUMBER(E1491),"",MAX(G$4:G1490)+1),"")</f>
        <v/>
      </c>
      <c r="K1491" s="309"/>
      <c r="L1491" s="309" t="str">
        <f>IF(C1491="","",IF(ISNUMBER(MATCH(C1491,$J$5:$J$1000,0)),"",IF(G1491=1,E$4,0)+MAX(L$4:L1490)+1))</f>
        <v/>
      </c>
    </row>
    <row r="1492" spans="1:12" ht="12.75" customHeight="1" x14ac:dyDescent="0.25">
      <c r="A1492" s="310" t="str">
        <f>IF(ROW()-ROW(A$4)&lt;=1000,ROW()-ROW(A$4),"")</f>
        <v/>
      </c>
      <c r="G1492" s="309" t="str">
        <f>IF(IF(ISNUMBER(E1492),"",MAX(G$4:G1491)+1)&lt;=G$3,IF(ISNUMBER(E1492),"",MAX(G$4:G1491)+1),"")</f>
        <v/>
      </c>
      <c r="K1492" s="309"/>
      <c r="L1492" s="309" t="str">
        <f>IF(C1492="","",IF(ISNUMBER(MATCH(C1492,$J$5:$J$1000,0)),"",IF(G1492=1,E$4,0)+MAX(L$4:L1491)+1))</f>
        <v/>
      </c>
    </row>
    <row r="1493" spans="1:12" ht="12.75" customHeight="1" x14ac:dyDescent="0.25">
      <c r="A1493" s="310" t="str">
        <f>IF(ROW()-ROW(A$4)&lt;=1000,ROW()-ROW(A$4),"")</f>
        <v/>
      </c>
      <c r="G1493" s="309" t="str">
        <f>IF(IF(ISNUMBER(E1493),"",MAX(G$4:G1492)+1)&lt;=G$3,IF(ISNUMBER(E1493),"",MAX(G$4:G1492)+1),"")</f>
        <v/>
      </c>
      <c r="K1493" s="309"/>
      <c r="L1493" s="309" t="str">
        <f>IF(C1493="","",IF(ISNUMBER(MATCH(C1493,$J$5:$J$1000,0)),"",IF(G1493=1,E$4,0)+MAX(L$4:L1492)+1))</f>
        <v/>
      </c>
    </row>
    <row r="1494" spans="1:12" ht="12.75" customHeight="1" x14ac:dyDescent="0.25">
      <c r="A1494" s="310" t="str">
        <f>IF(ROW()-ROW(A$4)&lt;=1000,ROW()-ROW(A$4),"")</f>
        <v/>
      </c>
      <c r="G1494" s="309" t="str">
        <f>IF(IF(ISNUMBER(E1494),"",MAX(G$4:G1493)+1)&lt;=G$3,IF(ISNUMBER(E1494),"",MAX(G$4:G1493)+1),"")</f>
        <v/>
      </c>
      <c r="K1494" s="309"/>
      <c r="L1494" s="309" t="str">
        <f>IF(C1494="","",IF(ISNUMBER(MATCH(C1494,$J$5:$J$1000,0)),"",IF(G1494=1,E$4,0)+MAX(L$4:L1493)+1))</f>
        <v/>
      </c>
    </row>
    <row r="1495" spans="1:12" ht="12.75" customHeight="1" x14ac:dyDescent="0.25">
      <c r="A1495" s="310" t="str">
        <f>IF(ROW()-ROW(A$4)&lt;=1000,ROW()-ROW(A$4),"")</f>
        <v/>
      </c>
      <c r="G1495" s="309" t="str">
        <f>IF(IF(ISNUMBER(E1495),"",MAX(G$4:G1494)+1)&lt;=G$3,IF(ISNUMBER(E1495),"",MAX(G$4:G1494)+1),"")</f>
        <v/>
      </c>
      <c r="K1495" s="309"/>
      <c r="L1495" s="309" t="str">
        <f>IF(C1495="","",IF(ISNUMBER(MATCH(C1495,$J$5:$J$1000,0)),"",IF(G1495=1,E$4,0)+MAX(L$4:L1494)+1))</f>
        <v/>
      </c>
    </row>
    <row r="1496" spans="1:12" ht="12.75" customHeight="1" x14ac:dyDescent="0.25">
      <c r="A1496" s="310" t="str">
        <f>IF(ROW()-ROW(A$4)&lt;=1000,ROW()-ROW(A$4),"")</f>
        <v/>
      </c>
      <c r="G1496" s="309" t="str">
        <f>IF(IF(ISNUMBER(E1496),"",MAX(G$4:G1495)+1)&lt;=G$3,IF(ISNUMBER(E1496),"",MAX(G$4:G1495)+1),"")</f>
        <v/>
      </c>
      <c r="K1496" s="309"/>
      <c r="L1496" s="309" t="str">
        <f>IF(C1496="","",IF(ISNUMBER(MATCH(C1496,$J$5:$J$1000,0)),"",IF(G1496=1,E$4,0)+MAX(L$4:L1495)+1))</f>
        <v/>
      </c>
    </row>
    <row r="1497" spans="1:12" ht="12.75" customHeight="1" x14ac:dyDescent="0.25">
      <c r="A1497" s="310" t="str">
        <f>IF(ROW()-ROW(A$4)&lt;=1000,ROW()-ROW(A$4),"")</f>
        <v/>
      </c>
      <c r="G1497" s="309" t="str">
        <f>IF(IF(ISNUMBER(E1497),"",MAX(G$4:G1496)+1)&lt;=G$3,IF(ISNUMBER(E1497),"",MAX(G$4:G1496)+1),"")</f>
        <v/>
      </c>
      <c r="K1497" s="309"/>
      <c r="L1497" s="309" t="str">
        <f>IF(C1497="","",IF(ISNUMBER(MATCH(C1497,$J$5:$J$1000,0)),"",IF(G1497=1,E$4,0)+MAX(L$4:L1496)+1))</f>
        <v/>
      </c>
    </row>
    <row r="1498" spans="1:12" ht="12.75" customHeight="1" x14ac:dyDescent="0.25">
      <c r="A1498" s="310" t="str">
        <f>IF(ROW()-ROW(A$4)&lt;=1000,ROW()-ROW(A$4),"")</f>
        <v/>
      </c>
      <c r="G1498" s="309" t="str">
        <f>IF(IF(ISNUMBER(E1498),"",MAX(G$4:G1497)+1)&lt;=G$3,IF(ISNUMBER(E1498),"",MAX(G$4:G1497)+1),"")</f>
        <v/>
      </c>
      <c r="K1498" s="309"/>
      <c r="L1498" s="309" t="str">
        <f>IF(C1498="","",IF(ISNUMBER(MATCH(C1498,$J$5:$J$1000,0)),"",IF(G1498=1,E$4,0)+MAX(L$4:L1497)+1))</f>
        <v/>
      </c>
    </row>
    <row r="1499" spans="1:12" ht="12.75" customHeight="1" x14ac:dyDescent="0.25">
      <c r="A1499" s="310" t="str">
        <f>IF(ROW()-ROW(A$4)&lt;=1000,ROW()-ROW(A$4),"")</f>
        <v/>
      </c>
      <c r="G1499" s="309" t="str">
        <f>IF(IF(ISNUMBER(E1499),"",MAX(G$4:G1498)+1)&lt;=G$3,IF(ISNUMBER(E1499),"",MAX(G$4:G1498)+1),"")</f>
        <v/>
      </c>
      <c r="K1499" s="309"/>
      <c r="L1499" s="309" t="str">
        <f>IF(C1499="","",IF(ISNUMBER(MATCH(C1499,$J$5:$J$1000,0)),"",IF(G1499=1,E$4,0)+MAX(L$4:L1498)+1))</f>
        <v/>
      </c>
    </row>
    <row r="1500" spans="1:12" ht="12.75" customHeight="1" x14ac:dyDescent="0.25">
      <c r="A1500" s="310" t="str">
        <f>IF(ROW()-ROW(A$4)&lt;=1000,ROW()-ROW(A$4),"")</f>
        <v/>
      </c>
      <c r="G1500" s="309" t="str">
        <f>IF(IF(ISNUMBER(E1500),"",MAX(G$4:G1499)+1)&lt;=G$3,IF(ISNUMBER(E1500),"",MAX(G$4:G1499)+1),"")</f>
        <v/>
      </c>
      <c r="K1500" s="309"/>
      <c r="L1500" s="309" t="str">
        <f>IF(C1500="","",IF(ISNUMBER(MATCH(C1500,$J$5:$J$1000,0)),"",IF(G1500=1,E$4,0)+MAX(L$4:L1499)+1))</f>
        <v/>
      </c>
    </row>
    <row r="1501" spans="1:12" ht="12.75" customHeight="1" x14ac:dyDescent="0.25">
      <c r="A1501" s="310" t="str">
        <f>IF(ROW()-ROW(A$4)&lt;=1000,ROW()-ROW(A$4),"")</f>
        <v/>
      </c>
      <c r="G1501" s="309" t="str">
        <f>IF(IF(ISNUMBER(E1501),"",MAX(G$4:G1500)+1)&lt;=G$3,IF(ISNUMBER(E1501),"",MAX(G$4:G1500)+1),"")</f>
        <v/>
      </c>
      <c r="K1501" s="309"/>
      <c r="L1501" s="309" t="str">
        <f>IF(C1501="","",IF(ISNUMBER(MATCH(C1501,$J$5:$J$1000,0)),"",IF(G1501=1,E$4,0)+MAX(L$4:L1500)+1))</f>
        <v/>
      </c>
    </row>
    <row r="1502" spans="1:12" ht="12.75" customHeight="1" x14ac:dyDescent="0.25">
      <c r="A1502" s="310" t="str">
        <f>IF(ROW()-ROW(A$4)&lt;=1000,ROW()-ROW(A$4),"")</f>
        <v/>
      </c>
      <c r="G1502" s="309" t="str">
        <f>IF(IF(ISNUMBER(E1502),"",MAX(G$4:G1501)+1)&lt;=G$3,IF(ISNUMBER(E1502),"",MAX(G$4:G1501)+1),"")</f>
        <v/>
      </c>
      <c r="K1502" s="309"/>
      <c r="L1502" s="309" t="str">
        <f>IF(C1502="","",IF(ISNUMBER(MATCH(C1502,$J$5:$J$1000,0)),"",IF(G1502=1,E$4,0)+MAX(L$4:L1501)+1))</f>
        <v/>
      </c>
    </row>
    <row r="1503" spans="1:12" ht="12.75" customHeight="1" x14ac:dyDescent="0.25">
      <c r="A1503" s="310" t="str">
        <f>IF(ROW()-ROW(A$4)&lt;=1000,ROW()-ROW(A$4),"")</f>
        <v/>
      </c>
      <c r="G1503" s="309" t="str">
        <f>IF(IF(ISNUMBER(E1503),"",MAX(G$4:G1502)+1)&lt;=G$3,IF(ISNUMBER(E1503),"",MAX(G$4:G1502)+1),"")</f>
        <v/>
      </c>
      <c r="K1503" s="309"/>
      <c r="L1503" s="309" t="str">
        <f>IF(C1503="","",IF(ISNUMBER(MATCH(C1503,$J$5:$J$1000,0)),"",IF(G1503=1,E$4,0)+MAX(L$4:L1502)+1))</f>
        <v/>
      </c>
    </row>
    <row r="1504" spans="1:12" ht="12.75" customHeight="1" x14ac:dyDescent="0.25">
      <c r="A1504" s="310" t="str">
        <f>IF(ROW()-ROW(A$4)&lt;=1000,ROW()-ROW(A$4),"")</f>
        <v/>
      </c>
      <c r="G1504" s="309" t="str">
        <f>IF(IF(ISNUMBER(E1504),"",MAX(G$4:G1503)+1)&lt;=G$3,IF(ISNUMBER(E1504),"",MAX(G$4:G1503)+1),"")</f>
        <v/>
      </c>
      <c r="K1504" s="309"/>
      <c r="L1504" s="309" t="str">
        <f>IF(C1504="","",IF(ISNUMBER(MATCH(C1504,$J$5:$J$1000,0)),"",IF(G1504=1,E$4,0)+MAX(L$4:L1503)+1))</f>
        <v/>
      </c>
    </row>
    <row r="1505" spans="1:12" ht="12.75" customHeight="1" x14ac:dyDescent="0.25">
      <c r="A1505" s="310" t="str">
        <f>IF(ROW()-ROW(A$4)&lt;=1000,ROW()-ROW(A$4),"")</f>
        <v/>
      </c>
      <c r="G1505" s="309" t="str">
        <f>IF(IF(ISNUMBER(E1505),"",MAX(G$4:G1504)+1)&lt;=G$3,IF(ISNUMBER(E1505),"",MAX(G$4:G1504)+1),"")</f>
        <v/>
      </c>
      <c r="K1505" s="309"/>
      <c r="L1505" s="309" t="str">
        <f>IF(C1505="","",IF(ISNUMBER(MATCH(C1505,$J$5:$J$1000,0)),"",IF(G1505=1,E$4,0)+MAX(L$4:L1504)+1))</f>
        <v/>
      </c>
    </row>
    <row r="1506" spans="1:12" ht="12.75" customHeight="1" x14ac:dyDescent="0.25">
      <c r="A1506" s="310" t="str">
        <f>IF(ROW()-ROW(A$4)&lt;=1000,ROW()-ROW(A$4),"")</f>
        <v/>
      </c>
      <c r="G1506" s="309" t="str">
        <f>IF(IF(ISNUMBER(E1506),"",MAX(G$4:G1505)+1)&lt;=G$3,IF(ISNUMBER(E1506),"",MAX(G$4:G1505)+1),"")</f>
        <v/>
      </c>
      <c r="K1506" s="309"/>
      <c r="L1506" s="309" t="str">
        <f>IF(C1506="","",IF(ISNUMBER(MATCH(C1506,$J$5:$J$1000,0)),"",IF(G1506=1,E$4,0)+MAX(L$4:L1505)+1))</f>
        <v/>
      </c>
    </row>
    <row r="1507" spans="1:12" ht="12.75" customHeight="1" x14ac:dyDescent="0.25">
      <c r="A1507" s="310" t="str">
        <f>IF(ROW()-ROW(A$4)&lt;=1000,ROW()-ROW(A$4),"")</f>
        <v/>
      </c>
      <c r="G1507" s="309" t="str">
        <f>IF(IF(ISNUMBER(E1507),"",MAX(G$4:G1506)+1)&lt;=G$3,IF(ISNUMBER(E1507),"",MAX(G$4:G1506)+1),"")</f>
        <v/>
      </c>
      <c r="K1507" s="309"/>
      <c r="L1507" s="309" t="str">
        <f>IF(C1507="","",IF(ISNUMBER(MATCH(C1507,$J$5:$J$1000,0)),"",IF(G1507=1,E$4,0)+MAX(L$4:L1506)+1))</f>
        <v/>
      </c>
    </row>
    <row r="1508" spans="1:12" ht="12.75" customHeight="1" x14ac:dyDescent="0.25">
      <c r="A1508" s="310" t="str">
        <f>IF(ROW()-ROW(A$4)&lt;=1000,ROW()-ROW(A$4),"")</f>
        <v/>
      </c>
      <c r="G1508" s="309" t="str">
        <f>IF(IF(ISNUMBER(E1508),"",MAX(G$4:G1507)+1)&lt;=G$3,IF(ISNUMBER(E1508),"",MAX(G$4:G1507)+1),"")</f>
        <v/>
      </c>
      <c r="K1508" s="309"/>
      <c r="L1508" s="309" t="str">
        <f>IF(C1508="","",IF(ISNUMBER(MATCH(C1508,$J$5:$J$1000,0)),"",IF(G1508=1,E$4,0)+MAX(L$4:L1507)+1))</f>
        <v/>
      </c>
    </row>
    <row r="1509" spans="1:12" ht="12.75" customHeight="1" x14ac:dyDescent="0.25">
      <c r="A1509" s="310" t="str">
        <f>IF(ROW()-ROW(A$4)&lt;=1000,ROW()-ROW(A$4),"")</f>
        <v/>
      </c>
      <c r="G1509" s="309" t="str">
        <f>IF(IF(ISNUMBER(E1509),"",MAX(G$4:G1508)+1)&lt;=G$3,IF(ISNUMBER(E1509),"",MAX(G$4:G1508)+1),"")</f>
        <v/>
      </c>
      <c r="K1509" s="309"/>
      <c r="L1509" s="309" t="str">
        <f>IF(C1509="","",IF(ISNUMBER(MATCH(C1509,$J$5:$J$1000,0)),"",IF(G1509=1,E$4,0)+MAX(L$4:L1508)+1))</f>
        <v/>
      </c>
    </row>
    <row r="1510" spans="1:12" ht="12.75" customHeight="1" x14ac:dyDescent="0.25">
      <c r="A1510" s="310" t="str">
        <f>IF(ROW()-ROW(A$4)&lt;=1000,ROW()-ROW(A$4),"")</f>
        <v/>
      </c>
      <c r="G1510" s="309" t="str">
        <f>IF(IF(ISNUMBER(E1510),"",MAX(G$4:G1509)+1)&lt;=G$3,IF(ISNUMBER(E1510),"",MAX(G$4:G1509)+1),"")</f>
        <v/>
      </c>
      <c r="K1510" s="309"/>
      <c r="L1510" s="309" t="str">
        <f>IF(C1510="","",IF(ISNUMBER(MATCH(C1510,$J$5:$J$1000,0)),"",IF(G1510=1,E$4,0)+MAX(L$4:L1509)+1))</f>
        <v/>
      </c>
    </row>
    <row r="1511" spans="1:12" ht="12.75" customHeight="1" x14ac:dyDescent="0.25">
      <c r="A1511" s="310" t="str">
        <f>IF(ROW()-ROW(A$4)&lt;=1000,ROW()-ROW(A$4),"")</f>
        <v/>
      </c>
      <c r="G1511" s="309" t="str">
        <f>IF(IF(ISNUMBER(E1511),"",MAX(G$4:G1510)+1)&lt;=G$3,IF(ISNUMBER(E1511),"",MAX(G$4:G1510)+1),"")</f>
        <v/>
      </c>
      <c r="K1511" s="309"/>
      <c r="L1511" s="309" t="str">
        <f>IF(C1511="","",IF(ISNUMBER(MATCH(C1511,$J$5:$J$1000,0)),"",IF(G1511=1,E$4,0)+MAX(L$4:L1510)+1))</f>
        <v/>
      </c>
    </row>
    <row r="1512" spans="1:12" ht="12.75" customHeight="1" x14ac:dyDescent="0.25">
      <c r="A1512" s="310" t="str">
        <f>IF(ROW()-ROW(A$4)&lt;=1000,ROW()-ROW(A$4),"")</f>
        <v/>
      </c>
      <c r="G1512" s="309" t="str">
        <f>IF(IF(ISNUMBER(E1512),"",MAX(G$4:G1511)+1)&lt;=G$3,IF(ISNUMBER(E1512),"",MAX(G$4:G1511)+1),"")</f>
        <v/>
      </c>
      <c r="K1512" s="309"/>
      <c r="L1512" s="309" t="str">
        <f>IF(C1512="","",IF(ISNUMBER(MATCH(C1512,$J$5:$J$1000,0)),"",IF(G1512=1,E$4,0)+MAX(L$4:L1511)+1))</f>
        <v/>
      </c>
    </row>
    <row r="1513" spans="1:12" ht="12.75" customHeight="1" x14ac:dyDescent="0.25">
      <c r="A1513" s="310" t="str">
        <f>IF(ROW()-ROW(A$4)&lt;=1000,ROW()-ROW(A$4),"")</f>
        <v/>
      </c>
      <c r="G1513" s="309" t="str">
        <f>IF(IF(ISNUMBER(E1513),"",MAX(G$4:G1512)+1)&lt;=G$3,IF(ISNUMBER(E1513),"",MAX(G$4:G1512)+1),"")</f>
        <v/>
      </c>
      <c r="K1513" s="309"/>
      <c r="L1513" s="309" t="str">
        <f>IF(C1513="","",IF(ISNUMBER(MATCH(C1513,$J$5:$J$1000,0)),"",IF(G1513=1,E$4,0)+MAX(L$4:L1512)+1))</f>
        <v/>
      </c>
    </row>
    <row r="1514" spans="1:12" ht="12.75" customHeight="1" x14ac:dyDescent="0.25">
      <c r="A1514" s="310" t="str">
        <f>IF(ROW()-ROW(A$4)&lt;=1000,ROW()-ROW(A$4),"")</f>
        <v/>
      </c>
      <c r="G1514" s="309" t="str">
        <f>IF(IF(ISNUMBER(E1514),"",MAX(G$4:G1513)+1)&lt;=G$3,IF(ISNUMBER(E1514),"",MAX(G$4:G1513)+1),"")</f>
        <v/>
      </c>
      <c r="K1514" s="309"/>
      <c r="L1514" s="309" t="str">
        <f>IF(C1514="","",IF(ISNUMBER(MATCH(C1514,$J$5:$J$1000,0)),"",IF(G1514=1,E$4,0)+MAX(L$4:L1513)+1))</f>
        <v/>
      </c>
    </row>
    <row r="1515" spans="1:12" ht="12.75" customHeight="1" x14ac:dyDescent="0.25">
      <c r="A1515" s="310" t="str">
        <f>IF(ROW()-ROW(A$4)&lt;=1000,ROW()-ROW(A$4),"")</f>
        <v/>
      </c>
      <c r="G1515" s="309" t="str">
        <f>IF(IF(ISNUMBER(E1515),"",MAX(G$4:G1514)+1)&lt;=G$3,IF(ISNUMBER(E1515),"",MAX(G$4:G1514)+1),"")</f>
        <v/>
      </c>
      <c r="K1515" s="309"/>
      <c r="L1515" s="309" t="str">
        <f>IF(C1515="","",IF(ISNUMBER(MATCH(C1515,$J$5:$J$1000,0)),"",IF(G1515=1,E$4,0)+MAX(L$4:L1514)+1))</f>
        <v/>
      </c>
    </row>
    <row r="1516" spans="1:12" ht="12.75" customHeight="1" x14ac:dyDescent="0.25">
      <c r="A1516" s="310" t="str">
        <f>IF(ROW()-ROW(A$4)&lt;=1000,ROW()-ROW(A$4),"")</f>
        <v/>
      </c>
      <c r="G1516" s="309" t="str">
        <f>IF(IF(ISNUMBER(E1516),"",MAX(G$4:G1515)+1)&lt;=G$3,IF(ISNUMBER(E1516),"",MAX(G$4:G1515)+1),"")</f>
        <v/>
      </c>
      <c r="K1516" s="309"/>
      <c r="L1516" s="309" t="str">
        <f>IF(C1516="","",IF(ISNUMBER(MATCH(C1516,$J$5:$J$1000,0)),"",IF(G1516=1,E$4,0)+MAX(L$4:L1515)+1))</f>
        <v/>
      </c>
    </row>
    <row r="1517" spans="1:12" ht="12.75" customHeight="1" x14ac:dyDescent="0.25">
      <c r="A1517" s="310" t="str">
        <f>IF(ROW()-ROW(A$4)&lt;=1000,ROW()-ROW(A$4),"")</f>
        <v/>
      </c>
      <c r="G1517" s="309" t="str">
        <f>IF(IF(ISNUMBER(E1517),"",MAX(G$4:G1516)+1)&lt;=G$3,IF(ISNUMBER(E1517),"",MAX(G$4:G1516)+1),"")</f>
        <v/>
      </c>
      <c r="K1517" s="309"/>
      <c r="L1517" s="309" t="str">
        <f>IF(C1517="","",IF(ISNUMBER(MATCH(C1517,$J$5:$J$1000,0)),"",IF(G1517=1,E$4,0)+MAX(L$4:L1516)+1))</f>
        <v/>
      </c>
    </row>
    <row r="1518" spans="1:12" ht="12.75" customHeight="1" x14ac:dyDescent="0.25">
      <c r="A1518" s="310" t="str">
        <f>IF(ROW()-ROW(A$4)&lt;=1000,ROW()-ROW(A$4),"")</f>
        <v/>
      </c>
      <c r="G1518" s="309" t="str">
        <f>IF(IF(ISNUMBER(E1518),"",MAX(G$4:G1517)+1)&lt;=G$3,IF(ISNUMBER(E1518),"",MAX(G$4:G1517)+1),"")</f>
        <v/>
      </c>
      <c r="K1518" s="309"/>
      <c r="L1518" s="309" t="str">
        <f>IF(C1518="","",IF(ISNUMBER(MATCH(C1518,$J$5:$J$1000,0)),"",IF(G1518=1,E$4,0)+MAX(L$4:L1517)+1))</f>
        <v/>
      </c>
    </row>
    <row r="1519" spans="1:12" ht="12.75" customHeight="1" x14ac:dyDescent="0.25">
      <c r="A1519" s="310" t="str">
        <f>IF(ROW()-ROW(A$4)&lt;=1000,ROW()-ROW(A$4),"")</f>
        <v/>
      </c>
      <c r="G1519" s="309" t="str">
        <f>IF(IF(ISNUMBER(E1519),"",MAX(G$4:G1518)+1)&lt;=G$3,IF(ISNUMBER(E1519),"",MAX(G$4:G1518)+1),"")</f>
        <v/>
      </c>
      <c r="K1519" s="309"/>
      <c r="L1519" s="309" t="str">
        <f>IF(C1519="","",IF(ISNUMBER(MATCH(C1519,$J$5:$J$1000,0)),"",IF(G1519=1,E$4,0)+MAX(L$4:L1518)+1))</f>
        <v/>
      </c>
    </row>
    <row r="1520" spans="1:12" ht="12.75" customHeight="1" x14ac:dyDescent="0.25">
      <c r="A1520" s="310" t="str">
        <f>IF(ROW()-ROW(A$4)&lt;=1000,ROW()-ROW(A$4),"")</f>
        <v/>
      </c>
      <c r="G1520" s="309" t="str">
        <f>IF(IF(ISNUMBER(E1520),"",MAX(G$4:G1519)+1)&lt;=G$3,IF(ISNUMBER(E1520),"",MAX(G$4:G1519)+1),"")</f>
        <v/>
      </c>
      <c r="K1520" s="309"/>
      <c r="L1520" s="309" t="str">
        <f>IF(C1520="","",IF(ISNUMBER(MATCH(C1520,$J$5:$J$1000,0)),"",IF(G1520=1,E$4,0)+MAX(L$4:L1519)+1))</f>
        <v/>
      </c>
    </row>
    <row r="1521" spans="1:12" ht="12.75" customHeight="1" x14ac:dyDescent="0.25">
      <c r="A1521" s="310" t="str">
        <f>IF(ROW()-ROW(A$4)&lt;=1000,ROW()-ROW(A$4),"")</f>
        <v/>
      </c>
      <c r="G1521" s="309" t="str">
        <f>IF(IF(ISNUMBER(E1521),"",MAX(G$4:G1520)+1)&lt;=G$3,IF(ISNUMBER(E1521),"",MAX(G$4:G1520)+1),"")</f>
        <v/>
      </c>
      <c r="K1521" s="309"/>
      <c r="L1521" s="309" t="str">
        <f>IF(C1521="","",IF(ISNUMBER(MATCH(C1521,$J$5:$J$1000,0)),"",IF(G1521=1,E$4,0)+MAX(L$4:L1520)+1))</f>
        <v/>
      </c>
    </row>
    <row r="1522" spans="1:12" ht="12.75" customHeight="1" x14ac:dyDescent="0.25">
      <c r="A1522" s="310" t="str">
        <f>IF(ROW()-ROW(A$4)&lt;=1000,ROW()-ROW(A$4),"")</f>
        <v/>
      </c>
      <c r="G1522" s="309" t="str">
        <f>IF(IF(ISNUMBER(E1522),"",MAX(G$4:G1521)+1)&lt;=G$3,IF(ISNUMBER(E1522),"",MAX(G$4:G1521)+1),"")</f>
        <v/>
      </c>
      <c r="K1522" s="309"/>
      <c r="L1522" s="309" t="str">
        <f>IF(C1522="","",IF(ISNUMBER(MATCH(C1522,$J$5:$J$1000,0)),"",IF(G1522=1,E$4,0)+MAX(L$4:L1521)+1))</f>
        <v/>
      </c>
    </row>
    <row r="1523" spans="1:12" ht="12.75" customHeight="1" x14ac:dyDescent="0.25">
      <c r="A1523" s="310" t="str">
        <f>IF(ROW()-ROW(A$4)&lt;=1000,ROW()-ROW(A$4),"")</f>
        <v/>
      </c>
      <c r="G1523" s="309" t="str">
        <f>IF(IF(ISNUMBER(E1523),"",MAX(G$4:G1522)+1)&lt;=G$3,IF(ISNUMBER(E1523),"",MAX(G$4:G1522)+1),"")</f>
        <v/>
      </c>
      <c r="K1523" s="309"/>
      <c r="L1523" s="309" t="str">
        <f>IF(C1523="","",IF(ISNUMBER(MATCH(C1523,$J$5:$J$1000,0)),"",IF(G1523=1,E$4,0)+MAX(L$4:L1522)+1))</f>
        <v/>
      </c>
    </row>
    <row r="1524" spans="1:12" ht="12.75" customHeight="1" x14ac:dyDescent="0.25">
      <c r="A1524" s="310" t="str">
        <f>IF(ROW()-ROW(A$4)&lt;=1000,ROW()-ROW(A$4),"")</f>
        <v/>
      </c>
      <c r="G1524" s="309" t="str">
        <f>IF(IF(ISNUMBER(E1524),"",MAX(G$4:G1523)+1)&lt;=G$3,IF(ISNUMBER(E1524),"",MAX(G$4:G1523)+1),"")</f>
        <v/>
      </c>
      <c r="K1524" s="309"/>
      <c r="L1524" s="309" t="str">
        <f>IF(C1524="","",IF(ISNUMBER(MATCH(C1524,$J$5:$J$1000,0)),"",IF(G1524=1,E$4,0)+MAX(L$4:L1523)+1))</f>
        <v/>
      </c>
    </row>
    <row r="1525" spans="1:12" ht="12.75" customHeight="1" x14ac:dyDescent="0.25">
      <c r="A1525" s="310" t="str">
        <f>IF(ROW()-ROW(A$4)&lt;=1000,ROW()-ROW(A$4),"")</f>
        <v/>
      </c>
      <c r="G1525" s="309" t="str">
        <f>IF(IF(ISNUMBER(E1525),"",MAX(G$4:G1524)+1)&lt;=G$3,IF(ISNUMBER(E1525),"",MAX(G$4:G1524)+1),"")</f>
        <v/>
      </c>
      <c r="K1525" s="309"/>
      <c r="L1525" s="309" t="str">
        <f>IF(C1525="","",IF(ISNUMBER(MATCH(C1525,$J$5:$J$1000,0)),"",IF(G1525=1,E$4,0)+MAX(L$4:L1524)+1))</f>
        <v/>
      </c>
    </row>
  </sheetData>
  <phoneticPr fontId="12" type="noConversion"/>
  <conditionalFormatting sqref="J5:J12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:BD134">
    <cfRule type="notContainsBlanks" dxfId="0" priority="36">
      <formula>LEN(TRIM(AX5))&gt;0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11</vt:lpstr>
      <vt:lpstr>12</vt:lpstr>
      <vt:lpstr>13</vt:lpstr>
      <vt:lpstr>14</vt:lpstr>
      <vt:lpstr>15</vt:lpstr>
      <vt:lpstr>51</vt:lpstr>
      <vt:lpstr>____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2025-11-12T11:30:43Z</dcterms:created>
  <dcterms:modified xsi:type="dcterms:W3CDTF">2025-11-14T13:30:21Z</dcterms:modified>
</cp:coreProperties>
</file>