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15_REPOS\01_Beta-Me\Beta_xls\"/>
    </mc:Choice>
  </mc:AlternateContent>
  <xr:revisionPtr revIDLastSave="0" documentId="13_ncr:1_{E7BA2ED2-393A-4B71-B355-F29878AB7560}" xr6:coauthVersionLast="47" xr6:coauthVersionMax="47" xr10:uidLastSave="{00000000-0000-0000-0000-000000000000}"/>
  <bookViews>
    <workbookView xWindow="-120" yWindow="-120" windowWidth="29040" windowHeight="16440" activeTab="2" xr2:uid="{B612C9A5-B15E-4EDC-BF1B-7FB0148FB41B}"/>
  </bookViews>
  <sheets>
    <sheet name="A" sheetId="20" r:id="rId1"/>
    <sheet name="B" sheetId="19" r:id="rId2"/>
    <sheet name="C" sheetId="18" r:id="rId3"/>
    <sheet name="D" sheetId="3" r:id="rId4"/>
    <sheet name="E" sheetId="11" r:id="rId5"/>
    <sheet name="F" sheetId="13" r:id="rId6"/>
    <sheet name="H" sheetId="14" r:id="rId7"/>
    <sheet name="i" sheetId="15" r:id="rId8"/>
    <sheet name="J" sheetId="16" r:id="rId9"/>
    <sheet name="K" sheetId="17" r:id="rId10"/>
    <sheet name="b01" sheetId="21" r:id="rId11"/>
  </sheets>
  <externalReferences>
    <externalReference r:id="rId12"/>
    <externalReference r:id="rId13"/>
    <externalReference r:id="rId14"/>
    <externalReference r:id="rId15"/>
  </externalReferences>
  <definedNames>
    <definedName name="a">[1]!Tab.711[#Headers]</definedName>
    <definedName name="aq">#REF!</definedName>
    <definedName name="AV">#REF!</definedName>
    <definedName name="Coord">#REF!</definedName>
    <definedName name="I">#REF!</definedName>
    <definedName name="Mean_A">'[2]Discrete distribution'!$B$30</definedName>
    <definedName name="mean_X" localSheetId="0">#REF!</definedName>
    <definedName name="mean_X" localSheetId="7">#REF!</definedName>
    <definedName name="mean_X">#REF!</definedName>
    <definedName name="mean_X.">#REF!</definedName>
    <definedName name="mean_Y" localSheetId="0">#REF!</definedName>
    <definedName name="mean_Y" localSheetId="7">#REF!</definedName>
    <definedName name="mean_Y">#REF!</definedName>
    <definedName name="mean_Y.">#REF!</definedName>
    <definedName name="mu">'[2]Normal distribution'!$B$8</definedName>
    <definedName name="mu_A">[2]portfolio!$C$3</definedName>
    <definedName name="mu_B">[2]portfolio!$C$4</definedName>
    <definedName name="P1_A">'[2]Discrete distribution'!$C$4</definedName>
    <definedName name="P2_A">'[2]Discrete distribution'!$C$5</definedName>
    <definedName name="P3_A">'[2]Discrete distribution'!$C$6</definedName>
    <definedName name="P4_A">'[2]Discrete distribution'!$C$7</definedName>
    <definedName name="P5_A">'[2]Discrete distribution'!$C$8</definedName>
    <definedName name="Rot">#REF!</definedName>
    <definedName name="SD_A">'[2]Discrete distribution'!$B$32</definedName>
    <definedName name="SD_X" localSheetId="0">#REF!</definedName>
    <definedName name="SD_X" localSheetId="7">#REF!</definedName>
    <definedName name="SD_X">#REF!</definedName>
    <definedName name="SD_Y" localSheetId="0">#REF!</definedName>
    <definedName name="SD_Y" localSheetId="7">#REF!</definedName>
    <definedName name="SD_Y">#REF!</definedName>
    <definedName name="sigma">'[2]Normal distribution'!$C$8</definedName>
    <definedName name="sigma_AB">[2]portfolio!$F$3</definedName>
    <definedName name="sigma2_A">[2]portfolio!$D$3</definedName>
    <definedName name="sigma2_B">[2]portfolio!$D$4</definedName>
    <definedName name="Variance_A">'[2]Discrete distribution'!$B$31</definedName>
    <definedName name="X">#REF!</definedName>
    <definedName name="x_A">[2]portfolio!$C$9</definedName>
    <definedName name="x_B">[2]portfolio!$C$10</definedName>
    <definedName name="Xo" localSheetId="0">A!#REF!</definedName>
    <definedName name="Xo" localSheetId="1">[3]A!#REF!</definedName>
    <definedName name="Xo" localSheetId="2">[4]A!#REF!</definedName>
    <definedName name="Xo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" i="18" l="1"/>
  <c r="L6" i="18"/>
  <c r="D23" i="18"/>
  <c r="D24" i="18"/>
  <c r="D25" i="18"/>
  <c r="D26" i="18"/>
  <c r="D27" i="18"/>
  <c r="D28" i="18"/>
  <c r="D29" i="18"/>
  <c r="D30" i="18"/>
  <c r="D31" i="18"/>
  <c r="D32" i="18"/>
  <c r="D22" i="18"/>
  <c r="I23" i="18"/>
  <c r="I24" i="18"/>
  <c r="I25" i="18"/>
  <c r="I26" i="18"/>
  <c r="I27" i="18"/>
  <c r="I28" i="18"/>
  <c r="I29" i="18"/>
  <c r="I30" i="18"/>
  <c r="I31" i="18"/>
  <c r="I32" i="18"/>
  <c r="I22" i="18"/>
  <c r="AA6" i="18" a="1"/>
  <c r="AA6" i="18" s="1"/>
  <c r="K30" i="18"/>
  <c r="K31" i="18" s="1"/>
  <c r="K32" i="18" s="1"/>
  <c r="K33" i="18" s="1"/>
  <c r="K34" i="18" s="1"/>
  <c r="K35" i="18" s="1"/>
  <c r="K36" i="18" s="1"/>
  <c r="K37" i="18" s="1"/>
  <c r="K38" i="18" s="1"/>
  <c r="K39" i="18" s="1"/>
  <c r="L25" i="18"/>
  <c r="L26" i="18"/>
  <c r="AB40" i="20"/>
  <c r="AO36" i="20" s="1"/>
  <c r="AA40" i="20"/>
  <c r="D30" i="20"/>
  <c r="E30" i="20" s="1"/>
  <c r="C29" i="20"/>
  <c r="C28" i="20"/>
  <c r="C27" i="20" s="1"/>
  <c r="C26" i="20" s="1"/>
  <c r="V17" i="20"/>
  <c r="O16" i="20"/>
  <c r="J12" i="20"/>
  <c r="AI9" i="20"/>
  <c r="Q6" i="20"/>
  <c r="AS4" i="20"/>
  <c r="W17" i="19"/>
  <c r="V17" i="19"/>
  <c r="U17" i="19"/>
  <c r="T17" i="19"/>
  <c r="R17" i="19"/>
  <c r="Q17" i="19"/>
  <c r="P17" i="19"/>
  <c r="O17" i="19"/>
  <c r="N16" i="19"/>
  <c r="L16" i="19"/>
  <c r="H16" i="19"/>
  <c r="G16" i="19"/>
  <c r="E16" i="19"/>
  <c r="AI15" i="19"/>
  <c r="N15" i="19"/>
  <c r="I15" i="19"/>
  <c r="H15" i="19"/>
  <c r="G15" i="19"/>
  <c r="L15" i="19" s="1"/>
  <c r="E15" i="19"/>
  <c r="AI14" i="19"/>
  <c r="N14" i="19"/>
  <c r="H14" i="19"/>
  <c r="G14" i="19"/>
  <c r="L14" i="19" s="1"/>
  <c r="E14" i="19"/>
  <c r="AI13" i="19"/>
  <c r="N13" i="19"/>
  <c r="I13" i="19"/>
  <c r="H13" i="19"/>
  <c r="G13" i="19"/>
  <c r="L13" i="19" s="1"/>
  <c r="D13" i="19"/>
  <c r="J12" i="19"/>
  <c r="I12" i="19"/>
  <c r="H12" i="19"/>
  <c r="G12" i="19"/>
  <c r="L12" i="19" s="1"/>
  <c r="S12" i="19" s="1"/>
  <c r="D12" i="19"/>
  <c r="AI11" i="19"/>
  <c r="N11" i="19"/>
  <c r="I11" i="19"/>
  <c r="L11" i="19" s="1"/>
  <c r="H11" i="19"/>
  <c r="G11" i="19"/>
  <c r="D11" i="19"/>
  <c r="N10" i="19"/>
  <c r="H10" i="19"/>
  <c r="G10" i="19"/>
  <c r="L10" i="19" s="1"/>
  <c r="C10" i="19"/>
  <c r="AI9" i="19"/>
  <c r="N9" i="19"/>
  <c r="I9" i="19"/>
  <c r="H9" i="19"/>
  <c r="G9" i="19"/>
  <c r="L9" i="19" s="1"/>
  <c r="C9" i="19"/>
  <c r="AI8" i="19"/>
  <c r="N8" i="19"/>
  <c r="L8" i="19"/>
  <c r="H8" i="19"/>
  <c r="G8" i="19"/>
  <c r="C8" i="19"/>
  <c r="AN6" i="19"/>
  <c r="Q6" i="19"/>
  <c r="AO6" i="19" s="1"/>
  <c r="O6" i="19"/>
  <c r="AM6" i="19" s="1"/>
  <c r="AO5" i="19"/>
  <c r="AM5" i="19"/>
  <c r="AO4" i="19"/>
  <c r="AN4" i="19"/>
  <c r="Q4" i="19"/>
  <c r="O4" i="19"/>
  <c r="AM4" i="19" s="1"/>
  <c r="AA8" i="18" l="1"/>
  <c r="AA7" i="18"/>
  <c r="F30" i="20"/>
  <c r="G30" i="20" s="1"/>
  <c r="H30" i="20" s="1"/>
  <c r="I30" i="20" s="1"/>
  <c r="E19" i="20"/>
  <c r="E29" i="20"/>
  <c r="C25" i="20"/>
  <c r="C24" i="20" s="1"/>
  <c r="C23" i="20" s="1"/>
  <c r="C22" i="20" s="1"/>
  <c r="C21" i="20" s="1"/>
  <c r="C20" i="20" s="1"/>
  <c r="C19" i="20" s="1"/>
  <c r="AM34" i="20"/>
  <c r="AN35" i="20"/>
  <c r="AP37" i="20"/>
  <c r="N12" i="19"/>
  <c r="Y8" i="19" a="1"/>
  <c r="S17" i="19"/>
  <c r="O18" i="19" a="1"/>
  <c r="AN5" i="19"/>
  <c r="AI10" i="19"/>
  <c r="AI16" i="19"/>
  <c r="C18" i="20" l="1"/>
  <c r="F19" i="20"/>
  <c r="AI18" i="20" s="1"/>
  <c r="AG17" i="20"/>
  <c r="AU37" i="20" s="1"/>
  <c r="AS43" i="20" s="1"/>
  <c r="AH18" i="20"/>
  <c r="I13" i="20"/>
  <c r="J30" i="20"/>
  <c r="K30" i="20" s="1"/>
  <c r="Q18" i="19"/>
  <c r="Q19" i="19" s="1"/>
  <c r="Q20" i="19" s="1"/>
  <c r="S18" i="19"/>
  <c r="R18" i="19"/>
  <c r="R19" i="19" s="1"/>
  <c r="R20" i="19" s="1"/>
  <c r="P18" i="19"/>
  <c r="P19" i="19" s="1"/>
  <c r="P20" i="19" s="1"/>
  <c r="O18" i="19"/>
  <c r="O19" i="19" s="1"/>
  <c r="O20" i="19" s="1"/>
  <c r="W18" i="19"/>
  <c r="W19" i="19" s="1"/>
  <c r="W20" i="19" s="1"/>
  <c r="V18" i="19"/>
  <c r="V19" i="19" s="1"/>
  <c r="V20" i="19" s="1"/>
  <c r="U18" i="19"/>
  <c r="U19" i="19" s="1"/>
  <c r="U20" i="19" s="1"/>
  <c r="T18" i="19"/>
  <c r="T19" i="19" s="1"/>
  <c r="T20" i="19" s="1"/>
  <c r="S19" i="19"/>
  <c r="S20" i="19" s="1"/>
  <c r="AG16" i="19"/>
  <c r="AD15" i="19"/>
  <c r="AA14" i="19"/>
  <c r="AG12" i="19"/>
  <c r="AD11" i="19"/>
  <c r="AA10" i="19"/>
  <c r="AG8" i="19"/>
  <c r="AC15" i="19"/>
  <c r="Z14" i="19"/>
  <c r="AF12" i="19"/>
  <c r="AC11" i="19"/>
  <c r="Z10" i="19"/>
  <c r="AF8" i="19"/>
  <c r="AB15" i="19"/>
  <c r="AE12" i="19"/>
  <c r="AE8" i="19"/>
  <c r="AA11" i="19"/>
  <c r="AD13" i="19"/>
  <c r="Y12" i="19"/>
  <c r="AF16" i="19"/>
  <c r="Y10" i="19"/>
  <c r="AG13" i="19"/>
  <c r="AD12" i="19"/>
  <c r="AG9" i="19"/>
  <c r="AA16" i="19"/>
  <c r="AA12" i="19"/>
  <c r="AF14" i="19"/>
  <c r="Z8" i="19"/>
  <c r="Y8" i="19"/>
  <c r="AD10" i="19"/>
  <c r="Z9" i="19"/>
  <c r="Y13" i="19"/>
  <c r="AE16" i="19"/>
  <c r="Y14" i="19"/>
  <c r="AB11" i="19"/>
  <c r="AD16" i="19"/>
  <c r="AD8" i="19"/>
  <c r="AG10" i="19"/>
  <c r="Z16" i="19"/>
  <c r="AF10" i="19"/>
  <c r="AA13" i="19"/>
  <c r="AF11" i="19"/>
  <c r="AE11" i="19"/>
  <c r="AA15" i="19"/>
  <c r="AC9" i="19"/>
  <c r="AB9" i="19"/>
  <c r="AC16" i="19"/>
  <c r="Z15" i="19"/>
  <c r="AF13" i="19"/>
  <c r="AC12" i="19"/>
  <c r="Z11" i="19"/>
  <c r="AF9" i="19"/>
  <c r="AC8" i="19"/>
  <c r="AG14" i="19"/>
  <c r="AE10" i="19"/>
  <c r="AF15" i="19"/>
  <c r="AB16" i="19"/>
  <c r="Y15" i="19"/>
  <c r="AE13" i="19"/>
  <c r="AB12" i="19"/>
  <c r="Y11" i="19"/>
  <c r="AE9" i="19"/>
  <c r="AB8" i="19"/>
  <c r="AD9" i="19"/>
  <c r="AC13" i="19"/>
  <c r="AC10" i="19"/>
  <c r="AB10" i="19"/>
  <c r="AA8" i="19"/>
  <c r="Z13" i="19"/>
  <c r="Z12" i="19"/>
  <c r="AG11" i="19"/>
  <c r="AB14" i="19"/>
  <c r="Y9" i="19"/>
  <c r="Y16" i="19"/>
  <c r="AE14" i="19"/>
  <c r="AB13" i="19"/>
  <c r="AG15" i="19"/>
  <c r="AD14" i="19"/>
  <c r="AA9" i="19"/>
  <c r="AC14" i="19"/>
  <c r="AE15" i="19"/>
  <c r="D29" i="20" l="1"/>
  <c r="L30" i="20"/>
  <c r="M30" i="20" s="1"/>
  <c r="N30" i="20" s="1"/>
  <c r="AH15" i="20"/>
  <c r="C17" i="20"/>
  <c r="V18" i="20"/>
  <c r="AI17" i="20" s="1"/>
  <c r="AK8" i="19" a="1"/>
  <c r="C16" i="20" l="1"/>
  <c r="C15" i="20" s="1"/>
  <c r="C14" i="20" s="1"/>
  <c r="C13" i="20" s="1"/>
  <c r="O17" i="20"/>
  <c r="AI16" i="20" s="1"/>
  <c r="N17" i="20"/>
  <c r="O30" i="20"/>
  <c r="P30" i="20" s="1"/>
  <c r="AK16" i="19"/>
  <c r="AO10" i="19" s="1"/>
  <c r="AO16" i="19" s="1"/>
  <c r="AK14" i="19"/>
  <c r="AO8" i="19" s="1"/>
  <c r="AO14" i="19" s="1"/>
  <c r="AK15" i="19"/>
  <c r="AO9" i="19" s="1"/>
  <c r="AO15" i="19" s="1"/>
  <c r="AK11" i="19"/>
  <c r="AN8" i="19" s="1"/>
  <c r="AN14" i="19" s="1"/>
  <c r="AK13" i="19"/>
  <c r="AN10" i="19" s="1"/>
  <c r="AN16" i="19" s="1"/>
  <c r="AK12" i="19"/>
  <c r="AN9" i="19" s="1"/>
  <c r="AN15" i="19" s="1"/>
  <c r="AK10" i="19"/>
  <c r="AM10" i="19" s="1"/>
  <c r="AM16" i="19" s="1"/>
  <c r="AK9" i="19"/>
  <c r="AM9" i="19" s="1"/>
  <c r="AM15" i="19" s="1"/>
  <c r="AK8" i="19"/>
  <c r="AM8" i="19" s="1"/>
  <c r="AM14" i="19" s="1"/>
  <c r="Q30" i="20" l="1"/>
  <c r="R30" i="20" s="1"/>
  <c r="S30" i="20" s="1"/>
  <c r="T30" i="20" s="1"/>
  <c r="U30" i="20" s="1"/>
  <c r="P7" i="20"/>
  <c r="AD16" i="20"/>
  <c r="AH16" i="20"/>
  <c r="AG16" i="20"/>
  <c r="AU36" i="20" s="1"/>
  <c r="AS42" i="20" s="1"/>
  <c r="C12" i="20"/>
  <c r="C11" i="20" s="1"/>
  <c r="C10" i="20" s="1"/>
  <c r="C9" i="20" s="1"/>
  <c r="C8" i="20" s="1"/>
  <c r="C7" i="20" s="1"/>
  <c r="J13" i="20"/>
  <c r="Q7" i="20" l="1"/>
  <c r="AI14" i="20" s="1"/>
  <c r="C6" i="20"/>
  <c r="C5" i="20" s="1"/>
  <c r="C4" i="20" s="1"/>
  <c r="C3" i="20" s="1"/>
  <c r="C2" i="20" s="1"/>
  <c r="AI15" i="20"/>
  <c r="AG15" i="20"/>
  <c r="AU35" i="20" s="1"/>
  <c r="AS41" i="20" s="1"/>
  <c r="AD15" i="20"/>
  <c r="AC15" i="20"/>
  <c r="AP36" i="20"/>
  <c r="AC17" i="20"/>
  <c r="AO37" i="20" s="1"/>
  <c r="AD14" i="20"/>
  <c r="AB14" i="20"/>
  <c r="AG14" i="20"/>
  <c r="AU34" i="20" s="1"/>
  <c r="AS40" i="20" s="1"/>
  <c r="AC14" i="20"/>
  <c r="AH14" i="20"/>
  <c r="U18" i="20"/>
  <c r="AH17" i="20" s="1"/>
  <c r="V30" i="20"/>
  <c r="W30" i="20" s="1"/>
  <c r="X30" i="20" s="1"/>
  <c r="AA16" i="20" l="1"/>
  <c r="AM36" i="20" s="1"/>
  <c r="AO34" i="20"/>
  <c r="AB17" i="20"/>
  <c r="AN37" i="20" s="1"/>
  <c r="AP35" i="20"/>
  <c r="AA15" i="20"/>
  <c r="AM35" i="20" s="1"/>
  <c r="AN34" i="20"/>
  <c r="AA17" i="20"/>
  <c r="AM37" i="20" s="1"/>
  <c r="AP34" i="20"/>
  <c r="AB16" i="20"/>
  <c r="AN36" i="20" s="1"/>
  <c r="AO35" i="20"/>
  <c r="AF27" i="20"/>
  <c r="AF28" i="20"/>
  <c r="AN8" i="20" l="1"/>
  <c r="AP6" i="20"/>
  <c r="AS14" i="20"/>
  <c r="AM8" i="20"/>
  <c r="AO6" i="20"/>
  <c r="AS16" i="20"/>
  <c r="AN6" i="20"/>
  <c r="AU7" i="20"/>
  <c r="AM6" i="20"/>
  <c r="AN7" i="20"/>
  <c r="AS17" i="20"/>
  <c r="AP7" i="20"/>
  <c r="AM7" i="20"/>
  <c r="AM5" i="20"/>
  <c r="AO7" i="20"/>
  <c r="AU5" i="20"/>
  <c r="AO5" i="20"/>
  <c r="AP8" i="20"/>
  <c r="AP5" i="20"/>
  <c r="AU8" i="20"/>
  <c r="AN5" i="20"/>
  <c r="AS15" i="20"/>
  <c r="AO8" i="20"/>
  <c r="AU6" i="20"/>
  <c r="AM40" i="20" a="1"/>
  <c r="AM14" i="20" l="1" a="1"/>
  <c r="AM44" i="20"/>
  <c r="AP41" i="20"/>
  <c r="AM42" i="20"/>
  <c r="AQ43" i="20"/>
  <c r="AO41" i="20"/>
  <c r="AP43" i="20"/>
  <c r="AN41" i="20"/>
  <c r="AM43" i="20"/>
  <c r="AM40" i="20"/>
  <c r="AU40" i="20" s="1" a="1"/>
  <c r="AO43" i="20"/>
  <c r="AM41" i="20"/>
  <c r="AN43" i="20"/>
  <c r="AQ40" i="20"/>
  <c r="AO44" i="20"/>
  <c r="AP40" i="20"/>
  <c r="AO42" i="20"/>
  <c r="AQ42" i="20"/>
  <c r="AO40" i="20"/>
  <c r="AQ44" i="20"/>
  <c r="AP42" i="20"/>
  <c r="AN40" i="20"/>
  <c r="AP44" i="20"/>
  <c r="AN42" i="20"/>
  <c r="AN44" i="20"/>
  <c r="AQ41" i="20"/>
  <c r="AU44" i="20" l="1"/>
  <c r="AU43" i="20"/>
  <c r="AQ53" i="20" s="1"/>
  <c r="AS53" i="20" s="1"/>
  <c r="AU42" i="20"/>
  <c r="AQ52" i="20" s="1"/>
  <c r="AS52" i="20" s="1"/>
  <c r="AU41" i="20"/>
  <c r="AQ51" i="20" s="1"/>
  <c r="AS51" i="20" s="1"/>
  <c r="AU40" i="20"/>
  <c r="AQ16" i="20"/>
  <c r="AO14" i="20"/>
  <c r="AP17" i="20"/>
  <c r="AO17" i="20"/>
  <c r="AP16" i="20"/>
  <c r="AN14" i="20"/>
  <c r="AQ18" i="20"/>
  <c r="AO16" i="20"/>
  <c r="AM14" i="20"/>
  <c r="AP18" i="20"/>
  <c r="AN16" i="20"/>
  <c r="AN18" i="20"/>
  <c r="AQ15" i="20"/>
  <c r="AM18" i="20"/>
  <c r="AO18" i="20"/>
  <c r="AM16" i="20"/>
  <c r="AN15" i="20"/>
  <c r="AM15" i="20"/>
  <c r="AP15" i="20"/>
  <c r="AO15" i="20"/>
  <c r="AQ17" i="20"/>
  <c r="AQ14" i="20"/>
  <c r="AN17" i="20"/>
  <c r="AM17" i="20"/>
  <c r="AP14" i="20"/>
  <c r="AU14" i="20" l="1" a="1"/>
  <c r="AQ24" i="20" a="1"/>
  <c r="AQ50" i="20"/>
  <c r="AS50" i="20" s="1"/>
  <c r="AS55" i="20" s="1"/>
  <c r="AU45" i="20"/>
  <c r="AQ27" i="20" l="1"/>
  <c r="AS27" i="20" s="1"/>
  <c r="AQ26" i="20"/>
  <c r="AS26" i="20" s="1"/>
  <c r="AQ25" i="20"/>
  <c r="AS25" i="20" s="1"/>
  <c r="AQ24" i="20"/>
  <c r="AS24" i="20" s="1"/>
  <c r="AU17" i="20"/>
  <c r="AU16" i="20"/>
  <c r="AU15" i="20"/>
  <c r="AU18" i="20"/>
  <c r="AU14" i="20"/>
  <c r="AU19" i="20" s="1"/>
  <c r="F18" i="20" l="1"/>
  <c r="AG9" i="20"/>
  <c r="AS29" i="20"/>
  <c r="H16" i="18" l="1"/>
  <c r="M16" i="18" s="1"/>
  <c r="G16" i="18"/>
  <c r="F16" i="18"/>
  <c r="H15" i="18"/>
  <c r="M15" i="18" s="1"/>
  <c r="G15" i="18"/>
  <c r="F15" i="18"/>
  <c r="H14" i="18"/>
  <c r="M14" i="18" s="1"/>
  <c r="G14" i="18"/>
  <c r="L14" i="18" s="1"/>
  <c r="F14" i="18"/>
  <c r="K14" i="18" s="1"/>
  <c r="H13" i="18"/>
  <c r="M13" i="18" s="1"/>
  <c r="G13" i="18"/>
  <c r="F13" i="18"/>
  <c r="AH16" i="18"/>
  <c r="H12" i="18"/>
  <c r="M12" i="18" s="1"/>
  <c r="G12" i="18"/>
  <c r="L12" i="18" s="1"/>
  <c r="F12" i="18"/>
  <c r="AG15" i="18"/>
  <c r="H11" i="18"/>
  <c r="M11" i="18" s="1"/>
  <c r="G11" i="18"/>
  <c r="F11" i="18"/>
  <c r="AF14" i="18"/>
  <c r="H10" i="18"/>
  <c r="M10" i="18" s="1"/>
  <c r="G10" i="18"/>
  <c r="F10" i="18"/>
  <c r="H9" i="18"/>
  <c r="M9" i="18" s="1"/>
  <c r="G9" i="18"/>
  <c r="L9" i="18" s="1"/>
  <c r="F9" i="18"/>
  <c r="H8" i="18"/>
  <c r="M8" i="18" s="1"/>
  <c r="G8" i="18"/>
  <c r="F8" i="18"/>
  <c r="H7" i="18"/>
  <c r="M7" i="18" s="1"/>
  <c r="G7" i="18"/>
  <c r="F7" i="18"/>
  <c r="H6" i="18"/>
  <c r="M6" i="18" s="1"/>
  <c r="Q17" i="18" s="1"/>
  <c r="G6" i="18"/>
  <c r="F6" i="18"/>
  <c r="G2" i="18"/>
  <c r="F2" i="18"/>
  <c r="D3" i="18"/>
  <c r="N37" i="18" l="1"/>
  <c r="H4" i="18"/>
  <c r="L15" i="18"/>
  <c r="M38" i="18" s="1"/>
  <c r="K12" i="18"/>
  <c r="L16" i="18"/>
  <c r="M39" i="18" s="1"/>
  <c r="L10" i="18"/>
  <c r="M33" i="18" s="1"/>
  <c r="L7" i="18"/>
  <c r="M30" i="18" s="1"/>
  <c r="K16" i="18"/>
  <c r="L39" i="18" s="1"/>
  <c r="K7" i="18"/>
  <c r="L11" i="18"/>
  <c r="M34" i="18" s="1"/>
  <c r="K9" i="18"/>
  <c r="L32" i="18" s="1"/>
  <c r="K15" i="18"/>
  <c r="L38" i="18" s="1"/>
  <c r="M32" i="18"/>
  <c r="K10" i="18"/>
  <c r="L33" i="18" s="1"/>
  <c r="K13" i="18"/>
  <c r="L36" i="18" s="1"/>
  <c r="K11" i="18"/>
  <c r="L34" i="18" s="1"/>
  <c r="L13" i="18"/>
  <c r="M36" i="18" s="1"/>
  <c r="K8" i="18"/>
  <c r="L31" i="18" s="1"/>
  <c r="L8" i="18"/>
  <c r="M31" i="18" s="1"/>
  <c r="D4" i="18"/>
  <c r="AH1" i="18" s="1"/>
  <c r="M37" i="18"/>
  <c r="N35" i="18"/>
  <c r="N31" i="18"/>
  <c r="N33" i="18"/>
  <c r="N30" i="18"/>
  <c r="N32" i="18"/>
  <c r="N36" i="18"/>
  <c r="M29" i="18"/>
  <c r="M35" i="18"/>
  <c r="N29" i="18"/>
  <c r="U8" i="18"/>
  <c r="N34" i="18"/>
  <c r="N39" i="18"/>
  <c r="L37" i="18"/>
  <c r="N38" i="18"/>
  <c r="P18" i="18" l="1"/>
  <c r="L30" i="18"/>
  <c r="M22" i="18" a="1"/>
  <c r="Q18" i="18"/>
  <c r="L35" i="18"/>
  <c r="Q7" i="18"/>
  <c r="Q9" i="18"/>
  <c r="Q12" i="18"/>
  <c r="Q14" i="18"/>
  <c r="Q11" i="18"/>
  <c r="Q16" i="18"/>
  <c r="Q6" i="18"/>
  <c r="Q13" i="18"/>
  <c r="Q10" i="18"/>
  <c r="Q15" i="18"/>
  <c r="Q8" i="18"/>
  <c r="U6" i="18"/>
  <c r="U10" i="18"/>
  <c r="U13" i="18"/>
  <c r="U12" i="18"/>
  <c r="U7" i="18"/>
  <c r="U15" i="18"/>
  <c r="U11" i="18"/>
  <c r="U9" i="18"/>
  <c r="U14" i="18"/>
  <c r="U16" i="18"/>
  <c r="P17" i="18"/>
  <c r="R36" i="18"/>
  <c r="L29" i="18"/>
  <c r="O17" i="18"/>
  <c r="X14" i="18" s="1"/>
  <c r="R39" i="18"/>
  <c r="R29" i="18"/>
  <c r="R37" i="18"/>
  <c r="R32" i="18"/>
  <c r="L20" i="18"/>
  <c r="R33" i="18"/>
  <c r="M20" i="18"/>
  <c r="R35" i="18"/>
  <c r="R31" i="18"/>
  <c r="R38" i="18"/>
  <c r="R30" i="18"/>
  <c r="R34" i="18"/>
  <c r="M22" i="18" l="1"/>
  <c r="T22" i="18"/>
  <c r="N22" i="18"/>
  <c r="N23" i="18"/>
  <c r="P23" i="18"/>
  <c r="R22" i="18"/>
  <c r="T23" i="18"/>
  <c r="Q22" i="18"/>
  <c r="O22" i="18"/>
  <c r="Q23" i="18"/>
  <c r="S22" i="18"/>
  <c r="S23" i="18"/>
  <c r="P22" i="18"/>
  <c r="O23" i="18"/>
  <c r="R23" i="18"/>
  <c r="U22" i="18"/>
  <c r="M23" i="18"/>
  <c r="U23" i="18"/>
  <c r="K20" i="18"/>
  <c r="O18" i="18"/>
  <c r="U18" i="18"/>
  <c r="AB18" i="18" s="1"/>
  <c r="T15" i="18"/>
  <c r="X12" i="18"/>
  <c r="T13" i="18"/>
  <c r="P13" i="18"/>
  <c r="Q33" i="18"/>
  <c r="Q35" i="18"/>
  <c r="T8" i="18"/>
  <c r="Y8" i="18"/>
  <c r="P8" i="18"/>
  <c r="T6" i="18"/>
  <c r="Y9" i="18"/>
  <c r="Y15" i="18"/>
  <c r="Y14" i="18"/>
  <c r="Y7" i="18"/>
  <c r="T10" i="18"/>
  <c r="P7" i="18"/>
  <c r="T14" i="18"/>
  <c r="Q39" i="18"/>
  <c r="Q32" i="18"/>
  <c r="T11" i="18"/>
  <c r="P16" i="18"/>
  <c r="Y11" i="18"/>
  <c r="P15" i="18"/>
  <c r="Q34" i="18"/>
  <c r="Y12" i="18"/>
  <c r="Y16" i="18"/>
  <c r="Y10" i="18"/>
  <c r="P6" i="18"/>
  <c r="P11" i="18"/>
  <c r="T9" i="18"/>
  <c r="P12" i="18"/>
  <c r="Y6" i="18"/>
  <c r="P10" i="18"/>
  <c r="P14" i="18"/>
  <c r="Q31" i="18"/>
  <c r="Q37" i="18"/>
  <c r="Y13" i="18"/>
  <c r="T12" i="18"/>
  <c r="Q29" i="18"/>
  <c r="Q36" i="18"/>
  <c r="Q30" i="18"/>
  <c r="P9" i="18"/>
  <c r="Q38" i="18"/>
  <c r="T16" i="18"/>
  <c r="T7" i="18"/>
  <c r="O9" i="18"/>
  <c r="X8" i="18"/>
  <c r="X6" i="18"/>
  <c r="P35" i="18"/>
  <c r="X16" i="18"/>
  <c r="S35" i="18"/>
  <c r="X10" i="18"/>
  <c r="O14" i="18"/>
  <c r="X15" i="18"/>
  <c r="X13" i="18"/>
  <c r="X9" i="18"/>
  <c r="X11" i="18"/>
  <c r="X7" i="18"/>
  <c r="S33" i="18"/>
  <c r="P29" i="18"/>
  <c r="S13" i="18"/>
  <c r="W16" i="18"/>
  <c r="P36" i="18"/>
  <c r="W10" i="18"/>
  <c r="W11" i="18"/>
  <c r="S16" i="18"/>
  <c r="W8" i="18"/>
  <c r="W9" i="18"/>
  <c r="W12" i="18"/>
  <c r="O7" i="18"/>
  <c r="P32" i="18"/>
  <c r="S36" i="18"/>
  <c r="O16" i="18"/>
  <c r="W7" i="18"/>
  <c r="S38" i="18"/>
  <c r="P34" i="18"/>
  <c r="W13" i="18"/>
  <c r="P39" i="18"/>
  <c r="S6" i="18"/>
  <c r="W14" i="18"/>
  <c r="S11" i="18"/>
  <c r="W15" i="18"/>
  <c r="S8" i="18"/>
  <c r="P30" i="18"/>
  <c r="P31" i="18"/>
  <c r="O8" i="18"/>
  <c r="P33" i="18"/>
  <c r="S12" i="18"/>
  <c r="P37" i="18"/>
  <c r="S32" i="18"/>
  <c r="P38" i="18"/>
  <c r="O13" i="18"/>
  <c r="S34" i="18"/>
  <c r="S30" i="18"/>
  <c r="O15" i="18"/>
  <c r="O11" i="18"/>
  <c r="O12" i="18"/>
  <c r="S39" i="18"/>
  <c r="O10" i="18"/>
  <c r="S10" i="18"/>
  <c r="S7" i="18"/>
  <c r="S14" i="18"/>
  <c r="S29" i="18"/>
  <c r="S31" i="18"/>
  <c r="W6" i="18"/>
  <c r="S9" i="18"/>
  <c r="O6" i="18"/>
  <c r="S37" i="18"/>
  <c r="S15" i="18"/>
  <c r="AD8" i="18"/>
  <c r="AD14" i="18" s="1"/>
  <c r="Q5" i="18" l="1"/>
  <c r="Q4" i="18"/>
  <c r="T18" i="18"/>
  <c r="AB17" i="18" s="1"/>
  <c r="M25" i="18" a="1"/>
  <c r="S18" i="18"/>
  <c r="AB16" i="18" s="1"/>
  <c r="W18" i="18"/>
  <c r="Y18" i="18"/>
  <c r="AC7" i="18"/>
  <c r="AC13" i="18" s="1"/>
  <c r="T20" i="18"/>
  <c r="X18" i="18"/>
  <c r="S20" i="18"/>
  <c r="AB6" i="18" l="1"/>
  <c r="AB12" i="18" s="1"/>
  <c r="M25" i="18"/>
  <c r="U25" i="18"/>
  <c r="S25" i="18"/>
  <c r="O25" i="18"/>
  <c r="T25" i="18"/>
  <c r="R25" i="18"/>
  <c r="Q25" i="18"/>
  <c r="P25" i="18"/>
  <c r="N25" i="18"/>
  <c r="AG16" i="18"/>
  <c r="AC8" i="18" s="1"/>
  <c r="AC14" i="18" s="1"/>
  <c r="AF15" i="18"/>
  <c r="AB7" i="18" s="1"/>
  <c r="AB13" i="18" s="1"/>
  <c r="AF16" i="18"/>
  <c r="AB8" i="18" s="1"/>
  <c r="AB14" i="18" s="1"/>
  <c r="AH15" i="18" l="1"/>
  <c r="AD7" i="18" s="1"/>
  <c r="AD13" i="18" s="1"/>
  <c r="AH14" i="18"/>
  <c r="AD6" i="18" s="1"/>
  <c r="AD12" i="18" s="1"/>
  <c r="AG14" i="18"/>
  <c r="AC6" i="18" s="1"/>
  <c r="AC12" i="18" s="1"/>
  <c r="AN7" i="15"/>
  <c r="AH7" i="15"/>
  <c r="AB7" i="15" a="1"/>
  <c r="AB7" i="15" s="1"/>
  <c r="AT10" i="15" a="1"/>
  <c r="AT10" i="15" s="1"/>
  <c r="AZ10" i="15" s="1"/>
  <c r="U20" i="18" l="1"/>
  <c r="AW12" i="15"/>
  <c r="BC12" i="15" s="1"/>
  <c r="AU11" i="15"/>
  <c r="BA11" i="15" s="1"/>
  <c r="AT11" i="15"/>
  <c r="AZ11" i="15" s="1"/>
  <c r="AU12" i="15"/>
  <c r="BA12" i="15" s="1"/>
  <c r="AX14" i="15"/>
  <c r="BD14" i="15" s="1"/>
  <c r="AT12" i="15"/>
  <c r="AZ12" i="15" s="1"/>
  <c r="AV14" i="15"/>
  <c r="BB14" i="15" s="1"/>
  <c r="AT14" i="15"/>
  <c r="AZ14" i="15" s="1"/>
  <c r="AX10" i="15"/>
  <c r="BD10" i="15" s="1"/>
  <c r="AV12" i="15"/>
  <c r="BB12" i="15" s="1"/>
  <c r="AW13" i="15"/>
  <c r="BC13" i="15" s="1"/>
  <c r="AV13" i="15"/>
  <c r="BB13" i="15" s="1"/>
  <c r="AW14" i="15"/>
  <c r="BC14" i="15" s="1"/>
  <c r="AT13" i="15"/>
  <c r="AZ13" i="15" s="1"/>
  <c r="AU14" i="15"/>
  <c r="BA14" i="15" s="1"/>
  <c r="AW10" i="15"/>
  <c r="BC10" i="15" s="1"/>
  <c r="AX11" i="15"/>
  <c r="BD11" i="15" s="1"/>
  <c r="AV10" i="15"/>
  <c r="BB10" i="15" s="1"/>
  <c r="AX13" i="15"/>
  <c r="BD13" i="15" s="1"/>
  <c r="AU13" i="15"/>
  <c r="BA13" i="15" s="1"/>
  <c r="AW11" i="15"/>
  <c r="BC11" i="15" s="1"/>
  <c r="AU10" i="15"/>
  <c r="BA10" i="15" s="1"/>
  <c r="AX12" i="15"/>
  <c r="BD12" i="15" s="1"/>
  <c r="AV11" i="15"/>
  <c r="BB11" i="15" s="1"/>
</calcChain>
</file>

<file path=xl/sharedStrings.xml><?xml version="1.0" encoding="utf-8"?>
<sst xmlns="http://schemas.openxmlformats.org/spreadsheetml/2006/main" count="121" uniqueCount="80">
  <si>
    <r>
      <t xml:space="preserve">   Q</t>
    </r>
    <r>
      <rPr>
        <b/>
        <vertAlign val="subscript"/>
        <sz val="11"/>
        <color theme="1"/>
        <rFont val="Calibri"/>
        <family val="2"/>
        <scheme val="minor"/>
      </rPr>
      <t>|NOBS × NOBS|</t>
    </r>
  </si>
  <si>
    <t xml:space="preserve">   The normal equation</t>
  </si>
  <si>
    <t xml:space="preserve">  </t>
  </si>
  <si>
    <t xml:space="preserve">      Weights</t>
  </si>
  <si>
    <t>Lambda</t>
  </si>
  <si>
    <t xml:space="preserve">   Response surface</t>
  </si>
  <si>
    <t>https://kataclima.com/pest/pest-videos/</t>
  </si>
  <si>
    <t>parameters (k)</t>
  </si>
  <si>
    <t>Prior</t>
  </si>
  <si>
    <t>state</t>
  </si>
  <si>
    <t>Posterior</t>
  </si>
  <si>
    <t>site characterisation</t>
  </si>
  <si>
    <t>system behaviour (h)</t>
  </si>
  <si>
    <t>..vector..M..</t>
  </si>
  <si>
    <t>P(k)</t>
  </si>
  <si>
    <r>
      <t>P(</t>
    </r>
    <r>
      <rPr>
        <b/>
        <sz val="11"/>
        <color rgb="FF0000FF"/>
        <rFont val="Calibri"/>
        <family val="2"/>
        <scheme val="minor"/>
      </rPr>
      <t>h</t>
    </r>
    <r>
      <rPr>
        <b/>
        <sz val="11"/>
        <color rgb="FFFF0000"/>
        <rFont val="Calibri"/>
        <family val="2"/>
        <scheme val="minor"/>
      </rPr>
      <t>|k</t>
    </r>
    <r>
      <rPr>
        <b/>
        <sz val="11"/>
        <color theme="1"/>
        <rFont val="Calibri"/>
        <family val="2"/>
        <scheme val="minor"/>
      </rPr>
      <t>)</t>
    </r>
  </si>
  <si>
    <r>
      <t>P(</t>
    </r>
    <r>
      <rPr>
        <b/>
        <sz val="11"/>
        <color rgb="FFFF0000"/>
        <rFont val="Calibri"/>
        <family val="2"/>
        <scheme val="minor"/>
      </rPr>
      <t>k</t>
    </r>
    <r>
      <rPr>
        <b/>
        <sz val="11"/>
        <color rgb="FF0000FF"/>
        <rFont val="Calibri"/>
        <family val="2"/>
        <scheme val="minor"/>
      </rPr>
      <t>|h</t>
    </r>
    <r>
      <rPr>
        <b/>
        <sz val="11"/>
        <color theme="1"/>
        <rFont val="Calibri"/>
        <family val="2"/>
        <scheme val="minor"/>
      </rPr>
      <t>)</t>
    </r>
  </si>
  <si>
    <t>IN</t>
  </si>
  <si>
    <t>Input A</t>
  </si>
  <si>
    <t>Input B</t>
  </si>
  <si>
    <t>x</t>
  </si>
  <si>
    <t>y</t>
  </si>
  <si>
    <t>VAR</t>
  </si>
  <si>
    <t>Mean</t>
  </si>
  <si>
    <t>Input C</t>
  </si>
  <si>
    <t>Input D</t>
  </si>
  <si>
    <t>Variance P</t>
  </si>
  <si>
    <t>T</t>
  </si>
  <si>
    <t>Input E</t>
  </si>
  <si>
    <t>Gabarito</t>
  </si>
  <si>
    <t>?</t>
  </si>
  <si>
    <t>Inputs</t>
  </si>
  <si>
    <t xml:space="preserve">Resultado </t>
  </si>
  <si>
    <t>inputs:</t>
  </si>
  <si>
    <t>Var.</t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</si>
  <si>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1</t>
    </r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</si>
  <si>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2</t>
    </r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</si>
  <si>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3</t>
    </r>
  </si>
  <si>
    <r>
      <rPr>
        <b/>
        <sz val="20"/>
        <color theme="1"/>
        <rFont val="Symbol"/>
        <family val="1"/>
        <charset val="2"/>
      </rPr>
      <t>l</t>
    </r>
    <r>
      <rPr>
        <b/>
        <vertAlign val="subscript"/>
        <sz val="20"/>
        <color theme="1"/>
        <rFont val="Calibri"/>
        <family val="2"/>
        <scheme val="minor"/>
      </rPr>
      <t>4</t>
    </r>
  </si>
  <si>
    <t>m</t>
  </si>
  <si>
    <t>Variances</t>
  </si>
  <si>
    <t>positions:</t>
  </si>
  <si>
    <t>pt 5</t>
  </si>
  <si>
    <t xml:space="preserve">Weighs </t>
  </si>
  <si>
    <t>Parcial Result</t>
  </si>
  <si>
    <t xml:space="preserve">a = </t>
  </si>
  <si>
    <t>Slope</t>
  </si>
  <si>
    <t>n</t>
  </si>
  <si>
    <t xml:space="preserve">b = </t>
  </si>
  <si>
    <t>Intercept</t>
  </si>
  <si>
    <t>Final</t>
  </si>
  <si>
    <t>S</t>
  </si>
  <si>
    <t>Result</t>
  </si>
  <si>
    <t>Mod. Ajustado variograma experimental</t>
  </si>
  <si>
    <t>Krigagem simples</t>
  </si>
  <si>
    <t>h</t>
  </si>
  <si>
    <t>a</t>
  </si>
  <si>
    <t>aa</t>
  </si>
  <si>
    <t>aua</t>
  </si>
  <si>
    <t>aT</t>
  </si>
  <si>
    <t>aTa</t>
  </si>
  <si>
    <t>ab</t>
  </si>
  <si>
    <t>bb</t>
  </si>
  <si>
    <t>b</t>
  </si>
  <si>
    <t>bT</t>
  </si>
  <si>
    <t>aTb</t>
  </si>
  <si>
    <t>ac</t>
  </si>
  <si>
    <t>bc</t>
  </si>
  <si>
    <t>cc</t>
  </si>
  <si>
    <t>c</t>
  </si>
  <si>
    <t>cov3</t>
  </si>
  <si>
    <t>cov2</t>
  </si>
  <si>
    <t>cov1</t>
  </si>
  <si>
    <r>
      <t>Variance</t>
    </r>
    <r>
      <rPr>
        <b/>
        <sz val="13"/>
        <color theme="0" tint="-0.249977111117893"/>
        <rFont val="Calibri"/>
        <family val="2"/>
        <scheme val="minor"/>
      </rPr>
      <t xml:space="preserve"> S</t>
    </r>
  </si>
  <si>
    <r>
      <rPr>
        <b/>
        <sz val="13"/>
        <color theme="1"/>
        <rFont val="Calibri"/>
        <family val="2"/>
      </rPr>
      <t>Σb</t>
    </r>
    <r>
      <rPr>
        <b/>
        <vertAlign val="superscript"/>
        <sz val="13"/>
        <color theme="1"/>
        <rFont val="Calibri"/>
        <family val="2"/>
        <scheme val="minor"/>
      </rPr>
      <t>2</t>
    </r>
    <r>
      <rPr>
        <b/>
        <sz val="9"/>
        <color theme="1"/>
        <rFont val="Calibri"/>
        <family val="2"/>
        <scheme val="minor"/>
      </rPr>
      <t>/nº</t>
    </r>
  </si>
  <si>
    <r>
      <rPr>
        <b/>
        <sz val="13"/>
        <color theme="1"/>
        <rFont val="Calibri"/>
        <family val="2"/>
      </rPr>
      <t>Σ</t>
    </r>
    <r>
      <rPr>
        <b/>
        <sz val="13"/>
        <color theme="1"/>
        <rFont val="Calibri"/>
        <family val="2"/>
        <scheme val="minor"/>
      </rPr>
      <t>a</t>
    </r>
    <r>
      <rPr>
        <b/>
        <vertAlign val="superscript"/>
        <sz val="13"/>
        <color theme="1"/>
        <rFont val="Calibri"/>
        <family val="2"/>
        <scheme val="minor"/>
      </rPr>
      <t>2</t>
    </r>
    <r>
      <rPr>
        <b/>
        <sz val="9"/>
        <color theme="1"/>
        <rFont val="Calibri"/>
        <family val="2"/>
        <scheme val="minor"/>
      </rPr>
      <t>/nº</t>
    </r>
  </si>
  <si>
    <r>
      <t>σ</t>
    </r>
    <r>
      <rPr>
        <b/>
        <vertAlign val="subscript"/>
        <sz val="11"/>
        <rFont val="Calibri"/>
        <family val="2"/>
        <scheme val="minor"/>
      </rPr>
      <t>a</t>
    </r>
  </si>
  <si>
    <r>
      <t>σ</t>
    </r>
    <r>
      <rPr>
        <b/>
        <vertAlign val="subscript"/>
        <sz val="11"/>
        <rFont val="Calibri"/>
        <family val="2"/>
        <scheme val="minor"/>
      </rPr>
      <t>b</t>
    </r>
  </si>
  <si>
    <r>
      <t>σ</t>
    </r>
    <r>
      <rPr>
        <b/>
        <vertAlign val="subscript"/>
        <sz val="11"/>
        <rFont val="Calibri"/>
        <family val="2"/>
        <scheme val="minor"/>
      </rPr>
      <t>c</t>
    </r>
  </si>
  <si>
    <t>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</si>
</sst>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"/>
    <numFmt numFmtId="166" formatCode="0.000"/>
    <numFmt numFmtId="167" formatCode="_-* #,##0.0_-;\-* #,##0.0_-;_-* &quot;-&quot;??_-;_-@_-"/>
  </numFmts>
  <fonts count="9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7"/>
      <color theme="10"/>
      <name val="Calibri"/>
      <family val="2"/>
      <scheme val="minor"/>
    </font>
    <font>
      <sz val="15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4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4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1"/>
      <name val="Calibri"/>
      <family val="2"/>
    </font>
    <font>
      <b/>
      <sz val="14"/>
      <color rgb="FF0000FF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30"/>
      <name val="Calibri"/>
      <family val="2"/>
      <scheme val="minor"/>
    </font>
    <font>
      <b/>
      <sz val="18"/>
      <name val="Arial"/>
      <family val="2"/>
    </font>
    <font>
      <sz val="18"/>
      <name val="Calibri"/>
      <family val="2"/>
      <scheme val="minor"/>
    </font>
    <font>
      <b/>
      <sz val="14"/>
      <name val="Arial"/>
      <family val="2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theme="1"/>
      <name val="Symbol"/>
      <family val="1"/>
      <charset val="2"/>
    </font>
    <font>
      <b/>
      <vertAlign val="subscript"/>
      <sz val="20"/>
      <color theme="1"/>
      <name val="Calibri"/>
      <family val="2"/>
      <scheme val="minor"/>
    </font>
    <font>
      <b/>
      <sz val="25"/>
      <color theme="0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15"/>
      <color rgb="FFFF0000"/>
      <name val="Calibri"/>
      <family val="2"/>
      <scheme val="minor"/>
    </font>
    <font>
      <b/>
      <sz val="20"/>
      <color theme="1"/>
      <name val="Calibri Light"/>
      <family val="2"/>
      <scheme val="major"/>
    </font>
    <font>
      <b/>
      <i/>
      <sz val="25"/>
      <name val="Calibri"/>
      <family val="2"/>
      <scheme val="minor"/>
    </font>
    <font>
      <b/>
      <sz val="36"/>
      <color theme="1"/>
      <name val="Symbol"/>
      <family val="1"/>
      <charset val="2"/>
    </font>
    <font>
      <b/>
      <sz val="22"/>
      <color theme="1"/>
      <name val="Calibri (Body)"/>
    </font>
    <font>
      <sz val="22"/>
      <color theme="1"/>
      <name val="Cambria Math"/>
      <family val="1"/>
    </font>
    <font>
      <b/>
      <sz val="20"/>
      <name val="Calibri"/>
      <family val="2"/>
      <scheme val="minor"/>
    </font>
    <font>
      <b/>
      <sz val="20"/>
      <color rgb="FF0000FF"/>
      <name val="Calibri"/>
      <family val="2"/>
      <scheme val="minor"/>
    </font>
    <font>
      <b/>
      <sz val="18"/>
      <color theme="1"/>
      <name val="Symbol"/>
      <family val="1"/>
      <charset val="2"/>
    </font>
    <font>
      <b/>
      <sz val="15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3333CC"/>
      <name val="Calibri"/>
      <family val="2"/>
      <scheme val="minor"/>
    </font>
    <font>
      <b/>
      <sz val="25"/>
      <name val="Calibri"/>
      <family val="2"/>
      <scheme val="minor"/>
    </font>
    <font>
      <sz val="20"/>
      <name val="Calibri"/>
      <family val="2"/>
      <scheme val="minor"/>
    </font>
    <font>
      <b/>
      <sz val="30"/>
      <color theme="0"/>
      <name val="Calibri"/>
      <family val="2"/>
      <scheme val="minor"/>
    </font>
    <font>
      <b/>
      <sz val="25"/>
      <color theme="0"/>
      <name val="Symbol"/>
      <family val="1"/>
      <charset val="2"/>
    </font>
    <font>
      <sz val="14"/>
      <color rgb="FF3333CC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20"/>
      <color rgb="FF3333CC"/>
      <name val="Calibri"/>
      <family val="2"/>
      <scheme val="minor"/>
    </font>
    <font>
      <b/>
      <sz val="20"/>
      <color theme="0"/>
      <name val="Symbol"/>
      <family val="1"/>
      <charset val="2"/>
    </font>
    <font>
      <sz val="11"/>
      <color rgb="FFFF000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vertAlign val="superscript"/>
      <sz val="13"/>
      <color theme="1"/>
      <name val="Calibri"/>
      <family val="2"/>
      <scheme val="minor"/>
    </font>
    <font>
      <b/>
      <sz val="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3"/>
      <color theme="1"/>
      <name val="Calibri"/>
      <family val="2"/>
    </font>
    <font>
      <sz val="5"/>
      <color rgb="FF0000FF"/>
      <name val="Calibri"/>
      <family val="2"/>
      <scheme val="minor"/>
    </font>
    <font>
      <sz val="13"/>
      <color theme="0" tint="-0.14999847407452621"/>
      <name val="Calibri"/>
      <family val="2"/>
      <scheme val="minor"/>
    </font>
    <font>
      <b/>
      <sz val="12"/>
      <color theme="0" tint="-0.249977111117893"/>
      <name val="Calibri"/>
      <family val="2"/>
      <scheme val="minor"/>
    </font>
    <font>
      <b/>
      <sz val="13"/>
      <color theme="0" tint="-0.249977111117893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bscript"/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CC5E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rgb="FFEAA3F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BE1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9FF8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D1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E5E5FF"/>
        <bgColor indexed="64"/>
      </patternFill>
    </fill>
    <fill>
      <patternFill patternType="solid">
        <fgColor rgb="FF00FF0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164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543">
    <xf numFmtId="0" fontId="0" fillId="0" borderId="0" xfId="0"/>
    <xf numFmtId="0" fontId="0" fillId="3" borderId="0" xfId="0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4" fillId="3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1" fillId="2" borderId="0" xfId="0" applyFont="1" applyFill="1"/>
    <xf numFmtId="0" fontId="1" fillId="3" borderId="0" xfId="0" applyFont="1" applyFill="1"/>
    <xf numFmtId="0" fontId="7" fillId="3" borderId="0" xfId="3" applyFont="1" applyFill="1" applyAlignment="1">
      <alignment horizontal="left" vertical="center"/>
    </xf>
    <xf numFmtId="0" fontId="4" fillId="0" borderId="0" xfId="0" applyFont="1" applyAlignment="1">
      <alignment horizontal="center"/>
    </xf>
    <xf numFmtId="0" fontId="0" fillId="4" borderId="0" xfId="0" applyFill="1"/>
    <xf numFmtId="165" fontId="8" fillId="0" borderId="1" xfId="0" applyNumberFormat="1" applyFon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2" fontId="0" fillId="5" borderId="0" xfId="0" applyNumberFormat="1" applyFill="1" applyAlignment="1">
      <alignment horizontal="center" vertical="center"/>
    </xf>
    <xf numFmtId="2" fontId="9" fillId="6" borderId="5" xfId="0" applyNumberFormat="1" applyFont="1" applyFill="1" applyBorder="1" applyAlignment="1">
      <alignment horizontal="center" vertical="center"/>
    </xf>
    <xf numFmtId="1" fontId="0" fillId="6" borderId="3" xfId="0" applyNumberFormat="1" applyFill="1" applyBorder="1" applyAlignment="1">
      <alignment horizontal="center" vertical="center"/>
    </xf>
    <xf numFmtId="1" fontId="0" fillId="6" borderId="4" xfId="0" applyNumberFormat="1" applyFill="1" applyBorder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7" xfId="0" applyNumberFormat="1" applyBorder="1" applyAlignment="1">
      <alignment horizontal="center" vertical="center"/>
    </xf>
    <xf numFmtId="1" fontId="0" fillId="6" borderId="6" xfId="0" applyNumberFormat="1" applyFill="1" applyBorder="1" applyAlignment="1">
      <alignment horizontal="center" vertical="center"/>
    </xf>
    <xf numFmtId="1" fontId="0" fillId="6" borderId="0" xfId="0" applyNumberFormat="1" applyFill="1" applyAlignment="1">
      <alignment horizontal="center" vertical="center"/>
    </xf>
    <xf numFmtId="1" fontId="0" fillId="6" borderId="7" xfId="0" applyNumberFormat="1" applyFill="1" applyBorder="1" applyAlignment="1">
      <alignment horizontal="center" vertical="center"/>
    </xf>
    <xf numFmtId="165" fontId="9" fillId="6" borderId="5" xfId="0" applyNumberFormat="1" applyFont="1" applyFill="1" applyBorder="1" applyAlignment="1">
      <alignment horizontal="center" vertical="center"/>
    </xf>
    <xf numFmtId="165" fontId="0" fillId="0" borderId="8" xfId="0" applyNumberFormat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1" fontId="0" fillId="6" borderId="8" xfId="0" applyNumberFormat="1" applyFill="1" applyBorder="1" applyAlignment="1">
      <alignment horizontal="center" vertical="center"/>
    </xf>
    <xf numFmtId="1" fontId="0" fillId="6" borderId="9" xfId="0" applyNumberFormat="1" applyFill="1" applyBorder="1" applyAlignment="1">
      <alignment horizontal="center" vertical="center"/>
    </xf>
    <xf numFmtId="0" fontId="0" fillId="8" borderId="0" xfId="0" applyFill="1"/>
    <xf numFmtId="0" fontId="10" fillId="3" borderId="0" xfId="0" applyFont="1" applyFill="1"/>
    <xf numFmtId="1" fontId="0" fillId="3" borderId="0" xfId="0" applyNumberForma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13" fillId="3" borderId="0" xfId="0" applyNumberFormat="1" applyFont="1" applyFill="1" applyAlignment="1">
      <alignment horizontal="center" vertical="center"/>
    </xf>
    <xf numFmtId="165" fontId="0" fillId="3" borderId="0" xfId="0" applyNumberFormat="1" applyFill="1" applyAlignment="1">
      <alignment horizontal="center" vertical="center"/>
    </xf>
    <xf numFmtId="1" fontId="12" fillId="10" borderId="0" xfId="0" applyNumberFormat="1" applyFont="1" applyFill="1" applyAlignment="1">
      <alignment horizontal="center" vertical="center"/>
    </xf>
    <xf numFmtId="1" fontId="14" fillId="3" borderId="0" xfId="0" applyNumberFormat="1" applyFont="1" applyFill="1" applyAlignment="1">
      <alignment horizontal="center" vertical="center"/>
    </xf>
    <xf numFmtId="1" fontId="12" fillId="11" borderId="0" xfId="0" applyNumberFormat="1" applyFont="1" applyFill="1" applyAlignment="1">
      <alignment horizontal="left" vertical="center"/>
    </xf>
    <xf numFmtId="1" fontId="12" fillId="11" borderId="0" xfId="0" applyNumberFormat="1" applyFont="1" applyFill="1" applyAlignment="1">
      <alignment horizontal="center" vertical="center"/>
    </xf>
    <xf numFmtId="165" fontId="0" fillId="3" borderId="14" xfId="0" applyNumberFormat="1" applyFill="1" applyBorder="1" applyAlignment="1">
      <alignment horizontal="center" vertical="center"/>
    </xf>
    <xf numFmtId="1" fontId="0" fillId="3" borderId="14" xfId="0" applyNumberFormat="1" applyFill="1" applyBorder="1" applyAlignment="1">
      <alignment horizontal="center" vertical="center"/>
    </xf>
    <xf numFmtId="1" fontId="0" fillId="8" borderId="12" xfId="0" applyNumberFormat="1" applyFill="1" applyBorder="1" applyAlignment="1">
      <alignment horizontal="center" vertical="center"/>
    </xf>
    <xf numFmtId="1" fontId="0" fillId="15" borderId="13" xfId="0" applyNumberFormat="1" applyFill="1" applyBorder="1" applyAlignment="1">
      <alignment horizontal="center" vertical="center"/>
    </xf>
    <xf numFmtId="1" fontId="0" fillId="16" borderId="14" xfId="0" applyNumberFormat="1" applyFill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12" borderId="13" xfId="0" applyFont="1" applyFill="1" applyBorder="1" applyAlignment="1">
      <alignment horizontal="center" vertical="center"/>
    </xf>
    <xf numFmtId="0" fontId="20" fillId="12" borderId="14" xfId="0" applyFont="1" applyFill="1" applyBorder="1" applyAlignment="1">
      <alignment horizontal="center" vertical="center"/>
    </xf>
    <xf numFmtId="165" fontId="0" fillId="3" borderId="17" xfId="0" applyNumberFormat="1" applyFill="1" applyBorder="1" applyAlignment="1">
      <alignment horizontal="center" vertical="center"/>
    </xf>
    <xf numFmtId="1" fontId="0" fillId="3" borderId="17" xfId="0" applyNumberFormat="1" applyFill="1" applyBorder="1" applyAlignment="1">
      <alignment horizontal="center" vertical="center"/>
    </xf>
    <xf numFmtId="1" fontId="0" fillId="8" borderId="16" xfId="0" applyNumberFormat="1" applyFill="1" applyBorder="1" applyAlignment="1">
      <alignment horizontal="center" vertical="center"/>
    </xf>
    <xf numFmtId="1" fontId="0" fillId="15" borderId="0" xfId="0" applyNumberFormat="1" applyFill="1" applyAlignment="1">
      <alignment horizontal="center" vertical="center"/>
    </xf>
    <xf numFmtId="1" fontId="0" fillId="16" borderId="17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0" fillId="0" borderId="17" xfId="0" applyNumberFormat="1" applyBorder="1" applyAlignment="1">
      <alignment horizontal="center" vertical="center"/>
    </xf>
    <xf numFmtId="0" fontId="18" fillId="14" borderId="16" xfId="0" applyFont="1" applyFill="1" applyBorder="1" applyAlignment="1">
      <alignment horizontal="center" vertical="center"/>
    </xf>
    <xf numFmtId="0" fontId="20" fillId="12" borderId="17" xfId="0" applyFont="1" applyFill="1" applyBorder="1" applyAlignment="1">
      <alignment horizontal="center" vertical="center"/>
    </xf>
    <xf numFmtId="0" fontId="18" fillId="14" borderId="18" xfId="0" applyFont="1" applyFill="1" applyBorder="1" applyAlignment="1">
      <alignment horizontal="center" vertical="center"/>
    </xf>
    <xf numFmtId="0" fontId="18" fillId="14" borderId="19" xfId="0" applyFont="1" applyFill="1" applyBorder="1" applyAlignment="1">
      <alignment horizontal="center" vertical="center"/>
    </xf>
    <xf numFmtId="165" fontId="0" fillId="3" borderId="20" xfId="0" applyNumberFormat="1" applyFill="1" applyBorder="1" applyAlignment="1">
      <alignment horizontal="center" vertical="center"/>
    </xf>
    <xf numFmtId="1" fontId="0" fillId="8" borderId="18" xfId="0" applyNumberFormat="1" applyFill="1" applyBorder="1" applyAlignment="1">
      <alignment horizontal="center" vertical="center"/>
    </xf>
    <xf numFmtId="1" fontId="0" fillId="15" borderId="19" xfId="0" applyNumberFormat="1" applyFill="1" applyBorder="1" applyAlignment="1">
      <alignment horizontal="center" vertical="center"/>
    </xf>
    <xf numFmtId="1" fontId="0" fillId="16" borderId="20" xfId="0" applyNumberFormat="1" applyFill="1" applyBorder="1" applyAlignment="1">
      <alignment horizontal="center" vertical="center"/>
    </xf>
    <xf numFmtId="1" fontId="21" fillId="3" borderId="0" xfId="0" applyNumberFormat="1" applyFont="1" applyFill="1" applyAlignment="1">
      <alignment horizontal="center" vertical="center"/>
    </xf>
    <xf numFmtId="165" fontId="21" fillId="3" borderId="0" xfId="0" applyNumberFormat="1" applyFont="1" applyFill="1" applyAlignment="1">
      <alignment horizontal="center" vertical="center"/>
    </xf>
    <xf numFmtId="165" fontId="0" fillId="9" borderId="0" xfId="0" applyNumberFormat="1" applyFill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8" borderId="0" xfId="0" applyNumberFormat="1" applyFill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0" fillId="3" borderId="0" xfId="0" applyNumberFormat="1" applyFill="1" applyAlignment="1">
      <alignment horizontal="right" vertical="center"/>
    </xf>
    <xf numFmtId="1" fontId="26" fillId="9" borderId="0" xfId="0" applyNumberFormat="1" applyFont="1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0" fillId="18" borderId="16" xfId="0" applyNumberFormat="1" applyFill="1" applyBorder="1" applyAlignment="1">
      <alignment horizontal="center" vertical="center"/>
    </xf>
    <xf numFmtId="1" fontId="0" fillId="18" borderId="0" xfId="0" applyNumberFormat="1" applyFill="1" applyAlignment="1">
      <alignment horizontal="center" vertical="center"/>
    </xf>
    <xf numFmtId="165" fontId="0" fillId="18" borderId="17" xfId="0" applyNumberFormat="1" applyFill="1" applyBorder="1" applyAlignment="1">
      <alignment horizontal="center" vertical="center"/>
    </xf>
    <xf numFmtId="1" fontId="26" fillId="1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/>
    </xf>
    <xf numFmtId="1" fontId="1" fillId="3" borderId="0" xfId="0" applyNumberFormat="1" applyFont="1" applyFill="1" applyAlignment="1">
      <alignment horizontal="center" vertical="center"/>
    </xf>
    <xf numFmtId="1" fontId="27" fillId="3" borderId="0" xfId="0" applyNumberFormat="1" applyFont="1" applyFill="1" applyAlignment="1">
      <alignment horizontal="center" vertical="center"/>
    </xf>
    <xf numFmtId="1" fontId="27" fillId="3" borderId="12" xfId="0" applyNumberFormat="1" applyFont="1" applyFill="1" applyBorder="1" applyAlignment="1">
      <alignment horizontal="center" vertical="center"/>
    </xf>
    <xf numFmtId="1" fontId="27" fillId="3" borderId="13" xfId="0" applyNumberFormat="1" applyFont="1" applyFill="1" applyBorder="1" applyAlignment="1">
      <alignment horizontal="center" vertical="center"/>
    </xf>
    <xf numFmtId="1" fontId="27" fillId="3" borderId="14" xfId="0" applyNumberFormat="1" applyFont="1" applyFill="1" applyBorder="1" applyAlignment="1">
      <alignment horizontal="center" vertical="center"/>
    </xf>
    <xf numFmtId="1" fontId="27" fillId="3" borderId="16" xfId="0" applyNumberFormat="1" applyFont="1" applyFill="1" applyBorder="1" applyAlignment="1">
      <alignment horizontal="center" vertical="center"/>
    </xf>
    <xf numFmtId="1" fontId="27" fillId="3" borderId="17" xfId="0" applyNumberFormat="1" applyFont="1" applyFill="1" applyBorder="1" applyAlignment="1">
      <alignment horizontal="center" vertical="center"/>
    </xf>
    <xf numFmtId="1" fontId="0" fillId="18" borderId="18" xfId="0" applyNumberFormat="1" applyFill="1" applyBorder="1" applyAlignment="1">
      <alignment horizontal="center" vertical="center"/>
    </xf>
    <xf numFmtId="1" fontId="0" fillId="18" borderId="19" xfId="0" applyNumberFormat="1" applyFill="1" applyBorder="1" applyAlignment="1">
      <alignment horizontal="center" vertical="center"/>
    </xf>
    <xf numFmtId="165" fontId="0" fillId="18" borderId="20" xfId="0" applyNumberFormat="1" applyFill="1" applyBorder="1" applyAlignment="1">
      <alignment horizontal="center" vertical="center"/>
    </xf>
    <xf numFmtId="1" fontId="27" fillId="3" borderId="18" xfId="0" applyNumberFormat="1" applyFont="1" applyFill="1" applyBorder="1" applyAlignment="1">
      <alignment horizontal="center" vertical="center"/>
    </xf>
    <xf numFmtId="1" fontId="27" fillId="3" borderId="19" xfId="0" applyNumberFormat="1" applyFont="1" applyFill="1" applyBorder="1" applyAlignment="1">
      <alignment horizontal="center" vertical="center"/>
    </xf>
    <xf numFmtId="1" fontId="27" fillId="3" borderId="20" xfId="0" applyNumberFormat="1" applyFont="1" applyFill="1" applyBorder="1" applyAlignment="1">
      <alignment horizontal="center" vertical="center"/>
    </xf>
    <xf numFmtId="165" fontId="0" fillId="3" borderId="16" xfId="0" applyNumberFormat="1" applyFill="1" applyBorder="1" applyAlignment="1">
      <alignment horizontal="center" vertical="center"/>
    </xf>
    <xf numFmtId="165" fontId="0" fillId="3" borderId="18" xfId="0" applyNumberFormat="1" applyFill="1" applyBorder="1" applyAlignment="1">
      <alignment horizontal="center" vertical="center"/>
    </xf>
    <xf numFmtId="165" fontId="0" fillId="3" borderId="19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5" fillId="4" borderId="0" xfId="0" applyFont="1" applyFill="1" applyAlignment="1">
      <alignment horizontal="center" vertical="center"/>
    </xf>
    <xf numFmtId="165" fontId="0" fillId="4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8" borderId="0" xfId="0" applyFill="1" applyAlignment="1">
      <alignment horizontal="center" vertical="center"/>
    </xf>
    <xf numFmtId="2" fontId="28" fillId="19" borderId="12" xfId="0" applyNumberFormat="1" applyFont="1" applyFill="1" applyBorder="1" applyAlignment="1">
      <alignment horizontal="center" vertical="center"/>
    </xf>
    <xf numFmtId="0" fontId="29" fillId="4" borderId="0" xfId="0" applyFont="1" applyFill="1" applyAlignment="1">
      <alignment horizontal="center" vertical="center"/>
    </xf>
    <xf numFmtId="0" fontId="30" fillId="8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center" vertical="center"/>
    </xf>
    <xf numFmtId="165" fontId="32" fillId="7" borderId="1" xfId="0" applyNumberFormat="1" applyFont="1" applyFill="1" applyBorder="1" applyAlignment="1">
      <alignment horizontal="center" vertical="center"/>
    </xf>
    <xf numFmtId="165" fontId="32" fillId="9" borderId="1" xfId="0" applyNumberFormat="1" applyFont="1" applyFill="1" applyBorder="1" applyAlignment="1">
      <alignment horizontal="center" vertical="center"/>
    </xf>
    <xf numFmtId="0" fontId="31" fillId="8" borderId="13" xfId="0" applyFont="1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165" fontId="33" fillId="20" borderId="10" xfId="0" applyNumberFormat="1" applyFont="1" applyFill="1" applyBorder="1" applyAlignment="1">
      <alignment horizontal="center" vertical="center"/>
    </xf>
    <xf numFmtId="165" fontId="26" fillId="21" borderId="9" xfId="0" applyNumberFormat="1" applyFont="1" applyFill="1" applyBorder="1" applyAlignment="1">
      <alignment horizontal="center" vertical="center"/>
    </xf>
    <xf numFmtId="165" fontId="33" fillId="20" borderId="8" xfId="0" applyNumberFormat="1" applyFont="1" applyFill="1" applyBorder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5" fillId="4" borderId="0" xfId="0" applyFont="1" applyFill="1" applyAlignment="1">
      <alignment horizontal="center" vertical="center"/>
    </xf>
    <xf numFmtId="165" fontId="36" fillId="0" borderId="12" xfId="0" applyNumberFormat="1" applyFont="1" applyBorder="1" applyAlignment="1">
      <alignment horizontal="center" vertical="center"/>
    </xf>
    <xf numFmtId="165" fontId="36" fillId="0" borderId="13" xfId="0" applyNumberFormat="1" applyFont="1" applyBorder="1" applyAlignment="1">
      <alignment horizontal="center" vertical="center"/>
    </xf>
    <xf numFmtId="165" fontId="36" fillId="0" borderId="14" xfId="0" applyNumberFormat="1" applyFont="1" applyBorder="1" applyAlignment="1">
      <alignment horizontal="center" vertical="center"/>
    </xf>
    <xf numFmtId="165" fontId="32" fillId="22" borderId="1" xfId="0" applyNumberFormat="1" applyFont="1" applyFill="1" applyBorder="1" applyAlignment="1">
      <alignment horizontal="center" vertical="center"/>
    </xf>
    <xf numFmtId="0" fontId="37" fillId="10" borderId="1" xfId="0" applyFont="1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165" fontId="26" fillId="21" borderId="7" xfId="0" applyNumberFormat="1" applyFont="1" applyFill="1" applyBorder="1" applyAlignment="1">
      <alignment horizontal="center" vertical="center"/>
    </xf>
    <xf numFmtId="0" fontId="38" fillId="10" borderId="0" xfId="0" applyFont="1" applyFill="1" applyAlignment="1">
      <alignment horizontal="center" vertical="center"/>
    </xf>
    <xf numFmtId="165" fontId="26" fillId="21" borderId="6" xfId="0" applyNumberFormat="1" applyFont="1" applyFill="1" applyBorder="1" applyAlignment="1">
      <alignment horizontal="center" vertical="center"/>
    </xf>
    <xf numFmtId="0" fontId="39" fillId="4" borderId="0" xfId="0" applyFont="1" applyFill="1" applyAlignment="1">
      <alignment horizontal="center" vertical="center"/>
    </xf>
    <xf numFmtId="2" fontId="25" fillId="4" borderId="0" xfId="0" applyNumberFormat="1" applyFont="1" applyFill="1" applyAlignment="1">
      <alignment horizontal="center" vertical="center"/>
    </xf>
    <xf numFmtId="165" fontId="36" fillId="0" borderId="16" xfId="0" applyNumberFormat="1" applyFont="1" applyBorder="1" applyAlignment="1">
      <alignment horizontal="center" vertical="center"/>
    </xf>
    <xf numFmtId="165" fontId="28" fillId="10" borderId="1" xfId="0" applyNumberFormat="1" applyFont="1" applyFill="1" applyBorder="1" applyAlignment="1">
      <alignment horizontal="center" vertical="center"/>
    </xf>
    <xf numFmtId="165" fontId="36" fillId="0" borderId="17" xfId="0" applyNumberFormat="1" applyFont="1" applyBorder="1" applyAlignment="1">
      <alignment horizontal="center" vertical="center"/>
    </xf>
    <xf numFmtId="165" fontId="32" fillId="21" borderId="1" xfId="0" applyNumberFormat="1" applyFont="1" applyFill="1" applyBorder="1" applyAlignment="1">
      <alignment horizontal="center" vertical="center"/>
    </xf>
    <xf numFmtId="165" fontId="33" fillId="20" borderId="4" xfId="0" applyNumberFormat="1" applyFont="1" applyFill="1" applyBorder="1" applyAlignment="1">
      <alignment horizontal="center" vertical="center"/>
    </xf>
    <xf numFmtId="165" fontId="26" fillId="21" borderId="3" xfId="0" applyNumberFormat="1" applyFont="1" applyFill="1" applyBorder="1" applyAlignment="1">
      <alignment horizontal="center" vertical="center"/>
    </xf>
    <xf numFmtId="165" fontId="33" fillId="20" borderId="2" xfId="0" applyNumberFormat="1" applyFont="1" applyFill="1" applyBorder="1" applyAlignment="1">
      <alignment horizontal="center" vertical="center"/>
    </xf>
    <xf numFmtId="0" fontId="40" fillId="21" borderId="0" xfId="0" applyFont="1" applyFill="1" applyAlignment="1">
      <alignment horizontal="center" vertical="center"/>
    </xf>
    <xf numFmtId="0" fontId="38" fillId="21" borderId="0" xfId="0" applyFont="1" applyFill="1" applyAlignment="1">
      <alignment horizontal="center" vertical="center"/>
    </xf>
    <xf numFmtId="165" fontId="36" fillId="0" borderId="18" xfId="0" applyNumberFormat="1" applyFont="1" applyBorder="1" applyAlignment="1">
      <alignment horizontal="center" vertical="center"/>
    </xf>
    <xf numFmtId="165" fontId="36" fillId="0" borderId="19" xfId="0" applyNumberFormat="1" applyFont="1" applyBorder="1" applyAlignment="1">
      <alignment horizontal="center" vertical="center"/>
    </xf>
    <xf numFmtId="165" fontId="36" fillId="0" borderId="20" xfId="0" applyNumberFormat="1" applyFont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32" fillId="8" borderId="16" xfId="0" applyFont="1" applyFill="1" applyBorder="1" applyAlignment="1">
      <alignment horizontal="center" vertical="center"/>
    </xf>
    <xf numFmtId="0" fontId="41" fillId="8" borderId="17" xfId="0" applyFont="1" applyFill="1" applyBorder="1" applyAlignment="1">
      <alignment horizontal="center" vertical="center"/>
    </xf>
    <xf numFmtId="0" fontId="32" fillId="8" borderId="18" xfId="0" applyFont="1" applyFill="1" applyBorder="1" applyAlignment="1">
      <alignment horizontal="center" vertical="center"/>
    </xf>
    <xf numFmtId="0" fontId="42" fillId="8" borderId="0" xfId="0" applyFont="1" applyFill="1" applyAlignment="1">
      <alignment horizontal="center" vertical="center"/>
    </xf>
    <xf numFmtId="0" fontId="42" fillId="8" borderId="17" xfId="0" applyFont="1" applyFill="1" applyBorder="1" applyAlignment="1">
      <alignment horizontal="center" vertical="center"/>
    </xf>
    <xf numFmtId="0" fontId="29" fillId="8" borderId="0" xfId="0" applyFont="1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0" fontId="36" fillId="4" borderId="0" xfId="0" applyFont="1" applyFill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3" fillId="4" borderId="0" xfId="0" applyFont="1" applyFill="1" applyAlignment="1">
      <alignment horizontal="center" vertical="center"/>
    </xf>
    <xf numFmtId="165" fontId="41" fillId="7" borderId="11" xfId="0" applyNumberFormat="1" applyFont="1" applyFill="1" applyBorder="1" applyAlignment="1">
      <alignment horizontal="center" vertical="center"/>
    </xf>
    <xf numFmtId="0" fontId="32" fillId="8" borderId="13" xfId="0" applyFont="1" applyFill="1" applyBorder="1" applyAlignment="1">
      <alignment horizontal="center" vertical="center"/>
    </xf>
    <xf numFmtId="0" fontId="42" fillId="8" borderId="14" xfId="0" applyFont="1" applyFill="1" applyBorder="1" applyAlignment="1">
      <alignment horizontal="center" vertical="center"/>
    </xf>
    <xf numFmtId="0" fontId="44" fillId="8" borderId="0" xfId="0" applyFont="1" applyFill="1" applyAlignment="1">
      <alignment horizontal="center" vertical="center"/>
    </xf>
    <xf numFmtId="0" fontId="17" fillId="9" borderId="12" xfId="0" applyFont="1" applyFill="1" applyBorder="1" applyAlignment="1">
      <alignment horizontal="center" vertical="center"/>
    </xf>
    <xf numFmtId="0" fontId="17" fillId="22" borderId="13" xfId="0" applyFont="1" applyFill="1" applyBorder="1" applyAlignment="1">
      <alignment horizontal="center" vertical="center"/>
    </xf>
    <xf numFmtId="0" fontId="17" fillId="8" borderId="13" xfId="0" applyFont="1" applyFill="1" applyBorder="1" applyAlignment="1">
      <alignment horizontal="center" vertical="center"/>
    </xf>
    <xf numFmtId="0" fontId="34" fillId="8" borderId="13" xfId="0" applyFont="1" applyFill="1" applyBorder="1" applyAlignment="1">
      <alignment horizontal="center" vertical="center"/>
    </xf>
    <xf numFmtId="0" fontId="45" fillId="23" borderId="11" xfId="0" applyFont="1" applyFill="1" applyBorder="1" applyAlignment="1">
      <alignment horizontal="center" vertical="center"/>
    </xf>
    <xf numFmtId="0" fontId="46" fillId="8" borderId="0" xfId="0" applyFont="1" applyFill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11" fillId="23" borderId="10" xfId="0" applyFont="1" applyFill="1" applyBorder="1" applyAlignment="1">
      <alignment horizontal="center" vertical="center"/>
    </xf>
    <xf numFmtId="0" fontId="11" fillId="23" borderId="9" xfId="0" applyFont="1" applyFill="1" applyBorder="1" applyAlignment="1">
      <alignment horizontal="center" vertical="center"/>
    </xf>
    <xf numFmtId="0" fontId="11" fillId="23" borderId="8" xfId="0" applyFont="1" applyFill="1" applyBorder="1" applyAlignment="1">
      <alignment horizontal="center" vertical="center"/>
    </xf>
    <xf numFmtId="0" fontId="10" fillId="23" borderId="13" xfId="0" applyFont="1" applyFill="1" applyBorder="1" applyAlignment="1">
      <alignment horizontal="center" vertical="center"/>
    </xf>
    <xf numFmtId="0" fontId="10" fillId="23" borderId="14" xfId="0" applyFont="1" applyFill="1" applyBorder="1" applyAlignment="1">
      <alignment horizontal="center" vertical="center"/>
    </xf>
    <xf numFmtId="1" fontId="25" fillId="6" borderId="5" xfId="4" applyNumberFormat="1" applyFont="1" applyFill="1" applyBorder="1" applyAlignment="1">
      <alignment horizontal="center" vertical="center"/>
    </xf>
    <xf numFmtId="9" fontId="25" fillId="0" borderId="13" xfId="4" applyFont="1" applyBorder="1" applyAlignment="1">
      <alignment horizontal="center" vertical="center"/>
    </xf>
    <xf numFmtId="9" fontId="25" fillId="0" borderId="14" xfId="4" applyFont="1" applyBorder="1" applyAlignment="1">
      <alignment horizontal="center" vertical="center"/>
    </xf>
    <xf numFmtId="9" fontId="25" fillId="0" borderId="12" xfId="4" applyFont="1" applyBorder="1" applyAlignment="1">
      <alignment horizontal="center" vertical="center"/>
    </xf>
    <xf numFmtId="9" fontId="25" fillId="0" borderId="16" xfId="4" applyFont="1" applyBorder="1" applyAlignment="1">
      <alignment horizontal="center" vertical="center"/>
    </xf>
    <xf numFmtId="9" fontId="25" fillId="0" borderId="17" xfId="4" applyFont="1" applyBorder="1" applyAlignment="1">
      <alignment horizontal="center" vertical="center"/>
    </xf>
    <xf numFmtId="9" fontId="25" fillId="0" borderId="0" xfId="4" applyFont="1" applyAlignment="1">
      <alignment horizontal="center" vertical="center"/>
    </xf>
    <xf numFmtId="9" fontId="25" fillId="0" borderId="18" xfId="4" applyFont="1" applyBorder="1" applyAlignment="1">
      <alignment horizontal="center" vertical="center"/>
    </xf>
    <xf numFmtId="9" fontId="25" fillId="0" borderId="19" xfId="4" applyFont="1" applyBorder="1" applyAlignment="1">
      <alignment horizontal="center" vertical="center"/>
    </xf>
    <xf numFmtId="9" fontId="25" fillId="0" borderId="0" xfId="4" applyFont="1" applyBorder="1" applyAlignment="1">
      <alignment horizontal="center" vertical="center"/>
    </xf>
    <xf numFmtId="9" fontId="25" fillId="0" borderId="20" xfId="4" applyFont="1" applyBorder="1" applyAlignment="1">
      <alignment horizontal="center" vertical="center"/>
    </xf>
    <xf numFmtId="9" fontId="25" fillId="0" borderId="5" xfId="4" applyFont="1" applyBorder="1" applyAlignment="1">
      <alignment horizontal="center" vertical="center"/>
    </xf>
    <xf numFmtId="0" fontId="36" fillId="12" borderId="11" xfId="0" applyFont="1" applyFill="1" applyBorder="1" applyAlignment="1">
      <alignment horizontal="center" vertical="center"/>
    </xf>
    <xf numFmtId="165" fontId="36" fillId="0" borderId="11" xfId="0" applyNumberFormat="1" applyFont="1" applyBorder="1" applyAlignment="1">
      <alignment horizontal="center" vertical="center"/>
    </xf>
    <xf numFmtId="165" fontId="36" fillId="0" borderId="15" xfId="0" applyNumberFormat="1" applyFont="1" applyBorder="1" applyAlignment="1">
      <alignment horizontal="center" vertical="center"/>
    </xf>
    <xf numFmtId="165" fontId="36" fillId="0" borderId="21" xfId="0" applyNumberFormat="1" applyFont="1" applyBorder="1" applyAlignment="1">
      <alignment horizontal="center" vertical="center"/>
    </xf>
    <xf numFmtId="165" fontId="28" fillId="10" borderId="15" xfId="0" applyNumberFormat="1" applyFont="1" applyFill="1" applyBorder="1" applyAlignment="1">
      <alignment horizontal="center" vertical="center"/>
    </xf>
    <xf numFmtId="165" fontId="41" fillId="22" borderId="15" xfId="0" applyNumberFormat="1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165" fontId="38" fillId="10" borderId="22" xfId="2" applyNumberFormat="1" applyFont="1" applyFill="1" applyBorder="1" applyAlignment="1">
      <alignment horizontal="center" vertical="center"/>
    </xf>
    <xf numFmtId="0" fontId="17" fillId="21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34" fillId="8" borderId="0" xfId="0" applyFont="1" applyFill="1" applyAlignment="1">
      <alignment horizontal="center" vertical="center"/>
    </xf>
    <xf numFmtId="0" fontId="45" fillId="23" borderId="1" xfId="0" applyFont="1" applyFill="1" applyBorder="1" applyAlignment="1">
      <alignment horizontal="center" vertical="center"/>
    </xf>
    <xf numFmtId="0" fontId="11" fillId="23" borderId="7" xfId="0" applyFont="1" applyFill="1" applyBorder="1" applyAlignment="1">
      <alignment horizontal="center" vertical="center"/>
    </xf>
    <xf numFmtId="0" fontId="11" fillId="23" borderId="0" xfId="0" applyFont="1" applyFill="1" applyAlignment="1">
      <alignment horizontal="center" vertical="center"/>
    </xf>
    <xf numFmtId="0" fontId="11" fillId="23" borderId="6" xfId="0" applyFont="1" applyFill="1" applyBorder="1" applyAlignment="1">
      <alignment horizontal="center" vertical="center"/>
    </xf>
    <xf numFmtId="0" fontId="10" fillId="23" borderId="0" xfId="0" applyFont="1" applyFill="1" applyAlignment="1">
      <alignment horizontal="center" vertical="center"/>
    </xf>
    <xf numFmtId="0" fontId="10" fillId="23" borderId="17" xfId="0" applyFont="1" applyFill="1" applyBorder="1" applyAlignment="1">
      <alignment horizontal="center" vertical="center"/>
    </xf>
    <xf numFmtId="0" fontId="36" fillId="12" borderId="15" xfId="0" applyFont="1" applyFill="1" applyBorder="1" applyAlignment="1">
      <alignment horizontal="center" vertical="center"/>
    </xf>
    <xf numFmtId="165" fontId="41" fillId="21" borderId="15" xfId="0" applyNumberFormat="1" applyFont="1" applyFill="1" applyBorder="1" applyAlignment="1">
      <alignment horizontal="center" vertical="center"/>
    </xf>
    <xf numFmtId="0" fontId="17" fillId="22" borderId="18" xfId="0" applyFont="1" applyFill="1" applyBorder="1" applyAlignment="1">
      <alignment horizontal="center" vertical="center"/>
    </xf>
    <xf numFmtId="165" fontId="17" fillId="22" borderId="19" xfId="0" applyNumberFormat="1" applyFont="1" applyFill="1" applyBorder="1" applyAlignment="1">
      <alignment horizontal="center" vertical="center"/>
    </xf>
    <xf numFmtId="0" fontId="17" fillId="8" borderId="19" xfId="0" applyFont="1" applyFill="1" applyBorder="1" applyAlignment="1">
      <alignment horizontal="center" vertical="center"/>
    </xf>
    <xf numFmtId="0" fontId="34" fillId="8" borderId="19" xfId="0" applyFont="1" applyFill="1" applyBorder="1" applyAlignment="1">
      <alignment horizontal="center" vertical="center"/>
    </xf>
    <xf numFmtId="0" fontId="45" fillId="23" borderId="21" xfId="0" applyFont="1" applyFill="1" applyBorder="1" applyAlignment="1">
      <alignment horizontal="center" vertical="center"/>
    </xf>
    <xf numFmtId="0" fontId="11" fillId="23" borderId="4" xfId="0" applyFont="1" applyFill="1" applyBorder="1" applyAlignment="1">
      <alignment horizontal="center" vertical="center"/>
    </xf>
    <xf numFmtId="0" fontId="11" fillId="23" borderId="3" xfId="0" applyFont="1" applyFill="1" applyBorder="1" applyAlignment="1">
      <alignment horizontal="center" vertical="center"/>
    </xf>
    <xf numFmtId="0" fontId="11" fillId="23" borderId="2" xfId="0" applyFont="1" applyFill="1" applyBorder="1" applyAlignment="1">
      <alignment horizontal="center" vertical="center"/>
    </xf>
    <xf numFmtId="0" fontId="10" fillId="23" borderId="19" xfId="0" applyFont="1" applyFill="1" applyBorder="1" applyAlignment="1">
      <alignment horizontal="center" vertical="center"/>
    </xf>
    <xf numFmtId="0" fontId="10" fillId="23" borderId="20" xfId="0" applyFont="1" applyFill="1" applyBorder="1" applyAlignment="1">
      <alignment horizontal="center" vertical="center"/>
    </xf>
    <xf numFmtId="0" fontId="36" fillId="12" borderId="21" xfId="0" applyFont="1" applyFill="1" applyBorder="1" applyAlignment="1">
      <alignment horizontal="center" vertical="center"/>
    </xf>
    <xf numFmtId="0" fontId="32" fillId="8" borderId="12" xfId="0" applyFont="1" applyFill="1" applyBorder="1" applyAlignment="1">
      <alignment horizontal="center" vertical="center"/>
    </xf>
    <xf numFmtId="165" fontId="41" fillId="9" borderId="11" xfId="0" applyNumberFormat="1" applyFont="1" applyFill="1" applyBorder="1" applyAlignment="1">
      <alignment horizontal="center" vertical="center"/>
    </xf>
    <xf numFmtId="0" fontId="17" fillId="7" borderId="16" xfId="0" applyFont="1" applyFill="1" applyBorder="1" applyAlignment="1">
      <alignment horizontal="center" vertical="center"/>
    </xf>
    <xf numFmtId="0" fontId="38" fillId="10" borderId="0" xfId="2" applyNumberFormat="1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7" fillId="8" borderId="0" xfId="2" applyNumberFormat="1" applyFont="1" applyFill="1" applyBorder="1" applyAlignment="1">
      <alignment horizontal="center" vertical="center"/>
    </xf>
    <xf numFmtId="0" fontId="10" fillId="23" borderId="16" xfId="0" applyFont="1" applyFill="1" applyBorder="1" applyAlignment="1">
      <alignment horizontal="center" vertical="center"/>
    </xf>
    <xf numFmtId="0" fontId="36" fillId="21" borderId="11" xfId="0" applyFont="1" applyFill="1" applyBorder="1" applyAlignment="1">
      <alignment horizontal="center" vertical="center"/>
    </xf>
    <xf numFmtId="2" fontId="28" fillId="19" borderId="12" xfId="0" applyNumberFormat="1" applyFont="1" applyFill="1" applyBorder="1" applyAlignment="1">
      <alignment horizontal="left" vertical="center"/>
    </xf>
    <xf numFmtId="2" fontId="28" fillId="19" borderId="14" xfId="0" applyNumberFormat="1" applyFont="1" applyFill="1" applyBorder="1" applyAlignment="1">
      <alignment horizontal="left" vertical="center"/>
    </xf>
    <xf numFmtId="165" fontId="41" fillId="24" borderId="15" xfId="2" applyNumberFormat="1" applyFont="1" applyFill="1" applyBorder="1" applyAlignment="1">
      <alignment horizontal="center" vertical="center"/>
    </xf>
    <xf numFmtId="0" fontId="17" fillId="9" borderId="16" xfId="0" applyFont="1" applyFill="1" applyBorder="1" applyAlignment="1">
      <alignment horizontal="center" vertical="center"/>
    </xf>
    <xf numFmtId="0" fontId="17" fillId="22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38" fillId="23" borderId="15" xfId="0" applyFont="1" applyFill="1" applyBorder="1" applyAlignment="1">
      <alignment horizontal="center" vertical="center"/>
    </xf>
    <xf numFmtId="0" fontId="10" fillId="24" borderId="0" xfId="0" applyFont="1" applyFill="1" applyAlignment="1">
      <alignment horizontal="center" vertical="center"/>
    </xf>
    <xf numFmtId="0" fontId="11" fillId="24" borderId="7" xfId="0" applyFont="1" applyFill="1" applyBorder="1" applyAlignment="1">
      <alignment horizontal="center" vertical="center"/>
    </xf>
    <xf numFmtId="0" fontId="11" fillId="25" borderId="0" xfId="0" applyFont="1" applyFill="1" applyAlignment="1">
      <alignment horizontal="center" vertical="center"/>
    </xf>
    <xf numFmtId="167" fontId="28" fillId="10" borderId="15" xfId="2" applyNumberFormat="1" applyFont="1" applyFill="1" applyBorder="1" applyAlignment="1">
      <alignment horizontal="center" vertical="center"/>
    </xf>
    <xf numFmtId="165" fontId="41" fillId="22" borderId="21" xfId="0" applyNumberFormat="1" applyFont="1" applyFill="1" applyBorder="1" applyAlignment="1">
      <alignment horizontal="center" vertical="center"/>
    </xf>
    <xf numFmtId="0" fontId="42" fillId="8" borderId="20" xfId="0" applyFont="1" applyFill="1" applyBorder="1" applyAlignment="1">
      <alignment horizontal="center" vertical="center"/>
    </xf>
    <xf numFmtId="0" fontId="17" fillId="21" borderId="16" xfId="0" applyFont="1" applyFill="1" applyBorder="1" applyAlignment="1">
      <alignment horizontal="center" vertical="center"/>
    </xf>
    <xf numFmtId="165" fontId="38" fillId="10" borderId="5" xfId="2" applyNumberFormat="1" applyFont="1" applyFill="1" applyBorder="1" applyAlignment="1">
      <alignment horizontal="center" vertical="center"/>
    </xf>
    <xf numFmtId="0" fontId="36" fillId="21" borderId="21" xfId="0" applyFont="1" applyFill="1" applyBorder="1" applyAlignment="1">
      <alignment horizontal="center" vertical="center"/>
    </xf>
    <xf numFmtId="0" fontId="17" fillId="8" borderId="13" xfId="2" applyNumberFormat="1" applyFont="1" applyFill="1" applyBorder="1" applyAlignment="1">
      <alignment horizontal="center" vertical="center"/>
    </xf>
    <xf numFmtId="0" fontId="10" fillId="23" borderId="12" xfId="0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5" fontId="41" fillId="9" borderId="15" xfId="0" applyNumberFormat="1" applyFont="1" applyFill="1" applyBorder="1" applyAlignment="1">
      <alignment horizontal="center" vertical="center"/>
    </xf>
    <xf numFmtId="0" fontId="38" fillId="10" borderId="23" xfId="2" applyNumberFormat="1" applyFont="1" applyFill="1" applyBorder="1" applyAlignment="1">
      <alignment horizontal="center" vertical="center"/>
    </xf>
    <xf numFmtId="0" fontId="17" fillId="21" borderId="1" xfId="0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horizontal="center" vertical="center"/>
    </xf>
    <xf numFmtId="165" fontId="41" fillId="21" borderId="21" xfId="0" applyNumberFormat="1" applyFont="1" applyFill="1" applyBorder="1" applyAlignment="1">
      <alignment horizontal="center" vertical="center"/>
    </xf>
    <xf numFmtId="0" fontId="44" fillId="8" borderId="21" xfId="0" applyFont="1" applyFill="1" applyBorder="1" applyAlignment="1">
      <alignment horizontal="center" vertical="center"/>
    </xf>
    <xf numFmtId="0" fontId="17" fillId="9" borderId="18" xfId="0" applyFont="1" applyFill="1" applyBorder="1" applyAlignment="1">
      <alignment horizontal="center" vertical="center"/>
    </xf>
    <xf numFmtId="0" fontId="17" fillId="22" borderId="19" xfId="0" applyFont="1" applyFill="1" applyBorder="1" applyAlignment="1">
      <alignment horizontal="center" vertical="center"/>
    </xf>
    <xf numFmtId="0" fontId="10" fillId="23" borderId="18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38" fillId="4" borderId="0" xfId="0" applyFont="1" applyFill="1" applyAlignment="1">
      <alignment horizontal="center" vertical="center"/>
    </xf>
    <xf numFmtId="0" fontId="42" fillId="4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5" fontId="0" fillId="8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vertical="center"/>
    </xf>
    <xf numFmtId="2" fontId="23" fillId="3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2" fontId="47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2" fontId="15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right" vertical="center"/>
    </xf>
    <xf numFmtId="2" fontId="49" fillId="2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vertical="center"/>
    </xf>
    <xf numFmtId="2" fontId="50" fillId="2" borderId="0" xfId="0" applyNumberFormat="1" applyFont="1" applyFill="1" applyAlignment="1">
      <alignment horizontal="center" vertical="center"/>
    </xf>
    <xf numFmtId="2" fontId="0" fillId="3" borderId="0" xfId="0" applyNumberFormat="1" applyFill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24" fillId="8" borderId="9" xfId="0" applyFont="1" applyFill="1" applyBorder="1" applyAlignment="1">
      <alignment horizontal="center" vertical="center"/>
    </xf>
    <xf numFmtId="0" fontId="24" fillId="8" borderId="8" xfId="0" applyFont="1" applyFill="1" applyBorder="1" applyAlignment="1">
      <alignment horizontal="center" vertical="center"/>
    </xf>
    <xf numFmtId="0" fontId="51" fillId="2" borderId="8" xfId="0" applyFont="1" applyFill="1" applyBorder="1" applyAlignment="1">
      <alignment horizontal="center" vertical="center"/>
    </xf>
    <xf numFmtId="0" fontId="51" fillId="2" borderId="0" xfId="0" applyFont="1" applyFill="1" applyAlignment="1">
      <alignment horizontal="center" vertical="center"/>
    </xf>
    <xf numFmtId="1" fontId="52" fillId="26" borderId="0" xfId="0" applyNumberFormat="1" applyFont="1" applyFill="1" applyAlignment="1">
      <alignment horizontal="center" vertical="center"/>
    </xf>
    <xf numFmtId="1" fontId="53" fillId="10" borderId="0" xfId="0" applyNumberFormat="1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2" fontId="8" fillId="27" borderId="10" xfId="0" applyNumberFormat="1" applyFont="1" applyFill="1" applyBorder="1" applyAlignment="1">
      <alignment horizontal="center" vertical="center"/>
    </xf>
    <xf numFmtId="2" fontId="8" fillId="6" borderId="9" xfId="0" applyNumberFormat="1" applyFont="1" applyFill="1" applyBorder="1" applyAlignment="1">
      <alignment horizontal="center" vertical="center"/>
    </xf>
    <xf numFmtId="2" fontId="8" fillId="6" borderId="8" xfId="0" applyNumberFormat="1" applyFont="1" applyFill="1" applyBorder="1" applyAlignment="1">
      <alignment horizontal="center" vertical="center"/>
    </xf>
    <xf numFmtId="2" fontId="8" fillId="0" borderId="8" xfId="0" applyNumberFormat="1" applyFont="1" applyBorder="1" applyAlignment="1">
      <alignment horizontal="center" vertical="center"/>
    </xf>
    <xf numFmtId="0" fontId="23" fillId="28" borderId="0" xfId="0" applyFont="1" applyFill="1" applyAlignment="1">
      <alignment horizontal="center" vertical="center"/>
    </xf>
    <xf numFmtId="165" fontId="26" fillId="9" borderId="24" xfId="0" applyNumberFormat="1" applyFont="1" applyFill="1" applyBorder="1" applyAlignment="1">
      <alignment horizontal="center" vertical="center"/>
    </xf>
    <xf numFmtId="1" fontId="56" fillId="10" borderId="21" xfId="0" applyNumberFormat="1" applyFont="1" applyFill="1" applyBorder="1" applyAlignment="1">
      <alignment horizontal="center" vertical="center"/>
    </xf>
    <xf numFmtId="1" fontId="57" fillId="26" borderId="0" xfId="0" applyNumberFormat="1" applyFont="1" applyFill="1" applyAlignment="1">
      <alignment horizontal="center" vertical="center"/>
    </xf>
    <xf numFmtId="0" fontId="58" fillId="2" borderId="7" xfId="0" applyFont="1" applyFill="1" applyBorder="1" applyAlignment="1">
      <alignment horizontal="center" vertical="center"/>
    </xf>
    <xf numFmtId="0" fontId="24" fillId="18" borderId="0" xfId="0" applyFont="1" applyFill="1" applyAlignment="1">
      <alignment horizontal="center" vertical="center"/>
    </xf>
    <xf numFmtId="0" fontId="24" fillId="18" borderId="6" xfId="0" applyFont="1" applyFill="1" applyBorder="1" applyAlignment="1">
      <alignment horizontal="center" vertical="center"/>
    </xf>
    <xf numFmtId="0" fontId="51" fillId="2" borderId="6" xfId="0" applyFont="1" applyFill="1" applyBorder="1" applyAlignment="1">
      <alignment horizontal="center" vertical="center"/>
    </xf>
    <xf numFmtId="2" fontId="8" fillId="6" borderId="7" xfId="0" applyNumberFormat="1" applyFont="1" applyFill="1" applyBorder="1" applyAlignment="1">
      <alignment horizontal="center" vertical="center"/>
    </xf>
    <xf numFmtId="2" fontId="8" fillId="27" borderId="0" xfId="0" applyNumberFormat="1" applyFont="1" applyFill="1" applyAlignment="1">
      <alignment horizontal="center" vertical="center"/>
    </xf>
    <xf numFmtId="2" fontId="8" fillId="6" borderId="0" xfId="0" applyNumberFormat="1" applyFont="1" applyFill="1" applyAlignment="1">
      <alignment horizontal="center" vertical="center"/>
    </xf>
    <xf numFmtId="2" fontId="8" fillId="6" borderId="6" xfId="0" applyNumberFormat="1" applyFont="1" applyFill="1" applyBorder="1" applyAlignment="1">
      <alignment horizontal="center" vertical="center"/>
    </xf>
    <xf numFmtId="2" fontId="8" fillId="0" borderId="6" xfId="0" applyNumberFormat="1" applyFont="1" applyBorder="1" applyAlignment="1">
      <alignment horizontal="center" vertical="center"/>
    </xf>
    <xf numFmtId="165" fontId="26" fillId="9" borderId="25" xfId="0" applyNumberFormat="1" applyFont="1" applyFill="1" applyBorder="1" applyAlignment="1">
      <alignment horizontal="center" vertical="center"/>
    </xf>
    <xf numFmtId="1" fontId="51" fillId="6" borderId="26" xfId="0" applyNumberFormat="1" applyFont="1" applyFill="1" applyBorder="1" applyAlignment="1">
      <alignment horizontal="center" vertical="center"/>
    </xf>
    <xf numFmtId="1" fontId="51" fillId="6" borderId="27" xfId="0" applyNumberFormat="1" applyFont="1" applyFill="1" applyBorder="1" applyAlignment="1">
      <alignment horizontal="center" vertical="center"/>
    </xf>
    <xf numFmtId="0" fontId="58" fillId="2" borderId="0" xfId="0" applyFont="1" applyFill="1" applyAlignment="1">
      <alignment horizontal="center" vertical="center"/>
    </xf>
    <xf numFmtId="0" fontId="24" fillId="14" borderId="6" xfId="0" applyFont="1" applyFill="1" applyBorder="1" applyAlignment="1">
      <alignment horizontal="center" vertical="center"/>
    </xf>
    <xf numFmtId="0" fontId="58" fillId="2" borderId="4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2" fontId="8" fillId="6" borderId="4" xfId="0" applyNumberFormat="1" applyFont="1" applyFill="1" applyBorder="1" applyAlignment="1">
      <alignment horizontal="center" vertical="center"/>
    </xf>
    <xf numFmtId="2" fontId="8" fillId="6" borderId="3" xfId="0" applyNumberFormat="1" applyFont="1" applyFill="1" applyBorder="1" applyAlignment="1">
      <alignment horizontal="center" vertical="center"/>
    </xf>
    <xf numFmtId="2" fontId="8" fillId="27" borderId="2" xfId="0" applyNumberFormat="1" applyFont="1" applyFill="1" applyBorder="1" applyAlignment="1">
      <alignment horizontal="center" vertical="center"/>
    </xf>
    <xf numFmtId="165" fontId="26" fillId="9" borderId="28" xfId="0" applyNumberFormat="1" applyFont="1" applyFill="1" applyBorder="1" applyAlignment="1">
      <alignment horizontal="center" vertical="center"/>
    </xf>
    <xf numFmtId="0" fontId="51" fillId="2" borderId="4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1" fontId="53" fillId="29" borderId="0" xfId="0" applyNumberFormat="1" applyFont="1" applyFill="1" applyAlignment="1">
      <alignment horizontal="center" vertical="center"/>
    </xf>
    <xf numFmtId="1" fontId="23" fillId="30" borderId="0" xfId="0" applyNumberFormat="1" applyFont="1" applyFill="1" applyAlignment="1">
      <alignment horizontal="center" vertical="center"/>
    </xf>
    <xf numFmtId="2" fontId="8" fillId="0" borderId="4" xfId="0" applyNumberFormat="1" applyFont="1" applyBorder="1" applyAlignment="1">
      <alignment horizontal="center" vertical="center"/>
    </xf>
    <xf numFmtId="2" fontId="8" fillId="0" borderId="3" xfId="0" applyNumberFormat="1" applyFont="1" applyBorder="1" applyAlignment="1">
      <alignment horizontal="center" vertical="center"/>
    </xf>
    <xf numFmtId="2" fontId="8" fillId="0" borderId="2" xfId="0" applyNumberFormat="1" applyFont="1" applyBorder="1" applyAlignment="1">
      <alignment horizontal="center" vertical="center"/>
    </xf>
    <xf numFmtId="0" fontId="54" fillId="31" borderId="0" xfId="0" applyFont="1" applyFill="1" applyAlignment="1">
      <alignment horizontal="center" vertical="center"/>
    </xf>
    <xf numFmtId="1" fontId="59" fillId="32" borderId="28" xfId="0" applyNumberFormat="1" applyFont="1" applyFill="1" applyBorder="1" applyAlignment="1">
      <alignment horizontal="center" vertical="center"/>
    </xf>
    <xf numFmtId="0" fontId="60" fillId="2" borderId="0" xfId="0" applyFont="1" applyFill="1" applyAlignment="1">
      <alignment horizontal="left" vertical="center"/>
    </xf>
    <xf numFmtId="0" fontId="50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right" vertical="center"/>
    </xf>
    <xf numFmtId="0" fontId="61" fillId="2" borderId="0" xfId="0" applyFont="1" applyFill="1" applyAlignment="1">
      <alignment horizontal="center" vertical="center"/>
    </xf>
    <xf numFmtId="0" fontId="31" fillId="2" borderId="0" xfId="0" applyFont="1" applyFill="1" applyAlignment="1">
      <alignment vertical="center"/>
    </xf>
    <xf numFmtId="0" fontId="50" fillId="2" borderId="0" xfId="0" applyFont="1" applyFill="1" applyAlignment="1">
      <alignment horizontal="left" vertical="center"/>
    </xf>
    <xf numFmtId="1" fontId="56" fillId="10" borderId="1" xfId="0" applyNumberFormat="1" applyFont="1" applyFill="1" applyBorder="1" applyAlignment="1">
      <alignment horizontal="center" vertical="center"/>
    </xf>
    <xf numFmtId="0" fontId="62" fillId="2" borderId="0" xfId="0" applyFont="1" applyFill="1" applyAlignment="1">
      <alignment horizontal="center" vertical="center"/>
    </xf>
    <xf numFmtId="0" fontId="63" fillId="2" borderId="0" xfId="0" applyFont="1" applyFill="1" applyAlignment="1">
      <alignment vertical="center"/>
    </xf>
    <xf numFmtId="2" fontId="64" fillId="2" borderId="0" xfId="0" applyNumberFormat="1" applyFont="1" applyFill="1" applyAlignment="1">
      <alignment horizontal="right" vertical="center"/>
    </xf>
    <xf numFmtId="2" fontId="64" fillId="2" borderId="0" xfId="0" applyNumberFormat="1" applyFont="1" applyFill="1" applyAlignment="1">
      <alignment horizontal="center" vertical="center"/>
    </xf>
    <xf numFmtId="0" fontId="65" fillId="0" borderId="5" xfId="0" applyFont="1" applyBorder="1" applyAlignment="1">
      <alignment horizontal="center" vertical="center"/>
    </xf>
    <xf numFmtId="1" fontId="65" fillId="8" borderId="9" xfId="0" applyNumberFormat="1" applyFont="1" applyFill="1" applyBorder="1" applyAlignment="1">
      <alignment horizontal="center" vertical="center"/>
    </xf>
    <xf numFmtId="1" fontId="65" fillId="8" borderId="8" xfId="0" applyNumberFormat="1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65" fontId="39" fillId="9" borderId="24" xfId="0" applyNumberFormat="1" applyFont="1" applyFill="1" applyBorder="1" applyAlignment="1">
      <alignment horizontal="center"/>
    </xf>
    <xf numFmtId="1" fontId="51" fillId="6" borderId="0" xfId="0" applyNumberFormat="1" applyFont="1" applyFill="1" applyAlignment="1">
      <alignment horizontal="center" vertical="center"/>
    </xf>
    <xf numFmtId="165" fontId="26" fillId="28" borderId="0" xfId="0" applyNumberFormat="1" applyFont="1" applyFill="1" applyAlignment="1">
      <alignment horizontal="center" vertical="center"/>
    </xf>
    <xf numFmtId="2" fontId="66" fillId="31" borderId="0" xfId="0" applyNumberFormat="1" applyFont="1" applyFill="1" applyAlignment="1">
      <alignment horizontal="center" vertical="center"/>
    </xf>
    <xf numFmtId="1" fontId="58" fillId="2" borderId="7" xfId="0" applyNumberFormat="1" applyFont="1" applyFill="1" applyBorder="1" applyAlignment="1">
      <alignment horizontal="center" vertical="center"/>
    </xf>
    <xf numFmtId="1" fontId="65" fillId="18" borderId="0" xfId="0" applyNumberFormat="1" applyFont="1" applyFill="1" applyAlignment="1">
      <alignment horizontal="center" vertical="center"/>
    </xf>
    <xf numFmtId="1" fontId="65" fillId="18" borderId="6" xfId="0" applyNumberFormat="1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165" fontId="39" fillId="9" borderId="25" xfId="0" applyNumberFormat="1" applyFont="1" applyFill="1" applyBorder="1" applyAlignment="1">
      <alignment horizontal="center"/>
    </xf>
    <xf numFmtId="1" fontId="23" fillId="26" borderId="0" xfId="0" applyNumberFormat="1" applyFont="1" applyFill="1" applyAlignment="1">
      <alignment horizontal="center" vertical="center"/>
    </xf>
    <xf numFmtId="1" fontId="58" fillId="2" borderId="0" xfId="0" applyNumberFormat="1" applyFont="1" applyFill="1" applyAlignment="1">
      <alignment horizontal="center" vertical="center"/>
    </xf>
    <xf numFmtId="1" fontId="65" fillId="14" borderId="6" xfId="0" applyNumberFormat="1" applyFont="1" applyFill="1" applyBorder="1" applyAlignment="1">
      <alignment horizontal="center" vertical="center"/>
    </xf>
    <xf numFmtId="1" fontId="58" fillId="2" borderId="4" xfId="0" applyNumberFormat="1" applyFont="1" applyFill="1" applyBorder="1" applyAlignment="1">
      <alignment horizontal="center" vertical="center"/>
    </xf>
    <xf numFmtId="1" fontId="58" fillId="2" borderId="3" xfId="0" applyNumberFormat="1" applyFont="1" applyFill="1" applyBorder="1" applyAlignment="1">
      <alignment horizontal="center" vertical="center"/>
    </xf>
    <xf numFmtId="165" fontId="39" fillId="9" borderId="28" xfId="0" applyNumberFormat="1" applyFont="1" applyFill="1" applyBorder="1" applyAlignment="1">
      <alignment horizontal="center"/>
    </xf>
    <xf numFmtId="1" fontId="67" fillId="29" borderId="1" xfId="0" applyNumberFormat="1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165" fontId="13" fillId="2" borderId="2" xfId="0" applyNumberFormat="1" applyFont="1" applyFill="1" applyBorder="1" applyAlignment="1">
      <alignment horizontal="center" vertical="center"/>
    </xf>
    <xf numFmtId="165" fontId="13" fillId="2" borderId="0" xfId="0" applyNumberFormat="1" applyFont="1" applyFill="1" applyAlignment="1">
      <alignment horizontal="center" vertical="center"/>
    </xf>
    <xf numFmtId="1" fontId="8" fillId="2" borderId="5" xfId="0" applyNumberFormat="1" applyFont="1" applyFill="1" applyBorder="1" applyAlignment="1">
      <alignment horizontal="center" vertical="center"/>
    </xf>
    <xf numFmtId="1" fontId="68" fillId="30" borderId="0" xfId="0" applyNumberFormat="1" applyFont="1" applyFill="1" applyAlignment="1">
      <alignment horizontal="center"/>
    </xf>
    <xf numFmtId="1" fontId="68" fillId="30" borderId="1" xfId="0" applyNumberFormat="1" applyFont="1" applyFill="1" applyBorder="1" applyAlignment="1">
      <alignment horizontal="center"/>
    </xf>
    <xf numFmtId="2" fontId="49" fillId="2" borderId="0" xfId="0" applyNumberFormat="1" applyFont="1" applyFill="1" applyAlignment="1">
      <alignment horizontal="right" vertical="center"/>
    </xf>
    <xf numFmtId="2" fontId="31" fillId="2" borderId="0" xfId="0" applyNumberFormat="1" applyFont="1" applyFill="1" applyAlignment="1">
      <alignment horizontal="center"/>
    </xf>
    <xf numFmtId="165" fontId="69" fillId="6" borderId="0" xfId="0" applyNumberFormat="1" applyFont="1" applyFill="1" applyAlignment="1">
      <alignment horizontal="center" vertical="center"/>
    </xf>
    <xf numFmtId="2" fontId="70" fillId="2" borderId="0" xfId="0" applyNumberFormat="1" applyFont="1" applyFill="1" applyAlignment="1">
      <alignment horizontal="right" vertical="center"/>
    </xf>
    <xf numFmtId="2" fontId="39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165" fontId="71" fillId="0" borderId="24" xfId="0" applyNumberFormat="1" applyFont="1" applyBorder="1" applyAlignment="1">
      <alignment horizontal="center" vertical="center"/>
    </xf>
    <xf numFmtId="0" fontId="23" fillId="17" borderId="0" xfId="0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/>
    </xf>
    <xf numFmtId="165" fontId="23" fillId="17" borderId="0" xfId="0" applyNumberFormat="1" applyFont="1" applyFill="1" applyAlignment="1">
      <alignment horizontal="center" vertical="center"/>
    </xf>
    <xf numFmtId="165" fontId="23" fillId="17" borderId="0" xfId="0" applyNumberFormat="1" applyFont="1" applyFill="1" applyAlignment="1">
      <alignment horizontal="left" vertical="center"/>
    </xf>
    <xf numFmtId="1" fontId="56" fillId="10" borderId="29" xfId="0" applyNumberFormat="1" applyFont="1" applyFill="1" applyBorder="1" applyAlignment="1">
      <alignment horizontal="center" vertical="center"/>
    </xf>
    <xf numFmtId="165" fontId="72" fillId="10" borderId="8" xfId="0" applyNumberFormat="1" applyFont="1" applyFill="1" applyBorder="1" applyAlignment="1">
      <alignment horizontal="center" vertical="center"/>
    </xf>
    <xf numFmtId="1" fontId="72" fillId="29" borderId="24" xfId="0" applyNumberFormat="1" applyFont="1" applyFill="1" applyBorder="1" applyAlignment="1">
      <alignment vertical="center"/>
    </xf>
    <xf numFmtId="2" fontId="70" fillId="2" borderId="0" xfId="0" applyNumberFormat="1" applyFont="1" applyFill="1" applyAlignment="1">
      <alignment horizontal="left" vertical="center"/>
    </xf>
    <xf numFmtId="1" fontId="51" fillId="33" borderId="26" xfId="0" applyNumberFormat="1" applyFont="1" applyFill="1" applyBorder="1" applyAlignment="1">
      <alignment horizontal="center" vertical="center"/>
    </xf>
    <xf numFmtId="1" fontId="51" fillId="33" borderId="27" xfId="0" applyNumberFormat="1" applyFont="1" applyFill="1" applyBorder="1" applyAlignment="1">
      <alignment horizontal="center" vertical="center"/>
    </xf>
    <xf numFmtId="1" fontId="56" fillId="10" borderId="30" xfId="0" applyNumberFormat="1" applyFont="1" applyFill="1" applyBorder="1" applyAlignment="1">
      <alignment horizontal="center" vertical="center"/>
    </xf>
    <xf numFmtId="165" fontId="73" fillId="10" borderId="22" xfId="0" applyNumberFormat="1" applyFont="1" applyFill="1" applyBorder="1" applyAlignment="1">
      <alignment horizontal="center" vertical="center"/>
    </xf>
    <xf numFmtId="1" fontId="72" fillId="29" borderId="28" xfId="0" applyNumberFormat="1" applyFont="1" applyFill="1" applyBorder="1" applyAlignment="1">
      <alignment vertical="center"/>
    </xf>
    <xf numFmtId="165" fontId="74" fillId="3" borderId="0" xfId="0" applyNumberFormat="1" applyFont="1" applyFill="1" applyAlignment="1">
      <alignment horizontal="center"/>
    </xf>
    <xf numFmtId="0" fontId="23" fillId="2" borderId="0" xfId="0" applyFont="1" applyFill="1" applyAlignment="1">
      <alignment horizontal="center" vertical="center"/>
    </xf>
    <xf numFmtId="2" fontId="23" fillId="2" borderId="0" xfId="0" applyNumberFormat="1" applyFont="1" applyFill="1" applyAlignment="1">
      <alignment horizontal="center" vertical="center"/>
    </xf>
    <xf numFmtId="2" fontId="71" fillId="2" borderId="0" xfId="0" applyNumberFormat="1" applyFont="1" applyFill="1" applyAlignment="1">
      <alignment horizontal="center"/>
    </xf>
    <xf numFmtId="0" fontId="23" fillId="2" borderId="16" xfId="0" applyFont="1" applyFill="1" applyBorder="1" applyAlignment="1">
      <alignment horizontal="right"/>
    </xf>
    <xf numFmtId="165" fontId="51" fillId="27" borderId="10" xfId="0" applyNumberFormat="1" applyFont="1" applyFill="1" applyBorder="1" applyAlignment="1">
      <alignment horizontal="center" vertical="center"/>
    </xf>
    <xf numFmtId="165" fontId="51" fillId="6" borderId="9" xfId="0" applyNumberFormat="1" applyFont="1" applyFill="1" applyBorder="1" applyAlignment="1">
      <alignment horizontal="center" vertical="center"/>
    </xf>
    <xf numFmtId="165" fontId="51" fillId="6" borderId="8" xfId="0" applyNumberFormat="1" applyFont="1" applyFill="1" applyBorder="1" applyAlignment="1">
      <alignment horizontal="center" vertical="center"/>
    </xf>
    <xf numFmtId="1" fontId="24" fillId="0" borderId="8" xfId="0" applyNumberFormat="1" applyFont="1" applyBorder="1" applyAlignment="1">
      <alignment horizontal="center" vertical="center"/>
    </xf>
    <xf numFmtId="0" fontId="23" fillId="2" borderId="0" xfId="0" applyFont="1" applyFill="1" applyAlignment="1">
      <alignment vertical="center"/>
    </xf>
    <xf numFmtId="1" fontId="23" fillId="9" borderId="24" xfId="0" applyNumberFormat="1" applyFont="1" applyFill="1" applyBorder="1" applyAlignment="1">
      <alignment horizontal="center" vertical="center"/>
    </xf>
    <xf numFmtId="0" fontId="23" fillId="2" borderId="0" xfId="0" applyFont="1" applyFill="1" applyAlignment="1">
      <alignment horizontal="right" vertical="center"/>
    </xf>
    <xf numFmtId="165" fontId="51" fillId="6" borderId="7" xfId="0" applyNumberFormat="1" applyFont="1" applyFill="1" applyBorder="1" applyAlignment="1">
      <alignment horizontal="center" vertical="center"/>
    </xf>
    <xf numFmtId="165" fontId="51" fillId="27" borderId="0" xfId="0" applyNumberFormat="1" applyFont="1" applyFill="1" applyAlignment="1">
      <alignment horizontal="center" vertical="center"/>
    </xf>
    <xf numFmtId="165" fontId="51" fillId="6" borderId="0" xfId="0" applyNumberFormat="1" applyFont="1" applyFill="1" applyAlignment="1">
      <alignment horizontal="center" vertical="center"/>
    </xf>
    <xf numFmtId="165" fontId="51" fillId="6" borderId="6" xfId="0" applyNumberFormat="1" applyFont="1" applyFill="1" applyBorder="1" applyAlignment="1">
      <alignment horizontal="center" vertical="center"/>
    </xf>
    <xf numFmtId="1" fontId="24" fillId="0" borderId="6" xfId="0" applyNumberFormat="1" applyFont="1" applyBorder="1" applyAlignment="1">
      <alignment horizontal="center" vertical="center"/>
    </xf>
    <xf numFmtId="1" fontId="23" fillId="9" borderId="25" xfId="0" applyNumberFormat="1" applyFont="1" applyFill="1" applyBorder="1" applyAlignment="1">
      <alignment horizontal="center" vertical="center"/>
    </xf>
    <xf numFmtId="2" fontId="75" fillId="2" borderId="0" xfId="0" applyNumberFormat="1" applyFont="1" applyFill="1" applyAlignment="1">
      <alignment horizontal="center" vertical="center"/>
    </xf>
    <xf numFmtId="165" fontId="51" fillId="6" borderId="4" xfId="0" applyNumberFormat="1" applyFont="1" applyFill="1" applyBorder="1" applyAlignment="1">
      <alignment horizontal="center" vertical="center"/>
    </xf>
    <xf numFmtId="165" fontId="51" fillId="6" borderId="3" xfId="0" applyNumberFormat="1" applyFont="1" applyFill="1" applyBorder="1" applyAlignment="1">
      <alignment horizontal="center" vertical="center"/>
    </xf>
    <xf numFmtId="165" fontId="51" fillId="27" borderId="2" xfId="0" applyNumberFormat="1" applyFont="1" applyFill="1" applyBorder="1" applyAlignment="1">
      <alignment horizontal="center" vertical="center"/>
    </xf>
    <xf numFmtId="1" fontId="23" fillId="9" borderId="28" xfId="0" applyNumberFormat="1" applyFont="1" applyFill="1" applyBorder="1" applyAlignment="1">
      <alignment horizontal="center" vertical="center"/>
    </xf>
    <xf numFmtId="1" fontId="24" fillId="0" borderId="4" xfId="0" applyNumberFormat="1" applyFont="1" applyBorder="1" applyAlignment="1">
      <alignment horizontal="center" vertical="center"/>
    </xf>
    <xf numFmtId="1" fontId="24" fillId="0" borderId="3" xfId="0" applyNumberFormat="1" applyFont="1" applyBorder="1" applyAlignment="1">
      <alignment horizontal="center" vertical="center"/>
    </xf>
    <xf numFmtId="1" fontId="24" fillId="0" borderId="2" xfId="0" applyNumberFormat="1" applyFont="1" applyBorder="1" applyAlignment="1">
      <alignment horizontal="center" vertical="center"/>
    </xf>
    <xf numFmtId="0" fontId="76" fillId="2" borderId="0" xfId="0" applyFont="1" applyFill="1" applyAlignment="1">
      <alignment horizontal="center" vertical="center"/>
    </xf>
    <xf numFmtId="1" fontId="71" fillId="2" borderId="0" xfId="0" applyNumberFormat="1" applyFont="1" applyFill="1" applyAlignment="1">
      <alignment horizontal="center"/>
    </xf>
    <xf numFmtId="12" fontId="23" fillId="32" borderId="0" xfId="0" applyNumberFormat="1" applyFont="1" applyFill="1" applyAlignment="1">
      <alignment horizontal="center" vertical="center"/>
    </xf>
    <xf numFmtId="165" fontId="24" fillId="34" borderId="0" xfId="0" applyNumberFormat="1" applyFont="1" applyFill="1" applyAlignment="1">
      <alignment horizontal="center" vertical="center"/>
    </xf>
    <xf numFmtId="165" fontId="23" fillId="34" borderId="0" xfId="0" applyNumberFormat="1" applyFont="1" applyFill="1" applyAlignment="1">
      <alignment horizontal="center" vertical="center"/>
    </xf>
    <xf numFmtId="165" fontId="51" fillId="0" borderId="8" xfId="0" applyNumberFormat="1" applyFont="1" applyBorder="1" applyAlignment="1">
      <alignment horizontal="center" vertical="center"/>
    </xf>
    <xf numFmtId="165" fontId="51" fillId="0" borderId="6" xfId="0" applyNumberFormat="1" applyFont="1" applyBorder="1" applyAlignment="1">
      <alignment horizontal="center" vertical="center"/>
    </xf>
    <xf numFmtId="165" fontId="51" fillId="0" borderId="4" xfId="0" applyNumberFormat="1" applyFont="1" applyBorder="1" applyAlignment="1">
      <alignment horizontal="center" vertical="center"/>
    </xf>
    <xf numFmtId="165" fontId="51" fillId="0" borderId="3" xfId="0" applyNumberFormat="1" applyFont="1" applyBorder="1" applyAlignment="1">
      <alignment horizontal="center" vertical="center"/>
    </xf>
    <xf numFmtId="165" fontId="51" fillId="0" borderId="2" xfId="0" applyNumberFormat="1" applyFont="1" applyBorder="1" applyAlignment="1">
      <alignment horizontal="center" vertical="center"/>
    </xf>
    <xf numFmtId="0" fontId="51" fillId="2" borderId="0" xfId="0" applyFont="1" applyFill="1" applyAlignment="1">
      <alignment vertical="center"/>
    </xf>
    <xf numFmtId="165" fontId="23" fillId="28" borderId="0" xfId="0" applyNumberFormat="1" applyFont="1" applyFill="1" applyAlignment="1">
      <alignment horizontal="center" vertical="center"/>
    </xf>
    <xf numFmtId="2" fontId="54" fillId="31" borderId="0" xfId="0" applyNumberFormat="1" applyFont="1" applyFill="1" applyAlignment="1">
      <alignment horizontal="center" vertical="center"/>
    </xf>
    <xf numFmtId="2" fontId="23" fillId="32" borderId="0" xfId="0" applyNumberFormat="1" applyFont="1" applyFill="1" applyAlignment="1">
      <alignment horizontal="center" vertical="center"/>
    </xf>
    <xf numFmtId="1" fontId="23" fillId="34" borderId="0" xfId="0" applyNumberFormat="1" applyFont="1" applyFill="1" applyAlignment="1">
      <alignment horizontal="center" vertical="center"/>
    </xf>
    <xf numFmtId="2" fontId="71" fillId="2" borderId="0" xfId="0" applyNumberFormat="1" applyFont="1" applyFill="1" applyAlignment="1">
      <alignment horizontal="right" vertical="center"/>
    </xf>
    <xf numFmtId="165" fontId="77" fillId="6" borderId="0" xfId="0" applyNumberFormat="1" applyFont="1" applyFill="1" applyAlignment="1">
      <alignment horizontal="center" vertical="center"/>
    </xf>
    <xf numFmtId="1" fontId="53" fillId="10" borderId="29" xfId="0" applyNumberFormat="1" applyFont="1" applyFill="1" applyBorder="1" applyAlignment="1">
      <alignment horizontal="center" vertical="center"/>
    </xf>
    <xf numFmtId="165" fontId="53" fillId="10" borderId="8" xfId="0" applyNumberFormat="1" applyFont="1" applyFill="1" applyBorder="1" applyAlignment="1">
      <alignment horizontal="center" vertical="center"/>
    </xf>
    <xf numFmtId="1" fontId="53" fillId="29" borderId="24" xfId="0" applyNumberFormat="1" applyFont="1" applyFill="1" applyBorder="1" applyAlignment="1">
      <alignment vertical="center"/>
    </xf>
    <xf numFmtId="2" fontId="64" fillId="2" borderId="0" xfId="0" applyNumberFormat="1" applyFont="1" applyFill="1" applyAlignment="1">
      <alignment horizontal="left" vertical="center"/>
    </xf>
    <xf numFmtId="1" fontId="53" fillId="10" borderId="30" xfId="0" applyNumberFormat="1" applyFont="1" applyFill="1" applyBorder="1" applyAlignment="1">
      <alignment horizontal="center" vertical="center"/>
    </xf>
    <xf numFmtId="165" fontId="78" fillId="10" borderId="22" xfId="0" applyNumberFormat="1" applyFont="1" applyFill="1" applyBorder="1" applyAlignment="1">
      <alignment horizontal="center" vertical="center"/>
    </xf>
    <xf numFmtId="1" fontId="53" fillId="29" borderId="28" xfId="0" applyNumberFormat="1" applyFont="1" applyFill="1" applyBorder="1" applyAlignment="1">
      <alignment vertical="center"/>
    </xf>
    <xf numFmtId="165" fontId="74" fillId="0" borderId="0" xfId="0" applyNumberFormat="1" applyFont="1"/>
    <xf numFmtId="0" fontId="0" fillId="0" borderId="0" xfId="0" applyAlignment="1">
      <alignment vertical="center"/>
    </xf>
    <xf numFmtId="1" fontId="0" fillId="15" borderId="14" xfId="0" applyNumberFormat="1" applyFill="1" applyBorder="1" applyAlignment="1">
      <alignment horizontal="center" vertical="center"/>
    </xf>
    <xf numFmtId="1" fontId="0" fillId="15" borderId="17" xfId="0" applyNumberFormat="1" applyFill="1" applyBorder="1" applyAlignment="1">
      <alignment horizontal="center" vertical="center"/>
    </xf>
    <xf numFmtId="1" fontId="0" fillId="15" borderId="20" xfId="0" applyNumberFormat="1" applyFill="1" applyBorder="1" applyAlignment="1">
      <alignment horizontal="center" vertical="center"/>
    </xf>
    <xf numFmtId="1" fontId="12" fillId="11" borderId="12" xfId="0" applyNumberFormat="1" applyFont="1" applyFill="1" applyBorder="1" applyAlignment="1">
      <alignment horizontal="center" vertical="center"/>
    </xf>
    <xf numFmtId="1" fontId="12" fillId="11" borderId="13" xfId="0" applyNumberFormat="1" applyFont="1" applyFill="1" applyBorder="1" applyAlignment="1">
      <alignment horizontal="right" vertical="center"/>
    </xf>
    <xf numFmtId="1" fontId="12" fillId="11" borderId="14" xfId="0" applyNumberFormat="1" applyFont="1" applyFill="1" applyBorder="1" applyAlignment="1">
      <alignment horizontal="center" vertical="center"/>
    </xf>
    <xf numFmtId="1" fontId="16" fillId="9" borderId="0" xfId="0" applyNumberFormat="1" applyFont="1" applyFill="1" applyAlignment="1">
      <alignment horizontal="center" vertical="center"/>
    </xf>
    <xf numFmtId="1" fontId="16" fillId="15" borderId="0" xfId="0" applyNumberFormat="1" applyFont="1" applyFill="1" applyAlignment="1">
      <alignment horizontal="center" vertical="center"/>
    </xf>
    <xf numFmtId="1" fontId="81" fillId="13" borderId="0" xfId="0" applyNumberFormat="1" applyFont="1" applyFill="1" applyAlignment="1">
      <alignment horizontal="center" vertical="center"/>
    </xf>
    <xf numFmtId="1" fontId="81" fillId="12" borderId="0" xfId="0" applyNumberFormat="1" applyFont="1" applyFill="1" applyAlignment="1">
      <alignment horizontal="center" vertical="center"/>
    </xf>
    <xf numFmtId="1" fontId="21" fillId="3" borderId="0" xfId="0" applyNumberFormat="1" applyFont="1" applyFill="1" applyAlignment="1">
      <alignment horizontal="left" vertical="center"/>
    </xf>
    <xf numFmtId="1" fontId="0" fillId="2" borderId="0" xfId="0" applyNumberFormat="1" applyFill="1" applyAlignment="1">
      <alignment horizontal="center" vertical="center"/>
    </xf>
    <xf numFmtId="1" fontId="80" fillId="3" borderId="0" xfId="0" applyNumberFormat="1" applyFont="1" applyFill="1" applyAlignment="1">
      <alignment horizontal="center" vertical="center"/>
    </xf>
    <xf numFmtId="1" fontId="80" fillId="26" borderId="0" xfId="0" applyNumberFormat="1" applyFont="1" applyFill="1" applyAlignment="1">
      <alignment horizontal="center" vertical="center"/>
    </xf>
    <xf numFmtId="1" fontId="80" fillId="0" borderId="0" xfId="0" applyNumberFormat="1" applyFont="1" applyAlignment="1">
      <alignment horizontal="center" vertical="center"/>
    </xf>
    <xf numFmtId="1" fontId="22" fillId="3" borderId="0" xfId="0" applyNumberFormat="1" applyFont="1" applyFill="1" applyAlignment="1">
      <alignment horizontal="center" vertical="center"/>
    </xf>
    <xf numFmtId="165" fontId="83" fillId="2" borderId="0" xfId="0" applyNumberFormat="1" applyFont="1" applyFill="1" applyAlignment="1">
      <alignment horizontal="center" vertical="center"/>
    </xf>
    <xf numFmtId="165" fontId="83" fillId="26" borderId="0" xfId="0" applyNumberFormat="1" applyFont="1" applyFill="1" applyAlignment="1">
      <alignment horizontal="center" vertical="center"/>
    </xf>
    <xf numFmtId="1" fontId="25" fillId="12" borderId="12" xfId="0" applyNumberFormat="1" applyFont="1" applyFill="1" applyBorder="1" applyAlignment="1">
      <alignment horizontal="center" vertical="center"/>
    </xf>
    <xf numFmtId="1" fontId="25" fillId="0" borderId="12" xfId="0" applyNumberFormat="1" applyFont="1" applyBorder="1" applyAlignment="1">
      <alignment horizontal="center" vertical="center"/>
    </xf>
    <xf numFmtId="1" fontId="25" fillId="0" borderId="14" xfId="0" applyNumberFormat="1" applyFont="1" applyBorder="1" applyAlignment="1">
      <alignment horizontal="center" vertical="center"/>
    </xf>
    <xf numFmtId="1" fontId="25" fillId="12" borderId="16" xfId="0" applyNumberFormat="1" applyFont="1" applyFill="1" applyBorder="1" applyAlignment="1">
      <alignment horizontal="center" vertical="center"/>
    </xf>
    <xf numFmtId="1" fontId="25" fillId="0" borderId="16" xfId="0" applyNumberFormat="1" applyFont="1" applyBorder="1" applyAlignment="1">
      <alignment horizontal="center" vertical="center"/>
    </xf>
    <xf numFmtId="1" fontId="25" fillId="0" borderId="17" xfId="0" applyNumberFormat="1" applyFont="1" applyBorder="1" applyAlignment="1">
      <alignment horizontal="center" vertical="center"/>
    </xf>
    <xf numFmtId="1" fontId="83" fillId="2" borderId="0" xfId="0" applyNumberFormat="1" applyFont="1" applyFill="1" applyAlignment="1">
      <alignment horizontal="right" vertical="center"/>
    </xf>
    <xf numFmtId="165" fontId="82" fillId="8" borderId="12" xfId="0" applyNumberFormat="1" applyFont="1" applyFill="1" applyBorder="1" applyAlignment="1">
      <alignment horizontal="center" vertical="center"/>
    </xf>
    <xf numFmtId="165" fontId="82" fillId="8" borderId="16" xfId="0" applyNumberFormat="1" applyFont="1" applyFill="1" applyBorder="1" applyAlignment="1">
      <alignment horizontal="center" vertical="center"/>
    </xf>
    <xf numFmtId="165" fontId="82" fillId="8" borderId="18" xfId="0" applyNumberFormat="1" applyFont="1" applyFill="1" applyBorder="1" applyAlignment="1">
      <alignment horizontal="center" vertical="center"/>
    </xf>
    <xf numFmtId="1" fontId="22" fillId="2" borderId="0" xfId="0" applyNumberFormat="1" applyFont="1" applyFill="1" applyAlignment="1">
      <alignment horizontal="center" vertical="center"/>
    </xf>
    <xf numFmtId="1" fontId="76" fillId="3" borderId="0" xfId="0" applyNumberFormat="1" applyFont="1" applyFill="1" applyAlignment="1">
      <alignment horizontal="center" vertical="center"/>
    </xf>
    <xf numFmtId="1" fontId="0" fillId="13" borderId="0" xfId="0" applyNumberFormat="1" applyFill="1" applyAlignment="1">
      <alignment horizontal="center" vertical="center"/>
    </xf>
    <xf numFmtId="1" fontId="86" fillId="3" borderId="0" xfId="0" applyNumberFormat="1" applyFont="1" applyFill="1" applyAlignment="1">
      <alignment horizontal="center" vertical="center"/>
    </xf>
    <xf numFmtId="1" fontId="87" fillId="10" borderId="0" xfId="0" applyNumberFormat="1" applyFont="1" applyFill="1" applyAlignment="1">
      <alignment horizontal="center" vertical="center"/>
    </xf>
    <xf numFmtId="1" fontId="41" fillId="8" borderId="12" xfId="0" applyNumberFormat="1" applyFont="1" applyFill="1" applyBorder="1" applyAlignment="1">
      <alignment horizontal="center" vertical="center"/>
    </xf>
    <xf numFmtId="1" fontId="41" fillId="15" borderId="14" xfId="0" applyNumberFormat="1" applyFont="1" applyFill="1" applyBorder="1" applyAlignment="1">
      <alignment horizontal="center" vertical="center"/>
    </xf>
    <xf numFmtId="1" fontId="41" fillId="8" borderId="16" xfId="0" applyNumberFormat="1" applyFont="1" applyFill="1" applyBorder="1" applyAlignment="1">
      <alignment horizontal="center" vertical="center"/>
    </xf>
    <xf numFmtId="1" fontId="41" fillId="15" borderId="17" xfId="0" applyNumberFormat="1" applyFont="1" applyFill="1" applyBorder="1" applyAlignment="1">
      <alignment horizontal="center" vertical="center"/>
    </xf>
    <xf numFmtId="1" fontId="41" fillId="8" borderId="18" xfId="0" applyNumberFormat="1" applyFont="1" applyFill="1" applyBorder="1" applyAlignment="1">
      <alignment horizontal="center" vertical="center"/>
    </xf>
    <xf numFmtId="1" fontId="41" fillId="15" borderId="20" xfId="0" applyNumberFormat="1" applyFont="1" applyFill="1" applyBorder="1" applyAlignment="1">
      <alignment horizontal="center" vertical="center"/>
    </xf>
    <xf numFmtId="1" fontId="22" fillId="36" borderId="0" xfId="0" applyNumberFormat="1" applyFont="1" applyFill="1" applyAlignment="1">
      <alignment horizontal="center" vertical="center"/>
    </xf>
    <xf numFmtId="1" fontId="11" fillId="3" borderId="0" xfId="0" applyNumberFormat="1" applyFont="1" applyFill="1" applyAlignment="1">
      <alignment horizontal="right"/>
    </xf>
    <xf numFmtId="1" fontId="89" fillId="3" borderId="0" xfId="0" applyNumberFormat="1" applyFont="1" applyFill="1" applyAlignment="1">
      <alignment horizontal="right"/>
    </xf>
    <xf numFmtId="166" fontId="82" fillId="2" borderId="26" xfId="0" applyNumberFormat="1" applyFont="1" applyFill="1" applyBorder="1" applyAlignment="1">
      <alignment horizontal="center" vertical="center"/>
    </xf>
    <xf numFmtId="1" fontId="82" fillId="2" borderId="31" xfId="0" applyNumberFormat="1" applyFont="1" applyFill="1" applyBorder="1" applyAlignment="1">
      <alignment horizontal="center" vertical="center"/>
    </xf>
    <xf numFmtId="1" fontId="82" fillId="2" borderId="27" xfId="0" applyNumberFormat="1" applyFont="1" applyFill="1" applyBorder="1" applyAlignment="1">
      <alignment horizontal="center" vertical="center"/>
    </xf>
    <xf numFmtId="165" fontId="82" fillId="2" borderId="0" xfId="0" applyNumberFormat="1" applyFont="1" applyFill="1" applyAlignment="1">
      <alignment horizontal="center" vertical="center"/>
    </xf>
    <xf numFmtId="165" fontId="88" fillId="27" borderId="1" xfId="0" applyNumberFormat="1" applyFont="1" applyFill="1" applyBorder="1" applyAlignment="1">
      <alignment horizontal="center" vertical="center"/>
    </xf>
    <xf numFmtId="165" fontId="88" fillId="27" borderId="13" xfId="0" applyNumberFormat="1" applyFont="1" applyFill="1" applyBorder="1" applyAlignment="1">
      <alignment horizontal="center" vertical="center"/>
    </xf>
    <xf numFmtId="1" fontId="88" fillId="27" borderId="14" xfId="0" applyNumberFormat="1" applyFont="1" applyFill="1" applyBorder="1" applyAlignment="1">
      <alignment horizontal="center" vertical="center"/>
    </xf>
    <xf numFmtId="165" fontId="85" fillId="27" borderId="16" xfId="0" applyNumberFormat="1" applyFont="1" applyFill="1" applyBorder="1" applyAlignment="1">
      <alignment horizontal="left"/>
    </xf>
    <xf numFmtId="1" fontId="88" fillId="27" borderId="17" xfId="0" applyNumberFormat="1" applyFont="1" applyFill="1" applyBorder="1" applyAlignment="1">
      <alignment horizontal="center" vertical="center"/>
    </xf>
    <xf numFmtId="165" fontId="85" fillId="27" borderId="18" xfId="0" applyNumberFormat="1" applyFont="1" applyFill="1" applyBorder="1" applyAlignment="1">
      <alignment horizontal="left"/>
    </xf>
    <xf numFmtId="165" fontId="85" fillId="27" borderId="19" xfId="0" applyNumberFormat="1" applyFont="1" applyFill="1" applyBorder="1" applyAlignment="1">
      <alignment horizontal="left"/>
    </xf>
    <xf numFmtId="1" fontId="88" fillId="27" borderId="1" xfId="0" applyNumberFormat="1" applyFont="1" applyFill="1" applyBorder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1" fontId="92" fillId="3" borderId="0" xfId="0" applyNumberFormat="1" applyFont="1" applyFill="1" applyAlignment="1">
      <alignment horizontal="center" vertical="center"/>
    </xf>
    <xf numFmtId="1" fontId="86" fillId="3" borderId="0" xfId="0" applyNumberFormat="1" applyFont="1" applyFill="1" applyAlignment="1">
      <alignment horizontal="left" vertical="center"/>
    </xf>
    <xf numFmtId="1" fontId="93" fillId="3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left" vertical="center"/>
    </xf>
    <xf numFmtId="165" fontId="17" fillId="0" borderId="18" xfId="0" applyNumberFormat="1" applyFont="1" applyBorder="1" applyAlignment="1">
      <alignment horizontal="center" vertical="center"/>
    </xf>
    <xf numFmtId="1" fontId="17" fillId="0" borderId="19" xfId="0" applyNumberFormat="1" applyFont="1" applyBorder="1" applyAlignment="1">
      <alignment horizontal="center" vertical="center"/>
    </xf>
    <xf numFmtId="1" fontId="17" fillId="0" borderId="20" xfId="0" applyNumberFormat="1" applyFont="1" applyBorder="1" applyAlignment="1">
      <alignment horizontal="center" vertical="center"/>
    </xf>
    <xf numFmtId="1" fontId="83" fillId="16" borderId="14" xfId="0" applyNumberFormat="1" applyFont="1" applyFill="1" applyBorder="1" applyAlignment="1">
      <alignment horizontal="center" vertical="center"/>
    </xf>
    <xf numFmtId="1" fontId="83" fillId="16" borderId="17" xfId="0" applyNumberFormat="1" applyFont="1" applyFill="1" applyBorder="1" applyAlignment="1">
      <alignment horizontal="center" vertical="center"/>
    </xf>
    <xf numFmtId="1" fontId="83" fillId="16" borderId="20" xfId="0" applyNumberFormat="1" applyFont="1" applyFill="1" applyBorder="1" applyAlignment="1">
      <alignment horizontal="center" vertical="center"/>
    </xf>
    <xf numFmtId="165" fontId="94" fillId="26" borderId="0" xfId="0" applyNumberFormat="1" applyFont="1" applyFill="1" applyAlignment="1">
      <alignment horizontal="center" vertical="center"/>
    </xf>
    <xf numFmtId="1" fontId="94" fillId="26" borderId="0" xfId="0" applyNumberFormat="1" applyFont="1" applyFill="1" applyAlignment="1">
      <alignment horizontal="center" vertical="center"/>
    </xf>
    <xf numFmtId="1" fontId="83" fillId="2" borderId="0" xfId="0" applyNumberFormat="1" applyFont="1" applyFill="1" applyAlignment="1">
      <alignment horizontal="left" vertical="center"/>
    </xf>
    <xf numFmtId="1" fontId="22" fillId="26" borderId="0" xfId="0" applyNumberFormat="1" applyFont="1" applyFill="1" applyAlignment="1">
      <alignment horizontal="left" vertical="center"/>
    </xf>
    <xf numFmtId="1" fontId="41" fillId="16" borderId="11" xfId="0" applyNumberFormat="1" applyFont="1" applyFill="1" applyBorder="1" applyAlignment="1">
      <alignment horizontal="center" vertical="center"/>
    </xf>
    <xf numFmtId="1" fontId="41" fillId="16" borderId="15" xfId="0" applyNumberFormat="1" applyFont="1" applyFill="1" applyBorder="1" applyAlignment="1">
      <alignment horizontal="center" vertical="center"/>
    </xf>
    <xf numFmtId="1" fontId="41" fillId="16" borderId="21" xfId="0" applyNumberFormat="1" applyFont="1" applyFill="1" applyBorder="1" applyAlignment="1">
      <alignment horizontal="center" vertical="center"/>
    </xf>
    <xf numFmtId="1" fontId="83" fillId="9" borderId="1" xfId="0" applyNumberFormat="1" applyFont="1" applyFill="1" applyBorder="1" applyAlignment="1">
      <alignment horizontal="center" vertical="center"/>
    </xf>
    <xf numFmtId="1" fontId="82" fillId="35" borderId="1" xfId="0" applyNumberFormat="1" applyFont="1" applyFill="1" applyBorder="1" applyAlignment="1">
      <alignment horizontal="center" vertical="center"/>
    </xf>
    <xf numFmtId="165" fontId="17" fillId="0" borderId="26" xfId="0" applyNumberFormat="1" applyFont="1" applyBorder="1" applyAlignment="1">
      <alignment horizontal="center" vertical="center"/>
    </xf>
    <xf numFmtId="1" fontId="17" fillId="0" borderId="1" xfId="0" applyNumberFormat="1" applyFont="1" applyBorder="1" applyAlignment="1">
      <alignment horizontal="center" vertical="center"/>
    </xf>
    <xf numFmtId="1" fontId="83" fillId="2" borderId="1" xfId="0" applyNumberFormat="1" applyFont="1" applyFill="1" applyBorder="1" applyAlignment="1">
      <alignment horizontal="center" vertical="center"/>
    </xf>
    <xf numFmtId="165" fontId="41" fillId="15" borderId="14" xfId="0" applyNumberFormat="1" applyFont="1" applyFill="1" applyBorder="1" applyAlignment="1">
      <alignment horizontal="center" vertical="center"/>
    </xf>
    <xf numFmtId="165" fontId="41" fillId="15" borderId="17" xfId="0" applyNumberFormat="1" applyFont="1" applyFill="1" applyBorder="1" applyAlignment="1">
      <alignment horizontal="center" vertical="center"/>
    </xf>
    <xf numFmtId="165" fontId="41" fillId="15" borderId="20" xfId="0" applyNumberFormat="1" applyFont="1" applyFill="1" applyBorder="1" applyAlignment="1">
      <alignment horizontal="center" vertical="center"/>
    </xf>
    <xf numFmtId="1" fontId="41" fillId="35" borderId="1" xfId="0" applyNumberFormat="1" applyFont="1" applyFill="1" applyBorder="1" applyAlignment="1">
      <alignment horizontal="center" vertical="center"/>
    </xf>
    <xf numFmtId="1" fontId="75" fillId="35" borderId="14" xfId="0" applyNumberFormat="1" applyFont="1" applyFill="1" applyBorder="1" applyAlignment="1">
      <alignment horizontal="center" vertical="center"/>
    </xf>
    <xf numFmtId="165" fontId="31" fillId="35" borderId="14" xfId="0" applyNumberFormat="1" applyFont="1" applyFill="1" applyBorder="1" applyAlignment="1">
      <alignment horizontal="center" vertical="center"/>
    </xf>
    <xf numFmtId="165" fontId="31" fillId="35" borderId="17" xfId="0" applyNumberFormat="1" applyFont="1" applyFill="1" applyBorder="1" applyAlignment="1">
      <alignment horizontal="center" vertical="center"/>
    </xf>
    <xf numFmtId="165" fontId="31" fillId="35" borderId="20" xfId="0" applyNumberFormat="1" applyFont="1" applyFill="1" applyBorder="1" applyAlignment="1">
      <alignment horizontal="center" vertical="center"/>
    </xf>
    <xf numFmtId="165" fontId="1" fillId="3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1" fontId="29" fillId="3" borderId="0" xfId="0" applyNumberFormat="1" applyFont="1" applyFill="1" applyAlignment="1">
      <alignment horizontal="center" vertical="center"/>
    </xf>
    <xf numFmtId="165" fontId="30" fillId="3" borderId="0" xfId="0" applyNumberFormat="1" applyFont="1" applyFill="1" applyAlignment="1">
      <alignment horizontal="center" vertical="center"/>
    </xf>
    <xf numFmtId="165" fontId="30" fillId="3" borderId="0" xfId="0" applyNumberFormat="1" applyFont="1" applyFill="1" applyAlignment="1">
      <alignment horizontal="center"/>
    </xf>
    <xf numFmtId="1" fontId="83" fillId="27" borderId="1" xfId="0" applyNumberFormat="1" applyFont="1" applyFill="1" applyBorder="1" applyAlignment="1">
      <alignment horizontal="center" vertical="center"/>
    </xf>
    <xf numFmtId="2" fontId="83" fillId="27" borderId="13" xfId="0" applyNumberFormat="1" applyFont="1" applyFill="1" applyBorder="1" applyAlignment="1">
      <alignment horizontal="center" vertical="center"/>
    </xf>
    <xf numFmtId="2" fontId="83" fillId="27" borderId="14" xfId="0" applyNumberFormat="1" applyFont="1" applyFill="1" applyBorder="1" applyAlignment="1">
      <alignment horizontal="center" vertical="center"/>
    </xf>
    <xf numFmtId="2" fontId="83" fillId="27" borderId="16" xfId="0" applyNumberFormat="1" applyFont="1" applyFill="1" applyBorder="1" applyAlignment="1">
      <alignment horizontal="center" vertical="center"/>
    </xf>
    <xf numFmtId="1" fontId="83" fillId="27" borderId="17" xfId="0" applyNumberFormat="1" applyFont="1" applyFill="1" applyBorder="1" applyAlignment="1">
      <alignment horizontal="center" vertical="center"/>
    </xf>
    <xf numFmtId="2" fontId="83" fillId="27" borderId="18" xfId="0" applyNumberFormat="1" applyFont="1" applyFill="1" applyBorder="1" applyAlignment="1">
      <alignment horizontal="center" vertical="center"/>
    </xf>
    <xf numFmtId="1" fontId="83" fillId="27" borderId="19" xfId="0" applyNumberFormat="1" applyFont="1" applyFill="1" applyBorder="1" applyAlignment="1">
      <alignment horizontal="center" vertical="center"/>
    </xf>
    <xf numFmtId="1" fontId="31" fillId="2" borderId="1" xfId="0" applyNumberFormat="1" applyFont="1" applyFill="1" applyBorder="1" applyAlignment="1">
      <alignment horizontal="center" vertical="center"/>
    </xf>
    <xf numFmtId="0" fontId="79" fillId="2" borderId="1" xfId="0" applyFont="1" applyFill="1" applyBorder="1" applyAlignment="1">
      <alignment horizontal="center" vertical="center"/>
    </xf>
    <xf numFmtId="0" fontId="79" fillId="2" borderId="11" xfId="0" applyFont="1" applyFill="1" applyBorder="1" applyAlignment="1">
      <alignment horizontal="center" vertical="center"/>
    </xf>
    <xf numFmtId="1" fontId="97" fillId="9" borderId="0" xfId="0" applyNumberFormat="1" applyFont="1" applyFill="1" applyAlignment="1">
      <alignment horizontal="center" vertical="center"/>
    </xf>
    <xf numFmtId="1" fontId="75" fillId="35" borderId="1" xfId="0" applyNumberFormat="1" applyFont="1" applyFill="1" applyBorder="1" applyAlignment="1">
      <alignment horizontal="center" vertical="center"/>
    </xf>
    <xf numFmtId="165" fontId="79" fillId="35" borderId="12" xfId="0" applyNumberFormat="1" applyFont="1" applyFill="1" applyBorder="1" applyAlignment="1">
      <alignment horizontal="center" vertical="center"/>
    </xf>
    <xf numFmtId="165" fontId="79" fillId="35" borderId="16" xfId="0" applyNumberFormat="1" applyFont="1" applyFill="1" applyBorder="1" applyAlignment="1">
      <alignment horizontal="center" vertical="center"/>
    </xf>
    <xf numFmtId="165" fontId="79" fillId="35" borderId="18" xfId="0" applyNumberFormat="1" applyFont="1" applyFill="1" applyBorder="1" applyAlignment="1">
      <alignment horizontal="center" vertical="center"/>
    </xf>
    <xf numFmtId="165" fontId="96" fillId="16" borderId="11" xfId="0" applyNumberFormat="1" applyFont="1" applyFill="1" applyBorder="1" applyAlignment="1">
      <alignment horizontal="center" vertical="center"/>
    </xf>
    <xf numFmtId="165" fontId="96" fillId="16" borderId="15" xfId="0" applyNumberFormat="1" applyFont="1" applyFill="1" applyBorder="1" applyAlignment="1">
      <alignment horizontal="center" vertical="center"/>
    </xf>
    <xf numFmtId="165" fontId="96" fillId="16" borderId="21" xfId="0" applyNumberFormat="1" applyFont="1" applyFill="1" applyBorder="1" applyAlignment="1">
      <alignment horizontal="center" vertical="center"/>
    </xf>
    <xf numFmtId="2" fontId="28" fillId="19" borderId="12" xfId="0" applyNumberFormat="1" applyFont="1" applyFill="1" applyBorder="1" applyAlignment="1">
      <alignment horizontal="center" vertical="center"/>
    </xf>
    <xf numFmtId="2" fontId="28" fillId="19" borderId="13" xfId="0" applyNumberFormat="1" applyFont="1" applyFill="1" applyBorder="1" applyAlignment="1">
      <alignment horizontal="center" vertical="center"/>
    </xf>
    <xf numFmtId="2" fontId="28" fillId="19" borderId="14" xfId="0" applyNumberFormat="1" applyFont="1" applyFill="1" applyBorder="1" applyAlignment="1">
      <alignment horizontal="center" vertical="center"/>
    </xf>
    <xf numFmtId="2" fontId="28" fillId="19" borderId="18" xfId="0" applyNumberFormat="1" applyFont="1" applyFill="1" applyBorder="1" applyAlignment="1">
      <alignment horizontal="center" vertical="center"/>
    </xf>
    <xf numFmtId="2" fontId="28" fillId="19" borderId="19" xfId="0" applyNumberFormat="1" applyFont="1" applyFill="1" applyBorder="1" applyAlignment="1">
      <alignment horizontal="center" vertical="center"/>
    </xf>
    <xf numFmtId="2" fontId="28" fillId="19" borderId="20" xfId="0" applyNumberFormat="1" applyFont="1" applyFill="1" applyBorder="1" applyAlignment="1">
      <alignment horizontal="center" vertical="center"/>
    </xf>
    <xf numFmtId="165" fontId="30" fillId="3" borderId="0" xfId="0" applyNumberFormat="1" applyFont="1" applyFill="1" applyAlignment="1">
      <alignment horizontal="left" vertical="center"/>
    </xf>
  </cellXfs>
  <cellStyles count="5">
    <cellStyle name="Comma 2" xfId="2" xr:uid="{89E405CF-40C0-4926-A9BC-465FEFB03745}"/>
    <cellStyle name="Hyperlink" xfId="3" builtinId="8"/>
    <cellStyle name="Normal" xfId="0" builtinId="0"/>
    <cellStyle name="Normal 2" xfId="1" xr:uid="{D1F82851-0BDC-4987-9E84-3A7E501318F8}"/>
    <cellStyle name="Percent" xfId="4" builtinId="5"/>
  </cellStyles>
  <dxfs count="6"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8F8F"/>
        </patternFill>
      </fill>
    </dxf>
    <dxf>
      <fill>
        <patternFill>
          <bgColor rgb="FFFF8F8F"/>
        </patternFill>
      </fill>
    </dxf>
    <dxf>
      <fill>
        <patternFill>
          <bgColor rgb="FFFF8F8F"/>
        </patternFill>
      </fill>
    </dxf>
  </dxfs>
  <tableStyles count="0" defaultTableStyle="TableStyleMedium2" defaultPivotStyle="PivotStyleLight16"/>
  <colors>
    <mruColors>
      <color rgb="FF0000FF"/>
      <color rgb="FF2525FF"/>
      <color rgb="FF00FF00"/>
      <color rgb="FF0033CC"/>
      <color rgb="FFFBD8C5"/>
      <color rgb="FFFFE8A7"/>
      <color rgb="FFA3A3FF"/>
      <color rgb="FF8F8FFF"/>
      <color rgb="FFD9D9FF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49151389523755"/>
          <c:y val="0.22523325632993799"/>
          <c:w val="0.79054751702667614"/>
          <c:h val="0.6302116248224023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35"/>
            <c:spPr>
              <a:solidFill>
                <a:srgbClr val="93E3FF">
                  <a:alpha val="50000"/>
                </a:srgbClr>
              </a:solidFill>
              <a:ln w="3175">
                <a:solidFill>
                  <a:srgbClr val="000000"/>
                </a:solidFill>
              </a:ln>
              <a:effectLst/>
            </c:spPr>
          </c:marker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0-5749-4012-81EA-03E7E5DEEB3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6548C371-8546-4B7E-B872-38A48AB5AB7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749-4012-81EA-03E7E5DEEB3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C41549E-7FAC-4DC8-8B9D-58AD9C18A84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749-4012-81EA-03E7E5DEEB3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3F05E69-BE2A-469E-A87B-50C163AB4CE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749-4012-81EA-03E7E5DEEB3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3977CF6-F05C-4536-8330-7258FAF9E2C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749-4012-81EA-03E7E5DEEB3D}"/>
                </c:ext>
              </c:extLst>
            </c:dLbl>
            <c:dLbl>
              <c:idx val="4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sz="2500" b="1">
                        <a:solidFill>
                          <a:srgbClr val="FF0000"/>
                        </a:solidFill>
                      </a:defRPr>
                    </a:pPr>
                    <a:fld id="{983488F3-C468-47E5-AE7D-B932DF3A3F55}" type="CELLRANGE">
                      <a:rPr lang="en-US"/>
                      <a:pPr>
                        <a:defRPr sz="2500" b="1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749-4012-81EA-03E7E5DEEB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5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571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8920649200174922E-2"/>
                  <c:y val="-0.31562813603560935"/>
                </c:manualLayout>
              </c:layout>
              <c:tx>
                <c:rich>
                  <a:bodyPr rot="0" vert="horz"/>
                  <a:lstStyle/>
                  <a:p>
                    <a:pPr>
                      <a:defRPr b="1"/>
                    </a:pPr>
                    <a:r>
                      <a:rPr lang="en-US" sz="2400" baseline="0"/>
                      <a:t>y = 0.7297x + 7.7622</a:t>
                    </a:r>
                    <a:endParaRPr lang="en-US" sz="2400"/>
                  </a:p>
                </c:rich>
              </c:tx>
              <c:numFmt formatCode="General" sourceLinked="0"/>
              <c:spPr>
                <a:solidFill>
                  <a:srgbClr val="93E3FF"/>
                </a:solidFill>
                <a:ln w="25400">
                  <a:noFill/>
                </a:ln>
              </c:spPr>
            </c:trendlineLbl>
          </c:trendline>
          <c:xVal>
            <c:numRef>
              <c:f>A!$AH$14:$AH$18</c:f>
              <c:numCache>
                <c:formatCode>0</c:formatCode>
                <c:ptCount val="5"/>
                <c:pt idx="0">
                  <c:v>13</c:v>
                </c:pt>
                <c:pt idx="1">
                  <c:v>6</c:v>
                </c:pt>
                <c:pt idx="2">
                  <c:v>11</c:v>
                </c:pt>
                <c:pt idx="3">
                  <c:v>18</c:v>
                </c:pt>
                <c:pt idx="4">
                  <c:v>2</c:v>
                </c:pt>
              </c:numCache>
            </c:numRef>
          </c:xVal>
          <c:yVal>
            <c:numRef>
              <c:f>A!$AI$14:$AI$18</c:f>
              <c:numCache>
                <c:formatCode>0</c:formatCode>
                <c:ptCount val="5"/>
                <c:pt idx="0">
                  <c:v>23</c:v>
                </c:pt>
                <c:pt idx="1">
                  <c:v>17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A!$AG$5:$AG$9</c15:f>
                <c15:dlblRangeCache>
                  <c:ptCount val="5"/>
                  <c:pt idx="0">
                    <c:v>30</c:v>
                  </c:pt>
                  <c:pt idx="1">
                    <c:v>-1</c:v>
                  </c:pt>
                  <c:pt idx="2">
                    <c:v>-20</c:v>
                  </c:pt>
                  <c:pt idx="3">
                    <c:v>400</c:v>
                  </c:pt>
                  <c:pt idx="4">
                    <c:v>116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749-4012-81EA-03E7E5DEE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913904"/>
        <c:axId val="1"/>
      </c:scatterChart>
      <c:valAx>
        <c:axId val="121991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600"/>
            </a:pPr>
            <a:endParaRPr lang="LID4096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/>
            </a:pPr>
            <a:endParaRPr lang="LID4096"/>
          </a:p>
        </c:txPr>
        <c:crossAx val="121991390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20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122559895315215E-2"/>
          <c:y val="9.8066824864546057E-2"/>
          <c:w val="0.86368127761810898"/>
          <c:h val="0.78403420777277222"/>
        </c:manualLayout>
      </c:layou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65108080"/>
        <c:axId val="56509368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'C'!$M$5</c15:sqref>
                        </c15:formulaRef>
                      </c:ext>
                    </c:extLst>
                    <c:strCache>
                      <c:ptCount val="1"/>
                      <c:pt idx="0">
                        <c:v>c</c:v>
                      </c:pt>
                    </c:strCache>
                  </c:strRef>
                </c:tx>
                <c:spPr>
                  <a:ln w="19050">
                    <a:noFill/>
                  </a:ln>
                </c:spPr>
                <c:marker>
                  <c:symbol val="plus"/>
                  <c:size val="4"/>
                  <c:spPr>
                    <a:noFill/>
                    <a:ln w="3175">
                      <a:solidFill>
                        <a:sysClr val="windowText" lastClr="000000"/>
                      </a:solidFill>
                    </a:ln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'C'!$Q$6:$Q$16</c15:sqref>
                        </c15:formulaRef>
                      </c:ext>
                    </c:extLst>
                    <c:numCache>
                      <c:formatCode>0</c:formatCode>
                      <c:ptCount val="11"/>
                      <c:pt idx="0">
                        <c:v>-6.1818181818181817</c:v>
                      </c:pt>
                      <c:pt idx="1">
                        <c:v>-6.1818181818181817</c:v>
                      </c:pt>
                      <c:pt idx="2">
                        <c:v>-6.1818181818181817</c:v>
                      </c:pt>
                      <c:pt idx="3">
                        <c:v>-6.1818181818181817</c:v>
                      </c:pt>
                      <c:pt idx="4">
                        <c:v>-2.1818181818181817</c:v>
                      </c:pt>
                      <c:pt idx="5">
                        <c:v>-0.18181818181818166</c:v>
                      </c:pt>
                      <c:pt idx="6">
                        <c:v>-0.18181818181818166</c:v>
                      </c:pt>
                      <c:pt idx="7">
                        <c:v>1.8181818181818183</c:v>
                      </c:pt>
                      <c:pt idx="8">
                        <c:v>7.8181818181818183</c:v>
                      </c:pt>
                      <c:pt idx="9">
                        <c:v>7.8181818181818183</c:v>
                      </c:pt>
                      <c:pt idx="10">
                        <c:v>9.8181818181818183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'C'!$K$29:$K$39</c15:sqref>
                        </c15:formulaRef>
                      </c:ext>
                    </c:extLst>
                    <c:numCache>
                      <c:formatCode>0</c:formatCode>
                      <c:ptCount val="1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B1ED-4584-A22A-585E7D0467FD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"/>
          <c:order val="0"/>
          <c:tx>
            <c:strRef>
              <c:f>'C'!$K$5</c:f>
              <c:strCache>
                <c:ptCount val="1"/>
                <c:pt idx="0">
                  <c:v>a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none"/>
          </c:marker>
          <c:dLbls>
            <c:dLbl>
              <c:idx val="6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17124356099934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81B-4090-9DC7-AC9E3536A3B3}"/>
                </c:ext>
              </c:extLst>
            </c:dLbl>
            <c:dLbl>
              <c:idx val="7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63233591868649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981B-4090-9DC7-AC9E3536A3B3}"/>
                </c:ext>
              </c:extLst>
            </c:dLbl>
            <c:dLbl>
              <c:idx val="8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801209804836209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81B-4090-9DC7-AC9E3536A3B3}"/>
                </c:ext>
              </c:extLst>
            </c:dLbl>
            <c:dLbl>
              <c:idx val="9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75568050407420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81B-4090-9DC7-AC9E3536A3B3}"/>
                </c:ext>
              </c:extLst>
            </c:dLbl>
            <c:dLbl>
              <c:idx val="10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16772861761351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81B-4090-9DC7-AC9E3536A3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'C'!$O$6:$O$16</c:f>
              <c:numCache>
                <c:formatCode>0.0</c:formatCode>
                <c:ptCount val="11"/>
                <c:pt idx="0">
                  <c:v>2.3636363636363633</c:v>
                </c:pt>
                <c:pt idx="1">
                  <c:v>2.3636363636363633</c:v>
                </c:pt>
                <c:pt idx="2">
                  <c:v>2.3636363636363633</c:v>
                </c:pt>
                <c:pt idx="3">
                  <c:v>1.3636363636363633</c:v>
                </c:pt>
                <c:pt idx="4">
                  <c:v>1.3636363636363633</c:v>
                </c:pt>
                <c:pt idx="5">
                  <c:v>0.36363636363636331</c:v>
                </c:pt>
                <c:pt idx="6">
                  <c:v>-0.63636363636363669</c:v>
                </c:pt>
                <c:pt idx="7">
                  <c:v>-1.6363636363636367</c:v>
                </c:pt>
                <c:pt idx="8">
                  <c:v>-1.6363636363636367</c:v>
                </c:pt>
                <c:pt idx="9">
                  <c:v>-1.6363636363636367</c:v>
                </c:pt>
                <c:pt idx="10">
                  <c:v>-4.6363636363636367</c:v>
                </c:pt>
              </c:numCache>
            </c:numRef>
          </c:xVal>
          <c:yVal>
            <c:numRef>
              <c:f>'C'!$K$29:$K$39</c:f>
              <c:numCache>
                <c:formatCode>0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6-4592-8068-A7DD0ED5FDC6}"/>
            </c:ext>
          </c:extLst>
        </c:ser>
        <c:ser>
          <c:idx val="0"/>
          <c:order val="1"/>
          <c:tx>
            <c:strRef>
              <c:f>'C'!$L$5</c:f>
              <c:strCache>
                <c:ptCount val="1"/>
                <c:pt idx="0">
                  <c:v>b</c:v>
                </c:pt>
              </c:strCache>
            </c:strRef>
          </c:tx>
          <c:spPr>
            <a:ln w="19050">
              <a:noFill/>
            </a:ln>
          </c:spPr>
          <c:marker>
            <c:symbol val="none"/>
          </c:marker>
          <c:dLbls>
            <c:dLbl>
              <c:idx val="0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47555519043271"/>
                      <c:h val="0.138289656422957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81B-4090-9DC7-AC9E3536A3B3}"/>
                </c:ext>
              </c:extLst>
            </c:dLbl>
            <c:dLbl>
              <c:idx val="1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801209804836209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81B-4090-9DC7-AC9E3536A3B3}"/>
                </c:ext>
              </c:extLst>
            </c:dLbl>
            <c:dLbl>
              <c:idx val="2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16772861761351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981B-4090-9DC7-AC9E3536A3B3}"/>
                </c:ext>
              </c:extLst>
            </c:dLbl>
            <c:dLbl>
              <c:idx val="3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63233591868649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981B-4090-9DC7-AC9E3536A3B3}"/>
                </c:ext>
              </c:extLst>
            </c:dLbl>
            <c:dLbl>
              <c:idx val="4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801209804836209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981B-4090-9DC7-AC9E3536A3B3}"/>
                </c:ext>
              </c:extLst>
            </c:dLbl>
            <c:dLbl>
              <c:idx val="5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011744714906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981B-4090-9DC7-AC9E3536A3B3}"/>
                </c:ext>
              </c:extLst>
            </c:dLbl>
            <c:dLbl>
              <c:idx val="6"/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047898975611634"/>
                      <c:h val="0.138289703315881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981B-4090-9DC7-AC9E3536A3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5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'C'!$P$6:$P$16</c:f>
              <c:numCache>
                <c:formatCode>0.0</c:formatCode>
                <c:ptCount val="11"/>
                <c:pt idx="0">
                  <c:v>-3.0909090909090908</c:v>
                </c:pt>
                <c:pt idx="1">
                  <c:v>-3.0909090909090908</c:v>
                </c:pt>
                <c:pt idx="2">
                  <c:v>-3.0909090909090908</c:v>
                </c:pt>
                <c:pt idx="3">
                  <c:v>-3.0909090909090908</c:v>
                </c:pt>
                <c:pt idx="4">
                  <c:v>-1.0909090909090908</c:v>
                </c:pt>
                <c:pt idx="5">
                  <c:v>-9.0909090909090828E-2</c:v>
                </c:pt>
                <c:pt idx="6">
                  <c:v>-9.0909090909090828E-2</c:v>
                </c:pt>
                <c:pt idx="7">
                  <c:v>0.90909090909090917</c:v>
                </c:pt>
                <c:pt idx="8">
                  <c:v>3.9090909090909092</c:v>
                </c:pt>
                <c:pt idx="9">
                  <c:v>3.9090909090909092</c:v>
                </c:pt>
                <c:pt idx="10">
                  <c:v>4.9090909090909092</c:v>
                </c:pt>
              </c:numCache>
            </c:numRef>
          </c:xVal>
          <c:yVal>
            <c:numRef>
              <c:f>'C'!$K$29:$K$39</c:f>
              <c:numCache>
                <c:formatCode>0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B6-4592-8068-A7DD0ED5F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161567"/>
        <c:axId val="1483136127"/>
      </c:scatterChart>
      <c:valAx>
        <c:axId val="565108080"/>
        <c:scaling>
          <c:orientation val="minMax"/>
          <c:max val="1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high"/>
        <c:crossAx val="565093680"/>
        <c:crosses val="autoZero"/>
        <c:crossBetween val="midCat"/>
      </c:valAx>
      <c:valAx>
        <c:axId val="565093680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565108080"/>
        <c:crosses val="autoZero"/>
        <c:crossBetween val="midCat"/>
      </c:valAx>
      <c:valAx>
        <c:axId val="1483136127"/>
        <c:scaling>
          <c:orientation val="maxMin"/>
        </c:scaling>
        <c:delete val="0"/>
        <c:axPos val="l"/>
        <c:numFmt formatCode="0" sourceLinked="1"/>
        <c:majorTickMark val="none"/>
        <c:minorTickMark val="none"/>
        <c:tickLblPos val="high"/>
        <c:spPr>
          <a:ln w="15875">
            <a:solidFill>
              <a:schemeClr val="tx1"/>
            </a:solidFill>
          </a:ln>
        </c:spPr>
        <c:txPr>
          <a:bodyPr/>
          <a:lstStyle/>
          <a:p>
            <a:pPr>
              <a:defRPr sz="100" b="0"/>
            </a:pPr>
            <a:endParaRPr lang="LID4096"/>
          </a:p>
        </c:txPr>
        <c:crossAx val="1483161567"/>
        <c:crossesAt val="0"/>
        <c:crossBetween val="midCat"/>
      </c:valAx>
      <c:valAx>
        <c:axId val="1483161567"/>
        <c:scaling>
          <c:orientation val="minMax"/>
          <c:max val="6"/>
          <c:min val="-6"/>
        </c:scaling>
        <c:delete val="0"/>
        <c:axPos val="t"/>
        <c:numFmt formatCode="0" sourceLinked="0"/>
        <c:majorTickMark val="none"/>
        <c:minorTickMark val="none"/>
        <c:tickLblPos val="nextTo"/>
        <c:spPr>
          <a:noFill/>
        </c:spPr>
        <c:txPr>
          <a:bodyPr/>
          <a:lstStyle/>
          <a:p>
            <a:pPr>
              <a:defRPr sz="1100" b="1"/>
            </a:pPr>
            <a:endParaRPr lang="LID4096"/>
          </a:p>
        </c:txPr>
        <c:crossAx val="1483136127"/>
        <c:crosses val="autoZero"/>
        <c:crossBetween val="midCat"/>
        <c:majorUnit val="2"/>
      </c:valAx>
      <c:spPr>
        <a:ln>
          <a:solidFill>
            <a:sysClr val="windowText" lastClr="000000"/>
          </a:solidFill>
        </a:ln>
      </c:spPr>
    </c:plotArea>
    <c:plotVisOnly val="1"/>
    <c:dispBlanksAs val="gap"/>
    <c:showDLblsOverMax val="0"/>
    <c:extLst/>
  </c:chart>
  <c:spPr>
    <a:solidFill>
      <a:schemeClr val="accent4">
        <a:lumMod val="20000"/>
        <a:lumOff val="80000"/>
      </a:schemeClr>
    </a:solidFill>
    <a:ln w="9525" cap="flat" cmpd="sng" algn="ctr">
      <a:solidFill>
        <a:sysClr val="windowText" lastClr="000000"/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83833930417043"/>
          <c:y val="0.10364978840725629"/>
          <c:w val="0.79673212070172905"/>
          <c:h val="0.77582337896825482"/>
        </c:manualLayout>
      </c:layout>
      <c:scatterChart>
        <c:scatterStyle val="lineMarker"/>
        <c:varyColors val="0"/>
        <c:ser>
          <c:idx val="2"/>
          <c:order val="2"/>
          <c:tx>
            <c:v>bc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 w="3175">
                <a:solidFill>
                  <a:srgbClr val="0000FF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50" cap="rnd">
                <a:solidFill>
                  <a:srgbClr val="0000FF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'C'!$L$6:$L$16</c:f>
              <c:numCache>
                <c:formatCode>0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</c:numCache>
            </c:numRef>
          </c:xVal>
          <c:yVal>
            <c:numRef>
              <c:f>'C'!$M$6:$M$16</c:f>
              <c:numCache>
                <c:formatCode>0</c:formatCode>
                <c:ptCount val="1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16</c:v>
                </c:pt>
                <c:pt idx="9">
                  <c:v>16</c:v>
                </c:pt>
                <c:pt idx="10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74C-430D-B5D3-F0DBCA2A1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212368"/>
        <c:axId val="506844784"/>
      </c:scatterChart>
      <c:scatterChart>
        <c:scatterStyle val="lineMarker"/>
        <c:varyColors val="0"/>
        <c:ser>
          <c:idx val="0"/>
          <c:order val="0"/>
          <c:tx>
            <c:v>ab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solidFill>
                <a:schemeClr val="bg1">
                  <a:lumMod val="95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2225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xVal>
            <c:numRef>
              <c:f>'C'!$K$6:$K$16</c:f>
              <c:numCache>
                <c:formatCode>0</c:formatCode>
                <c:ptCount val="11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</c:numCache>
            </c:numRef>
          </c:xVal>
          <c:yVal>
            <c:numRef>
              <c:f>'C'!$L$6:$L$16</c:f>
              <c:numCache>
                <c:formatCode>0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AB-415B-B8FD-0EA1A9BA9045}"/>
            </c:ext>
          </c:extLst>
        </c:ser>
        <c:ser>
          <c:idx val="1"/>
          <c:order val="1"/>
          <c:tx>
            <c:v>ac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'C'!$K$6:$K$16</c:f>
              <c:numCache>
                <c:formatCode>0</c:formatCode>
                <c:ptCount val="11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</c:numCache>
            </c:numRef>
          </c:xVal>
          <c:yVal>
            <c:numRef>
              <c:f>'C'!$M$6:$M$16</c:f>
              <c:numCache>
                <c:formatCode>0</c:formatCode>
                <c:ptCount val="1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16</c:v>
                </c:pt>
                <c:pt idx="9">
                  <c:v>16</c:v>
                </c:pt>
                <c:pt idx="10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4C-430D-B5D3-F0DBCA2A1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91743"/>
        <c:axId val="87086943"/>
      </c:scatterChart>
      <c:valAx>
        <c:axId val="8622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6844784"/>
        <c:crosses val="autoZero"/>
        <c:crossBetween val="midCat"/>
      </c:valAx>
      <c:valAx>
        <c:axId val="5068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62212368"/>
        <c:crosses val="autoZero"/>
        <c:crossBetween val="midCat"/>
      </c:valAx>
      <c:valAx>
        <c:axId val="8708694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091743"/>
        <c:crosses val="max"/>
        <c:crossBetween val="midCat"/>
      </c:valAx>
      <c:valAx>
        <c:axId val="87091743"/>
        <c:scaling>
          <c:orientation val="minMax"/>
        </c:scaling>
        <c:delete val="0"/>
        <c:axPos val="t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086943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2.wmf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5" Type="http://schemas.openxmlformats.org/officeDocument/2006/relationships/image" Target="../media/image5.wmf"/><Relationship Id="rId4" Type="http://schemas.openxmlformats.org/officeDocument/2006/relationships/image" Target="../media/image4.w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11.png"/><Relationship Id="rId7" Type="http://schemas.openxmlformats.org/officeDocument/2006/relationships/chart" Target="../charts/chart2.xml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247650</xdr:colOff>
      <xdr:row>57</xdr:row>
      <xdr:rowOff>0</xdr:rowOff>
    </xdr:from>
    <xdr:ext cx="7239000" cy="838697"/>
    <xdr:sp macro="" textlink="">
      <xdr:nvSpPr>
        <xdr:cNvPr id="2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0306050" y="19545300"/>
          <a:ext cx="7239000" cy="838697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endParaRPr lang="pt-BR" sz="3000" b="1" i="0">
            <a:solidFill>
              <a:srgbClr val="000000"/>
            </a:solidFill>
          </a:endParaRPr>
        </a:p>
      </xdr:txBody>
    </xdr:sp>
    <xdr:clientData/>
  </xdr:oneCellAnchor>
  <xdr:twoCellAnchor>
    <xdr:from>
      <xdr:col>24</xdr:col>
      <xdr:colOff>79806</xdr:colOff>
      <xdr:row>2</xdr:row>
      <xdr:rowOff>234677</xdr:rowOff>
    </xdr:from>
    <xdr:to>
      <xdr:col>29</xdr:col>
      <xdr:colOff>475686</xdr:colOff>
      <xdr:row>12</xdr:row>
      <xdr:rowOff>106132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>
          <a:off x="11156020" y="819784"/>
          <a:ext cx="3321416" cy="3518169"/>
          <a:chOff x="11263135" y="1094937"/>
          <a:chExt cx="3567483" cy="3477429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000-000004000000}"/>
                  </a:ext>
                </a:extLst>
              </xdr:cNvPr>
              <xdr:cNvSpPr txBox="1"/>
            </xdr:nvSpPr>
            <xdr:spPr>
              <a:xfrm>
                <a:off x="11278941" y="4052822"/>
                <a:ext cx="3551677" cy="519544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algn="ctr"/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𝐏𝐡𝐲𝐬𝐢𝐜𝐚𝐥</m:t>
                      </m:r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𝐝𝐢𝐬𝐭𝐚𝐧𝐜𝐞𝐬</m:t>
                      </m:r>
                      <m:r>
                        <a:rPr lang="pt-BR" sz="2500" b="1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  </m:t>
                      </m:r>
                      <m:sSub>
                        <m:sSubPr>
                          <m:ctrlPr>
                            <a:rPr lang="pt-BR" sz="2500" b="1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2500" b="1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𝒉</m:t>
                          </m:r>
                        </m:e>
                        <m:sub>
                          <m:r>
                            <a:rPr lang="pt-BR" sz="2500" b="1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𝒊</m:t>
                          </m:r>
                        </m:sub>
                      </m:sSub>
                    </m:oMath>
                  </m:oMathPara>
                </a14:m>
                <a:endParaRPr lang="pt-BR" sz="2500" b="1" i="0">
                  <a:solidFill>
                    <a:sysClr val="windowText" lastClr="00000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4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51647C3C-5DFD-3326-E868-9E724CBD8FC1}"/>
                  </a:ext>
                </a:extLst>
              </xdr:cNvPr>
              <xdr:cNvSpPr txBox="1"/>
            </xdr:nvSpPr>
            <xdr:spPr>
              <a:xfrm>
                <a:off x="11278941" y="4052822"/>
                <a:ext cx="3551677" cy="519544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algn="ctr"/>
                <a:r>
                  <a:rPr lang="pt-BR" sz="2500" b="1" i="0">
                    <a:solidFill>
                      <a:sysClr val="windowText" lastClr="000000"/>
                    </a:solidFill>
                    <a:latin typeface="Cambria Math" panose="02040503050406030204" pitchFamily="18" charset="0"/>
                  </a:rPr>
                  <a:t>𝐏𝐡𝐲𝐬𝐢𝐜𝐚𝐥 𝐝𝐢𝐬𝐭𝐚𝐧𝐜𝐞𝐬  𝒉_𝒊</a:t>
                </a:r>
                <a:endParaRPr lang="pt-BR" sz="2500" b="1" i="0">
                  <a:solidFill>
                    <a:sysClr val="windowText" lastClr="00000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5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000-000005000000}"/>
                  </a:ext>
                </a:extLst>
              </xdr:cNvPr>
              <xdr:cNvSpPr txBox="1"/>
            </xdr:nvSpPr>
            <xdr:spPr>
              <a:xfrm>
                <a:off x="11263135" y="1094937"/>
                <a:ext cx="3170217" cy="50776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Relative</m:t>
                      </m:r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positions</m:t>
                      </m:r>
                      <m:r>
                        <m:rPr>
                          <m:nor/>
                        </m:rPr>
                        <a:rPr kumimoji="0" lang="en-GB" sz="2500" b="1" i="0" u="none" strike="noStrike" kern="1200" cap="none" spc="0" normalizeH="0" baseline="0" noProof="0" dirty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</m:oMath>
                  </m:oMathPara>
                </a14:m>
                <a:endParaRPr kumimoji="0" lang="en-GB" sz="2500" b="1" i="0" u="none" strike="noStrike" kern="1200" cap="none" spc="0" normalizeH="0" baseline="0" noProof="0" dirty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</mc:Choice>
        <mc:Fallback xmlns="">
          <xdr:sp macro="" textlink="">
            <xdr:nvSpPr>
              <xdr:cNvPr id="5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EA33368D-75D6-37DE-E7F2-95C5F9C8C177}"/>
                  </a:ext>
                </a:extLst>
              </xdr:cNvPr>
              <xdr:cNvSpPr txBox="1"/>
            </xdr:nvSpPr>
            <xdr:spPr>
              <a:xfrm>
                <a:off x="11263135" y="1094937"/>
                <a:ext cx="3170217" cy="50776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GB" sz="2500" b="1" i="0" u="none" strike="noStrike" kern="1200" cap="none" spc="0" normalizeH="0" baseline="0" noProof="0" dirty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"Relative positions </a:t>
                </a:r>
                <a:r>
                  <a:rPr kumimoji="0" lang="LID4096" sz="2500" b="1" i="0" u="none" strike="noStrike" kern="1200" cap="none" spc="0" normalizeH="0" baseline="0" noProof="0" dirty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"</a:t>
                </a:r>
                <a:endParaRPr kumimoji="0" lang="en-GB" sz="2500" b="1" i="0" u="none" strike="noStrike" kern="1200" cap="none" spc="0" normalizeH="0" baseline="0" noProof="0" dirty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</mc:Fallback>
      </mc:AlternateContent>
    </xdr:grpSp>
    <xdr:clientData/>
  </xdr:twoCellAnchor>
  <xdr:twoCellAnchor>
    <xdr:from>
      <xdr:col>3</xdr:col>
      <xdr:colOff>319010</xdr:colOff>
      <xdr:row>8</xdr:row>
      <xdr:rowOff>13607</xdr:rowOff>
    </xdr:from>
    <xdr:to>
      <xdr:col>20</xdr:col>
      <xdr:colOff>108857</xdr:colOff>
      <xdr:row>20</xdr:row>
      <xdr:rowOff>326571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1244296" y="2884714"/>
          <a:ext cx="7886097" cy="4395107"/>
          <a:chOff x="1371220" y="3143250"/>
          <a:chExt cx="8085744" cy="4395107"/>
        </a:xfrm>
      </xdr:grpSpPr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 txBox="1"/>
        </xdr:nvSpPr>
        <xdr:spPr>
          <a:xfrm>
            <a:off x="1371220" y="5279572"/>
            <a:ext cx="625929" cy="707571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000" b="1"/>
              <a:t>!!</a:t>
            </a:r>
            <a:endParaRPr lang="LID4096" sz="3000" b="1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 flipV="1">
            <a:off x="1741714" y="3143250"/>
            <a:ext cx="7715250" cy="4395107"/>
          </a:xfrm>
          <a:prstGeom prst="line">
            <a:avLst/>
          </a:prstGeom>
          <a:ln w="28575">
            <a:solidFill>
              <a:srgbClr val="000000">
                <a:alpha val="50196"/>
              </a:srgb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217716</xdr:colOff>
      <xdr:row>19</xdr:row>
      <xdr:rowOff>136072</xdr:rowOff>
    </xdr:from>
    <xdr:to>
      <xdr:col>23</xdr:col>
      <xdr:colOff>3</xdr:colOff>
      <xdr:row>27</xdr:row>
      <xdr:rowOff>317045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721178</xdr:colOff>
      <xdr:row>22</xdr:row>
      <xdr:rowOff>149681</xdr:rowOff>
    </xdr:from>
    <xdr:to>
      <xdr:col>35</xdr:col>
      <xdr:colOff>169214</xdr:colOff>
      <xdr:row>23</xdr:row>
      <xdr:rowOff>299358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SpPr txBox="1"/>
          </xdr:nvSpPr>
          <xdr:spPr>
            <a:xfrm>
              <a:off x="14675303" y="7817306"/>
              <a:ext cx="3305661" cy="492577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14:m>
                <m:oMath xmlns:m="http://schemas.openxmlformats.org/officeDocument/2006/math">
                  <m:r>
                    <a:rPr lang="pt-BR" sz="2500" b="0" i="1">
                      <a:solidFill>
                        <a:srgbClr val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𝑏𝑦</m:t>
                  </m:r>
                </m:oMath>
              </a14:m>
              <a:r>
                <a:rPr lang="pt-BR" sz="2500" b="0" i="0">
                  <a:effectLst/>
                  <a:latin typeface=" linear regression"/>
                  <a:ea typeface="+mn-ea"/>
                  <a:cs typeface="+mn-cs"/>
                </a:rPr>
                <a:t> linear regression:</a:t>
              </a:r>
              <a:endParaRPr lang="en-150" sz="2500">
                <a:effectLst/>
                <a:latin typeface=" linear regression"/>
              </a:endParaRPr>
            </a:p>
            <a:p>
              <a:pPr algn="r"/>
              <a:endParaRPr lang="pt-BR" sz="2500" b="0" i="0">
                <a:solidFill>
                  <a:schemeClr val="bg1">
                    <a:lumMod val="85000"/>
                  </a:schemeClr>
                </a:solidFill>
                <a:latin typeface=" linear regression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90B592E-3F5F-4FFE-864B-175FB1AC66A0}"/>
                </a:ext>
              </a:extLst>
            </xdr:cNvPr>
            <xdr:cNvSpPr txBox="1"/>
          </xdr:nvSpPr>
          <xdr:spPr>
            <a:xfrm>
              <a:off x="14675303" y="7817306"/>
              <a:ext cx="3305661" cy="492577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:r>
                <a:rPr lang="pt-BR" sz="2500" b="0" i="0">
                  <a:solidFill>
                    <a:srgbClr val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𝑏𝑦</a:t>
              </a:r>
              <a:r>
                <a:rPr lang="pt-BR" sz="2500" b="0" i="0">
                  <a:effectLst/>
                  <a:latin typeface=" linear regression"/>
                  <a:ea typeface="+mn-ea"/>
                  <a:cs typeface="+mn-cs"/>
                </a:rPr>
                <a:t> linear regression:</a:t>
              </a:r>
              <a:endParaRPr lang="en-150" sz="2500">
                <a:effectLst/>
                <a:latin typeface=" linear regression"/>
              </a:endParaRPr>
            </a:p>
            <a:p>
              <a:pPr algn="r"/>
              <a:endParaRPr lang="pt-BR" sz="2500" b="0" i="0">
                <a:solidFill>
                  <a:schemeClr val="bg1">
                    <a:lumMod val="85000"/>
                  </a:schemeClr>
                </a:solidFill>
                <a:latin typeface=" linear regression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twoCellAnchor>
  <xdr:twoCellAnchor>
    <xdr:from>
      <xdr:col>42</xdr:col>
      <xdr:colOff>27212</xdr:colOff>
      <xdr:row>1</xdr:row>
      <xdr:rowOff>163285</xdr:rowOff>
    </xdr:from>
    <xdr:to>
      <xdr:col>47</xdr:col>
      <xdr:colOff>285749</xdr:colOff>
      <xdr:row>3</xdr:row>
      <xdr:rowOff>2963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 txBox="1"/>
          </xdr:nvSpPr>
          <xdr:spPr>
            <a:xfrm>
              <a:off x="21325112" y="325210"/>
              <a:ext cx="3268437" cy="67787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𝑿</m:t>
                    </m:r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∗  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𝒂</m:t>
                        </m:r>
                      </m:e>
                    </m:bar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pt-BR" sz="35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= 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</m:t>
                        </m:r>
                      </m:e>
                    </m:bar>
                  </m:oMath>
                </m:oMathPara>
              </a14:m>
              <a:endParaRPr lang="pt-BR" sz="3500" b="1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1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9F0D3FA7-6D59-44CF-AF5E-29C681FE5480}"/>
                </a:ext>
              </a:extLst>
            </xdr:cNvPr>
            <xdr:cNvSpPr txBox="1"/>
          </xdr:nvSpPr>
          <xdr:spPr>
            <a:xfrm>
              <a:off x="21325112" y="325210"/>
              <a:ext cx="3268437" cy="67787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𝑿  ∗  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▁𝒂  </a:t>
              </a:r>
              <a:r>
                <a:rPr lang="pt-BR" sz="35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= 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▁𝒃</a:t>
              </a:r>
              <a:endParaRPr lang="pt-BR" sz="3500" b="1">
                <a:solidFill>
                  <a:srgbClr val="FF0000"/>
                </a:solidFill>
              </a:endParaRPr>
            </a:p>
          </xdr:txBody>
        </xdr:sp>
      </mc:Fallback>
    </mc:AlternateContent>
    <xdr:clientData/>
  </xdr:twoCellAnchor>
  <xdr:twoCellAnchor>
    <xdr:from>
      <xdr:col>41</xdr:col>
      <xdr:colOff>435428</xdr:colOff>
      <xdr:row>10</xdr:row>
      <xdr:rowOff>95250</xdr:rowOff>
    </xdr:from>
    <xdr:to>
      <xdr:col>47</xdr:col>
      <xdr:colOff>285750</xdr:colOff>
      <xdr:row>12</xdr:row>
      <xdr:rowOff>98214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 txBox="1"/>
          </xdr:nvSpPr>
          <xdr:spPr>
            <a:xfrm>
              <a:off x="21104678" y="3648075"/>
              <a:ext cx="3488872" cy="688764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𝑿</m:t>
                        </m:r>
                      </m:e>
                      <m:sup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lang="pt-BR" sz="3500" b="1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pt-BR" sz="35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∗  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𝒃</m:t>
                        </m:r>
                      </m:e>
                    </m:bar>
                    <m:r>
                      <a:rPr kumimoji="0" lang="pt-BR" sz="35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pt-BR" sz="3500" b="1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bar>
                      <m:barPr>
                        <m:ctrlP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kumimoji="0" lang="pt-BR" sz="35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𝒂</m:t>
                        </m:r>
                      </m:e>
                    </m:bar>
                  </m:oMath>
                </m:oMathPara>
              </a14:m>
              <a:endParaRPr lang="pt-BR" sz="3500" b="1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1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345BC53-5E0D-4870-BF88-613A582A463E}"/>
                </a:ext>
              </a:extLst>
            </xdr:cNvPr>
            <xdr:cNvSpPr txBox="1"/>
          </xdr:nvSpPr>
          <xdr:spPr>
            <a:xfrm>
              <a:off x="21104678" y="3648075"/>
              <a:ext cx="3488872" cy="688764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𝑿^(−𝟏)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35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 </a:t>
              </a:r>
              <a:r>
                <a:rPr lang="pt-BR" sz="35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∗  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▁𝒃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BR" sz="35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=</a:t>
              </a:r>
              <a:r>
                <a:rPr kumimoji="0" lang="pt-BR" sz="35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▁𝒂</a:t>
              </a:r>
              <a:endParaRPr lang="pt-BR" sz="3500" b="1">
                <a:solidFill>
                  <a:srgbClr val="FF0000"/>
                </a:solidFill>
              </a:endParaRPr>
            </a:p>
          </xdr:txBody>
        </xdr:sp>
      </mc:Fallback>
    </mc:AlternateContent>
    <xdr:clientData/>
  </xdr:twoCellAnchor>
  <xdr:twoCellAnchor>
    <xdr:from>
      <xdr:col>4</xdr:col>
      <xdr:colOff>190501</xdr:colOff>
      <xdr:row>1</xdr:row>
      <xdr:rowOff>258535</xdr:rowOff>
    </xdr:from>
    <xdr:to>
      <xdr:col>10</xdr:col>
      <xdr:colOff>217714</xdr:colOff>
      <xdr:row>8</xdr:row>
      <xdr:rowOff>176893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 txBox="1"/>
          </xdr:nvSpPr>
          <xdr:spPr>
            <a:xfrm>
              <a:off x="1571626" y="420460"/>
              <a:ext cx="2999013" cy="2623458"/>
            </a:xfrm>
            <a:prstGeom prst="rect">
              <a:avLst/>
            </a:prstGeom>
            <a:noFill/>
            <a:ln>
              <a:noFill/>
            </a:ln>
          </xdr:spPr>
          <xdr:txBody>
            <a:bodyPr vertOverflow="clip" horzOverflow="clip" wrap="none">
              <a:noAutofit/>
            </a:bodyPr>
            <a:lstStyle/>
            <a:p>
              <a:pPr algn="l"/>
              <a:r>
                <a:rPr lang="pt-BR" sz="3000" b="1">
                  <a:solidFill>
                    <a:schemeClr val="bg1">
                      <a:lumMod val="85000"/>
                    </a:schemeClr>
                  </a:solidFill>
                </a:rPr>
                <a:t>  </a:t>
              </a:r>
              <a14:m>
                <m:oMath xmlns:m="http://schemas.openxmlformats.org/officeDocument/2006/math"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latin typeface="Cambria Math" panose="02040503050406030204" pitchFamily="18" charset="0"/>
                    </a:rPr>
                    <m:t>𝐀</m:t>
                  </m:r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latin typeface="Cambria Math" panose="02040503050406030204" pitchFamily="18" charset="0"/>
                    </a:rPr>
                    <m:t>  ∗ </m:t>
                  </m:r>
                  <m:bar>
                    <m:barPr>
                      <m:ctrlPr>
                        <a:rPr kumimoji="0" lang="pt-BR" sz="30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kumimoji="0" lang="pt-BR" sz="30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𝐱</m:t>
                      </m:r>
                    </m:e>
                  </m:bar>
                  <m:r>
                    <a:rPr kumimoji="0" lang="pt-BR" sz="3000" b="1" i="0" u="none" strike="noStrike" kern="0" cap="none" spc="0" normalizeH="0" baseline="0" noProof="0">
                      <a:ln>
                        <a:noFill/>
                      </a:ln>
                      <a:solidFill>
                        <a:schemeClr val="bg1">
                          <a:lumMod val="85000"/>
                        </a:schemeClr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bar>
                    <m:barPr>
                      <m:ctrlPr>
                        <a:rPr lang="pt-BR" sz="3000" b="1" i="1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3000" b="1" i="0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𝐛</m:t>
                      </m:r>
                    </m:e>
                  </m:bar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latin typeface="Cambria Math" panose="02040503050406030204" pitchFamily="18" charset="0"/>
                    </a:rPr>
                    <m:t>=</m:t>
                  </m: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0</a:t>
              </a:r>
            </a:p>
            <a:p>
              <a:pPr algn="l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≠</a:t>
              </a:r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  Linear Least Squares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to find a vector x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for a minimum :</a:t>
              </a:r>
            </a:p>
            <a:p>
              <a:pPr algn="ctr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|</a:t>
              </a:r>
              <a14:m>
                <m:oMath xmlns:m="http://schemas.openxmlformats.org/officeDocument/2006/math">
                  <m:r>
                    <a:rPr lang="pt-BR" sz="3000" b="1" i="0">
                      <a:solidFill>
                        <a:schemeClr val="bg1">
                          <a:lumMod val="85000"/>
                        </a:schemeClr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𝐀</m:t>
                  </m: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 ∗   </a:t>
              </a:r>
              <a14:m>
                <m:oMath xmlns:m="http://schemas.openxmlformats.org/officeDocument/2006/math">
                  <m:bar>
                    <m:barPr>
                      <m:ctrlPr>
                        <a:rPr lang="pt-BR" sz="3000" b="1" i="1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3000" b="1" i="0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𝐱</m:t>
                      </m:r>
                    </m:e>
                  </m:ba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14:m>
                <m:oMath xmlns:m="http://schemas.openxmlformats.org/officeDocument/2006/math">
                  <m:r>
                    <a:rPr lang="pt-BR" sz="3000" b="1" i="0" baseline="0">
                      <a:solidFill>
                        <a:schemeClr val="bg1">
                          <a:lumMod val="85000"/>
                        </a:schemeClr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14:m>
                <m:oMath xmlns:m="http://schemas.openxmlformats.org/officeDocument/2006/math">
                  <m:bar>
                    <m:barPr>
                      <m:ctrlPr>
                        <a:rPr lang="pt-BR" sz="3000" b="1" i="1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3000" b="1" i="0" baseline="0">
                          <a:solidFill>
                            <a:schemeClr val="bg1">
                              <a:lumMod val="85000"/>
                            </a:schemeClr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𝐛</m:t>
                      </m:r>
                    </m:e>
                  </m:bar>
                </m:oMath>
              </a14:m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|</a:t>
              </a:r>
            </a:p>
            <a:p>
              <a:pPr algn="l"/>
              <a:endParaRPr lang="pt-BR" sz="3000" b="1" i="0">
                <a:solidFill>
                  <a:schemeClr val="bg1">
                    <a:lumMod val="85000"/>
                  </a:schemeClr>
                </a:solidFill>
              </a:endParaRPr>
            </a:p>
          </xdr:txBody>
        </xdr:sp>
      </mc:Choice>
      <mc:Fallback xmlns="">
        <xdr:sp macro="" textlink="">
          <xdr:nvSpPr>
            <xdr:cNvPr id="1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87189C59-DF1A-4D84-B6EC-365CB26665BF}"/>
                </a:ext>
              </a:extLst>
            </xdr:cNvPr>
            <xdr:cNvSpPr txBox="1"/>
          </xdr:nvSpPr>
          <xdr:spPr>
            <a:xfrm>
              <a:off x="1571626" y="420460"/>
              <a:ext cx="2999013" cy="2623458"/>
            </a:xfrm>
            <a:prstGeom prst="rect">
              <a:avLst/>
            </a:prstGeom>
            <a:noFill/>
            <a:ln>
              <a:noFill/>
            </a:ln>
          </xdr:spPr>
          <xdr:txBody>
            <a:bodyPr vertOverflow="clip" horzOverflow="clip" wrap="none">
              <a:noAutofit/>
            </a:bodyPr>
            <a:lstStyle/>
            <a:p>
              <a:pPr algn="l"/>
              <a:r>
                <a:rPr lang="pt-BR" sz="3000" b="1">
                  <a:solidFill>
                    <a:schemeClr val="bg1">
                      <a:lumMod val="85000"/>
                    </a:schemeClr>
                  </a:solidFill>
                </a:rPr>
                <a:t>  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  <a:latin typeface="Cambria Math" panose="02040503050406030204" pitchFamily="18" charset="0"/>
                </a:rPr>
                <a:t>𝐀  ∗ </a:t>
              </a:r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chemeClr val="bg1">
                      <a:lumMod val="85000"/>
                    </a:schemeClr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▁𝐱−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▁𝐛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  <a:latin typeface="Cambria Math" panose="02040503050406030204" pitchFamily="18" charset="0"/>
                </a:rPr>
                <a:t>=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0</a:t>
              </a:r>
            </a:p>
            <a:p>
              <a:pPr algn="l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≠</a:t>
              </a:r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  Linear Least Squares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to find a vector x </a:t>
              </a:r>
            </a:p>
            <a:p>
              <a:pPr algn="ctr"/>
              <a:r>
                <a:rPr lang="pt-BR" sz="2200" b="1" i="0">
                  <a:solidFill>
                    <a:schemeClr val="bg1">
                      <a:lumMod val="85000"/>
                    </a:schemeClr>
                  </a:solidFill>
                </a:rPr>
                <a:t>for a minimum :</a:t>
              </a:r>
            </a:p>
            <a:p>
              <a:pPr algn="ctr"/>
              <a:endParaRPr lang="pt-BR" sz="500" b="1" i="0">
                <a:solidFill>
                  <a:schemeClr val="bg1">
                    <a:lumMod val="85000"/>
                  </a:schemeClr>
                </a:solidFill>
              </a:endParaRPr>
            </a:p>
            <a:p>
              <a:pPr algn="ctr"/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|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𝐀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 ∗   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▁𝐱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</a:t>
              </a:r>
              <a:r>
                <a:rPr lang="pt-BR" sz="3000" b="1" i="0" baseline="0">
                  <a:solidFill>
                    <a:schemeClr val="bg1">
                      <a:lumMod val="85000"/>
                    </a:schemeClr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▁𝐛</a:t>
              </a:r>
              <a:r>
                <a:rPr lang="pt-BR" sz="3000" b="1" i="0">
                  <a:solidFill>
                    <a:schemeClr val="bg1">
                      <a:lumMod val="85000"/>
                    </a:schemeClr>
                  </a:solidFill>
                </a:rPr>
                <a:t> |</a:t>
              </a:r>
            </a:p>
            <a:p>
              <a:pPr algn="l"/>
              <a:endParaRPr lang="pt-BR" sz="3000" b="1" i="0">
                <a:solidFill>
                  <a:schemeClr val="bg1">
                    <a:lumMod val="85000"/>
                  </a:schemeClr>
                </a:solidFill>
              </a:endParaRPr>
            </a:p>
          </xdr:txBody>
        </xdr:sp>
      </mc:Fallback>
    </mc:AlternateContent>
    <xdr:clientData/>
  </xdr:twoCellAnchor>
  <xdr:twoCellAnchor>
    <xdr:from>
      <xdr:col>30</xdr:col>
      <xdr:colOff>81644</xdr:colOff>
      <xdr:row>24</xdr:row>
      <xdr:rowOff>68035</xdr:rowOff>
    </xdr:from>
    <xdr:to>
      <xdr:col>35</xdr:col>
      <xdr:colOff>258537</xdr:colOff>
      <xdr:row>25</xdr:row>
      <xdr:rowOff>220678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 txBox="1"/>
          </xdr:nvSpPr>
          <xdr:spPr>
            <a:xfrm>
              <a:off x="14893019" y="8421460"/>
              <a:ext cx="3177268" cy="495543"/>
            </a:xfrm>
            <a:prstGeom prst="rect">
              <a:avLst/>
            </a:prstGeom>
            <a:solidFill>
              <a:srgbClr val="93E3FF"/>
            </a:solidFill>
          </xdr:spPr>
          <xdr:txBody>
            <a:bodyPr vertOverflow="clip" horzOverflow="clip" wrap="square" lIns="0" tIns="0" rIns="0" bIns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𝐲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𝐚𝐱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kumimoji="0" lang="pt-BR" sz="30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𝐛</m:t>
                    </m:r>
                  </m:oMath>
                </m:oMathPara>
              </a14:m>
              <a:endParaRPr lang="pt-BR" sz="3000" b="1" i="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1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3BBB2FB0-BF05-42C2-B40E-617E3991A87A}"/>
                </a:ext>
              </a:extLst>
            </xdr:cNvPr>
            <xdr:cNvSpPr txBox="1"/>
          </xdr:nvSpPr>
          <xdr:spPr>
            <a:xfrm>
              <a:off x="14893019" y="8421460"/>
              <a:ext cx="3177268" cy="495543"/>
            </a:xfrm>
            <a:prstGeom prst="rect">
              <a:avLst/>
            </a:prstGeom>
            <a:solidFill>
              <a:srgbClr val="93E3FF"/>
            </a:solidFill>
          </xdr:spPr>
          <xdr:txBody>
            <a:bodyPr vertOverflow="clip" horzOverflow="clip" wrap="square" lIns="0" tIns="0" rIns="0" bIns="0" anchor="ctr">
              <a:noAutofit/>
            </a:bodyPr>
            <a:lstStyle/>
            <a:p>
              <a:pPr/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𝐲=𝐚𝐱+𝐛</a:t>
              </a:r>
              <a:endParaRPr lang="pt-BR" sz="3000" b="1" i="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twoCellAnchor>
  <xdr:twoCellAnchor>
    <xdr:from>
      <xdr:col>24</xdr:col>
      <xdr:colOff>340179</xdr:colOff>
      <xdr:row>22</xdr:row>
      <xdr:rowOff>231320</xdr:rowOff>
    </xdr:from>
    <xdr:to>
      <xdr:col>29</xdr:col>
      <xdr:colOff>462642</xdr:colOff>
      <xdr:row>29</xdr:row>
      <xdr:rowOff>108855</xdr:rowOff>
    </xdr:to>
    <xdr:sp macro="" textlink="">
      <xdr:nvSpPr>
        <xdr:cNvPr id="15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1370129" y="7898945"/>
          <a:ext cx="3046638" cy="2277835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pPr algn="r"/>
          <a:r>
            <a:rPr lang="pt-BR" sz="2500" b="0">
              <a:solidFill>
                <a:srgbClr val="000000"/>
              </a:solidFill>
              <a:latin typeface="+mj-lt"/>
              <a:ea typeface="Cambria Math" panose="02040503050406030204" pitchFamily="18" charset="0"/>
            </a:rPr>
            <a:t>.. not the best option but the simplests  →</a:t>
          </a:r>
        </a:p>
        <a:p>
          <a:pPr algn="r"/>
          <a:endParaRPr lang="pt-BR" sz="2500" b="0" i="0">
            <a:solidFill>
              <a:srgbClr val="000000"/>
            </a:solidFill>
            <a:latin typeface="+mj-lt"/>
            <a:ea typeface="Cambria Math" panose="02040503050406030204" pitchFamily="18" charset="0"/>
          </a:endParaRPr>
        </a:p>
        <a:p>
          <a:pPr algn="r"/>
          <a:r>
            <a:rPr lang="pt-BR" sz="2500" b="0">
              <a:solidFill>
                <a:srgbClr val="000000"/>
              </a:solidFill>
              <a:latin typeface="+mj-lt"/>
              <a:ea typeface="Cambria Math" panose="02040503050406030204" pitchFamily="18" charset="0"/>
            </a:rPr>
            <a:t>afterwords, try variogram analysis for instance</a:t>
          </a:r>
        </a:p>
      </xdr:txBody>
    </xdr:sp>
    <xdr:clientData/>
  </xdr:twoCellAnchor>
  <xdr:twoCellAnchor>
    <xdr:from>
      <xdr:col>32</xdr:col>
      <xdr:colOff>272143</xdr:colOff>
      <xdr:row>10</xdr:row>
      <xdr:rowOff>1</xdr:rowOff>
    </xdr:from>
    <xdr:to>
      <xdr:col>35</xdr:col>
      <xdr:colOff>40824</xdr:colOff>
      <xdr:row>11</xdr:row>
      <xdr:rowOff>27216</xdr:rowOff>
    </xdr:to>
    <xdr:sp macro="" textlink="">
      <xdr:nvSpPr>
        <xdr:cNvPr id="16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16264618" y="3552826"/>
          <a:ext cx="1587956" cy="370115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pPr algn="r"/>
          <a:r>
            <a:rPr lang="pt-BR" sz="2000" b="1" i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rPr>
            <a:t>or try new</a:t>
          </a:r>
        </a:p>
      </xdr:txBody>
    </xdr:sp>
    <xdr:clientData/>
  </xdr:twoCellAnchor>
  <xdr:twoCellAnchor>
    <xdr:from>
      <xdr:col>29</xdr:col>
      <xdr:colOff>598715</xdr:colOff>
      <xdr:row>1</xdr:row>
      <xdr:rowOff>244929</xdr:rowOff>
    </xdr:from>
    <xdr:to>
      <xdr:col>30</xdr:col>
      <xdr:colOff>326572</xdr:colOff>
      <xdr:row>3</xdr:row>
      <xdr:rowOff>27215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 rot="2218445">
          <a:off x="14552840" y="406854"/>
          <a:ext cx="585107" cy="62048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oneCellAnchor>
    <xdr:from>
      <xdr:col>18</xdr:col>
      <xdr:colOff>353786</xdr:colOff>
      <xdr:row>1</xdr:row>
      <xdr:rowOff>326571</xdr:rowOff>
    </xdr:from>
    <xdr:ext cx="1920240" cy="5165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 txBox="1"/>
          </xdr:nvSpPr>
          <xdr:spPr>
            <a:xfrm>
              <a:off x="8440511" y="488496"/>
              <a:ext cx="1920240" cy="51655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ctr" anchorCtr="0">
              <a:spAutoFit/>
            </a:bodyPr>
            <a:lstStyle/>
            <a:p>
              <a:pPr algn="ctr"/>
              <a:r>
                <a:rPr lang="pt-BR" sz="3300" b="1">
                  <a:solidFill>
                    <a:srgbClr val="000000"/>
                  </a:solidFill>
                </a:rPr>
                <a:t>a </a:t>
              </a:r>
              <a14:m>
                <m:oMath xmlns:m="http://schemas.openxmlformats.org/officeDocument/2006/math"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∗</m:t>
                  </m:r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𝑿</m:t>
                  </m:r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=</m:t>
                  </m:r>
                  <m:r>
                    <a:rPr lang="pt-BR" sz="3300" b="1" i="1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m:t>𝒃</m:t>
                  </m:r>
                </m:oMath>
              </a14:m>
              <a:endParaRPr lang="LID4096" sz="3300" b="1"/>
            </a:p>
          </xdr:txBody>
        </xdr:sp>
      </mc:Choice>
      <mc:Fallback xmlns="">
        <xdr:sp macro="" textlink="">
          <xdr:nvSpPr>
            <xdr:cNvPr id="1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4FC656FF-6954-47AE-B4EC-6EF66C9AA3DC}"/>
                </a:ext>
              </a:extLst>
            </xdr:cNvPr>
            <xdr:cNvSpPr txBox="1"/>
          </xdr:nvSpPr>
          <xdr:spPr>
            <a:xfrm>
              <a:off x="8440511" y="488496"/>
              <a:ext cx="1920240" cy="51655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ctr" anchorCtr="0">
              <a:spAutoFit/>
            </a:bodyPr>
            <a:lstStyle/>
            <a:p>
              <a:pPr algn="ctr"/>
              <a:r>
                <a:rPr lang="pt-BR" sz="3300" b="1">
                  <a:solidFill>
                    <a:srgbClr val="000000"/>
                  </a:solidFill>
                </a:rPr>
                <a:t>a </a:t>
              </a:r>
              <a:r>
                <a:rPr lang="pt-BR" sz="33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∗𝑿=𝒃</a:t>
              </a:r>
              <a:endParaRPr lang="LID4096" sz="3300" b="1"/>
            </a:p>
          </xdr:txBody>
        </xdr:sp>
      </mc:Fallback>
    </mc:AlternateContent>
    <xdr:clientData/>
  </xdr:oneCellAnchor>
  <xdr:twoCellAnchor>
    <xdr:from>
      <xdr:col>26</xdr:col>
      <xdr:colOff>163287</xdr:colOff>
      <xdr:row>35</xdr:row>
      <xdr:rowOff>108857</xdr:rowOff>
    </xdr:from>
    <xdr:to>
      <xdr:col>36</xdr:col>
      <xdr:colOff>19586</xdr:colOff>
      <xdr:row>38</xdr:row>
      <xdr:rowOff>174118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Object 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 txBox="1"/>
          </xdr:nvSpPr>
          <xdr:spPr>
            <a:xfrm>
              <a:off x="12050487" y="12281807"/>
              <a:ext cx="6114224" cy="1198736"/>
            </a:xfrm>
            <a:prstGeom prst="rect">
              <a:avLst/>
            </a:prstGeom>
            <a:solidFill>
              <a:srgbClr val="8BE1FF"/>
            </a:solidFill>
            <a:ln>
              <a:solidFill>
                <a:srgbClr val="8BE1FF"/>
              </a:solidFill>
            </a:ln>
          </xdr:spPr>
          <xdr:txBody>
            <a:bodyPr vertOverflow="clip" horzOverflow="clip" wrap="none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𝛾</m:t>
                    </m:r>
                    <m:d>
                      <m:dPr>
                        <m:ctrlP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h</m:t>
                        </m:r>
                      </m:e>
                    </m:d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0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72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9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n-US" sz="2500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35</m:t>
                    </m:r>
                    <m:d>
                      <m:dPr>
                        <m:begChr m:val="["/>
                        <m:endChr m:val="]"/>
                        <m:ctrlP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3</m:t>
                            </m:r>
                          </m:num>
                          <m:den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∗</m:t>
                        </m:r>
                        <m:d>
                          <m:d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25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2500" b="1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  <m:t>𝒉</m:t>
                                </m:r>
                              </m:num>
                              <m:den>
                                <m:r>
                                  <a:rPr lang="en-US" sz="25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  <m:t>11</m:t>
                                </m:r>
                              </m:den>
                            </m:f>
                          </m:e>
                        </m:d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n-US" sz="2500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sz="2500" i="1">
                                    <a:solidFill>
                                      <a:srgbClr val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US" sz="250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US" sz="250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h</m:t>
                                    </m:r>
                                  </m:num>
                                  <m:den>
                                    <m:r>
                                      <a:rPr lang="en-US" sz="2500" i="1">
                                        <a:solidFill>
                                          <a:srgbClr val="00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  <m:t>11</m:t>
                                    </m:r>
                                  </m:den>
                                </m:f>
                              </m:e>
                            </m:d>
                          </m:e>
                          <m:sup>
                            <m:r>
                              <a:rPr lang="en-US" sz="2500" i="1">
                                <a:solidFill>
                                  <a:srgbClr val="000000"/>
                                </a:solidFill>
                                <a:latin typeface="Cambria Math" panose="02040503050406030204" pitchFamily="18" charset="0"/>
                              </a:rPr>
                              <m:t>3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n-US" sz="2500"/>
            </a:p>
          </xdr:txBody>
        </xdr:sp>
      </mc:Choice>
      <mc:Fallback xmlns="">
        <xdr:sp macro="" textlink="">
          <xdr:nvSpPr>
            <xdr:cNvPr id="19" name="Object 1">
              <a:extLst>
                <a:ext uri="{63B3BB69-23CF-44E3-9099-C40C66FF867C}">
                  <a14:compatExt xmlns:a14="http://schemas.microsoft.com/office/drawing/2010/main" spid="_x0000_s3073"/>
                </a:ext>
                <a:ext uri="{FF2B5EF4-FFF2-40B4-BE49-F238E27FC236}">
                  <a16:creationId xmlns:a16="http://schemas.microsoft.com/office/drawing/2014/main" id="{BCEAE31B-5FD4-4633-AFFE-A4B150C81946}"/>
                </a:ext>
              </a:extLst>
            </xdr:cNvPr>
            <xdr:cNvSpPr txBox="1"/>
          </xdr:nvSpPr>
          <xdr:spPr>
            <a:xfrm>
              <a:off x="12050487" y="12281807"/>
              <a:ext cx="6114224" cy="1198736"/>
            </a:xfrm>
            <a:prstGeom prst="rect">
              <a:avLst/>
            </a:prstGeom>
            <a:solidFill>
              <a:srgbClr val="8BE1FF"/>
            </a:solidFill>
            <a:ln>
              <a:solidFill>
                <a:srgbClr val="8BE1FF"/>
              </a:solidFill>
            </a:ln>
          </xdr:spPr>
          <xdr:txBody>
            <a:bodyPr vertOverflow="clip" horzOverflow="clip" wrap="none">
              <a:spAutoFit/>
            </a:bodyPr>
            <a:lstStyle/>
            <a:p>
              <a:pPr/>
              <a:r>
                <a:rPr lang="en-US" sz="25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𝛾(ℎ)=0.72+9.35[3/2∗(</a:t>
              </a:r>
              <a:r>
                <a:rPr lang="en-US" sz="25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𝒉</a:t>
              </a:r>
              <a:r>
                <a:rPr lang="en-US" sz="25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/</a:t>
              </a:r>
              <a:r>
                <a:rPr lang="en-US" sz="2500" i="0">
                  <a:solidFill>
                    <a:srgbClr val="000000"/>
                  </a:solidFill>
                  <a:latin typeface="Cambria Math" panose="02040503050406030204" pitchFamily="18" charset="0"/>
                </a:rPr>
                <a:t>11)−1/2∗(ℎ/11)^3 ]</a:t>
              </a:r>
              <a:endParaRPr lang="en-US" sz="2500"/>
            </a:p>
          </xdr:txBody>
        </xdr:sp>
      </mc:Fallback>
    </mc:AlternateContent>
    <xdr:clientData/>
  </xdr:twoCellAnchor>
  <xdr:twoCellAnchor>
    <xdr:from>
      <xdr:col>2</xdr:col>
      <xdr:colOff>81641</xdr:colOff>
      <xdr:row>32</xdr:row>
      <xdr:rowOff>163285</xdr:rowOff>
    </xdr:from>
    <xdr:to>
      <xdr:col>25</xdr:col>
      <xdr:colOff>0</xdr:colOff>
      <xdr:row>46</xdr:row>
      <xdr:rowOff>326571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pSpPr/>
      </xdr:nvGrpSpPr>
      <xdr:grpSpPr>
        <a:xfrm>
          <a:off x="612320" y="11198678"/>
          <a:ext cx="10804073" cy="5089072"/>
          <a:chOff x="9334500" y="9410700"/>
          <a:chExt cx="14199301" cy="6658294"/>
        </a:xfrm>
      </xdr:grpSpPr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GrpSpPr/>
        </xdr:nvGrpSpPr>
        <xdr:grpSpPr>
          <a:xfrm>
            <a:off x="9334500" y="9410700"/>
            <a:ext cx="14199301" cy="6658294"/>
            <a:chOff x="10456494" y="8286750"/>
            <a:chExt cx="10410307" cy="5115244"/>
          </a:xfrm>
        </xdr:grpSpPr>
        <xdr:pic>
          <xdr:nvPicPr>
            <xdr:cNvPr id="22" name="Picture 21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1" y="8656082"/>
              <a:ext cx="3016950" cy="965424"/>
            </a:xfrm>
            <a:prstGeom prst="rect">
              <a:avLst/>
            </a:prstGeom>
            <a:solidFill>
              <a:srgbClr val="66CCFF"/>
            </a:solidFill>
          </xdr:spPr>
        </xdr:pic>
        <xdr:sp macro="" textlink="">
          <xdr:nvSpPr>
            <xdr:cNvPr id="23" name="TextBox 15">
              <a:extLs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SpPr txBox="1"/>
          </xdr:nvSpPr>
          <xdr:spPr>
            <a:xfrm>
              <a:off x="17849850" y="8286750"/>
              <a:ext cx="3016949" cy="369332"/>
            </a:xfrm>
            <a:prstGeom prst="rect">
              <a:avLst/>
            </a:prstGeom>
            <a:solidFill>
              <a:srgbClr val="66CCFF"/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Spherical</a:t>
              </a:r>
            </a:p>
          </xdr:txBody>
        </xdr: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0" y="10180082"/>
              <a:ext cx="2633000" cy="826039"/>
            </a:xfrm>
            <a:prstGeom prst="rect">
              <a:avLst/>
            </a:prstGeom>
            <a:solidFill>
              <a:schemeClr val="accent2"/>
            </a:solidFill>
          </xdr:spPr>
        </xdr:pic>
        <xdr:sp macro="" textlink="">
          <xdr:nvSpPr>
            <xdr:cNvPr id="25" name="TextBox 25">
              <a:extLs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 txBox="1"/>
          </xdr:nvSpPr>
          <xdr:spPr>
            <a:xfrm>
              <a:off x="17849850" y="9810750"/>
              <a:ext cx="2633000" cy="369332"/>
            </a:xfrm>
            <a:prstGeom prst="rect">
              <a:avLst/>
            </a:prstGeom>
            <a:solidFill>
              <a:schemeClr val="accent2"/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exponential</a:t>
              </a:r>
            </a:p>
          </xdr:txBody>
        </xdr:sp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1" y="11555783"/>
              <a:ext cx="2534041" cy="839401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</xdr:pic>
        <xdr:sp macro="" textlink="">
          <xdr:nvSpPr>
            <xdr:cNvPr id="27" name="TextBox 31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 txBox="1"/>
          </xdr:nvSpPr>
          <xdr:spPr>
            <a:xfrm>
              <a:off x="17849850" y="11182350"/>
              <a:ext cx="2534041" cy="369332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Gaussian</a:t>
              </a:r>
            </a:p>
          </xdr:txBody>
        </xdr:sp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849850" y="12875017"/>
              <a:ext cx="1602888" cy="526977"/>
            </a:xfrm>
            <a:prstGeom prst="rect">
              <a:avLst/>
            </a:prstGeom>
            <a:solidFill>
              <a:schemeClr val="accent4"/>
            </a:solidFill>
          </xdr:spPr>
        </xdr:pic>
        <xdr:sp macro="" textlink="">
          <xdr:nvSpPr>
            <xdr:cNvPr id="29" name="TextBox 20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 txBox="1"/>
          </xdr:nvSpPr>
          <xdr:spPr>
            <a:xfrm>
              <a:off x="17856144" y="12515850"/>
              <a:ext cx="1596594" cy="369332"/>
            </a:xfrm>
            <a:prstGeom prst="rect">
              <a:avLst/>
            </a:prstGeom>
            <a:solidFill>
              <a:schemeClr val="accent4"/>
            </a:solidFill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AU">
                  <a:latin typeface="Arial" panose="020B0604020202020204" pitchFamily="34" charset="0"/>
                  <a:cs typeface="Arial" panose="020B0604020202020204" pitchFamily="34" charset="0"/>
                </a:rPr>
                <a:t>power</a:t>
              </a:r>
            </a:p>
          </xdr:txBody>
        </xdr:sp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456494" y="8324849"/>
              <a:ext cx="7117938" cy="5076765"/>
            </a:xfrm>
            <a:prstGeom prst="rect">
              <a:avLst/>
            </a:prstGeom>
          </xdr:spPr>
        </xdr:pic>
      </xdr:grp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241" name="Object 1" hidden="1">
                <a:extLst>
                  <a:ext uri="{63B3BB69-23CF-44E3-9099-C40C66FF867C}">
                    <a14:compatExt spid="_x0000_s10241"/>
                  </a:ext>
                  <a:ext uri="{FF2B5EF4-FFF2-40B4-BE49-F238E27FC236}">
                    <a16:creationId xmlns:a16="http://schemas.microsoft.com/office/drawing/2014/main" id="{00000000-0008-0000-0000-000001280000}"/>
                  </a:ext>
                </a:extLst>
              </xdr:cNvPr>
              <xdr:cNvSpPr/>
            </xdr:nvSpPr>
            <xdr:spPr bwMode="auto">
              <a:xfrm>
                <a:off x="12649200" y="14049375"/>
                <a:ext cx="5695950" cy="1133474"/>
              </a:xfrm>
              <a:prstGeom prst="rect">
                <a:avLst/>
              </a:prstGeom>
              <a:solidFill>
                <a:srgbClr val="00FFFF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sp>
        </mc:Choice>
        <mc:Fallback/>
      </mc:AlternateContent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269882</xdr:colOff>
      <xdr:row>4</xdr:row>
      <xdr:rowOff>263939</xdr:rowOff>
    </xdr:from>
    <xdr:to>
      <xdr:col>37</xdr:col>
      <xdr:colOff>123832</xdr:colOff>
      <xdr:row>7</xdr:row>
      <xdr:rowOff>166094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3585832" y="1083089"/>
          <a:ext cx="2006600" cy="816555"/>
          <a:chOff x="11253275" y="6459008"/>
          <a:chExt cx="1871864" cy="530971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100-000003000000}"/>
                  </a:ext>
                </a:extLst>
              </xdr:cNvPr>
              <xdr:cNvSpPr txBox="1"/>
            </xdr:nvSpPr>
            <xdr:spPr>
              <a:xfrm>
                <a:off x="11253275" y="6467318"/>
                <a:ext cx="720724" cy="518583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p>
                      <m:sSupPr>
                        <m:ctrlP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𝒁</m:t>
                        </m:r>
                      </m:e>
                      <m:sup>
                        <m: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pt-BR" sz="32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</m:oMath>
                </a14:m>
                <a:r>
                  <a:rPr lang="pt-BR" sz="3200" b="1">
                    <a:effectLst/>
                    <a:latin typeface="+mn-lt"/>
                    <a:ea typeface="+mn-ea"/>
                    <a:cs typeface="+mn-cs"/>
                  </a:rPr>
                  <a:t> </a:t>
                </a:r>
                <a:endParaRPr lang="pt-BR" sz="32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3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788345B1-6E84-55B1-A300-009F3E12DFFC}"/>
                  </a:ext>
                </a:extLst>
              </xdr:cNvPr>
              <xdr:cNvSpPr txBox="1"/>
            </xdr:nvSpPr>
            <xdr:spPr>
              <a:xfrm>
                <a:off x="11253275" y="6467318"/>
                <a:ext cx="720724" cy="518583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pt-BR" sz="3200" b="1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𝒁^(−𝟏)</a:t>
                </a:r>
                <a:r>
                  <a:rPr lang="pt-BR" sz="3200" b="1">
                    <a:effectLst/>
                    <a:latin typeface="+mn-lt"/>
                    <a:ea typeface="+mn-ea"/>
                    <a:cs typeface="+mn-cs"/>
                  </a:rPr>
                  <a:t> </a:t>
                </a:r>
                <a:endParaRPr lang="pt-BR" sz="3200" b="1"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100-000004000000}"/>
                  </a:ext>
                </a:extLst>
              </xdr:cNvPr>
              <xdr:cNvSpPr txBox="1"/>
            </xdr:nvSpPr>
            <xdr:spPr>
              <a:xfrm>
                <a:off x="11784891" y="6460813"/>
                <a:ext cx="701676" cy="529166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bar>
                        <m:barPr>
                          <m:ctrlPr>
                            <a:rPr lang="pt-BR" sz="32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barPr>
                        <m:e>
                          <m:r>
                            <a:rPr lang="pt-BR" sz="32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𝒉</m:t>
                          </m:r>
                        </m:e>
                      </m:bar>
                    </m:oMath>
                  </m:oMathPara>
                </a14:m>
                <a:endParaRPr lang="pt-BR" sz="32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4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202BC188-65C2-55E0-62AF-38458DD7CDB4}"/>
                  </a:ext>
                </a:extLst>
              </xdr:cNvPr>
              <xdr:cNvSpPr txBox="1"/>
            </xdr:nvSpPr>
            <xdr:spPr>
              <a:xfrm>
                <a:off x="11784891" y="6460813"/>
                <a:ext cx="701676" cy="529166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3200" b="1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▁𝒉</a:t>
                </a:r>
                <a:endParaRPr lang="pt-BR" sz="3200" b="1"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5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100-000005000000}"/>
                  </a:ext>
                </a:extLst>
              </xdr:cNvPr>
              <xdr:cNvSpPr txBox="1"/>
            </xdr:nvSpPr>
            <xdr:spPr>
              <a:xfrm>
                <a:off x="12179766" y="6459008"/>
                <a:ext cx="945373" cy="476250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a:rPr lang="pt-BR" sz="3200" b="1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bar>
                        <m:barPr>
                          <m:ctrlPr>
                            <a:rPr lang="pt-BR" sz="3200" b="1" i="1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barPr>
                        <m:e>
                          <m:r>
                            <a:rPr lang="pt-BR" sz="3200" b="1" i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𝐤</m:t>
                          </m:r>
                        </m:e>
                      </m:bar>
                    </m:oMath>
                  </m:oMathPara>
                </a14:m>
                <a:endParaRPr lang="pt-BR" sz="3200" b="1">
                  <a:solidFill>
                    <a:srgbClr val="FF0000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32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5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389FAE53-630F-C949-3293-B6F0CD31F215}"/>
                  </a:ext>
                </a:extLst>
              </xdr:cNvPr>
              <xdr:cNvSpPr txBox="1"/>
            </xdr:nvSpPr>
            <xdr:spPr>
              <a:xfrm>
                <a:off x="12179766" y="6459008"/>
                <a:ext cx="945373" cy="476250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3200" b="1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=▁𝐤</a:t>
                </a:r>
                <a:endParaRPr lang="pt-BR" sz="3200" b="1">
                  <a:solidFill>
                    <a:srgbClr val="FF0000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3200" b="1">
                  <a:effectLst/>
                </a:endParaRPr>
              </a:p>
            </xdr:txBody>
          </xdr:sp>
        </mc:Fallback>
      </mc:AlternateContent>
    </xdr:grpSp>
    <xdr:clientData/>
  </xdr:twoCellAnchor>
  <xdr:twoCellAnchor>
    <xdr:from>
      <xdr:col>17</xdr:col>
      <xdr:colOff>258535</xdr:colOff>
      <xdr:row>0</xdr:row>
      <xdr:rowOff>176891</xdr:rowOff>
    </xdr:from>
    <xdr:to>
      <xdr:col>20</xdr:col>
      <xdr:colOff>190499</xdr:colOff>
      <xdr:row>4</xdr:row>
      <xdr:rowOff>13607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SpPr txBox="1"/>
          </xdr:nvSpPr>
          <xdr:spPr>
            <a:xfrm>
              <a:off x="8421460" y="176891"/>
              <a:ext cx="1389289" cy="655866"/>
            </a:xfrm>
            <a:prstGeom prst="rect">
              <a:avLst/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anchor="ctr">
              <a:noAutofit/>
            </a:bodyPr>
            <a:lstStyle/>
            <a:p>
              <a:pPr algn="ctr"/>
              <a14:m>
                <m:oMath xmlns:m="http://schemas.openxmlformats.org/officeDocument/2006/math"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𝟑</m:t>
                  </m:r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 </m:t>
                  </m:r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𝐱</m:t>
                  </m:r>
                  <m:r>
                    <a:rPr lang="pt-BR" sz="20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pt-BR" sz="2000" b="1" i="0">
                  <a:solidFill>
                    <a:schemeClr val="bg1"/>
                  </a:solidFill>
                </a:rPr>
                <a:t>3</a:t>
              </a:r>
            </a:p>
          </xdr:txBody>
        </xdr:sp>
      </mc:Choice>
      <mc:Fallback xmlns="">
        <xdr:sp macro="" textlink="">
          <xdr:nvSpPr>
            <xdr:cNvPr id="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B8B3DEB7-3E0F-494E-9050-C25BE16B1266}"/>
                </a:ext>
              </a:extLst>
            </xdr:cNvPr>
            <xdr:cNvSpPr txBox="1"/>
          </xdr:nvSpPr>
          <xdr:spPr>
            <a:xfrm>
              <a:off x="8421460" y="176891"/>
              <a:ext cx="1389289" cy="655866"/>
            </a:xfrm>
            <a:prstGeom prst="rect">
              <a:avLst/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anchor="ctr">
              <a:noAutofit/>
            </a:bodyPr>
            <a:lstStyle/>
            <a:p>
              <a:pPr algn="ctr"/>
              <a:r>
                <a:rPr lang="pt-BR" sz="20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𝟑 𝐱 </a:t>
              </a:r>
              <a:r>
                <a:rPr lang="pt-BR" sz="2000" b="1" i="0">
                  <a:solidFill>
                    <a:schemeClr val="bg1"/>
                  </a:solidFill>
                </a:rPr>
                <a:t>3</a:t>
              </a:r>
            </a:p>
          </xdr:txBody>
        </xdr:sp>
      </mc:Fallback>
    </mc:AlternateContent>
    <xdr:clientData/>
  </xdr:twoCellAnchor>
  <xdr:oneCellAnchor>
    <xdr:from>
      <xdr:col>21</xdr:col>
      <xdr:colOff>170088</xdr:colOff>
      <xdr:row>0</xdr:row>
      <xdr:rowOff>175534</xdr:rowOff>
    </xdr:from>
    <xdr:ext cx="2296887" cy="50074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SpPr txBox="1"/>
          </xdr:nvSpPr>
          <xdr:spPr>
            <a:xfrm>
              <a:off x="10276113" y="175534"/>
              <a:ext cx="2296887" cy="500742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𝒉</m:t>
                        </m:r>
                      </m:e>
                      <m:sub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pt-BR" sz="1200" b="1" i="1">
                        <a:solidFill>
                          <a:srgbClr val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  <m:r>
                          <a:rPr lang="pt-BR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𝟑</m:t>
                            </m:r>
                          </m:sub>
                        </m:sSub>
                        <m:r>
                          <a:rPr lang="pt-BR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𝟑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  <m:r>
                          <a:rPr lang="pt-BR" sz="12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𝒉</m:t>
                            </m:r>
                          </m:e>
                          <m:sub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a:rPr lang="pt-BR" sz="12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r>
                          <a:rPr lang="pt-BR" sz="1200" b="1" i="1">
                            <a:solidFill>
                              <a:srgbClr val="000000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den>
                    </m:f>
                  </m:oMath>
                </m:oMathPara>
              </a14:m>
              <a:endParaRPr lang="pt-BR" sz="1200" b="1">
                <a:solidFill>
                  <a:srgbClr val="000000"/>
                </a:solidFill>
              </a:endParaRPr>
            </a:p>
          </xdr:txBody>
        </xdr:sp>
      </mc:Choice>
      <mc:Fallback xmlns="">
        <xdr:sp macro="" textlink="">
          <xdr:nvSpPr>
            <xdr:cNvPr id="7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0D5927E-3868-4C09-B4FD-EE06A4766D87}"/>
                </a:ext>
              </a:extLst>
            </xdr:cNvPr>
            <xdr:cNvSpPr txBox="1"/>
          </xdr:nvSpPr>
          <xdr:spPr>
            <a:xfrm>
              <a:off x="10276113" y="175534"/>
              <a:ext cx="2296887" cy="500742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/>
              <a:r>
                <a:rPr lang="pt-BR" sz="12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𝒉_(𝟐,𝟏)=(</a:t>
              </a:r>
              <a:r>
                <a:rPr lang="pt-BR" sz="12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𝒉_(𝟏,𝟐)+𝒉_(𝟐,𝟑)+𝒉_(𝟑,𝟐)+𝒉_(𝟐,𝟏)</a:t>
              </a:r>
              <a:r>
                <a:rPr lang="pt-BR" sz="1200" b="1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pt-BR" sz="1200" b="1" i="0">
                  <a:solidFill>
                    <a:srgbClr val="000000"/>
                  </a:solidFill>
                  <a:latin typeface="Cambria Math" panose="02040503050406030204" pitchFamily="18" charset="0"/>
                </a:rPr>
                <a:t>𝟒</a:t>
              </a:r>
              <a:endParaRPr lang="pt-BR" sz="1200" b="1">
                <a:solidFill>
                  <a:srgbClr val="000000"/>
                </a:solidFill>
              </a:endParaRPr>
            </a:p>
          </xdr:txBody>
        </xdr:sp>
      </mc:Fallback>
    </mc:AlternateContent>
    <xdr:clientData/>
  </xdr:oneCellAnchor>
  <xdr:twoCellAnchor>
    <xdr:from>
      <xdr:col>23</xdr:col>
      <xdr:colOff>228599</xdr:colOff>
      <xdr:row>16</xdr:row>
      <xdr:rowOff>180975</xdr:rowOff>
    </xdr:from>
    <xdr:to>
      <xdr:col>33</xdr:col>
      <xdr:colOff>21924</xdr:colOff>
      <xdr:row>20</xdr:row>
      <xdr:rowOff>161925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SpPr txBox="1"/>
          </xdr:nvSpPr>
          <xdr:spPr>
            <a:xfrm flipH="1">
              <a:off x="11306174" y="4657725"/>
              <a:ext cx="3003250" cy="1543050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:r>
                <a:rPr lang="pt-BR" sz="1500" b="0" i="0" baseline="0"/>
                <a:t>Desigh matrix        / Sensitivity matrix</a:t>
              </a: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X</m:t>
                  </m:r>
                  <m: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m:rPr>
                      <m:sty m:val="p"/>
                    </m:rP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matrix</m:t>
                  </m:r>
                  <m:r>
                    <a:rPr lang="pt-BR" sz="1500" b="0" i="0" baseline="0"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/ Acction of the model </a:t>
              </a:r>
              <a:endParaRPr lang="en-150" sz="1500">
                <a:effectLst/>
              </a:endParaRP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Jacobiam matrix        / Derivarive matrix</a:t>
              </a:r>
              <a:endParaRPr lang="en-150" sz="1500">
                <a:effectLst/>
              </a:endParaRPr>
            </a:p>
            <a:p>
              <a:pPr algn="r"/>
              <a:endParaRPr lang="LID4096" sz="1500" b="0" i="0"/>
            </a:p>
          </xdr:txBody>
        </xdr:sp>
      </mc:Choice>
      <mc:Fallback xmlns="">
        <xdr:sp macro="" textlink="">
          <xdr:nvSpPr>
            <xdr:cNvPr id="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B836A526-BD85-471F-B53F-ABCF2B18309F}"/>
                </a:ext>
              </a:extLst>
            </xdr:cNvPr>
            <xdr:cNvSpPr txBox="1"/>
          </xdr:nvSpPr>
          <xdr:spPr>
            <a:xfrm flipH="1">
              <a:off x="11306174" y="4657725"/>
              <a:ext cx="3003250" cy="1543050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algn="r"/>
              <a:r>
                <a:rPr lang="pt-BR" sz="1500" b="0" i="0" baseline="0"/>
                <a:t>Desigh matrix        / Sensitivity matrix</a:t>
              </a: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BR" sz="1500" b="0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X matrix  </a:t>
              </a: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/ Acction of the model </a:t>
              </a:r>
              <a:endParaRPr lang="en-150" sz="1500">
                <a:effectLst/>
              </a:endParaRPr>
            </a:p>
            <a:p>
              <a:pPr marL="0" marR="0" lvl="0" indent="0" algn="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500" b="0" i="0" baseline="0">
                  <a:effectLst/>
                  <a:latin typeface="+mn-lt"/>
                  <a:ea typeface="+mn-ea"/>
                  <a:cs typeface="+mn-cs"/>
                </a:rPr>
                <a:t>Jacobiam matrix        / Derivarive matrix</a:t>
              </a:r>
              <a:endParaRPr lang="en-150" sz="1500">
                <a:effectLst/>
              </a:endParaRPr>
            </a:p>
            <a:p>
              <a:pPr algn="r"/>
              <a:endParaRPr lang="LID4096" sz="1500" b="0" i="0"/>
            </a:p>
          </xdr:txBody>
        </xdr:sp>
      </mc:Fallback>
    </mc:AlternateContent>
    <xdr:clientData/>
  </xdr:twoCellAnchor>
  <xdr:twoCellAnchor>
    <xdr:from>
      <xdr:col>16</xdr:col>
      <xdr:colOff>266700</xdr:colOff>
      <xdr:row>28</xdr:row>
      <xdr:rowOff>79553</xdr:rowOff>
    </xdr:from>
    <xdr:to>
      <xdr:col>32</xdr:col>
      <xdr:colOff>217472</xdr:colOff>
      <xdr:row>30</xdr:row>
      <xdr:rowOff>73891</xdr:rowOff>
    </xdr:to>
    <xdr:sp macro="" textlink="">
      <xdr:nvSpPr>
        <xdr:cNvPr id="9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 flipH="1">
          <a:off x="7943850" y="7775753"/>
          <a:ext cx="6237272" cy="413438"/>
        </a:xfrm>
        <a:prstGeom prst="rect">
          <a:avLst/>
        </a:prstGeom>
      </xdr:spPr>
      <xdr:txBody>
        <a:bodyPr vertOverflow="clip" horzOverflow="clip" wrap="square">
          <a:noAutofit/>
        </a:bodyPr>
        <a:lstStyle/>
        <a:p>
          <a:pPr algn="r"/>
          <a:endParaRPr lang="LID4096" sz="1800" b="0" i="0"/>
        </a:p>
      </xdr:txBody>
    </xdr:sp>
    <xdr:clientData/>
  </xdr:twoCellAnchor>
  <xdr:twoCellAnchor>
    <xdr:from>
      <xdr:col>35</xdr:col>
      <xdr:colOff>533401</xdr:colOff>
      <xdr:row>16</xdr:row>
      <xdr:rowOff>38100</xdr:rowOff>
    </xdr:from>
    <xdr:to>
      <xdr:col>37</xdr:col>
      <xdr:colOff>57151</xdr:colOff>
      <xdr:row>19</xdr:row>
      <xdr:rowOff>220883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 txBox="1"/>
          </xdr:nvSpPr>
          <xdr:spPr>
            <a:xfrm>
              <a:off x="15049501" y="4514850"/>
              <a:ext cx="476250" cy="135435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+</a:t>
              </a:r>
              <a14:m>
                <m:oMath xmlns:m="http://schemas.openxmlformats.org/officeDocument/2006/math">
                  <m:r>
                    <a:rPr kumimoji="0" lang="ar-AE" sz="3000" b="1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a:rPr kumimoji="0" lang="ar-AE" sz="3000" b="1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𝜺</m:t>
                  </m:r>
                </m:oMath>
              </a14:m>
              <a:r>
                <a:rPr lang="pt-BR" sz="300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endParaRPr lang="pt-BR" sz="3000" b="1">
                <a:effectLst/>
              </a:endParaRPr>
            </a:p>
          </xdr:txBody>
        </xdr:sp>
      </mc:Choice>
      <mc:Fallback xmlns="">
        <xdr:sp macro="" textlink="">
          <xdr:nvSpPr>
            <xdr:cNvPr id="1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DAC7E194-B624-475C-82FE-D73947F27008}"/>
                </a:ext>
              </a:extLst>
            </xdr:cNvPr>
            <xdr:cNvSpPr txBox="1"/>
          </xdr:nvSpPr>
          <xdr:spPr>
            <a:xfrm>
              <a:off x="15049501" y="4514850"/>
              <a:ext cx="476250" cy="1354358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30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+</a:t>
              </a:r>
              <a:r>
                <a:rPr kumimoji="0" lang="ar-AE" sz="30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𝜺</a:t>
              </a:r>
              <a:r>
                <a:rPr lang="pt-BR" sz="3000" b="1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endParaRPr lang="pt-BR" sz="3000" b="1">
                <a:effectLst/>
              </a:endParaRPr>
            </a:p>
          </xdr:txBody>
        </xdr:sp>
      </mc:Fallback>
    </mc:AlternateContent>
    <xdr:clientData/>
  </xdr:twoCellAnchor>
  <xdr:twoCellAnchor>
    <xdr:from>
      <xdr:col>6</xdr:col>
      <xdr:colOff>0</xdr:colOff>
      <xdr:row>17</xdr:row>
      <xdr:rowOff>0</xdr:rowOff>
    </xdr:from>
    <xdr:to>
      <xdr:col>10</xdr:col>
      <xdr:colOff>312420</xdr:colOff>
      <xdr:row>20</xdr:row>
      <xdr:rowOff>5715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>
          <a:grpSpLocks noChangeAspect="1"/>
        </xdr:cNvGrpSpPr>
      </xdr:nvGrpSpPr>
      <xdr:grpSpPr>
        <a:xfrm>
          <a:off x="2790825" y="4867275"/>
          <a:ext cx="2560320" cy="1177290"/>
          <a:chOff x="2790825" y="4867275"/>
          <a:chExt cx="2560320" cy="1177290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100-00000C000000}"/>
                  </a:ext>
                </a:extLst>
              </xdr:cNvPr>
              <xdr:cNvSpPr txBox="1"/>
            </xdr:nvSpPr>
            <xdr:spPr>
              <a:xfrm>
                <a:off x="2790825" y="4867275"/>
                <a:ext cx="2560320" cy="516552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spAutoFit/>
              </a:bodyPr>
              <a:lstStyle/>
              <a:p>
                <a:pPr algn="ctr"/>
                <a:r>
                  <a:rPr lang="pt-BR" sz="3300" b="1">
                    <a:solidFill>
                      <a:srgbClr val="FF0000"/>
                    </a:solidFill>
                  </a:rPr>
                  <a:t>a</a:t>
                </a:r>
                <a14:m>
                  <m:oMath xmlns:m="http://schemas.openxmlformats.org/officeDocument/2006/math">
                    <m:r>
                      <a:rPr lang="pt-BR" sz="33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pt-BR" sz="33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pt-BR" sz="33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pt-BR" sz="33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3300" b="1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𝒃</m:t>
                    </m:r>
                  </m:oMath>
                </a14:m>
                <a:endParaRPr lang="LID4096" sz="3300" b="1"/>
              </a:p>
            </xdr:txBody>
          </xdr:sp>
        </mc:Choice>
        <mc:Fallback xmlns="">
          <xdr:sp macro="" textlink="">
            <xdr:nvSpPr>
              <xdr:cNvPr id="1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F1F05F09-113A-0047-F975-DA760F9F02B8}"/>
                  </a:ext>
                </a:extLst>
              </xdr:cNvPr>
              <xdr:cNvSpPr txBox="1"/>
            </xdr:nvSpPr>
            <xdr:spPr>
              <a:xfrm>
                <a:off x="2790825" y="4867275"/>
                <a:ext cx="2560320" cy="516552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spAutoFit/>
              </a:bodyPr>
              <a:lstStyle/>
              <a:p>
                <a:pPr algn="ctr"/>
                <a:r>
                  <a:rPr lang="pt-BR" sz="3300" b="1">
                    <a:solidFill>
                      <a:srgbClr val="FF0000"/>
                    </a:solidFill>
                  </a:rPr>
                  <a:t>a</a:t>
                </a:r>
                <a:r>
                  <a:rPr lang="pt-BR" sz="3300" b="1" i="0">
                    <a:solidFill>
                      <a:srgbClr val="00B050"/>
                    </a:solidFill>
                    <a:latin typeface="Cambria Math" panose="02040503050406030204" pitchFamily="18" charset="0"/>
                  </a:rPr>
                  <a:t> ∗𝑿</a:t>
                </a:r>
                <a:r>
                  <a:rPr lang="pt-BR" sz="3300" b="1" i="0">
                    <a:solidFill>
                      <a:srgbClr val="0000FF"/>
                    </a:solidFill>
                    <a:latin typeface="Cambria Math" panose="02040503050406030204" pitchFamily="18" charset="0"/>
                  </a:rPr>
                  <a:t>=𝒃</a:t>
                </a:r>
                <a:endParaRPr lang="LID4096" sz="3300" b="1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3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 txBox="1"/>
            </xdr:nvSpPr>
            <xdr:spPr>
              <a:xfrm>
                <a:off x="2790825" y="5495925"/>
                <a:ext cx="2560320" cy="548640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no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"/>
                    </m:oMathParaPr>
                    <m:oMath xmlns:m="http://schemas.openxmlformats.org/officeDocument/2006/math">
                      <m:sSup>
                        <m:sSupPr>
                          <m:ctrlP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𝑿</m:t>
                          </m:r>
                        </m:e>
                        <m:sup>
                          <m: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−</m:t>
                          </m:r>
                          <m:r>
                            <a:rPr lang="pt-BR" sz="3300" b="1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𝟏</m:t>
                          </m:r>
                        </m:sup>
                      </m:sSup>
                      <m:r>
                        <a:rPr lang="pt-BR" sz="3300" b="1" i="1">
                          <a:solidFill>
                            <a:srgbClr val="0000FF"/>
                          </a:solidFill>
                          <a:latin typeface="Cambria Math" panose="02040503050406030204" pitchFamily="18" charset="0"/>
                        </a:rPr>
                        <m:t>∗</m:t>
                      </m:r>
                      <m:r>
                        <a:rPr lang="pt-BR" sz="3300" b="1" i="1">
                          <a:solidFill>
                            <a:srgbClr val="0000FF"/>
                          </a:solidFill>
                          <a:latin typeface="Cambria Math" panose="02040503050406030204" pitchFamily="18" charset="0"/>
                        </a:rPr>
                        <m:t>𝒃</m:t>
                      </m:r>
                      <m:r>
                        <a:rPr lang="pt-BR" sz="3300" b="1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=</m:t>
                      </m:r>
                      <m:r>
                        <a:rPr lang="pt-BR" sz="3300" b="1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𝒂</m:t>
                      </m:r>
                    </m:oMath>
                  </m:oMathPara>
                </a14:m>
                <a:endParaRPr lang="pt-BR" sz="3300" b="1">
                  <a:solidFill>
                    <a:srgbClr val="00000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13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3F141B84-DE87-812A-5ACA-B8D5A68045E1}"/>
                  </a:ext>
                </a:extLst>
              </xdr:cNvPr>
              <xdr:cNvSpPr txBox="1"/>
            </xdr:nvSpPr>
            <xdr:spPr>
              <a:xfrm>
                <a:off x="2790825" y="5495925"/>
                <a:ext cx="2560320" cy="548640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square" lIns="0" tIns="0" rIns="0" bIns="0" anchor="ctr" anchorCtr="0">
                <a:noAutofit/>
              </a:bodyPr>
              <a:lstStyle/>
              <a:p>
                <a:pPr/>
                <a:r>
                  <a:rPr lang="pt-BR" sz="3300" b="1" i="0">
                    <a:solidFill>
                      <a:srgbClr val="00B050"/>
                    </a:solidFill>
                    <a:latin typeface="Cambria Math" panose="02040503050406030204" pitchFamily="18" charset="0"/>
                  </a:rPr>
                  <a:t>𝑿^(−𝟏)</a:t>
                </a:r>
                <a:r>
                  <a:rPr lang="pt-BR" sz="3300" b="1" i="0">
                    <a:solidFill>
                      <a:srgbClr val="0000FF"/>
                    </a:solidFill>
                    <a:latin typeface="Cambria Math" panose="02040503050406030204" pitchFamily="18" charset="0"/>
                  </a:rPr>
                  <a:t>∗𝒃</a:t>
                </a:r>
                <a:r>
                  <a:rPr lang="pt-BR" sz="3300" b="1" i="0">
                    <a:solidFill>
                      <a:srgbClr val="FF0000"/>
                    </a:solidFill>
                    <a:latin typeface="Cambria Math" panose="02040503050406030204" pitchFamily="18" charset="0"/>
                  </a:rPr>
                  <a:t>=𝒂</a:t>
                </a:r>
                <a:endParaRPr lang="pt-BR" sz="3300" b="1">
                  <a:solidFill>
                    <a:srgbClr val="000000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0</xdr:col>
      <xdr:colOff>304800</xdr:colOff>
      <xdr:row>37</xdr:row>
      <xdr:rowOff>171449</xdr:rowOff>
    </xdr:from>
    <xdr:to>
      <xdr:col>39</xdr:col>
      <xdr:colOff>256500</xdr:colOff>
      <xdr:row>67</xdr:row>
      <xdr:rowOff>123824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>
          <a:grpSpLocks noChangeAspect="1"/>
        </xdr:cNvGrpSpPr>
      </xdr:nvGrpSpPr>
      <xdr:grpSpPr>
        <a:xfrm>
          <a:off x="304800" y="9620249"/>
          <a:ext cx="16068000" cy="5667375"/>
          <a:chOff x="2438400" y="8515350"/>
          <a:chExt cx="11953875" cy="4216274"/>
        </a:xfrm>
      </xdr:grpSpPr>
      <xdr:grpSp>
        <xdr:nvGrpSpPr>
          <xdr:cNvPr id="15" name="Agrupar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GrpSpPr/>
        </xdr:nvGrpSpPr>
        <xdr:grpSpPr>
          <a:xfrm>
            <a:off x="6175810" y="8515351"/>
            <a:ext cx="8216465" cy="4212132"/>
            <a:chOff x="14559642" y="15280821"/>
            <a:chExt cx="10203468" cy="5415643"/>
          </a:xfrm>
        </xdr:grpSpPr>
        <xdr:pic>
          <xdr:nvPicPr>
            <xdr:cNvPr id="29" name="Imagem 6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559642" y="15280821"/>
              <a:ext cx="10002362" cy="5415643"/>
            </a:xfrm>
            <a:prstGeom prst="rect">
              <a:avLst/>
            </a:prstGeom>
          </xdr:spPr>
        </xdr:pic>
        <xdr:sp macro="" textlink="">
          <xdr:nvSpPr>
            <xdr:cNvPr id="30" name="Retângulo 93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SpPr/>
          </xdr:nvSpPr>
          <xdr:spPr>
            <a:xfrm rot="1471271">
              <a:off x="19528607" y="16344029"/>
              <a:ext cx="5234503" cy="362874"/>
            </a:xfrm>
            <a:prstGeom prst="rect">
              <a:avLst/>
            </a:prstGeom>
            <a:solidFill>
              <a:srgbClr val="00B050">
                <a:alpha val="30196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1" name="Retângulo 117">
              <a:extLst>
                <a:ext uri="{FF2B5EF4-FFF2-40B4-BE49-F238E27FC236}">
                  <a16:creationId xmlns:a16="http://schemas.microsoft.com/office/drawing/2014/main" id="{00000000-0008-0000-0100-00001F000000}"/>
                </a:ext>
              </a:extLst>
            </xdr:cNvPr>
            <xdr:cNvSpPr/>
          </xdr:nvSpPr>
          <xdr:spPr>
            <a:xfrm rot="1448414">
              <a:off x="21863260" y="17931515"/>
              <a:ext cx="2698299" cy="362874"/>
            </a:xfrm>
            <a:prstGeom prst="rect">
              <a:avLst/>
            </a:prstGeom>
            <a:solidFill>
              <a:srgbClr val="4472C4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2" name="Retângulo 127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SpPr/>
          </xdr:nvSpPr>
          <xdr:spPr>
            <a:xfrm rot="1448414">
              <a:off x="17304867" y="15808801"/>
              <a:ext cx="2698299" cy="362874"/>
            </a:xfrm>
            <a:prstGeom prst="rect">
              <a:avLst/>
            </a:prstGeom>
            <a:solidFill>
              <a:srgbClr val="4472C4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3" name="Retângulo 129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SpPr/>
          </xdr:nvSpPr>
          <xdr:spPr>
            <a:xfrm rot="1448414">
              <a:off x="15817910" y="15582532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4" name="Retângulo 132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SpPr/>
          </xdr:nvSpPr>
          <xdr:spPr>
            <a:xfrm rot="1448414">
              <a:off x="18192092" y="16690946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5" name="Retângulo 133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SpPr/>
          </xdr:nvSpPr>
          <xdr:spPr>
            <a:xfrm rot="1448414">
              <a:off x="20559735" y="17847555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6" name="Retângulo 1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SpPr/>
          </xdr:nvSpPr>
          <xdr:spPr>
            <a:xfrm rot="1448414">
              <a:off x="22886557" y="18868089"/>
              <a:ext cx="1603106" cy="415908"/>
            </a:xfrm>
            <a:prstGeom prst="rect">
              <a:avLst/>
            </a:prstGeom>
            <a:solidFill>
              <a:srgbClr val="FF0000">
                <a:alpha val="14902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grpSp>
        <xdr:nvGrpSpPr>
          <xdr:cNvPr id="16" name="Agrupar 17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GrpSpPr/>
        </xdr:nvGrpSpPr>
        <xdr:grpSpPr>
          <a:xfrm>
            <a:off x="2438400" y="8515350"/>
            <a:ext cx="3667125" cy="4216274"/>
            <a:chOff x="477050" y="15412089"/>
            <a:chExt cx="11619699" cy="9702675"/>
          </a:xfrm>
        </xdr:grpSpPr>
        <xdr:grpSp>
          <xdr:nvGrpSpPr>
            <xdr:cNvPr id="17" name="Agrupar 16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:cNvPr>
            <xdr:cNvGrpSpPr/>
          </xdr:nvGrpSpPr>
          <xdr:grpSpPr>
            <a:xfrm>
              <a:off x="477050" y="15412089"/>
              <a:ext cx="11619699" cy="9702675"/>
              <a:chOff x="477050" y="15412089"/>
              <a:chExt cx="11619699" cy="9702675"/>
            </a:xfrm>
          </xdr:grpSpPr>
          <xdr:grpSp>
            <xdr:nvGrpSpPr>
              <xdr:cNvPr id="20" name="Agrupar 15">
                <a:extLst>
                  <a:ext uri="{FF2B5EF4-FFF2-40B4-BE49-F238E27FC236}">
                    <a16:creationId xmlns:a16="http://schemas.microsoft.com/office/drawing/2014/main" id="{00000000-0008-0000-0100-000014000000}"/>
                  </a:ext>
                </a:extLst>
              </xdr:cNvPr>
              <xdr:cNvGrpSpPr/>
            </xdr:nvGrpSpPr>
            <xdr:grpSpPr>
              <a:xfrm>
                <a:off x="477050" y="15412089"/>
                <a:ext cx="11619699" cy="9702675"/>
                <a:chOff x="790014" y="15344054"/>
                <a:chExt cx="11619699" cy="9702675"/>
              </a:xfrm>
            </xdr:grpSpPr>
            <xdr:pic>
              <xdr:nvPicPr>
                <xdr:cNvPr id="22" name="Imagem 5">
                  <a:extLst>
                    <a:ext uri="{FF2B5EF4-FFF2-40B4-BE49-F238E27FC236}">
                      <a16:creationId xmlns:a16="http://schemas.microsoft.com/office/drawing/2014/main" id="{00000000-0008-0000-0100-000016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790014" y="15344054"/>
                  <a:ext cx="11619699" cy="970267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3" name="Retângulo 13">
                  <a:extLst>
                    <a:ext uri="{FF2B5EF4-FFF2-40B4-BE49-F238E27FC236}">
                      <a16:creationId xmlns:a16="http://schemas.microsoft.com/office/drawing/2014/main" id="{00000000-0008-0000-0100-000017000000}"/>
                    </a:ext>
                  </a:extLst>
                </xdr:cNvPr>
                <xdr:cNvSpPr/>
              </xdr:nvSpPr>
              <xdr:spPr>
                <a:xfrm>
                  <a:off x="7905750" y="16872857"/>
                  <a:ext cx="3837214" cy="612322"/>
                </a:xfrm>
                <a:prstGeom prst="rect">
                  <a:avLst/>
                </a:prstGeom>
                <a:solidFill>
                  <a:srgbClr val="4472C4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4" name="Retângulo 88">
                  <a:extLst>
                    <a:ext uri="{FF2B5EF4-FFF2-40B4-BE49-F238E27FC236}">
                      <a16:creationId xmlns:a16="http://schemas.microsoft.com/office/drawing/2014/main" id="{00000000-0008-0000-0100-000018000000}"/>
                    </a:ext>
                  </a:extLst>
                </xdr:cNvPr>
                <xdr:cNvSpPr/>
              </xdr:nvSpPr>
              <xdr:spPr>
                <a:xfrm>
                  <a:off x="2966357" y="17498785"/>
                  <a:ext cx="2245178" cy="2299608"/>
                </a:xfrm>
                <a:prstGeom prst="rect">
                  <a:avLst/>
                </a:prstGeom>
                <a:solidFill>
                  <a:srgbClr val="4472C4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5" name="Retângulo 89">
                  <a:extLst>
                    <a:ext uri="{FF2B5EF4-FFF2-40B4-BE49-F238E27FC236}">
                      <a16:creationId xmlns:a16="http://schemas.microsoft.com/office/drawing/2014/main" id="{00000000-0008-0000-0100-000019000000}"/>
                    </a:ext>
                  </a:extLst>
                </xdr:cNvPr>
                <xdr:cNvSpPr/>
              </xdr:nvSpPr>
              <xdr:spPr>
                <a:xfrm>
                  <a:off x="7919357" y="16219715"/>
                  <a:ext cx="3837214" cy="612322"/>
                </a:xfrm>
                <a:prstGeom prst="rect">
                  <a:avLst/>
                </a:prstGeom>
                <a:solidFill>
                  <a:srgbClr val="FF0000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6" name="Retângulo 90">
                  <a:extLst>
                    <a:ext uri="{FF2B5EF4-FFF2-40B4-BE49-F238E27FC236}">
                      <a16:creationId xmlns:a16="http://schemas.microsoft.com/office/drawing/2014/main" id="{00000000-0008-0000-0100-00001A000000}"/>
                    </a:ext>
                  </a:extLst>
                </xdr:cNvPr>
                <xdr:cNvSpPr/>
              </xdr:nvSpPr>
              <xdr:spPr>
                <a:xfrm>
                  <a:off x="4163785" y="16437428"/>
                  <a:ext cx="2272393" cy="2245179"/>
                </a:xfrm>
                <a:prstGeom prst="rect">
                  <a:avLst/>
                </a:prstGeom>
                <a:solidFill>
                  <a:srgbClr val="FF0000">
                    <a:alpha val="14902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7" name="Retângulo 91">
                  <a:extLst>
                    <a:ext uri="{FF2B5EF4-FFF2-40B4-BE49-F238E27FC236}">
                      <a16:creationId xmlns:a16="http://schemas.microsoft.com/office/drawing/2014/main" id="{00000000-0008-0000-0100-00001B000000}"/>
                    </a:ext>
                  </a:extLst>
                </xdr:cNvPr>
                <xdr:cNvSpPr/>
              </xdr:nvSpPr>
              <xdr:spPr>
                <a:xfrm>
                  <a:off x="2857499" y="22519820"/>
                  <a:ext cx="2367644" cy="1238249"/>
                </a:xfrm>
                <a:prstGeom prst="rect">
                  <a:avLst/>
                </a:prstGeom>
                <a:solidFill>
                  <a:srgbClr val="00B050">
                    <a:alpha val="30196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28" name="Retângulo 92">
                  <a:extLst>
                    <a:ext uri="{FF2B5EF4-FFF2-40B4-BE49-F238E27FC236}">
                      <a16:creationId xmlns:a16="http://schemas.microsoft.com/office/drawing/2014/main" id="{00000000-0008-0000-0100-00001C000000}"/>
                    </a:ext>
                  </a:extLst>
                </xdr:cNvPr>
                <xdr:cNvSpPr/>
              </xdr:nvSpPr>
              <xdr:spPr>
                <a:xfrm>
                  <a:off x="7892143" y="17539608"/>
                  <a:ext cx="3837214" cy="612322"/>
                </a:xfrm>
                <a:prstGeom prst="rect">
                  <a:avLst/>
                </a:prstGeom>
                <a:solidFill>
                  <a:srgbClr val="00B050">
                    <a:alpha val="30196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</xdr:grpSp>
          <xdr:sp macro="" textlink="">
            <xdr:nvSpPr>
              <xdr:cNvPr id="21" name="Retângulo 137">
                <a:extLst>
                  <a:ext uri="{FF2B5EF4-FFF2-40B4-BE49-F238E27FC236}">
                    <a16:creationId xmlns:a16="http://schemas.microsoft.com/office/drawing/2014/main" id="{00000000-0008-0000-0100-000015000000}"/>
                  </a:ext>
                </a:extLst>
              </xdr:cNvPr>
              <xdr:cNvSpPr/>
            </xdr:nvSpPr>
            <xdr:spPr>
              <a:xfrm>
                <a:off x="3197678" y="20288250"/>
                <a:ext cx="1129392" cy="449037"/>
              </a:xfrm>
              <a:prstGeom prst="rect">
                <a:avLst/>
              </a:prstGeom>
              <a:noFill/>
              <a:ln w="28575">
                <a:solidFill>
                  <a:srgbClr val="0000F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sp macro="" textlink="">
          <xdr:nvSpPr>
            <xdr:cNvPr id="18" name="Retângulo 135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/>
          </xdr:nvSpPr>
          <xdr:spPr>
            <a:xfrm>
              <a:off x="8191500" y="19485429"/>
              <a:ext cx="1592035" cy="476249"/>
            </a:xfrm>
            <a:prstGeom prst="rect">
              <a:avLst/>
            </a:prstGeom>
            <a:noFill/>
            <a:ln w="28575">
              <a:solidFill>
                <a:srgbClr val="00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19" name="Retângulo 136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SpPr/>
          </xdr:nvSpPr>
          <xdr:spPr>
            <a:xfrm>
              <a:off x="9987644" y="19485429"/>
              <a:ext cx="1986644" cy="476249"/>
            </a:xfrm>
            <a:prstGeom prst="rect">
              <a:avLst/>
            </a:prstGeom>
            <a:noFill/>
            <a:ln w="28575">
              <a:solidFill>
                <a:srgbClr val="0000F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223765</xdr:colOff>
      <xdr:row>4</xdr:row>
      <xdr:rowOff>149086</xdr:rowOff>
    </xdr:from>
    <xdr:to>
      <xdr:col>41</xdr:col>
      <xdr:colOff>15864</xdr:colOff>
      <xdr:row>20</xdr:row>
      <xdr:rowOff>99391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>
          <a:grpSpLocks noChangeAspect="1"/>
        </xdr:cNvGrpSpPr>
      </xdr:nvGrpSpPr>
      <xdr:grpSpPr>
        <a:xfrm>
          <a:off x="11140243" y="679173"/>
          <a:ext cx="3834012" cy="2517914"/>
          <a:chOff x="3461635" y="3239059"/>
          <a:chExt cx="6172619" cy="4143375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GrpSpPr>
            <a:grpSpLocks noChangeAspect="1"/>
          </xdr:cNvGrpSpPr>
        </xdr:nvGrpSpPr>
        <xdr:grpSpPr>
          <a:xfrm>
            <a:off x="3461635" y="3239059"/>
            <a:ext cx="6172619" cy="4143375"/>
            <a:chOff x="3486148" y="3314699"/>
            <a:chExt cx="6187677" cy="4250532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486148" y="3314699"/>
              <a:ext cx="6187677" cy="4250532"/>
              <a:chOff x="3479004" y="3295649"/>
              <a:chExt cx="6198393" cy="4219575"/>
            </a:xfrm>
          </xdr:grpSpPr>
          <xdr:pic>
            <xdr:nvPicPr>
              <xdr:cNvPr id="8" name="Picture 7">
                <a:extLst>
                  <a:ext uri="{FF2B5EF4-FFF2-40B4-BE49-F238E27FC236}">
                    <a16:creationId xmlns:a16="http://schemas.microsoft.com/office/drawing/2014/main" id="{00000000-0008-0000-0200-000008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/>
              <a:srcRect r="83634" b="18909"/>
              <a:stretch>
                <a:fillRect/>
              </a:stretch>
            </xdr:blipFill>
            <xdr:spPr>
              <a:xfrm flipH="1">
                <a:off x="3479004" y="3295649"/>
                <a:ext cx="6198393" cy="4219575"/>
              </a:xfrm>
              <a:prstGeom prst="rect">
                <a:avLst/>
              </a:prstGeom>
            </xdr:spPr>
          </xdr:pic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00000000-0008-0000-0200-000009000000}"/>
                  </a:ext>
                </a:extLst>
              </xdr:cNvPr>
              <xdr:cNvGrpSpPr/>
            </xdr:nvGrpSpPr>
            <xdr:grpSpPr>
              <a:xfrm>
                <a:off x="3619499" y="4914908"/>
                <a:ext cx="5904573" cy="2537151"/>
                <a:chOff x="1790700" y="5931899"/>
                <a:chExt cx="4323953" cy="1757977"/>
              </a:xfrm>
            </xdr:grpSpPr>
            <xdr:grpSp>
              <xdr:nvGrpSpPr>
                <xdr:cNvPr id="13" name="Group 12">
                  <a:extLst>
                    <a:ext uri="{FF2B5EF4-FFF2-40B4-BE49-F238E27FC236}">
                      <a16:creationId xmlns:a16="http://schemas.microsoft.com/office/drawing/2014/main" id="{00000000-0008-0000-0200-00000D000000}"/>
                    </a:ext>
                  </a:extLst>
                </xdr:cNvPr>
                <xdr:cNvGrpSpPr/>
              </xdr:nvGrpSpPr>
              <xdr:grpSpPr>
                <a:xfrm>
                  <a:off x="1790700" y="5931899"/>
                  <a:ext cx="4323953" cy="1757977"/>
                  <a:chOff x="790575" y="1886000"/>
                  <a:chExt cx="6415033" cy="2608136"/>
                </a:xfrm>
              </xdr:grpSpPr>
              <xdr:pic>
                <xdr:nvPicPr>
                  <xdr:cNvPr id="16" name="Picture 15">
                    <a:extLst>
                      <a:ext uri="{FF2B5EF4-FFF2-40B4-BE49-F238E27FC236}">
                        <a16:creationId xmlns:a16="http://schemas.microsoft.com/office/drawing/2014/main" id="{00000000-0008-0000-0200-000010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2"/>
                  <a:srcRect b="59041"/>
                  <a:stretch>
                    <a:fillRect/>
                  </a:stretch>
                </xdr:blipFill>
                <xdr:spPr>
                  <a:xfrm>
                    <a:off x="1318346" y="1886000"/>
                    <a:ext cx="3590476" cy="748962"/>
                  </a:xfrm>
                  <a:prstGeom prst="rect">
                    <a:avLst/>
                  </a:prstGeom>
                </xdr:spPr>
              </xdr:pic>
              <xdr:pic>
                <xdr:nvPicPr>
                  <xdr:cNvPr id="17" name="Picture 16">
                    <a:extLst>
                      <a:ext uri="{FF2B5EF4-FFF2-40B4-BE49-F238E27FC236}">
                        <a16:creationId xmlns:a16="http://schemas.microsoft.com/office/drawing/2014/main" id="{00000000-0008-0000-0200-000011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3"/>
                  <a:srcRect b="11015"/>
                  <a:stretch>
                    <a:fillRect/>
                  </a:stretch>
                </xdr:blipFill>
                <xdr:spPr>
                  <a:xfrm>
                    <a:off x="790575" y="3370284"/>
                    <a:ext cx="6415033" cy="1123852"/>
                  </a:xfrm>
                  <a:prstGeom prst="rect">
                    <a:avLst/>
                  </a:prstGeom>
                </xdr:spPr>
              </xdr:pic>
            </xdr:grpSp>
            <xdr:pic>
              <xdr:nvPicPr>
                <xdr:cNvPr id="14" name="Picture 13">
                  <a:extLst>
                    <a:ext uri="{FF2B5EF4-FFF2-40B4-BE49-F238E27FC236}">
                      <a16:creationId xmlns:a16="http://schemas.microsoft.com/office/drawing/2014/main" id="{00000000-0008-0000-0200-00000E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2"/>
                <a:srcRect t="57961" b="11127"/>
                <a:stretch>
                  <a:fillRect/>
                </a:stretch>
              </xdr:blipFill>
              <xdr:spPr>
                <a:xfrm>
                  <a:off x="1790700" y="6496873"/>
                  <a:ext cx="2420104" cy="3810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00000000-0008-0000-0200-00000F000000}"/>
                    </a:ext>
                  </a:extLst>
                </xdr:cNvPr>
                <xdr:cNvSpPr txBox="1"/>
              </xdr:nvSpPr>
              <xdr:spPr>
                <a:xfrm>
                  <a:off x="2017428" y="6815057"/>
                  <a:ext cx="1418961" cy="60733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pt-BR" sz="1600" b="1">
                      <a:solidFill>
                        <a:schemeClr val="bg1"/>
                      </a:solidFill>
                    </a:rPr>
                    <a:t>h ↔o</a:t>
                  </a:r>
                  <a:endParaRPr lang="LID4096" sz="1600" b="1">
                    <a:solidFill>
                      <a:schemeClr val="bg1"/>
                    </a:solidFill>
                  </a:endParaRPr>
                </a:p>
              </xdr:txBody>
            </xdr:sp>
          </xdr:grpSp>
          <xdr:pic>
            <xdr:nvPicPr>
              <xdr:cNvPr id="10" name="Picture 9">
                <a:extLst>
                  <a:ext uri="{FF2B5EF4-FFF2-40B4-BE49-F238E27FC236}">
                    <a16:creationId xmlns:a16="http://schemas.microsoft.com/office/drawing/2014/main" id="{00000000-0008-0000-0200-00000A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3619500" y="3340942"/>
                <a:ext cx="3990975" cy="1545160"/>
              </a:xfrm>
              <a:prstGeom prst="rect">
                <a:avLst/>
              </a:prstGeom>
            </xdr:spPr>
          </xdr:pic>
          <xdr:pic>
            <xdr:nvPicPr>
              <xdr:cNvPr id="11" name="Picture 10">
                <a:extLst>
                  <a:ext uri="{FF2B5EF4-FFF2-40B4-BE49-F238E27FC236}">
                    <a16:creationId xmlns:a16="http://schemas.microsoft.com/office/drawing/2014/main" id="{00000000-0008-0000-0200-00000B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3562351" y="4857749"/>
                <a:ext cx="2761904" cy="800000"/>
              </a:xfrm>
              <a:prstGeom prst="rect">
                <a:avLst/>
              </a:prstGeom>
            </xdr:spPr>
          </xdr:pic>
          <xdr:pic>
            <xdr:nvPicPr>
              <xdr:cNvPr id="12" name="Picture 11">
                <a:extLst>
                  <a:ext uri="{FF2B5EF4-FFF2-40B4-BE49-F238E27FC236}">
                    <a16:creationId xmlns:a16="http://schemas.microsoft.com/office/drawing/2014/main" id="{00000000-0008-0000-0200-00000C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9094728" y="4709003"/>
                <a:ext cx="523810" cy="704762"/>
              </a:xfrm>
              <a:prstGeom prst="rect">
                <a:avLst/>
              </a:prstGeom>
            </xdr:spPr>
          </xdr:pic>
        </xdr:grpSp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l="23365" r="64784"/>
            <a:stretch>
              <a:fillRect/>
            </a:stretch>
          </xdr:blipFill>
          <xdr:spPr>
            <a:xfrm>
              <a:off x="8435049" y="4729412"/>
              <a:ext cx="326232" cy="805953"/>
            </a:xfrm>
            <a:prstGeom prst="rect">
              <a:avLst/>
            </a:prstGeom>
          </xdr:spPr>
        </xdr:pic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r="3333" b="13498"/>
          <a:stretch>
            <a:fillRect/>
          </a:stretch>
        </xdr:blipFill>
        <xdr:spPr>
          <a:xfrm>
            <a:off x="6790287" y="5311974"/>
            <a:ext cx="2744727" cy="954001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482095</xdr:colOff>
      <xdr:row>24</xdr:row>
      <xdr:rowOff>179296</xdr:rowOff>
    </xdr:from>
    <xdr:to>
      <xdr:col>40</xdr:col>
      <xdr:colOff>359644</xdr:colOff>
      <xdr:row>31</xdr:row>
      <xdr:rowOff>54658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12988834" y="4113535"/>
          <a:ext cx="1716288" cy="1076340"/>
          <a:chOff x="14135100" y="3352800"/>
          <a:chExt cx="1657350" cy="1043940"/>
        </a:xfrm>
      </xdr:grpSpPr>
      <xdr:grpSp>
        <xdr:nvGrpSpPr>
          <xdr:cNvPr id="25" name="Group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GrpSpPr/>
        </xdr:nvGrpSpPr>
        <xdr:grpSpPr>
          <a:xfrm>
            <a:off x="14220825" y="3419475"/>
            <a:ext cx="1512597" cy="935601"/>
            <a:chOff x="14220825" y="3419475"/>
            <a:chExt cx="1512597" cy="935601"/>
          </a:xfrm>
        </xdr:grpSpPr>
        <xdr:grpSp>
          <xdr:nvGrpSpPr>
            <xdr:cNvPr id="28" name="Group 27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GrpSpPr/>
          </xdr:nvGrpSpPr>
          <xdr:grpSpPr>
            <a:xfrm>
              <a:off x="14220825" y="3419475"/>
              <a:ext cx="726350" cy="935373"/>
              <a:chOff x="12344400" y="6324600"/>
              <a:chExt cx="726350" cy="935373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1" name="TextBox 30">
                    <a:extLst>
                      <a:ext uri="{FF2B5EF4-FFF2-40B4-BE49-F238E27FC236}">
                        <a16:creationId xmlns:a16="http://schemas.microsoft.com/office/drawing/2014/main" id="{00000000-0008-0000-0200-00001F000000}"/>
                      </a:ext>
                    </a:extLst>
                  </xdr:cNvPr>
                  <xdr:cNvSpPr txBox="1"/>
                </xdr:nvSpPr>
                <xdr:spPr>
                  <a:xfrm>
                    <a:off x="12344400" y="6772275"/>
                    <a:ext cx="680058" cy="487698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p>
                            <m:sSupPr>
                              <m:ctrlPr>
                                <a:rPr lang="pt-BR" sz="30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m:rPr>
                                  <m:sty m:val="p"/>
                                </m:rPr>
                                <a:rPr lang="pt-BR" sz="30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x</m:t>
                              </m:r>
                            </m:e>
                            <m:sup>
                              <m:r>
                                <m:rPr>
                                  <m:sty m:val="p"/>
                                </m:rPr>
                                <a:rPr lang="pt-BR" sz="30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T</m:t>
                              </m:r>
                            </m:sup>
                          </m:sSup>
                          <m:r>
                            <m:rPr>
                              <m:sty m:val="p"/>
                            </m:rPr>
                            <a:rPr lang="pt-BR" sz="3000" b="0" i="0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y</m:t>
                          </m:r>
                        </m:oMath>
                      </m:oMathPara>
                    </a14:m>
                    <a:endParaRPr lang="LID4096" sz="3000" i="0">
                      <a:latin typeface="Arial" panose="020B0604020202020204" pitchFamily="34" charset="0"/>
                      <a:ea typeface="Cambria" panose="02040503050406030204" pitchFamily="18" charset="0"/>
                      <a:cs typeface="Arial" panose="020B0604020202020204" pitchFamily="34" charset="0"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31" name="TextBox 30">
                    <a:extLst>
                      <a:ext uri="{FF2B5EF4-FFF2-40B4-BE49-F238E27FC236}">
                        <a16:creationId xmlns:a16="http://schemas.microsoft.com/office/drawing/2014/main" id="{00000000-0008-0000-0200-00001F000000}"/>
                      </a:ext>
                    </a:extLst>
                  </xdr:cNvPr>
                  <xdr:cNvSpPr txBox="1"/>
                </xdr:nvSpPr>
                <xdr:spPr>
                  <a:xfrm>
                    <a:off x="12344400" y="6772275"/>
                    <a:ext cx="680058" cy="487698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:r>
                      <a:rPr lang="pt-BR" sz="30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x^T y</a:t>
                    </a:r>
                    <a:endParaRPr lang="LID4096" sz="3000" i="0">
                      <a:latin typeface="Arial" panose="020B0604020202020204" pitchFamily="34" charset="0"/>
                      <a:ea typeface="Cambria" panose="02040503050406030204" pitchFamily="18" charset="0"/>
                      <a:cs typeface="Arial" panose="020B0604020202020204" pitchFamily="34" charset="0"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2" name="TextBox 31">
                    <a:extLst>
                      <a:ext uri="{FF2B5EF4-FFF2-40B4-BE49-F238E27FC236}">
                        <a16:creationId xmlns:a16="http://schemas.microsoft.com/office/drawing/2014/main" id="{00000000-0008-0000-0200-000020000000}"/>
                      </a:ext>
                    </a:extLst>
                  </xdr:cNvPr>
                  <xdr:cNvSpPr txBox="1"/>
                </xdr:nvSpPr>
                <xdr:spPr>
                  <a:xfrm>
                    <a:off x="12372975" y="6324600"/>
                    <a:ext cx="697775" cy="475487"/>
                  </a:xfrm>
                  <a:prstGeom prst="rect">
                    <a:avLst/>
                  </a:prstGeom>
                  <a:solidFill>
                    <a:schemeClr val="bg1">
                      <a:lumMod val="85000"/>
                    </a:schemeClr>
                  </a:solidFill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p>
                            <m:sSupPr>
                              <m:ctrlPr>
                                <a:rPr lang="pt-BR" sz="3000" b="0" i="1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m:rPr>
                                  <m:sty m:val="p"/>
                                </m:rPr>
                                <a:rPr lang="pt-BR" sz="3000" b="0" i="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x</m:t>
                              </m:r>
                            </m:e>
                            <m:sup>
                              <m:r>
                                <m:rPr>
                                  <m:sty m:val="p"/>
                                </m:rPr>
                                <a:rPr lang="pt-BR" sz="3000" b="0" i="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T</m:t>
                              </m:r>
                            </m:sup>
                          </m:sSup>
                          <m:r>
                            <m:rPr>
                              <m:sty m:val="p"/>
                            </m:rPr>
                            <a:rPr lang="pt-BR" sz="3000" b="0" i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x</m:t>
                          </m:r>
                        </m:oMath>
                      </m:oMathPara>
                    </a14:m>
                    <a:endParaRPr lang="LID4096" sz="3000" i="0">
                      <a:solidFill>
                        <a:srgbClr val="FF0000"/>
                      </a:solidFill>
                      <a:latin typeface="Arial" panose="020B0604020202020204" pitchFamily="34" charset="0"/>
                      <a:ea typeface="Cambria" panose="02040503050406030204" pitchFamily="18" charset="0"/>
                      <a:cs typeface="Arial" panose="020B0604020202020204" pitchFamily="34" charset="0"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32" name="TextBox 31">
                    <a:extLst>
                      <a:ext uri="{FF2B5EF4-FFF2-40B4-BE49-F238E27FC236}">
                        <a16:creationId xmlns:a16="http://schemas.microsoft.com/office/drawing/2014/main" id="{00000000-0008-0000-0200-000020000000}"/>
                      </a:ext>
                    </a:extLst>
                  </xdr:cNvPr>
                  <xdr:cNvSpPr txBox="1"/>
                </xdr:nvSpPr>
                <xdr:spPr>
                  <a:xfrm>
                    <a:off x="12372975" y="6324600"/>
                    <a:ext cx="697775" cy="475487"/>
                  </a:xfrm>
                  <a:prstGeom prst="rect">
                    <a:avLst/>
                  </a:prstGeom>
                  <a:solidFill>
                    <a:schemeClr val="bg1">
                      <a:lumMod val="85000"/>
                    </a:schemeClr>
                  </a:solidFill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:r>
                      <a:rPr lang="pt-BR" sz="3000" b="0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x^T x</a:t>
                    </a:r>
                    <a:endParaRPr lang="LID4096" sz="3000" i="0">
                      <a:solidFill>
                        <a:srgbClr val="FF0000"/>
                      </a:solidFill>
                      <a:latin typeface="Arial" panose="020B0604020202020204" pitchFamily="34" charset="0"/>
                      <a:ea typeface="Cambria" panose="02040503050406030204" pitchFamily="18" charset="0"/>
                      <a:cs typeface="Arial" panose="020B0604020202020204" pitchFamily="34" charset="0"/>
                    </a:endParaRPr>
                  </a:p>
                </xdr:txBody>
              </xdr:sp>
            </mc:Fallback>
          </mc:AlternateContent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00000000-0008-0000-0200-00001D000000}"/>
                    </a:ext>
                  </a:extLst>
                </xdr:cNvPr>
                <xdr:cNvSpPr txBox="1"/>
              </xdr:nvSpPr>
              <xdr:spPr>
                <a:xfrm>
                  <a:off x="14954250" y="3876675"/>
                  <a:ext cx="726096" cy="478401"/>
                </a:xfrm>
                <a:prstGeom prst="rect">
                  <a:avLst/>
                </a:prstGeom>
                <a:solidFill>
                  <a:schemeClr val="bg1">
                    <a:lumMod val="85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p>
                          <m:sSupPr>
                            <m:ctrlPr>
                              <a:rPr lang="pt-BR" sz="30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3000" b="0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x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3000" b="0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</m:t>
                            </m:r>
                          </m:sup>
                        </m:sSup>
                        <m:r>
                          <m:rPr>
                            <m:sty m:val="p"/>
                          </m:rPr>
                          <a:rPr lang="pt-BR" sz="30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x</m:t>
                        </m:r>
                      </m:oMath>
                    </m:oMathPara>
                  </a14:m>
                  <a:endParaRPr lang="LID4096" sz="3000" i="0">
                    <a:solidFill>
                      <a:srgbClr val="FF000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Choice>
          <mc:Fallback xmlns=""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00000000-0008-0000-0200-00001D000000}"/>
                    </a:ext>
                  </a:extLst>
                </xdr:cNvPr>
                <xdr:cNvSpPr txBox="1"/>
              </xdr:nvSpPr>
              <xdr:spPr>
                <a:xfrm>
                  <a:off x="14954250" y="3876675"/>
                  <a:ext cx="726096" cy="478401"/>
                </a:xfrm>
                <a:prstGeom prst="rect">
                  <a:avLst/>
                </a:prstGeom>
                <a:solidFill>
                  <a:schemeClr val="bg1">
                    <a:lumMod val="85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:r>
                    <a:rPr lang="pt-BR" sz="3000" b="0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x^T x</a:t>
                  </a:r>
                  <a:endParaRPr lang="LID4096" sz="3000" i="0">
                    <a:solidFill>
                      <a:srgbClr val="FF000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00000000-0008-0000-0200-00001E000000}"/>
                    </a:ext>
                  </a:extLst>
                </xdr:cNvPr>
                <xdr:cNvSpPr txBox="1"/>
              </xdr:nvSpPr>
              <xdr:spPr>
                <a:xfrm>
                  <a:off x="15001875" y="3429000"/>
                  <a:ext cx="731547" cy="478401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p>
                          <m:sSupPr>
                            <m:ctrlPr>
                              <a:rPr lang="pt-BR" sz="30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30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x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30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</m:t>
                            </m:r>
                          </m:sup>
                        </m:sSup>
                        <m:r>
                          <m:rPr>
                            <m:sty m:val="p"/>
                          </m:rPr>
                          <a:rPr lang="pt-BR" sz="30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y</m:t>
                        </m:r>
                      </m:oMath>
                    </m:oMathPara>
                  </a14:m>
                  <a:endParaRPr lang="LID4096" sz="3000" i="0"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Choice>
          <mc:Fallback xmlns=""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00000000-0008-0000-0200-00001E000000}"/>
                    </a:ext>
                  </a:extLst>
                </xdr:cNvPr>
                <xdr:cNvSpPr txBox="1"/>
              </xdr:nvSpPr>
              <xdr:spPr>
                <a:xfrm>
                  <a:off x="15001875" y="3429000"/>
                  <a:ext cx="731547" cy="478401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:r>
                    <a:rPr lang="pt-BR" sz="30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x^T y</a:t>
                  </a:r>
                  <a:endParaRPr lang="LID4096" sz="3000" i="0"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Fallback>
        </mc:AlternateContent>
      </xdr:grp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/>
        </xdr:nvCxnSpPr>
        <xdr:spPr>
          <a:xfrm>
            <a:off x="14135100" y="3352800"/>
            <a:ext cx="0" cy="1005840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CxnSpPr/>
        </xdr:nvCxnSpPr>
        <xdr:spPr>
          <a:xfrm>
            <a:off x="15792450" y="3390900"/>
            <a:ext cx="0" cy="1005840"/>
          </a:xfrm>
          <a:prstGeom prst="line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66621</xdr:colOff>
      <xdr:row>23</xdr:row>
      <xdr:rowOff>35357</xdr:rowOff>
    </xdr:from>
    <xdr:to>
      <xdr:col>40</xdr:col>
      <xdr:colOff>372920</xdr:colOff>
      <xdr:row>38</xdr:row>
      <xdr:rowOff>99378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pSpPr/>
      </xdr:nvGrpSpPr>
      <xdr:grpSpPr>
        <a:xfrm>
          <a:off x="11347534" y="3704553"/>
          <a:ext cx="3370864" cy="2515673"/>
          <a:chOff x="14171361" y="4672575"/>
          <a:chExt cx="3231544" cy="2115921"/>
        </a:xfrm>
      </xdr:grpSpPr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GrpSpPr/>
        </xdr:nvGrpSpPr>
        <xdr:grpSpPr>
          <a:xfrm>
            <a:off x="14171361" y="4672575"/>
            <a:ext cx="3231544" cy="2115921"/>
            <a:chOff x="14171361" y="4672575"/>
            <a:chExt cx="3231544" cy="2115921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3" name="TextBox 42">
                  <a:extLst>
                    <a:ext uri="{FF2B5EF4-FFF2-40B4-BE49-F238E27FC236}">
                      <a16:creationId xmlns:a16="http://schemas.microsoft.com/office/drawing/2014/main" id="{00000000-0008-0000-0200-00002B000000}"/>
                    </a:ext>
                  </a:extLst>
                </xdr:cNvPr>
                <xdr:cNvSpPr txBox="1"/>
              </xdr:nvSpPr>
              <xdr:spPr>
                <a:xfrm>
                  <a:off x="14172766" y="4672575"/>
                  <a:ext cx="3230139" cy="244749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sp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m:rPr>
                            <m:sty m:val="p"/>
                          </m:rPr>
                          <a:rPr lang="pt-BR" sz="18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Cd</m:t>
                        </m:r>
                        <m:r>
                          <a:rPr lang="pt-BR" sz="18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=</m:t>
                        </m:r>
                        <m:r>
                          <a:rPr lang="pt-BR" sz="18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</m:t>
                        </m:r>
                        <m:r>
                          <a:rPr lang="pt-BR" sz="18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/(</m:t>
                        </m:r>
                        <m:r>
                          <m:rPr>
                            <m:sty m:val="p"/>
                          </m:rPr>
                          <a:rPr lang="pt-BR" sz="18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n</m:t>
                        </m:r>
                        <m:r>
                          <a:rPr lang="pt-BR" sz="18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8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  <m:r>
                          <a:rPr lang="pt-BR" sz="18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  </m:t>
                        </m:r>
                        <m:r>
                          <m:rPr>
                            <m:sty m:val="p"/>
                          </m:rP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ε</m:t>
                        </m:r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b>
                          <m:sSubPr>
                            <m:ctrlPr>
                              <a:rPr lang="pt-B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i</m:t>
                            </m:r>
                          </m:sub>
                        </m:sSub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pt-B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</m:acc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)(</m:t>
                        </m:r>
                        <m:sSub>
                          <m:sSubPr>
                            <m:ctrlPr>
                              <a:rPr lang="pt-B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i</m:t>
                            </m:r>
                          </m:sub>
                        </m:sSub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pt-B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</m:acc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oMath>
                    </m:oMathPara>
                  </a14:m>
                  <a:endParaRPr lang="LID4096" sz="1800" b="0" i="0"/>
                </a:p>
              </xdr:txBody>
            </xdr:sp>
          </mc:Choice>
          <mc:Fallback xmlns="">
            <xdr:sp macro="" textlink="">
              <xdr:nvSpPr>
                <xdr:cNvPr id="43" name="TextBox 42">
                  <a:extLst>
                    <a:ext uri="{FF2B5EF4-FFF2-40B4-BE49-F238E27FC236}">
                      <a16:creationId xmlns:a16="http://schemas.microsoft.com/office/drawing/2014/main" id="{2951C02C-AD92-5849-0B3D-1AC533C546D7}"/>
                    </a:ext>
                  </a:extLst>
                </xdr:cNvPr>
                <xdr:cNvSpPr txBox="1"/>
              </xdr:nvSpPr>
              <xdr:spPr>
                <a:xfrm>
                  <a:off x="14172766" y="4672575"/>
                  <a:ext cx="3230139" cy="244749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spAutoFit/>
                </a:bodyPr>
                <a:lstStyle/>
                <a:p>
                  <a:pPr/>
                  <a:r>
                    <a:rPr lang="pt-BR" sz="1800" b="0" i="0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Cd=1/(</a:t>
                  </a:r>
                  <a:r>
                    <a:rPr lang="pt-BR" sz="1800" b="0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n−1)  </a:t>
                  </a:r>
                  <a:r>
                    <a:rPr lang="pt-BR" sz="18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ε</a:t>
                  </a:r>
                  <a:r>
                    <a:rPr lang="pt-BR" sz="18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(d_i−d ̅)(d_i−d ̅)</a:t>
                  </a:r>
                  <a:endParaRPr lang="LID4096" sz="1800" b="0" i="0"/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5" name="TextBox 44">
                  <a:extLst>
                    <a:ext uri="{FF2B5EF4-FFF2-40B4-BE49-F238E27FC236}">
                      <a16:creationId xmlns:a16="http://schemas.microsoft.com/office/drawing/2014/main" id="{00000000-0008-0000-0200-00002D000000}"/>
                    </a:ext>
                  </a:extLst>
                </xdr:cNvPr>
                <xdr:cNvSpPr txBox="1"/>
              </xdr:nvSpPr>
              <xdr:spPr>
                <a:xfrm>
                  <a:off x="14171361" y="5017831"/>
                  <a:ext cx="1266398" cy="704341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spAutoFit/>
                </a:bodyPr>
                <a:lstStyle/>
                <a:p>
                  <a:pPr algn="l"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m:rPr>
                            <m:sty m:val="p"/>
                          </m:rPr>
                          <a:rPr lang="pt-BR" sz="1800" b="0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Cov</m:t>
                        </m:r>
                        <m:d>
                          <m:dPr>
                            <m:begChr m:val="{"/>
                            <m:endChr m:val="}"/>
                            <m:ctrlPr>
                              <a:rPr lang="pt-BR" sz="1800" b="0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x</m:t>
                            </m:r>
                            <m:r>
                              <a:rPr lang="pt-BR" sz="1800" b="0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y</m:t>
                            </m:r>
                          </m:e>
                        </m:d>
                      </m:oMath>
                    </m:oMathPara>
                  </a14:m>
                  <a:endParaRPr lang="pt-BR" sz="1800" b="0" i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algn="l"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a:rPr lang="pt-BR" sz="1800" b="0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</m:t>
                        </m:r>
                        <m:r>
                          <a:rPr lang="pt-BR" sz="1800" b="0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∆</m:t>
                        </m:r>
                        <m:r>
                          <m:rPr>
                            <m:sty m:val="p"/>
                          </m:rPr>
                          <a:rPr lang="pt-BR" sz="1800" b="0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D</m:t>
                        </m:r>
                        <m:sSup>
                          <m:sSupPr>
                            <m:ctrlPr>
                              <a:rPr lang="pt-BR" sz="18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800" b="0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∆</m:t>
                            </m:r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D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T</m:t>
                            </m:r>
                          </m:sup>
                        </m:sSup>
                      </m:oMath>
                    </m:oMathPara>
                  </a14:m>
                  <a:endParaRPr lang="pt-BR" sz="1800" b="0" i="0">
                    <a:solidFill>
                      <a:sysClr val="windowText" lastClr="000000"/>
                    </a:solidFill>
                    <a:effectLst/>
                    <a:latin typeface="Arial" panose="020B0604020202020204" pitchFamily="34" charset="0"/>
                    <a:ea typeface="Cambria Math" panose="02040503050406030204" pitchFamily="18" charset="0"/>
                    <a:cs typeface="+mn-cs"/>
                  </a:endParaRPr>
                </a:p>
                <a:p>
                  <a:pPr algn="l"/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r>
                          <a:rPr lang="pt-BR" sz="18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</m:t>
                        </m:r>
                        <m:sSup>
                          <m:sSupPr>
                            <m:ctrlPr>
                              <a:rPr lang="pt-B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U</m:t>
                            </m:r>
                            <m:r>
                              <m:rPr>
                                <m:sty m:val="p"/>
                              </m:rPr>
                              <a:rPr lang="el-GR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Σ</m:t>
                            </m:r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V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18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</m:t>
                            </m:r>
                          </m:sup>
                        </m:sSup>
                      </m:oMath>
                    </m:oMathPara>
                  </a14:m>
                  <a:endParaRPr lang="LID4096" sz="1800" i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Choice>
          <mc:Fallback xmlns="">
            <xdr:sp macro="" textlink="">
              <xdr:nvSpPr>
                <xdr:cNvPr id="45" name="TextBox 44">
                  <a:extLst>
                    <a:ext uri="{FF2B5EF4-FFF2-40B4-BE49-F238E27FC236}">
                      <a16:creationId xmlns:a16="http://schemas.microsoft.com/office/drawing/2014/main" id="{00000000-0008-0000-0200-00002D000000}"/>
                    </a:ext>
                  </a:extLst>
                </xdr:cNvPr>
                <xdr:cNvSpPr txBox="1"/>
              </xdr:nvSpPr>
              <xdr:spPr>
                <a:xfrm>
                  <a:off x="14171361" y="5017831"/>
                  <a:ext cx="1266398" cy="704341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spAutoFit/>
                </a:bodyPr>
                <a:lstStyle/>
                <a:p>
                  <a:pPr algn="l"/>
                  <a:r>
                    <a:rPr lang="pt-BR" sz="1800" b="0" i="0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Cov{x,y}</a:t>
                  </a:r>
                  <a:endParaRPr lang="pt-BR" sz="1800" b="0" i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algn="l"/>
                  <a:r>
                    <a:rPr lang="pt-BR" sz="18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=</a:t>
                  </a:r>
                  <a:r>
                    <a:rPr lang="pt-BR" sz="18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∆D〖</a:t>
                  </a:r>
                  <a:r>
                    <a:rPr lang="pt-BR" sz="18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∆D</a:t>
                  </a:r>
                  <a:r>
                    <a:rPr lang="pt-BR" sz="1800" b="0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〗^T</a:t>
                  </a:r>
                  <a:endParaRPr lang="pt-BR" sz="1800" b="0" i="0">
                    <a:solidFill>
                      <a:sysClr val="windowText" lastClr="000000"/>
                    </a:solidFill>
                    <a:effectLst/>
                    <a:latin typeface="Arial" panose="020B0604020202020204" pitchFamily="34" charset="0"/>
                    <a:ea typeface="Cambria Math" panose="02040503050406030204" pitchFamily="18" charset="0"/>
                    <a:cs typeface="+mn-cs"/>
                  </a:endParaRPr>
                </a:p>
                <a:p>
                  <a:pPr algn="l"/>
                  <a:r>
                    <a:rPr lang="pt-BR" sz="18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=〖U</a:t>
                  </a:r>
                  <a:r>
                    <a:rPr lang="el-GR" sz="18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Σ</a:t>
                  </a:r>
                  <a:r>
                    <a:rPr lang="pt-BR" sz="18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V〗^T</a:t>
                  </a:r>
                  <a:endParaRPr lang="LID4096" sz="1800" i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6" name="TextBox 45">
                  <a:extLst>
                    <a:ext uri="{FF2B5EF4-FFF2-40B4-BE49-F238E27FC236}">
                      <a16:creationId xmlns:a16="http://schemas.microsoft.com/office/drawing/2014/main" id="{00000000-0008-0000-0200-00002E000000}"/>
                    </a:ext>
                  </a:extLst>
                </xdr:cNvPr>
                <xdr:cNvSpPr txBox="1"/>
              </xdr:nvSpPr>
              <xdr:spPr>
                <a:xfrm>
                  <a:off x="14212391" y="5985570"/>
                  <a:ext cx="2862902" cy="802926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no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right"/>
                      </m:oMathParaPr>
                      <m:oMath xmlns:m="http://schemas.openxmlformats.org/officeDocument/2006/math"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∆</m:t>
                        </m:r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𝐃</m:t>
                        </m:r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=</m:t>
                        </m:r>
                        <m:f>
                          <m:fPr>
                            <m:ctrlPr>
                              <a:rPr lang="pt-BR" sz="18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𝟏</m:t>
                            </m:r>
                          </m:num>
                          <m:den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𝐧</m:t>
                            </m:r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den>
                        </m:f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b>
                          <m:sSubPr>
                            <m:ctrlPr>
                              <a:rPr lang="pt-BR" sz="18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𝐝</m:t>
                            </m:r>
                          </m:e>
                          <m:sub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𝐧</m:t>
                            </m:r>
                          </m:sub>
                        </m:sSub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pt-BR" sz="18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pt-BR" sz="18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𝐝</m:t>
                            </m:r>
                          </m:e>
                        </m:acc>
                        <m:r>
                          <a:rPr lang="pt-BR" sz="18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oMath>
                    </m:oMathPara>
                  </a14:m>
                  <a:endParaRPr lang="LID4096" sz="1800" b="1" i="0">
                    <a:solidFill>
                      <a:srgbClr val="00B05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Choice>
          <mc:Fallback xmlns="">
            <xdr:sp macro="" textlink="">
              <xdr:nvSpPr>
                <xdr:cNvPr id="46" name="TextBox 45">
                  <a:extLst>
                    <a:ext uri="{FF2B5EF4-FFF2-40B4-BE49-F238E27FC236}">
                      <a16:creationId xmlns:a16="http://schemas.microsoft.com/office/drawing/2014/main" id="{4F0E92AB-D97B-698F-8BB0-D907ED0DD8EF}"/>
                    </a:ext>
                  </a:extLst>
                </xdr:cNvPr>
                <xdr:cNvSpPr txBox="1"/>
              </xdr:nvSpPr>
              <xdr:spPr>
                <a:xfrm>
                  <a:off x="14212391" y="5985570"/>
                  <a:ext cx="2862902" cy="802926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noAutofit/>
                </a:bodyPr>
                <a:lstStyle/>
                <a:p>
                  <a:pPr/>
                  <a:r>
                    <a:rPr lang="pt-BR" sz="18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∆𝐃=𝟏/(</a:t>
                  </a:r>
                  <a:r>
                    <a:rPr lang="pt-BR" sz="18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𝐧−𝟏</a:t>
                  </a:r>
                  <a:r>
                    <a:rPr lang="pt-BR" sz="18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a:t>)</a:t>
                  </a:r>
                  <a:r>
                    <a:rPr lang="pt-BR" sz="1800" b="1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(𝐝_𝐧−𝐝 ̅)</a:t>
                  </a:r>
                  <a:endParaRPr lang="LID4096" sz="1800" b="1" i="0">
                    <a:solidFill>
                      <a:srgbClr val="00B050"/>
                    </a:solidFill>
                    <a:latin typeface="Arial" panose="020B0604020202020204" pitchFamily="34" charset="0"/>
                    <a:ea typeface="Cambria" panose="02040503050406030204" pitchFamily="18" charset="0"/>
                    <a:cs typeface="Arial" panose="020B0604020202020204" pitchFamily="34" charset="0"/>
                  </a:endParaRPr>
                </a:p>
              </xdr:txBody>
            </xdr:sp>
          </mc:Fallback>
        </mc:AlternateContent>
      </xdr:grp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00000000-0008-0000-0200-00002A000000}"/>
                  </a:ext>
                </a:extLst>
              </xdr:cNvPr>
              <xdr:cNvSpPr txBox="1"/>
            </xdr:nvSpPr>
            <xdr:spPr>
              <a:xfrm>
                <a:off x="14171413" y="5760721"/>
                <a:ext cx="1118039" cy="29089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t">
                <a:sp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sSubSup>
                        <m:sSubSupPr>
                          <m:ctrlP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𝑪</m:t>
                          </m:r>
                        </m:e>
                        <m:sub>
                          <m: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𝒅</m:t>
                          </m:r>
                        </m:sub>
                        <m:sup>
                          <m: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𝟏</m:t>
                          </m:r>
                          <m: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/</m:t>
                          </m:r>
                          <m:r>
                            <a:rPr lang="pt-BR" sz="18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𝟐</m:t>
                          </m:r>
                        </m:sup>
                      </m:sSubSup>
                      <m:r>
                        <a:rPr lang="pt-BR" sz="1800" b="1" i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 </m:t>
                      </m:r>
                      <m:r>
                        <a:rPr lang="pt-BR" sz="1800" b="1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𝐔</m:t>
                      </m:r>
                      <m:r>
                        <a:rPr lang="el-GR" sz="18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𝜮</m:t>
                      </m:r>
                    </m:oMath>
                  </m:oMathPara>
                </a14:m>
                <a:endParaRPr lang="LID4096" sz="1800" b="1" i="0">
                  <a:solidFill>
                    <a:sysClr val="windowText" lastClr="000000"/>
                  </a:solidFill>
                  <a:latin typeface="Arial" panose="020B0604020202020204" pitchFamily="34" charset="0"/>
                  <a:ea typeface="Cambria" panose="02040503050406030204" pitchFamily="18" charset="0"/>
                  <a:cs typeface="Arial" panose="020B0604020202020204" pitchFamily="34" charset="0"/>
                </a:endParaRPr>
              </a:p>
            </xdr:txBody>
          </xdr:sp>
        </mc:Choice>
        <mc:Fallback xmlns=""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E6D2DBA2-9882-5A80-1B58-19F03D0207AC}"/>
                  </a:ext>
                </a:extLst>
              </xdr:cNvPr>
              <xdr:cNvSpPr txBox="1"/>
            </xdr:nvSpPr>
            <xdr:spPr>
              <a:xfrm>
                <a:off x="14171413" y="5760721"/>
                <a:ext cx="1118039" cy="29089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t">
                <a:spAutoFit/>
              </a:bodyPr>
              <a:lstStyle/>
              <a:p>
                <a:pPr/>
                <a:r>
                  <a:rPr lang="pt-BR" sz="1800" b="1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𝑪_𝒅^(𝟏/𝟐)</a:t>
                </a:r>
                <a:r>
                  <a:rPr lang="pt-BR" sz="1800" b="1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 </a:t>
                </a:r>
                <a:r>
                  <a:rPr lang="pt-BR" sz="18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𝐔</a:t>
                </a:r>
                <a:r>
                  <a:rPr lang="el-GR" sz="18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𝜮</a:t>
                </a:r>
                <a:endParaRPr lang="LID4096" sz="1800" b="1" i="0">
                  <a:solidFill>
                    <a:sysClr val="windowText" lastClr="000000"/>
                  </a:solidFill>
                  <a:latin typeface="Arial" panose="020B0604020202020204" pitchFamily="34" charset="0"/>
                  <a:ea typeface="Cambria" panose="02040503050406030204" pitchFamily="18" charset="0"/>
                  <a:cs typeface="Arial" panose="020B0604020202020204" pitchFamily="34" charset="0"/>
                </a:endParaRPr>
              </a:p>
            </xdr:txBody>
          </xdr:sp>
        </mc:Fallback>
      </mc:AlternateContent>
    </xdr:grpSp>
    <xdr:clientData/>
  </xdr:twoCellAnchor>
  <xdr:twoCellAnchor>
    <xdr:from>
      <xdr:col>0</xdr:col>
      <xdr:colOff>0</xdr:colOff>
      <xdr:row>4</xdr:row>
      <xdr:rowOff>9525</xdr:rowOff>
    </xdr:from>
    <xdr:to>
      <xdr:col>8</xdr:col>
      <xdr:colOff>47625</xdr:colOff>
      <xdr:row>46</xdr:row>
      <xdr:rowOff>17144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0" y="539612"/>
          <a:ext cx="668821" cy="695672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13</xdr:col>
      <xdr:colOff>111461</xdr:colOff>
      <xdr:row>2</xdr:row>
      <xdr:rowOff>107205</xdr:rowOff>
    </xdr:from>
    <xdr:to>
      <xdr:col>15</xdr:col>
      <xdr:colOff>73362</xdr:colOff>
      <xdr:row>4</xdr:row>
      <xdr:rowOff>30599</xdr:rowOff>
    </xdr:to>
    <xdr:sp macro="" textlink="">
      <xdr:nvSpPr>
        <xdr:cNvPr id="65" name="Arrow: Left-Right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3228365" y="374716"/>
          <a:ext cx="525295" cy="190904"/>
        </a:xfrm>
        <a:prstGeom prst="leftRightArrow">
          <a:avLst>
            <a:gd name="adj1" fmla="val 43103"/>
            <a:gd name="adj2" fmla="val 70690"/>
          </a:avLst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116369</xdr:colOff>
      <xdr:row>2</xdr:row>
      <xdr:rowOff>833</xdr:rowOff>
    </xdr:from>
    <xdr:to>
      <xdr:col>30</xdr:col>
      <xdr:colOff>38099</xdr:colOff>
      <xdr:row>4</xdr:row>
      <xdr:rowOff>20298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GrpSpPr/>
      </xdr:nvGrpSpPr>
      <xdr:grpSpPr>
        <a:xfrm>
          <a:off x="6999217" y="265876"/>
          <a:ext cx="2075208" cy="284509"/>
          <a:chOff x="10144580" y="2667000"/>
          <a:chExt cx="1961695" cy="314690"/>
        </a:xfrm>
      </xdr:grpSpPr>
      <xdr:sp macro="" textlink="">
        <xdr:nvSpPr>
          <xdr:cNvPr id="82" name="TextBox 81">
            <a:extLst>
              <a:ext uri="{FF2B5EF4-FFF2-40B4-BE49-F238E27FC236}">
                <a16:creationId xmlns:a16="http://schemas.microsoft.com/office/drawing/2014/main" id="{00000000-0008-0000-0200-000052000000}"/>
              </a:ext>
            </a:extLst>
          </xdr:cNvPr>
          <xdr:cNvSpPr txBox="1"/>
        </xdr:nvSpPr>
        <xdr:spPr>
          <a:xfrm>
            <a:off x="10391775" y="2667000"/>
            <a:ext cx="1714500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 anchorCtr="0"/>
          <a:lstStyle/>
          <a:p>
            <a:pPr algn="r"/>
            <a:r>
              <a:rPr lang="pt-BR" sz="1500" b="1"/>
              <a:t>Covariance matrix</a:t>
            </a:r>
            <a:endParaRPr lang="LID4096" sz="1500" b="1"/>
          </a:p>
        </xdr:txBody>
      </xdr:sp>
      <xdr:sp macro="" textlink="">
        <xdr:nvSpPr>
          <xdr:cNvPr id="83" name="TextBox 82">
            <a:extLst>
              <a:ext uri="{FF2B5EF4-FFF2-40B4-BE49-F238E27FC236}">
                <a16:creationId xmlns:a16="http://schemas.microsoft.com/office/drawing/2014/main" id="{00000000-0008-0000-0200-000053000000}"/>
              </a:ext>
            </a:extLst>
          </xdr:cNvPr>
          <xdr:cNvSpPr txBox="1"/>
        </xdr:nvSpPr>
        <xdr:spPr>
          <a:xfrm>
            <a:off x="10144580" y="2667364"/>
            <a:ext cx="657225" cy="3143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 anchorCtr="0"/>
          <a:lstStyle/>
          <a:p>
            <a:pPr algn="l"/>
            <a:r>
              <a:rPr lang="pt-BR" sz="1300" b="1">
                <a:solidFill>
                  <a:schemeClr val="bg1"/>
                </a:solidFill>
              </a:rPr>
              <a:t>OUT</a:t>
            </a:r>
            <a:endParaRPr lang="LID4096" sz="13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10</xdr:col>
      <xdr:colOff>38100</xdr:colOff>
      <xdr:row>1</xdr:row>
      <xdr:rowOff>104775</xdr:rowOff>
    </xdr:from>
    <xdr:to>
      <xdr:col>11</xdr:col>
      <xdr:colOff>8283</xdr:colOff>
      <xdr:row>4</xdr:row>
      <xdr:rowOff>19050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1876839" y="237297"/>
          <a:ext cx="409161" cy="311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0"/>
        <a:lstStyle/>
        <a:p>
          <a:pPr algn="l"/>
          <a:r>
            <a:rPr lang="pt-BR" sz="1500" b="1">
              <a:solidFill>
                <a:schemeClr val="bg1"/>
              </a:solidFill>
            </a:rPr>
            <a:t>IN</a:t>
          </a:r>
          <a:endParaRPr lang="LID4096" sz="15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95250</xdr:colOff>
      <xdr:row>0</xdr:row>
      <xdr:rowOff>57151</xdr:rowOff>
    </xdr:from>
    <xdr:to>
      <xdr:col>2</xdr:col>
      <xdr:colOff>0</xdr:colOff>
      <xdr:row>1</xdr:row>
      <xdr:rowOff>95251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95250" y="57151"/>
          <a:ext cx="35242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500" b="1"/>
            <a:t>F</a:t>
          </a:r>
          <a:r>
            <a:rPr lang="pt-BR" sz="1500" b="1" baseline="10000"/>
            <a:t>9</a:t>
          </a:r>
          <a:endParaRPr lang="LID4096" sz="1500" b="1" baseline="10000"/>
        </a:p>
      </xdr:txBody>
    </xdr:sp>
    <xdr:clientData/>
  </xdr:twoCellAnchor>
  <xdr:twoCellAnchor>
    <xdr:from>
      <xdr:col>14</xdr:col>
      <xdr:colOff>400049</xdr:colOff>
      <xdr:row>3</xdr:row>
      <xdr:rowOff>76200</xdr:rowOff>
    </xdr:from>
    <xdr:to>
      <xdr:col>16</xdr:col>
      <xdr:colOff>47625</xdr:colOff>
      <xdr:row>4</xdr:row>
      <xdr:rowOff>133349</xdr:rowOff>
    </xdr:to>
    <xdr:sp macro="" textlink="">
      <xdr:nvSpPr>
        <xdr:cNvPr id="18" name="Arrow: Left-Righ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3642602" y="477466"/>
          <a:ext cx="523066" cy="190904"/>
        </a:xfrm>
        <a:prstGeom prst="leftRightArrow">
          <a:avLst>
            <a:gd name="adj1" fmla="val 43103"/>
            <a:gd name="adj2" fmla="val 70690"/>
          </a:avLst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LID4096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74543</xdr:colOff>
      <xdr:row>8</xdr:row>
      <xdr:rowOff>24843</xdr:rowOff>
    </xdr:from>
    <xdr:to>
      <xdr:col>30</xdr:col>
      <xdr:colOff>57979</xdr:colOff>
      <xdr:row>10</xdr:row>
      <xdr:rowOff>10848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8183217" y="1316930"/>
          <a:ext cx="2004392" cy="28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0"/>
        <a:lstStyle/>
        <a:p>
          <a:pPr algn="r"/>
          <a:r>
            <a:rPr lang="pt-BR" sz="1300" b="1"/>
            <a:t>Correlation coeffitient</a:t>
          </a:r>
          <a:endParaRPr lang="LID4096" sz="1300" b="1"/>
        </a:p>
      </xdr:txBody>
    </xdr:sp>
    <xdr:clientData/>
  </xdr:twoCellAnchor>
  <xdr:twoCellAnchor>
    <xdr:from>
      <xdr:col>10</xdr:col>
      <xdr:colOff>75785</xdr:colOff>
      <xdr:row>1</xdr:row>
      <xdr:rowOff>114300</xdr:rowOff>
    </xdr:from>
    <xdr:to>
      <xdr:col>33</xdr:col>
      <xdr:colOff>569428</xdr:colOff>
      <xdr:row>39</xdr:row>
      <xdr:rowOff>19048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GrpSpPr/>
      </xdr:nvGrpSpPr>
      <xdr:grpSpPr>
        <a:xfrm>
          <a:off x="821220" y="246822"/>
          <a:ext cx="10093186" cy="6033878"/>
          <a:chOff x="821220" y="246822"/>
          <a:chExt cx="10093186" cy="6033878"/>
        </a:xfrm>
      </xdr:grpSpPr>
      <xdr:grpSp>
        <xdr:nvGrpSpPr>
          <xdr:cNvPr id="35" name="Group 3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GrpSpPr/>
        </xdr:nvGrpSpPr>
        <xdr:grpSpPr>
          <a:xfrm>
            <a:off x="7405892" y="246822"/>
            <a:ext cx="3508514" cy="6033878"/>
            <a:chOff x="10456287" y="266700"/>
            <a:chExt cx="3514726" cy="6048374"/>
          </a:xfrm>
        </xdr:grpSpPr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00000000-0008-0000-0200-000024000000}"/>
                </a:ext>
              </a:extLst>
            </xdr:cNvPr>
            <xdr:cNvGraphicFramePr>
              <a:graphicFrameLocks/>
            </xdr:cNvGraphicFramePr>
          </xdr:nvGraphicFramePr>
          <xdr:xfrm>
            <a:off x="12263851" y="266700"/>
            <a:ext cx="1707162" cy="293244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00000000-0008-0000-0200-000038000000}"/>
                </a:ext>
              </a:extLst>
            </xdr:cNvPr>
            <xdr:cNvGraphicFramePr>
              <a:graphicFrameLocks/>
            </xdr:cNvGraphicFramePr>
          </xdr:nvGraphicFramePr>
          <xdr:xfrm>
            <a:off x="10456287" y="3290473"/>
            <a:ext cx="3514724" cy="302460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</xdr:grpSp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GrpSpPr>
            <a:grpSpLocks noChangeAspect="1"/>
          </xdr:cNvGrpSpPr>
        </xdr:nvGrpSpPr>
        <xdr:grpSpPr>
          <a:xfrm>
            <a:off x="821220" y="2963519"/>
            <a:ext cx="6525454" cy="3314700"/>
            <a:chOff x="1781174" y="2809876"/>
            <a:chExt cx="6869587" cy="3467100"/>
          </a:xfrm>
        </xdr:grpSpPr>
        <xdr:pic>
          <xdr:nvPicPr>
            <xdr:cNvPr id="86" name="Picture 85">
              <a:extLst>
                <a:ext uri="{FF2B5EF4-FFF2-40B4-BE49-F238E27FC236}">
                  <a16:creationId xmlns:a16="http://schemas.microsoft.com/office/drawing/2014/main" id="{00000000-0008-0000-0200-00005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781174" y="2809876"/>
              <a:ext cx="6867525" cy="3467100"/>
            </a:xfrm>
            <a:prstGeom prst="rect">
              <a:avLst/>
            </a:prstGeom>
            <a:ln>
              <a:solidFill>
                <a:schemeClr val="tx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</xdr:pic>
        <xdr:grpSp>
          <xdr:nvGrpSpPr>
            <xdr:cNvPr id="74" name="Group 73">
              <a:extLst>
                <a:ext uri="{FF2B5EF4-FFF2-40B4-BE49-F238E27FC236}">
                  <a16:creationId xmlns:a16="http://schemas.microsoft.com/office/drawing/2014/main" id="{00000000-0008-0000-0200-00004A000000}"/>
                </a:ext>
              </a:extLst>
            </xdr:cNvPr>
            <xdr:cNvGrpSpPr/>
          </xdr:nvGrpSpPr>
          <xdr:grpSpPr>
            <a:xfrm>
              <a:off x="3581399" y="4143375"/>
              <a:ext cx="5069362" cy="2114552"/>
              <a:chOff x="10224575" y="2962275"/>
              <a:chExt cx="5372312" cy="2114552"/>
            </a:xfrm>
          </xdr:grpSpPr>
          <xdr:sp macro="" textlink="">
            <xdr:nvSpPr>
              <xdr:cNvPr id="75" name="Rectangle 74">
                <a:extLst>
                  <a:ext uri="{FF2B5EF4-FFF2-40B4-BE49-F238E27FC236}">
                    <a16:creationId xmlns:a16="http://schemas.microsoft.com/office/drawing/2014/main" id="{00000000-0008-0000-0200-00004B000000}"/>
                  </a:ext>
                </a:extLst>
              </xdr:cNvPr>
              <xdr:cNvSpPr/>
            </xdr:nvSpPr>
            <xdr:spPr>
              <a:xfrm>
                <a:off x="10224575" y="3867150"/>
                <a:ext cx="1604983" cy="1181099"/>
              </a:xfrm>
              <a:prstGeom prst="rect">
                <a:avLst/>
              </a:prstGeom>
              <a:noFill/>
              <a:ln w="76200">
                <a:solidFill>
                  <a:srgbClr val="00FF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6" name="TextBox 75">
                    <a:extLst>
                      <a:ext uri="{FF2B5EF4-FFF2-40B4-BE49-F238E27FC236}">
                        <a16:creationId xmlns:a16="http://schemas.microsoft.com/office/drawing/2014/main" id="{00000000-0008-0000-0200-00004C000000}"/>
                      </a:ext>
                    </a:extLst>
                  </xdr:cNvPr>
                  <xdr:cNvSpPr txBox="1"/>
                </xdr:nvSpPr>
                <xdr:spPr>
                  <a:xfrm>
                    <a:off x="12082161" y="2962275"/>
                    <a:ext cx="3514726" cy="733425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ctr" anchorCtr="0">
                    <a:noAutofit/>
                  </a:bodyPr>
                  <a:lstStyle/>
                  <a:p>
                    <a:pPr algn="ctr"/>
                    <a:r>
                      <a:rPr lang="pt-BR" sz="1400" b="1" i="1">
                        <a:solidFill>
                          <a:schemeClr val="tx1"/>
                        </a:solidFill>
                        <a:effectLst/>
                        <a:latin typeface="+mn-lt"/>
                        <a:ea typeface="Cambria Math" panose="02040503050406030204" pitchFamily="18" charset="0"/>
                        <a:cs typeface="+mn-cs"/>
                      </a:rPr>
                      <a:t>cov</a:t>
                    </a:r>
                    <a14:m>
                      <m:oMath xmlns:m="http://schemas.openxmlformats.org/officeDocument/2006/math">
                        <m:d>
                          <m:dPr>
                            <m:ctrlP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pt-BR" sz="14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  <m:r>
                              <a:rPr lang="pt-BR" sz="14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,</m:t>
                            </m:r>
                            <m:r>
                              <a:rPr lang="pt-BR" sz="14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𝐘</m:t>
                            </m:r>
                          </m:e>
                        </m:d>
                        <m:r>
                          <a:rPr lang="pt-BR" sz="14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=</m:t>
                        </m:r>
                        <m:f>
                          <m:fPr>
                            <m:ctrlP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𝟏</m:t>
                            </m:r>
                          </m:num>
                          <m:den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𝒏</m:t>
                            </m:r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𝟏</m:t>
                            </m:r>
                          </m:den>
                        </m:f>
                        <m:nary>
                          <m:naryPr>
                            <m:chr m:val="∑"/>
                            <m:ctrlP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naryPr>
                          <m:sub>
                            <m:r>
                              <m:rPr>
                                <m:brk m:alnAt="23"/>
                              </m:rP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𝒊</m:t>
                            </m:r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𝒏</m:t>
                            </m:r>
                          </m:sup>
                          <m:e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sSub>
                              <m:sSubPr>
                                <m:ctrlP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𝒙</m:t>
                                </m:r>
                              </m:e>
                              <m:sub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𝒊</m:t>
                                </m:r>
                              </m:sub>
                            </m:sSub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−(</m:t>
                            </m:r>
                            <m:acc>
                              <m:accPr>
                                <m:chr m:val="̅"/>
                                <m:ctrlP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𝒙</m:t>
                                </m:r>
                              </m:e>
                            </m:acc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 ) (</m:t>
                            </m:r>
                            <m:sSub>
                              <m:sSubPr>
                                <m:ctrlP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𝒚</m:t>
                                </m:r>
                              </m:e>
                              <m:sub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𝒊</m:t>
                                </m:r>
                              </m:sub>
                            </m:sSub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acc>
                              <m:accPr>
                                <m:chr m:val="̅"/>
                                <m:ctrlP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14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𝒚</m:t>
                                </m:r>
                              </m:e>
                            </m:acc>
                            <m:r>
                              <a:rPr lang="pt-BR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)</m:t>
                            </m:r>
                          </m:e>
                        </m:nary>
                      </m:oMath>
                    </a14:m>
                    <a:endParaRPr lang="LID4096" sz="1400" b="1" i="0">
                      <a:solidFill>
                        <a:schemeClr val="tx1"/>
                      </a:solidFill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6" name="TextBox 75">
                    <a:extLst>
                      <a:ext uri="{FF2B5EF4-FFF2-40B4-BE49-F238E27FC236}">
                        <a16:creationId xmlns:a16="http://schemas.microsoft.com/office/drawing/2014/main" id="{00000000-0008-0000-0200-00004C000000}"/>
                      </a:ext>
                    </a:extLst>
                  </xdr:cNvPr>
                  <xdr:cNvSpPr txBox="1"/>
                </xdr:nvSpPr>
                <xdr:spPr>
                  <a:xfrm>
                    <a:off x="12082161" y="2962275"/>
                    <a:ext cx="3514726" cy="733425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ctr" anchorCtr="0">
                    <a:noAutofit/>
                  </a:bodyPr>
                  <a:lstStyle/>
                  <a:p>
                    <a:pPr algn="ctr"/>
                    <a:r>
                      <a:rPr lang="pt-BR" sz="1400" b="1" i="1">
                        <a:solidFill>
                          <a:schemeClr val="tx1"/>
                        </a:solidFill>
                        <a:effectLst/>
                        <a:latin typeface="+mn-lt"/>
                        <a:ea typeface="Cambria Math" panose="02040503050406030204" pitchFamily="18" charset="0"/>
                        <a:cs typeface="+mn-cs"/>
                      </a:rPr>
                      <a:t>cov</a:t>
                    </a:r>
                    <a:r>
                      <a:rPr lang="pt-BR" sz="14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(𝐗,𝐘)=𝟏/(𝒏−𝟏) ∑_(𝒊−𝟏)^𝒏▒〖(𝒙_𝒊−(𝒙 ̅  ) (𝒚_𝒊−𝒚 ̅)〗</a:t>
                    </a:r>
                    <a:endParaRPr lang="LID4096" sz="1400" b="1" i="0">
                      <a:solidFill>
                        <a:schemeClr val="tx1"/>
                      </a:solidFill>
                    </a:endParaRPr>
                  </a:p>
                </xdr:txBody>
              </xdr:sp>
            </mc:Fallback>
          </mc:AlternateContent>
          <xdr:sp macro="" textlink="">
            <xdr:nvSpPr>
              <xdr:cNvPr id="77" name="Rectangle 76">
                <a:extLst>
                  <a:ext uri="{FF2B5EF4-FFF2-40B4-BE49-F238E27FC236}">
                    <a16:creationId xmlns:a16="http://schemas.microsoft.com/office/drawing/2014/main" id="{00000000-0008-0000-0200-00004D000000}"/>
                  </a:ext>
                </a:extLst>
              </xdr:cNvPr>
              <xdr:cNvSpPr/>
            </xdr:nvSpPr>
            <xdr:spPr>
              <a:xfrm>
                <a:off x="13868916" y="3876677"/>
                <a:ext cx="1716989" cy="1200150"/>
              </a:xfrm>
              <a:prstGeom prst="rect">
                <a:avLst/>
              </a:prstGeom>
              <a:noFill/>
              <a:ln w="285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LID4096" sz="110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</xdr:grpSp>
      </xdr:grp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10101955" y="2451654"/>
            <a:ext cx="770162" cy="774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 anchorCtr="0"/>
          <a:lstStyle/>
          <a:p>
            <a:pPr algn="r"/>
            <a:r>
              <a:rPr lang="pt-BR" sz="2500" b="1">
                <a:solidFill>
                  <a:srgbClr val="FF0000"/>
                </a:solidFill>
              </a:rPr>
              <a:t>a</a:t>
            </a:r>
            <a:r>
              <a:rPr lang="pt-BR" sz="2500" b="1">
                <a:solidFill>
                  <a:srgbClr val="0000FF"/>
                </a:solidFill>
              </a:rPr>
              <a:t>b</a:t>
            </a:r>
            <a:endParaRPr lang="LID4096" sz="2500" b="1">
              <a:solidFill>
                <a:srgbClr val="0000FF"/>
              </a:solidFill>
            </a:endParaRPr>
          </a:p>
        </xdr:txBody>
      </xdr:sp>
      <xdr:sp macro="" textlink="">
        <xdr:nvSpPr>
          <xdr:cNvPr id="20" name="Arrow: Left-Right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/>
        </xdr:nvSpPr>
        <xdr:spPr>
          <a:xfrm>
            <a:off x="9674087" y="2937811"/>
            <a:ext cx="703605" cy="199884"/>
          </a:xfrm>
          <a:prstGeom prst="leftRightArrow">
            <a:avLst>
              <a:gd name="adj1" fmla="val 43103"/>
              <a:gd name="adj2" fmla="val 70690"/>
            </a:avLst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00000000-0008-0000-0200-000026000000}"/>
                  </a:ext>
                </a:extLst>
              </xdr:cNvPr>
              <xdr:cNvSpPr txBox="1"/>
            </xdr:nvSpPr>
            <xdr:spPr>
              <a:xfrm>
                <a:off x="7744240" y="2277718"/>
                <a:ext cx="704022" cy="70118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ctr" anchorCtr="0">
                <a:noAutofit/>
              </a:bodyPr>
              <a:lstStyle/>
              <a:p>
                <a:pPr algn="ctr"/>
                <a:r>
                  <a:rPr lang="pt-BR" sz="1200" b="1" i="1">
                    <a:solidFill>
                      <a:schemeClr val="tx1"/>
                    </a:solidFill>
                    <a:effectLst/>
                    <a:latin typeface="+mn-lt"/>
                    <a:ea typeface="Cambria Math" panose="02040503050406030204" pitchFamily="18" charset="0"/>
                    <a:cs typeface="+mn-cs"/>
                  </a:rPr>
                  <a:t>co</a:t>
                </a:r>
                <a14:m>
                  <m:oMath xmlns:m="http://schemas.openxmlformats.org/officeDocument/2006/math">
                    <m:r>
                      <a:rPr lang="pt-BR" sz="12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𝒓𝒓</m:t>
                    </m:r>
                    <m:r>
                      <a:rPr lang="pt-BR" sz="12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</m:oMath>
                </a14:m>
                <a:endParaRPr lang="pt-BR" sz="12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  <a:p>
                <a:pPr algn="ctr"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f>
                        <m:fPr>
                          <m:ctrlPr>
                            <a:rPr lang="pt-BR" sz="12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fPr>
                        <m:num>
                          <m:r>
                            <m:rPr>
                              <m:nor/>
                            </m:rPr>
                            <a:rPr lang="pt-BR" sz="1200" b="1" i="1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cov</m:t>
                          </m:r>
                          <m:d>
                            <m:dPr>
                              <m:ctrlP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pt-BR" sz="1200" b="1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𝐗</m:t>
                              </m:r>
                              <m:r>
                                <a:rPr lang="pt-BR" sz="1200" b="1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,</m:t>
                              </m:r>
                              <m:r>
                                <a:rPr lang="pt-BR" sz="1200" b="1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𝐘</m:t>
                              </m:r>
                            </m:e>
                          </m:d>
                        </m:num>
                        <m:den>
                          <m:sSub>
                            <m:sSubPr>
                              <m:ctrlP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𝝈</m:t>
                              </m:r>
                            </m:e>
                            <m:sub>
                              <m: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𝒙</m:t>
                              </m:r>
                            </m:sub>
                          </m:sSub>
                          <m:sSub>
                            <m:sSubPr>
                              <m:ctrlP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𝝈</m:t>
                              </m:r>
                            </m:e>
                            <m:sub>
                              <m:r>
                                <a:rPr lang="pt-BR" sz="12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𝒚</m:t>
                              </m:r>
                            </m:sub>
                          </m:sSub>
                        </m:den>
                      </m:f>
                    </m:oMath>
                  </m:oMathPara>
                </a14:m>
                <a:endParaRPr lang="LID4096" sz="1200" b="1" i="0">
                  <a:solidFill>
                    <a:schemeClr val="tx1"/>
                  </a:solidFill>
                </a:endParaRPr>
              </a:p>
            </xdr:txBody>
          </xdr:sp>
        </mc:Choice>
        <mc:Fallback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00000000-0008-0000-0200-000026000000}"/>
                  </a:ext>
                </a:extLst>
              </xdr:cNvPr>
              <xdr:cNvSpPr txBox="1"/>
            </xdr:nvSpPr>
            <xdr:spPr>
              <a:xfrm>
                <a:off x="7744240" y="2277718"/>
                <a:ext cx="704022" cy="70118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lIns="0" tIns="0" rIns="0" bIns="0" rtlCol="0" anchor="ctr" anchorCtr="0">
                <a:noAutofit/>
              </a:bodyPr>
              <a:lstStyle/>
              <a:p>
                <a:pPr algn="ctr"/>
                <a:r>
                  <a:rPr lang="pt-BR" sz="1200" b="1" i="1">
                    <a:solidFill>
                      <a:schemeClr val="tx1"/>
                    </a:solidFill>
                    <a:effectLst/>
                    <a:latin typeface="+mn-lt"/>
                    <a:ea typeface="Cambria Math" panose="02040503050406030204" pitchFamily="18" charset="0"/>
                    <a:cs typeface="+mn-cs"/>
                  </a:rPr>
                  <a:t>co</a:t>
                </a:r>
                <a:r>
                  <a:rPr lang="pt-BR" sz="12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𝒓𝒓=</a:t>
                </a:r>
              </a:p>
              <a:p>
                <a:pPr algn="ctr"/>
                <a:r>
                  <a:rPr lang="pt-BR" sz="1200" b="1" i="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"cov</a:t>
                </a:r>
                <a:r>
                  <a:rPr lang="pt-BR" sz="12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" (𝐗,𝐘)</a:t>
                </a:r>
                <a:r>
                  <a:rPr lang="pt-BR" sz="12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/(𝝈_𝒙 </a:t>
                </a:r>
                <a:r>
                  <a:rPr lang="pt-BR" sz="12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𝝈</a:t>
                </a:r>
                <a:r>
                  <a:rPr lang="pt-BR" sz="1200" b="1" i="0">
                    <a:solidFill>
                      <a:schemeClr val="tx1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_𝒚 )</a:t>
                </a:r>
                <a:endParaRPr lang="LID4096" sz="1200" b="1" i="0">
                  <a:solidFill>
                    <a:schemeClr val="tx1"/>
                  </a:solidFill>
                </a:endParaRPr>
              </a:p>
            </xdr:txBody>
          </xdr:sp>
        </mc:Fallback>
      </mc:AlternateContent>
      <xdr:sp macro="" textlink="$Y$3">
        <xdr:nvSpPr>
          <xdr:cNvPr id="39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9690652" y="4306956"/>
            <a:ext cx="389283" cy="2236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ctr" anchorCtr="0"/>
          <a:lstStyle/>
          <a:p>
            <a:pPr algn="ctr"/>
            <a:fld id="{43AA497E-72FD-42EE-B38F-669070F19144}" type="TxLink">
              <a:rPr lang="en-US" sz="1400" b="1" i="0" u="none" strike="noStrike">
                <a:solidFill>
                  <a:sysClr val="windowText" lastClr="000000"/>
                </a:solidFill>
                <a:latin typeface="Calibri"/>
                <a:cs typeface="Calibri"/>
              </a:rPr>
              <a:pPr algn="ctr"/>
              <a:t>bc</a:t>
            </a:fld>
            <a:endParaRPr lang="LID4096" sz="1400">
              <a:solidFill>
                <a:sysClr val="windowText" lastClr="000000"/>
              </a:solidFill>
            </a:endParaRPr>
          </a:p>
        </xdr:txBody>
      </xdr:sp>
      <xdr:sp macro="" textlink="$X$3">
        <xdr:nvSpPr>
          <xdr:cNvPr id="44" name="TextBox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 txBox="1"/>
        </xdr:nvSpPr>
        <xdr:spPr>
          <a:xfrm>
            <a:off x="8017565" y="3801718"/>
            <a:ext cx="389283" cy="2236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ctr" anchorCtr="0"/>
          <a:lstStyle/>
          <a:p>
            <a:pPr algn="ctr"/>
            <a:fld id="{281A5329-DF09-4009-B490-F1FDB4F74649}" type="TxLink">
              <a:rPr lang="en-US" sz="1400" b="1" i="0" u="none" strike="noStrike">
                <a:solidFill>
                  <a:sysClr val="windowText" lastClr="000000"/>
                </a:solidFill>
                <a:latin typeface="Calibri"/>
                <a:cs typeface="Calibri"/>
              </a:rPr>
              <a:pPr algn="ctr"/>
              <a:t>ac</a:t>
            </a:fld>
            <a:endParaRPr lang="LID4096" sz="1400">
              <a:solidFill>
                <a:sysClr val="windowText" lastClr="000000"/>
              </a:solidFill>
            </a:endParaRPr>
          </a:p>
        </xdr:txBody>
      </xdr:sp>
      <xdr:sp macro="" textlink="$W$3">
        <xdr:nvSpPr>
          <xdr:cNvPr id="47" name="TextBox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 txBox="1"/>
        </xdr:nvSpPr>
        <xdr:spPr>
          <a:xfrm>
            <a:off x="7943022" y="4704522"/>
            <a:ext cx="389283" cy="2236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ctr" anchorCtr="0"/>
          <a:lstStyle/>
          <a:p>
            <a:pPr algn="ctr"/>
            <a:fld id="{45034924-9DF3-42CC-AFCD-1FE3874ECD8F}" type="TxLink">
              <a:rPr lang="en-US" sz="1400" b="1" i="0" u="none" strike="noStrike">
                <a:solidFill>
                  <a:sysClr val="windowText" lastClr="000000"/>
                </a:solidFill>
                <a:latin typeface="Calibri"/>
                <a:cs typeface="Calibri"/>
              </a:rPr>
              <a:pPr algn="ctr"/>
              <a:t>ab</a:t>
            </a:fld>
            <a:endParaRPr lang="LID4096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29</xdr:col>
      <xdr:colOff>124240</xdr:colOff>
      <xdr:row>14</xdr:row>
      <xdr:rowOff>24847</xdr:rowOff>
    </xdr:from>
    <xdr:to>
      <xdr:col>30</xdr:col>
      <xdr:colOff>82826</xdr:colOff>
      <xdr:row>16</xdr:row>
      <xdr:rowOff>10853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C700C24-44F5-478F-BBEC-03E306079F71}"/>
            </a:ext>
          </a:extLst>
        </xdr:cNvPr>
        <xdr:cNvSpPr txBox="1"/>
      </xdr:nvSpPr>
      <xdr:spPr>
        <a:xfrm>
          <a:off x="8630479" y="2211456"/>
          <a:ext cx="488673" cy="284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0"/>
        <a:lstStyle/>
        <a:p>
          <a:pPr algn="l"/>
          <a:r>
            <a:rPr lang="pt-BR" sz="1300" b="1">
              <a:solidFill>
                <a:srgbClr val="2525FF"/>
              </a:solidFill>
            </a:rPr>
            <a:t>ABC</a:t>
          </a:r>
          <a:endParaRPr lang="LID4096" sz="1300" b="1">
            <a:solidFill>
              <a:srgbClr val="2525FF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200526</xdr:rowOff>
    </xdr:from>
    <xdr:ext cx="822960" cy="140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42000000}"/>
                </a:ext>
              </a:extLst>
            </xdr:cNvPr>
            <xdr:cNvSpPr txBox="1">
              <a:spLocks/>
            </xdr:cNvSpPr>
          </xdr:nvSpPr>
          <xdr:spPr>
            <a:xfrm>
              <a:off x="240632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𝐛</m:t>
                    </m:r>
                  </m:oMath>
                </m:oMathPara>
              </a14:m>
              <a:endParaRPr lang="LID4096" sz="900" b="1" i="0"/>
            </a:p>
          </xdr:txBody>
        </xdr:sp>
      </mc:Choice>
      <mc:Fallback xmlns="">
        <xdr:sp macro="" textlink="">
          <xdr:nvSpPr>
            <xdr:cNvPr id="6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2000000}"/>
                </a:ext>
              </a:extLst>
            </xdr:cNvPr>
            <xdr:cNvSpPr txBox="1">
              <a:spLocks/>
            </xdr:cNvSpPr>
          </xdr:nvSpPr>
          <xdr:spPr>
            <a:xfrm>
              <a:off x="240632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</a:rPr>
                <a:t>∗𝐗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=𝐛</a:t>
              </a:r>
              <a:endParaRPr lang="LID4096" sz="900" b="1" i="0"/>
            </a:p>
          </xdr:txBody>
        </xdr:sp>
      </mc:Fallback>
    </mc:AlternateContent>
    <xdr:clientData/>
  </xdr:oneCellAnchor>
  <xdr:twoCellAnchor>
    <xdr:from>
      <xdr:col>1</xdr:col>
      <xdr:colOff>0</xdr:colOff>
      <xdr:row>2</xdr:row>
      <xdr:rowOff>0</xdr:rowOff>
    </xdr:from>
    <xdr:to>
      <xdr:col>2</xdr:col>
      <xdr:colOff>213360</xdr:colOff>
      <xdr:row>3</xdr:row>
      <xdr:rowOff>182118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Box 1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SpPr txBox="1"/>
          </xdr:nvSpPr>
          <xdr:spPr>
            <a:xfrm>
              <a:off x="240030" y="403860"/>
              <a:ext cx="822960" cy="384048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9" name="TextBox 1">
              <a:extLst>
                <a:ext uri="{FF2B5EF4-FFF2-40B4-BE49-F238E27FC236}">
                  <a16:creationId xmlns:a16="http://schemas.microsoft.com/office/drawing/2014/main" id="{00000000-0008-0000-0400-000045000000}"/>
                </a:ext>
              </a:extLst>
            </xdr:cNvPr>
            <xdr:cNvSpPr txBox="1"/>
          </xdr:nvSpPr>
          <xdr:spPr>
            <a:xfrm>
              <a:off x="240030" y="403860"/>
              <a:ext cx="822960" cy="384048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1</xdr:col>
      <xdr:colOff>0</xdr:colOff>
      <xdr:row>4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47000000}"/>
                </a:ext>
              </a:extLst>
            </xdr:cNvPr>
            <xdr:cNvSpPr txBox="1">
              <a:spLocks/>
            </xdr:cNvSpPr>
          </xdr:nvSpPr>
          <xdr:spPr>
            <a:xfrm>
              <a:off x="240030" y="80772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</m:oMath>
                </m:oMathPara>
              </a14:m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SpPr txBox="1">
              <a:spLocks/>
            </xdr:cNvSpPr>
          </xdr:nvSpPr>
          <xdr:spPr>
            <a:xfrm>
              <a:off x="240030" y="80772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𝐲</a:t>
              </a:r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5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48000000}"/>
                </a:ext>
              </a:extLst>
            </xdr:cNvPr>
            <xdr:cNvSpPr txBox="1">
              <a:spLocks/>
            </xdr:cNvSpPr>
          </xdr:nvSpPr>
          <xdr:spPr>
            <a:xfrm>
              <a:off x="240030" y="10096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𝛃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SpPr txBox="1">
              <a:spLocks/>
            </xdr:cNvSpPr>
          </xdr:nvSpPr>
          <xdr:spPr>
            <a:xfrm>
              <a:off x="240030" y="10096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𝛃+ 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6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SpPr txBox="1">
              <a:spLocks/>
            </xdr:cNvSpPr>
          </xdr:nvSpPr>
          <xdr:spPr>
            <a:xfrm>
              <a:off x="240030" y="121158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 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𝛃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SpPr txBox="1">
              <a:spLocks/>
            </xdr:cNvSpPr>
          </xdr:nvSpPr>
          <xdr:spPr>
            <a:xfrm>
              <a:off x="240030" y="121158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𝛜=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𝐲−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2005</xdr:colOff>
      <xdr:row>7</xdr:row>
      <xdr:rowOff>0</xdr:rowOff>
    </xdr:from>
    <xdr:ext cx="235418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4B000000}"/>
                </a:ext>
              </a:extLst>
            </xdr:cNvPr>
            <xdr:cNvSpPr txBox="1">
              <a:spLocks/>
            </xdr:cNvSpPr>
          </xdr:nvSpPr>
          <xdr:spPr>
            <a:xfrm>
              <a:off x="107281" y="1403684"/>
              <a:ext cx="235418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 xmlns:m="http://schemas.openxmlformats.org/officeDocument/2006/math">
                  <m:sSup>
                    <m:sSupPr>
                      <m:ctrlPr>
                        <a:rPr kumimoji="0" lang="pt-BR" sz="9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𝛜</m:t>
                      </m:r>
                      <m:r>
                        <m:rPr>
                          <m:nor/>
                        </m:rPr>
                        <a:rPr kumimoji="0" lang="LID4096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</m:e>
                    <m:sup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𝐓</m:t>
                      </m:r>
                    </m:sup>
                  </m:sSup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𝛜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 =</m:t>
                  </m:r>
                  <m:sSup>
                    <m:sSupPr>
                      <m:ctrlPr>
                        <a:rPr lang="pt-BR" sz="900" b="1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pPr>
                    <m:e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𝐲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𝐗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𝛃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e>
                    <m:sup>
                      <m:r>
                        <a:rPr lang="pt-BR" sz="900" b="1" i="0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𝐓</m:t>
                      </m:r>
                    </m:sup>
                  </m:sSup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(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00FF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𝐲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−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𝐗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𝛃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  </a:t>
              </a:r>
              <a14:m>
                <m:oMath xmlns:m="http://schemas.openxmlformats.org/officeDocument/2006/math">
                  <m:r>
                    <a:rPr lang="pt-BR" sz="900" b="1" i="0" baseline="0"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𝚽</m:t>
                  </m:r>
                  <m:d>
                    <m:dPr>
                      <m:ctrlPr>
                        <a:rPr lang="pt-BR" sz="900" b="1" i="1" baseline="0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dPr>
                    <m:e>
                      <m:r>
                        <a:rPr lang="pt-BR" sz="1100" b="1" i="0" baseline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𝛃</m:t>
                      </m:r>
                    </m:e>
                  </m:d>
                  <m:r>
                    <a:rPr lang="pt-BR" sz="900" b="1" i="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</m:t>
                  </m:r>
                  <m:r>
                    <a:rPr lang="pt-BR" sz="900" b="1" i="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/ </m:t>
                  </m:r>
                  <m:r>
                    <a:rPr lang="pt-BR" sz="900" b="1" i="0" baseline="0"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lang="pt-BR" sz="900" b="1" i="0" baseline="0"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𝐐</m:t>
                  </m:r>
                </m:oMath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B000000}"/>
                </a:ext>
              </a:extLst>
            </xdr:cNvPr>
            <xdr:cNvSpPr txBox="1">
              <a:spLocks/>
            </xdr:cNvSpPr>
          </xdr:nvSpPr>
          <xdr:spPr>
            <a:xfrm>
              <a:off x="107281" y="1403684"/>
              <a:ext cx="235418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〖𝛜</a:t>
              </a:r>
              <a:r>
                <a:rPr kumimoji="0" lang="LID4096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"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〗^𝐓 𝛜   =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〖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𝛃)〗^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𝐓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  </a:t>
              </a:r>
              <a:r>
                <a:rPr lang="pt-BR" sz="9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𝚽(</a:t>
              </a:r>
              <a:r>
                <a:rPr lang="pt-BR" sz="11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𝛃)</a:t>
              </a:r>
              <a:r>
                <a:rPr lang="pt-BR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</a:t>
              </a:r>
              <a:r>
                <a:rPr lang="pt-BR" sz="9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/ </a:t>
              </a:r>
              <a:r>
                <a:rPr lang="pt-BR" sz="9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0</xdr:col>
      <xdr:colOff>230604</xdr:colOff>
      <xdr:row>8</xdr:row>
      <xdr:rowOff>5013</xdr:rowOff>
    </xdr:from>
    <xdr:ext cx="1920240" cy="38404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74000000}"/>
                </a:ext>
              </a:extLst>
            </xdr:cNvPr>
            <xdr:cNvSpPr txBox="1">
              <a:spLocks/>
            </xdr:cNvSpPr>
          </xdr:nvSpPr>
          <xdr:spPr>
            <a:xfrm>
              <a:off x="230604" y="1609224"/>
              <a:ext cx="1920240" cy="384048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>
                      <m:f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fPr>
                      <m:num>
                        <m:r>
                          <a:rPr kumimoji="0" lang="ar-AE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𝛛</m:t>
                        </m:r>
                        <m:sSup>
                          <m:sSupPr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𝛜</m:t>
                            </m:r>
                            <m:r>
                              <m:rPr>
                                <m:nor/>
                              </m:rPr>
                              <a:rPr kumimoji="0" lang="LID4096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 </m:t>
                            </m:r>
                          </m:e>
                          <m:sup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𝛜</m:t>
                        </m:r>
                      </m:num>
                      <m:den>
                        <m:r>
                          <a:rPr kumimoji="0" lang="ar-AE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𝛛</m:t>
                        </m:r>
                        <m:sSup>
                          <m:sSupPr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  <m:r>
                              <m:rPr>
                                <m:nor/>
                              </m:rPr>
                              <a:rPr kumimoji="0" lang="LID4096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 </m:t>
                            </m:r>
                          </m:e>
                          <m:sup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</m:den>
                    </m:f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BR" sz="900" b="1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(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𝐲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𝛃</m:t>
                        </m:r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900" b="1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𝛃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𝟎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1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:cNvPr>
            <xdr:cNvSpPr txBox="1">
              <a:spLocks/>
            </xdr:cNvSpPr>
          </xdr:nvSpPr>
          <xdr:spPr>
            <a:xfrm>
              <a:off x="230604" y="1609224"/>
              <a:ext cx="1920240" cy="384048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(𝛛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〖𝛜</a:t>
              </a:r>
              <a:r>
                <a:rPr kumimoji="0" lang="LID4096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"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〗^𝐓 𝛜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)/(𝛛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〖𝛃</a:t>
              </a:r>
              <a:r>
                <a:rPr kumimoji="0" lang="LID4096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"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〗^𝐓 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=〖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𝛃)〗^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𝐓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𝛃)=𝟎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0</xdr:col>
      <xdr:colOff>240631</xdr:colOff>
      <xdr:row>10</xdr:row>
      <xdr:rowOff>0</xdr:rowOff>
    </xdr:from>
    <xdr:ext cx="2717131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76000000}"/>
                </a:ext>
              </a:extLst>
            </xdr:cNvPr>
            <xdr:cNvSpPr txBox="1">
              <a:spLocks/>
            </xdr:cNvSpPr>
          </xdr:nvSpPr>
          <xdr:spPr>
            <a:xfrm>
              <a:off x="240631" y="2005263"/>
              <a:ext cx="2717131" cy="17373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  …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𝐍𝐞𝐰𝐭𝐨𝐧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𝐒𝐎𝐋𝐔𝐓𝐈𝐎𝐍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18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:cNvPr>
            <xdr:cNvSpPr txBox="1">
              <a:spLocks/>
            </xdr:cNvSpPr>
          </xdr:nvSpPr>
          <xdr:spPr>
            <a:xfrm>
              <a:off x="240631" y="2005263"/>
              <a:ext cx="2717131" cy="17373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=〖〖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𝐗)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𝐲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…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𝐍𝐞𝐰𝐭𝐨𝐧 𝐒𝐎𝐋𝐔𝐓𝐈𝐎𝐍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10</xdr:row>
      <xdr:rowOff>200526</xdr:rowOff>
    </xdr:from>
    <xdr:ext cx="128016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 txBox="1">
              <a:spLocks/>
            </xdr:cNvSpPr>
          </xdr:nvSpPr>
          <xdr:spPr>
            <a:xfrm>
              <a:off x="240632" y="2205789"/>
              <a:ext cx="128016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kumimoji="0" lang="pt-BR" sz="9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chemeClr val="tx1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 txBox="1">
              <a:spLocks/>
            </xdr:cNvSpPr>
          </xdr:nvSpPr>
          <xdr:spPr>
            <a:xfrm>
              <a:off x="240632" y="2205789"/>
              <a:ext cx="128016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=〖〖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𝐐𝐗)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chemeClr val="tx1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</xdr:col>
      <xdr:colOff>120313</xdr:colOff>
      <xdr:row>10</xdr:row>
      <xdr:rowOff>200526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C000000}"/>
                </a:ext>
              </a:extLst>
            </xdr:cNvPr>
            <xdr:cNvSpPr txBox="1">
              <a:spLocks/>
            </xdr:cNvSpPr>
          </xdr:nvSpPr>
          <xdr:spPr>
            <a:xfrm>
              <a:off x="1584155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𝛃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SpPr txBox="1">
              <a:spLocks/>
            </xdr:cNvSpPr>
          </xdr:nvSpPr>
          <xdr:spPr>
            <a:xfrm>
              <a:off x="1584155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 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𝛃+ 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406069</xdr:colOff>
      <xdr:row>10</xdr:row>
      <xdr:rowOff>200526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D000000}"/>
                </a:ext>
              </a:extLst>
            </xdr:cNvPr>
            <xdr:cNvSpPr txBox="1">
              <a:spLocks/>
            </xdr:cNvSpPr>
          </xdr:nvSpPr>
          <xdr:spPr>
            <a:xfrm>
              <a:off x="2481516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 xmlns:m="http://schemas.openxmlformats.org/officeDocument/2006/math">
                  <m:r>
                    <a:rPr lang="pt-BR" sz="900" b="1" i="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𝐲</m:t>
                  </m:r>
                  <m:r>
                    <a:rPr lang="pt-BR" sz="9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=</m:t>
                  </m:r>
                  <m:r>
                    <a:rPr lang="pt-BR" sz="9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𝐟</m:t>
                  </m:r>
                  <m:r>
                    <a:rPr lang="pt-BR" sz="9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(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𝐗</m:t>
                  </m:r>
                  <m:r>
                    <a:rPr kumimoji="0" lang="pt-BR" sz="9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𝐐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,</m:t>
                  </m:r>
                  <m:r>
                    <a:rPr lang="pt-BR" sz="900" b="1" i="0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𝛃</m:t>
                  </m:r>
                </m:oMath>
              </a14:m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LID4096" sz="90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SpPr txBox="1">
              <a:spLocks/>
            </xdr:cNvSpPr>
          </xdr:nvSpPr>
          <xdr:spPr>
            <a:xfrm>
              <a:off x="2481516" y="2205789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=𝐟(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 ,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</a:t>
              </a:r>
              <a:r>
                <a:rPr lang="pt-BR" sz="900" b="1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LID4096" sz="90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2006</xdr:colOff>
      <xdr:row>12</xdr:row>
      <xdr:rowOff>0</xdr:rowOff>
    </xdr:from>
    <xdr:ext cx="384810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E000000}"/>
                </a:ext>
              </a:extLst>
            </xdr:cNvPr>
            <xdr:cNvSpPr txBox="1">
              <a:spLocks/>
            </xdr:cNvSpPr>
          </xdr:nvSpPr>
          <xdr:spPr>
            <a:xfrm>
              <a:off x="107282" y="2406316"/>
              <a:ext cx="38481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acc>
                        <m:accPr>
                          <m:chr m:val="̂"/>
                          <m:ctrlPr>
                            <a:rPr kumimoji="0" lang="pt-BR" sz="9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accPr>
                        <m:e>
                          <m:r>
                            <a:rPr kumimoji="0" lang="pt-BR" sz="9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𝛃</m:t>
                          </m:r>
                        </m:e>
                      </m:acc>
                    </m:e>
                    <m:sub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𝐢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+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𝟏</m:t>
                      </m:r>
                    </m:sub>
                  </m:sSub>
                  <m:r>
                    <a:rPr kumimoji="0" lang="ar-AE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=</m:t>
                  </m:r>
                  <m:sSub>
                    <m:sSub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acc>
                        <m:accPr>
                          <m:chr m:val="̂"/>
                          <m:ctrlPr>
                            <a:rPr kumimoji="0" lang="pt-BR" sz="9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accPr>
                        <m:e>
                          <m:r>
                            <a:rPr kumimoji="0" lang="pt-BR" sz="9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𝛃</m:t>
                          </m:r>
                        </m:e>
                      </m:acc>
                    </m:e>
                    <m:sub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𝐢</m:t>
                      </m:r>
                    </m:sub>
                  </m:sSub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</m:t>
                  </m:r>
                  <m:sSup>
                    <m:sSup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+</m:t>
                      </m:r>
                      <m:sSup>
                        <m:sSupPr>
                          <m:ctrlPr>
                            <a:rPr kumimoji="0" lang="ar-AE" sz="900" b="1" i="1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kumimoji="0" lang="pt-BR" sz="900" b="1" i="0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  (</m:t>
                          </m:r>
                          <m:r>
                            <a:rPr kumimoji="0" lang="pt-BR" sz="900" b="1" i="0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𝐗</m:t>
                          </m:r>
                        </m:e>
                        <m:sup>
                          <m:r>
                            <a:rPr kumimoji="0" lang="pt-BR" sz="900" b="1" i="0" u="none" strike="noStrike" kern="120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𝐓</m:t>
                          </m:r>
                        </m:sup>
                      </m:sSup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𝐐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𝐗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+ 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𝛌</m:t>
                      </m:r>
                      <m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𝐈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e>
                    <m:sup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𝟏</m:t>
                      </m:r>
                    </m:sup>
                  </m:sSup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00FF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                     </m:t>
                  </m:r>
                  <m:sSup>
                    <m:sSup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pPr>
                    <m:e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𝐗</m:t>
                      </m:r>
                    </m:e>
                    <m:sup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𝐓</m:t>
                      </m:r>
                    </m:sup>
                  </m:sSup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𝐐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(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00FF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𝐲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−</m:t>
                  </m:r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𝐗</m:t>
                  </m:r>
                  <m:sSub>
                    <m:sSubPr>
                      <m:ctrlPr>
                        <a:rPr kumimoji="0" lang="ar-AE" sz="900" b="1" i="1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acc>
                        <m:accPr>
                          <m:chr m:val="̂"/>
                          <m:ctrlPr>
                            <a:rPr kumimoji="0" lang="pt-BR" sz="9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accPr>
                        <m:e>
                          <m:r>
                            <a:rPr kumimoji="0" lang="pt-BR" sz="9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𝛃</m:t>
                          </m:r>
                        </m:e>
                      </m:acc>
                    </m:e>
                    <m:sub>
                      <m:r>
                        <a:rPr kumimoji="0" lang="pt-BR" sz="900" b="1" i="0" u="none" strike="noStrike" kern="120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𝐢</m:t>
                      </m:r>
                    </m:sub>
                  </m:sSub>
                  <m:r>
                    <a:rPr kumimoji="0" lang="pt-BR" sz="900" b="1" i="0" u="none" strike="noStrike" kern="120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)</m:t>
                  </m:r>
                </m:oMath>
              </a14:m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  ...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Taylor series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SpPr txBox="1">
              <a:spLocks/>
            </xdr:cNvSpPr>
          </xdr:nvSpPr>
          <xdr:spPr>
            <a:xfrm>
              <a:off x="107282" y="2406316"/>
              <a:ext cx="38481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𝐢+𝟏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   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𝛌𝐈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                  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  ...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Taylor series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0</xdr:col>
      <xdr:colOff>105276</xdr:colOff>
      <xdr:row>13</xdr:row>
      <xdr:rowOff>0</xdr:rowOff>
    </xdr:from>
    <xdr:ext cx="3058027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F000000}"/>
                </a:ext>
              </a:extLst>
            </xdr:cNvPr>
            <xdr:cNvSpPr txBox="1">
              <a:spLocks/>
            </xdr:cNvSpPr>
          </xdr:nvSpPr>
          <xdr:spPr>
            <a:xfrm>
              <a:off x="105276" y="2606842"/>
              <a:ext cx="3058027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</m:e>
                        </m:acc>
                      </m:e>
                      <m: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𝐢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</m:e>
                        </m:acc>
                      </m:e>
                      <m: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𝐢</m:t>
                        </m:r>
                      </m:sub>
                    </m:sSub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   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  </m:t>
                        </m:r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kumimoji="0" lang="pt-BR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𝛌</m:t>
                            </m:r>
                          </m:e>
                          <m:sub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𝐝𝐢𝐚𝐠</m:t>
                            </m:r>
                          </m:sub>
                        </m:s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kumimoji="0" lang="ar-AE" sz="900" b="1" i="1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</m:t>
                            </m:r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kumimoji="0" lang="pt-BR" sz="900" b="1" i="0" u="none" strike="noStrike" kern="120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𝐓</m:t>
                            </m:r>
                          </m:sup>
                        </m:s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))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   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𝐓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𝐐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sSub>
                      <m:sSub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kumimoji="0" lang="pt-BR" sz="9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kumimoji="0" lang="pt-BR" sz="9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𝛃</m:t>
                            </m:r>
                          </m:e>
                        </m:acc>
                      </m:e>
                      <m:sub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𝐢</m:t>
                        </m:r>
                      </m:sub>
                    </m:sSub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SpPr txBox="1">
              <a:spLocks/>
            </xdr:cNvSpPr>
          </xdr:nvSpPr>
          <xdr:spPr>
            <a:xfrm>
              <a:off x="105276" y="2606842"/>
              <a:ext cx="3058027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𝐢+𝟏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 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</a:t>
              </a:r>
              <a:r>
                <a:rPr lang="pt-BR" sz="9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𝛌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_𝐝𝐢𝐚𝐠 (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 𝐗))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    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𝐓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𝐐(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𝐢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591554</xdr:colOff>
      <xdr:row>13</xdr:row>
      <xdr:rowOff>0</xdr:rowOff>
    </xdr:from>
    <xdr:ext cx="1443790" cy="394315"/>
    <xdr:sp macro="" textlink="">
      <xdr:nvSpPr>
        <xdr:cNvPr id="17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/>
        </xdr:cNvSpPr>
      </xdr:nvSpPr>
      <xdr:spPr>
        <a:xfrm>
          <a:off x="696830" y="2606842"/>
          <a:ext cx="1443790" cy="39431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txBody>
        <a:bodyPr vertOverflow="clip" horzOverflow="clip" wrap="square" lIns="45720" tIns="0" rIns="45720" bIns="0" anchor="t" anchorCtr="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endParaRPr lang="en-US" sz="900" b="1" i="0" u="none" strike="noStrike" baseline="0">
            <a:solidFill>
              <a:sysClr val="windowText" lastClr="000000"/>
            </a:solidFill>
            <a:latin typeface="Cambria Math" panose="02040503050406030204" pitchFamily="18" charset="0"/>
            <a:ea typeface="Cambria Math" panose="02040503050406030204" pitchFamily="18" charset="0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r>
            <a:rPr lang="en-US" sz="900" b="1" i="0" u="none" strike="noStrike" baseline="0">
              <a:solidFill>
                <a:sysClr val="windowText" lastClr="000000"/>
              </a:solidFill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Step size </a:t>
          </a:r>
          <a:endParaRPr lang="LID4096" sz="900" b="1" i="0">
            <a:solidFill>
              <a:sysClr val="windowText" lastClr="000000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oneCellAnchor>
  <xdr:oneCellAnchor>
    <xdr:from>
      <xdr:col>2</xdr:col>
      <xdr:colOff>245644</xdr:colOff>
      <xdr:row>0</xdr:row>
      <xdr:rowOff>200526</xdr:rowOff>
    </xdr:from>
    <xdr:ext cx="182880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13000000}"/>
                </a:ext>
              </a:extLst>
            </xdr:cNvPr>
            <xdr:cNvSpPr txBox="1">
              <a:spLocks/>
            </xdr:cNvSpPr>
          </xdr:nvSpPr>
          <xdr:spPr>
            <a:xfrm>
              <a:off x="1097881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pt-BR" sz="900" b="1" i="0" baseline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∙</m:t>
                  </m:r>
                </m:oMath>
              </a14:m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13000000}"/>
                </a:ext>
              </a:extLst>
            </xdr:cNvPr>
            <xdr:cNvSpPr txBox="1">
              <a:spLocks/>
            </xdr:cNvSpPr>
          </xdr:nvSpPr>
          <xdr:spPr>
            <a:xfrm>
              <a:off x="1097881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900" b="1" i="0" baseline="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∙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250659</xdr:colOff>
      <xdr:row>2</xdr:row>
      <xdr:rowOff>0</xdr:rowOff>
    </xdr:from>
    <xdr:ext cx="1813758" cy="173736"/>
    <xdr:sp macro="" textlink="">
      <xdr:nvSpPr>
        <xdr:cNvPr id="21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/>
        </xdr:cNvSpPr>
      </xdr:nvSpPr>
      <xdr:spPr>
        <a:xfrm>
          <a:off x="1102896" y="401053"/>
          <a:ext cx="1813758" cy="173736"/>
        </a:xfrm>
        <a:prstGeom prst="rect">
          <a:avLst/>
        </a:prstGeom>
        <a:solidFill>
          <a:schemeClr val="bg1"/>
        </a:solidFill>
      </xdr:spPr>
      <xdr:txBody>
        <a:bodyPr vertOverflow="clip" horzOverflow="clip" wrap="square" lIns="0" tIns="0" rIns="45720" bIns="0" anchor="t" anchorCtr="0">
          <a:noAutofit/>
        </a:bodyPr>
        <a:lstStyle/>
        <a:p>
          <a:pPr marL="0" marR="0" lvl="0" indent="0" algn="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r>
            <a:rPr lang="en-US" sz="900" b="1" i="0" u="none" strike="noStrike" baseline="0">
              <a:solidFill>
                <a:srgbClr val="FF0000"/>
              </a:solidFill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... </a:t>
          </a:r>
          <a:r>
            <a:rPr lang="en-US" sz="900" b="1" i="0" baseline="0">
              <a:solidFill>
                <a:srgbClr val="FF0000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+ errors   </a:t>
          </a:r>
          <a:endParaRPr lang="LID4096" sz="900" b="1" i="0">
            <a:solidFill>
              <a:srgbClr val="FF0000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oneCellAnchor>
  <xdr:twoCellAnchor>
    <xdr:from>
      <xdr:col>2</xdr:col>
      <xdr:colOff>265696</xdr:colOff>
      <xdr:row>3</xdr:row>
      <xdr:rowOff>25065</xdr:rowOff>
    </xdr:from>
    <xdr:to>
      <xdr:col>5</xdr:col>
      <xdr:colOff>230606</xdr:colOff>
      <xdr:row>5</xdr:row>
      <xdr:rowOff>115301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1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 txBox="1"/>
          </xdr:nvSpPr>
          <xdr:spPr>
            <a:xfrm>
              <a:off x="982578" y="626644"/>
              <a:ext cx="1799725" cy="491289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  <m:r>
                      <a:rPr lang="ar-AE" sz="900" b="1" i="1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≈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  <m: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𝚫</m:t>
                                    </m:r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  <m:r>
                          <a:rPr lang="pt-BR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𝚫</m:t>
                            </m:r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𝒋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TextBox 1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 txBox="1"/>
          </xdr:nvSpPr>
          <xdr:spPr>
            <a:xfrm>
              <a:off x="982578" y="626644"/>
              <a:ext cx="1799725" cy="491289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)≈(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𝒋+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2</xdr:col>
      <xdr:colOff>265697</xdr:colOff>
      <xdr:row>5</xdr:row>
      <xdr:rowOff>140368</xdr:rowOff>
    </xdr:from>
    <xdr:ext cx="1794709" cy="209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SpPr txBox="1">
              <a:spLocks/>
            </xdr:cNvSpPr>
          </xdr:nvSpPr>
          <xdr:spPr>
            <a:xfrm>
              <a:off x="982579" y="1143000"/>
              <a:ext cx="1794709" cy="209952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1100" b="1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𝐲</m:t>
                        </m:r>
                      </m:e>
                      <m:sub>
                        <m:r>
                          <a:rPr lang="ar-AE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𝐢</m:t>
                        </m:r>
                      </m:sub>
                    </m:sSub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</m:t>
                            </m:r>
                          </m:sub>
                        </m:sSub>
                        <m:r>
                          <a:rPr lang="pt-BR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b>
                        <m: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𝒊</m:t>
                        </m:r>
                      </m:sub>
                    </m:sSub>
                  </m:oMath>
                </m:oMathPara>
              </a14:m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SpPr txBox="1">
              <a:spLocks/>
            </xdr:cNvSpPr>
          </xdr:nvSpPr>
          <xdr:spPr>
            <a:xfrm>
              <a:off x="982579" y="1143000"/>
              <a:ext cx="1794709" cy="209952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𝐲</a:t>
              </a:r>
              <a:r>
                <a:rPr lang="ar-AE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_𝐢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〖〖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8</xdr:col>
      <xdr:colOff>611605</xdr:colOff>
      <xdr:row>0</xdr:row>
      <xdr:rowOff>200526</xdr:rowOff>
    </xdr:from>
    <xdr:to>
      <xdr:col>15</xdr:col>
      <xdr:colOff>270621</xdr:colOff>
      <xdr:row>16</xdr:row>
      <xdr:rowOff>27969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4998118" y="200526"/>
          <a:ext cx="3940253" cy="3035864"/>
          <a:chOff x="4115894" y="205509"/>
          <a:chExt cx="3940253" cy="3035864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GrpSpPr/>
        </xdr:nvGrpSpPr>
        <xdr:grpSpPr>
          <a:xfrm>
            <a:off x="4115894" y="205509"/>
            <a:ext cx="3940253" cy="1593625"/>
            <a:chOff x="4145507" y="2134495"/>
            <a:chExt cx="3936113" cy="1508635"/>
          </a:xfrm>
        </xdr:grpSpPr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00000000-0008-0000-0300-00001F000000}"/>
                </a:ext>
              </a:extLst>
            </xdr:cNvPr>
            <xdr:cNvGrpSpPr/>
          </xdr:nvGrpSpPr>
          <xdr:grpSpPr>
            <a:xfrm>
              <a:off x="4145507" y="2134495"/>
              <a:ext cx="3936113" cy="1503678"/>
              <a:chOff x="22126432" y="42083145"/>
              <a:chExt cx="6422669" cy="2610058"/>
            </a:xfrm>
          </xdr:grpSpPr>
          <xdr:sp macro="" textlink="">
            <xdr:nvSpPr>
              <xdr:cNvPr id="38" name="Rectangle 37">
                <a:extLst>
                  <a:ext uri="{FF2B5EF4-FFF2-40B4-BE49-F238E27FC236}">
                    <a16:creationId xmlns:a16="http://schemas.microsoft.com/office/drawing/2014/main" id="{00000000-0008-0000-0300-000026000000}"/>
                  </a:ext>
                </a:extLst>
              </xdr:cNvPr>
              <xdr:cNvSpPr/>
            </xdr:nvSpPr>
            <xdr:spPr>
              <a:xfrm>
                <a:off x="22175316" y="42107506"/>
                <a:ext cx="6373785" cy="2585697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900" i="0"/>
              </a:p>
            </xdr:txBody>
          </xdr:sp>
          <xdr:grpSp>
            <xdr:nvGrpSpPr>
              <xdr:cNvPr id="39" name="Group 38">
                <a:extLst>
                  <a:ext uri="{FF2B5EF4-FFF2-40B4-BE49-F238E27FC236}">
                    <a16:creationId xmlns:a16="http://schemas.microsoft.com/office/drawing/2014/main" id="{00000000-0008-0000-0300-000027000000}"/>
                  </a:ext>
                </a:extLst>
              </xdr:cNvPr>
              <xdr:cNvGrpSpPr/>
            </xdr:nvGrpSpPr>
            <xdr:grpSpPr>
              <a:xfrm>
                <a:off x="22126432" y="42083145"/>
                <a:ext cx="6316435" cy="2515894"/>
                <a:chOff x="5201442" y="13238029"/>
                <a:chExt cx="6123140" cy="2143962"/>
              </a:xfrm>
            </xdr:grpSpPr>
            <xdr:sp macro="" textlink="">
              <xdr:nvSpPr>
                <xdr:cNvPr id="40" name="TextBox 14">
                  <a:extLst>
                    <a:ext uri="{FF2B5EF4-FFF2-40B4-BE49-F238E27FC236}">
                      <a16:creationId xmlns:a16="http://schemas.microsoft.com/office/drawing/2014/main" id="{00000000-0008-0000-0300-000028000000}"/>
                    </a:ext>
                  </a:extLst>
                </xdr:cNvPr>
                <xdr:cNvSpPr txBox="1"/>
              </xdr:nvSpPr>
              <xdr:spPr>
                <a:xfrm>
                  <a:off x="5312201" y="13616297"/>
                  <a:ext cx="6012381" cy="264282"/>
                </a:xfrm>
                <a:prstGeom prst="rect">
                  <a:avLst/>
                </a:prstGeom>
                <a:noFill/>
                <a:ln w="9525">
                  <a:solidFill>
                    <a:schemeClr val="tx1"/>
                  </a:solidFill>
                  <a:prstDash val="dash"/>
                </a:ln>
              </xdr:spPr>
              <xdr:txBody>
                <a:bodyPr wrap="square" rtlCol="0" anchor="b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 algn="r"/>
                  <a:endParaRPr lang="en-AU" sz="900" b="0" i="0" baseline="30000">
                    <a:solidFill>
                      <a:sysClr val="windowText" lastClr="00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endParaRPr>
                </a:p>
              </xdr:txBody>
            </xdr:sp>
            <xdr:grpSp>
              <xdr:nvGrpSpPr>
                <xdr:cNvPr id="41" name="Group 40">
                  <a:extLst>
                    <a:ext uri="{FF2B5EF4-FFF2-40B4-BE49-F238E27FC236}">
                      <a16:creationId xmlns:a16="http://schemas.microsoft.com/office/drawing/2014/main" id="{00000000-0008-0000-0300-000029000000}"/>
                    </a:ext>
                  </a:extLst>
                </xdr:cNvPr>
                <xdr:cNvGrpSpPr/>
              </xdr:nvGrpSpPr>
              <xdr:grpSpPr>
                <a:xfrm>
                  <a:off x="5201442" y="13238029"/>
                  <a:ext cx="6051840" cy="2143962"/>
                  <a:chOff x="7487442" y="13319672"/>
                  <a:chExt cx="6051840" cy="2143962"/>
                </a:xfrm>
              </xdr:grpSpPr>
              <xdr:grpSp>
                <xdr:nvGrpSpPr>
                  <xdr:cNvPr id="42" name="Group 41">
                    <a:extLst>
                      <a:ext uri="{FF2B5EF4-FFF2-40B4-BE49-F238E27FC236}">
                        <a16:creationId xmlns:a16="http://schemas.microsoft.com/office/drawing/2014/main" id="{00000000-0008-0000-0300-00002A000000}"/>
                      </a:ext>
                    </a:extLst>
                  </xdr:cNvPr>
                  <xdr:cNvGrpSpPr/>
                </xdr:nvGrpSpPr>
                <xdr:grpSpPr>
                  <a:xfrm>
                    <a:off x="7487442" y="13570637"/>
                    <a:ext cx="6051840" cy="1892997"/>
                    <a:chOff x="6788231" y="13643871"/>
                    <a:chExt cx="4944205" cy="1681795"/>
                  </a:xfrm>
                </xdr:grpSpPr>
                <xdr:grpSp>
                  <xdr:nvGrpSpPr>
                    <xdr:cNvPr id="45" name="Group 44">
                      <a:extLst>
                        <a:ext uri="{FF2B5EF4-FFF2-40B4-BE49-F238E27FC236}">
                          <a16:creationId xmlns:a16="http://schemas.microsoft.com/office/drawing/2014/main" id="{00000000-0008-0000-0300-00002D00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8678901" y="13643871"/>
                      <a:ext cx="3053535" cy="1681795"/>
                      <a:chOff x="5352490" y="15087001"/>
                      <a:chExt cx="1962660" cy="1121033"/>
                    </a:xfrm>
                  </xdr:grpSpPr>
                  <xdr:sp macro="" textlink="">
                    <xdr:nvSpPr>
                      <xdr:cNvPr id="47" name="Text Box 5">
                        <a:extLst>
                          <a:ext uri="{FF2B5EF4-FFF2-40B4-BE49-F238E27FC236}">
                            <a16:creationId xmlns:a16="http://schemas.microsoft.com/office/drawing/2014/main" id="{00000000-0008-0000-0300-00002F000000}"/>
                          </a:ext>
                        </a:extLst>
                      </xdr:cNvPr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5361072" y="15139884"/>
                        <a:ext cx="1954078" cy="951494"/>
                      </a:xfrm>
                      <a:prstGeom prst="rect">
                        <a:avLst/>
                      </a:prstGeom>
                      <a:noFill/>
                      <a:ln w="22225">
                        <a:noFill/>
                        <a:miter lim="800000"/>
                        <a:headEnd/>
                        <a:tailEnd type="none" w="med" len="lg"/>
                      </a:ln>
                    </xdr:spPr>
                    <xdr:txBody>
                      <a:bodyPr wrap="square">
                        <a:noAutofit/>
                      </a:bodyPr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u="none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u="none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etc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endParaRPr lang="en-AU" sz="900" i="1" baseline="-25000">
                          <a:solidFill>
                            <a:srgbClr val="3333CC"/>
                          </a:solidFill>
                          <a:latin typeface="Times New Roman" pitchFamily="18" charset="0"/>
                          <a:sym typeface="Symbol" pitchFamily="18" charset="2"/>
                        </a:endParaRPr>
                      </a:p>
                    </xdr:txBody>
                  </xdr:sp>
                  <xdr:grpSp>
                    <xdr:nvGrpSpPr>
                      <xdr:cNvPr id="48" name="Group 47">
                        <a:extLst>
                          <a:ext uri="{FF2B5EF4-FFF2-40B4-BE49-F238E27FC236}">
                            <a16:creationId xmlns:a16="http://schemas.microsoft.com/office/drawing/2014/main" id="{00000000-0008-0000-0300-000030000000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5352490" y="15087001"/>
                        <a:ext cx="1927064" cy="1121033"/>
                        <a:chOff x="2684268" y="18284795"/>
                        <a:chExt cx="1927064" cy="2578377"/>
                      </a:xfrm>
                    </xdr:grpSpPr>
                    <xdr:sp macro="" textlink="">
                      <xdr:nvSpPr>
                        <xdr:cNvPr id="49" name="Line 9">
                          <a:extLst>
                            <a:ext uri="{FF2B5EF4-FFF2-40B4-BE49-F238E27FC236}">
                              <a16:creationId xmlns:a16="http://schemas.microsoft.com/office/drawing/2014/main" id="{00000000-0008-0000-0300-000031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>
                          <a:off x="2684268" y="18284795"/>
                          <a:ext cx="0" cy="2573965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anchor="ctr"/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  <xdr:sp macro="" textlink="">
                      <xdr:nvSpPr>
                        <xdr:cNvPr id="50" name="Line 11">
                          <a:extLst>
                            <a:ext uri="{FF2B5EF4-FFF2-40B4-BE49-F238E27FC236}">
                              <a16:creationId xmlns:a16="http://schemas.microsoft.com/office/drawing/2014/main" id="{00000000-0008-0000-0300-000032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 flipH="1" flipV="1">
                          <a:off x="4611332" y="18298080"/>
                          <a:ext cx="0" cy="2565092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lIns="90000" tIns="46800" rIns="90000" bIns="46800" anchor="ctr">
                          <a:sp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</xdr:grpSp>
                </xdr:grpSp>
                <xdr:sp macro="" textlink="">
                  <xdr:nvSpPr>
                    <xdr:cNvPr id="46" name="TextBox 14">
                      <a:extLst>
                        <a:ext uri="{FF2B5EF4-FFF2-40B4-BE49-F238E27FC236}">
                          <a16:creationId xmlns:a16="http://schemas.microsoft.com/office/drawing/2014/main" id="{00000000-0008-0000-0300-00002E000000}"/>
                        </a:ext>
                      </a:extLst>
                    </xdr:cNvPr>
                    <xdr:cNvSpPr txBox="1"/>
                  </xdr:nvSpPr>
                  <xdr:spPr>
                    <a:xfrm>
                      <a:off x="6788231" y="13714943"/>
                      <a:ext cx="1682505" cy="301326"/>
                    </a:xfrm>
                    <a:prstGeom prst="rect">
                      <a:avLst/>
                    </a:prstGeom>
                    <a:noFill/>
                    <a:ln>
                      <a:noFill/>
                      <a:prstDash val="dash"/>
                    </a:ln>
                  </xdr:spPr>
                  <xdr:txBody>
                    <a:bodyPr wrap="square" rtlCol="0" anchor="b">
                      <a:noAutofit/>
                    </a:bodyPr>
                    <a:lstStyle>
                      <a:defPPr>
                        <a:defRPr lang="en-AU"/>
                      </a:defPPr>
                      <a:lvl1pPr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1pPr>
                      <a:lvl2pPr marL="4572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2pPr>
                      <a:lvl3pPr marL="9144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3pPr>
                      <a:lvl4pPr marL="13716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4pPr>
                      <a:lvl5pPr marL="18288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9pPr>
                    </a:lstStyle>
                    <a:p>
                      <a:pPr marL="0" indent="0" algn="ctr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</a:pPr>
                      <a:r>
                        <a:rPr lang="en-AU" sz="1000" b="1" i="0" kern="120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Sensitivity (vector) </a:t>
                      </a:r>
                      <a:endParaRPr lang="en-AU" sz="1000" b="1" i="0" kern="1200" baseline="3000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43" name="TextBox 14">
                    <a:extLst>
                      <a:ext uri="{FF2B5EF4-FFF2-40B4-BE49-F238E27FC236}">
                        <a16:creationId xmlns:a16="http://schemas.microsoft.com/office/drawing/2014/main" id="{00000000-0008-0000-0300-00002B000000}"/>
                      </a:ext>
                    </a:extLst>
                  </xdr:cNvPr>
                  <xdr:cNvSpPr txBox="1"/>
                </xdr:nvSpPr>
                <xdr:spPr>
                  <a:xfrm>
                    <a:off x="9190410" y="13818131"/>
                    <a:ext cx="733193" cy="1551370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b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100" b="1" i="0" kern="1200" baseline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lang="en-AU" sz="1100" b="1" i="0" kern="1200" baseline="-2500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...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  <xdr:sp macro="" textlink="">
                <xdr:nvSpPr>
                  <xdr:cNvPr id="44" name="TextBox 14">
                    <a:extLst>
                      <a:ext uri="{FF2B5EF4-FFF2-40B4-BE49-F238E27FC236}">
                        <a16:creationId xmlns:a16="http://schemas.microsoft.com/office/drawing/2014/main" id="{00000000-0008-0000-0300-00002C000000}"/>
                      </a:ext>
                    </a:extLst>
                  </xdr:cNvPr>
                  <xdr:cNvSpPr txBox="1"/>
                </xdr:nvSpPr>
                <xdr:spPr>
                  <a:xfrm>
                    <a:off x="9966700" y="13319672"/>
                    <a:ext cx="3461689" cy="425632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t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200" b="1" i="0" kern="1200" baseline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lang="en-AU" sz="1200" b="1" i="0" kern="1200" baseline="-2500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 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200" b="1" i="0" kern="1200" baseline="-25000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</xdr:grpSp>
          </xdr:grpSp>
        </xdr:grpSp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300-000020000000}"/>
                </a:ext>
              </a:extLst>
            </xdr:cNvPr>
            <xdr:cNvGrpSpPr/>
          </xdr:nvGrpSpPr>
          <xdr:grpSpPr>
            <a:xfrm>
              <a:off x="4212570" y="2631672"/>
              <a:ext cx="1094676" cy="1011458"/>
              <a:chOff x="4212570" y="2631672"/>
              <a:chExt cx="1094676" cy="1011458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3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300-000021000000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bar>
                        <m:r>
                          <a:rPr lang="pt-BR" sz="10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  </m:t>
                        </m:r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14:m>
                      <m:oMath xmlns:m="http://schemas.openxmlformats.org/officeDocument/2006/math"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GB" sz="1000" b="1" i="0"/>
                  </a:p>
                </xdr:txBody>
              </xdr:sp>
            </mc:Choice>
            <mc:Fallback xmlns="">
              <xdr:sp macro="" textlink="">
                <xdr:nvSpPr>
                  <xdr:cNvPr id="33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8C83E9E7-AC2B-B427-8454-DBDF07924F61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1000" b="1" i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▁𝐡=  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▁𝐩</a:t>
                    </a:r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:r>
                      <a:rPr lang="ar-AE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GB" sz="1000" b="1" i="0"/>
                  </a:p>
                </xdr:txBody>
              </xdr:sp>
            </mc:Fallback>
          </mc:AlternateContent>
          <xdr:sp macro="" textlink="">
            <xdr:nvSpPr>
              <xdr:cNvPr id="34" name="Text Box 3">
                <a:extLst>
                  <a:ext uri="{FF2B5EF4-FFF2-40B4-BE49-F238E27FC236}">
                    <a16:creationId xmlns:a16="http://schemas.microsoft.com/office/drawing/2014/main" id="{00000000-0008-0000-0300-000022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50511" y="2843786"/>
                <a:ext cx="931681" cy="136446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 eaLnBrk="0" fontAlgn="base" hangingPunct="0"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o</a:t>
                </a:r>
                <a:r>
                  <a:rPr lang="en-AU" sz="900" b="1" i="0" kern="1200" baseline="-250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 = </a:t>
                </a:r>
                <a:r>
                  <a:rPr lang="en-AU" sz="900" b="1" i="0" kern="120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X 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(p</a:t>
                </a:r>
                <a:r>
                  <a:rPr lang="en-AU" sz="900" b="1" i="0" kern="1200" baseline="-250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)</a:t>
                </a:r>
                <a:endParaRPr sz="9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35" name="Text Box 4">
                <a:extLst>
                  <a:ext uri="{FF2B5EF4-FFF2-40B4-BE49-F238E27FC236}">
                    <a16:creationId xmlns:a16="http://schemas.microsoft.com/office/drawing/2014/main" id="{00000000-0008-0000-0300-000023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12570" y="2967647"/>
                <a:ext cx="1059623" cy="215703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o-o</a:t>
                </a:r>
                <a:r>
                  <a:rPr lang="en-AU" sz="1200" b="1" i="0" kern="1200" baseline="-250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00B05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≈ J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(p-p</a:t>
                </a:r>
                <a:r>
                  <a:rPr lang="en-AU" sz="1200" b="1" i="0" kern="1200" baseline="-250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)</a:t>
                </a:r>
                <a:endParaRPr sz="12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6" name="TextBox 1">
                    <a:extLst>
                      <a:ext uri="{FF2B5EF4-FFF2-40B4-BE49-F238E27FC236}">
                        <a16:creationId xmlns:a16="http://schemas.microsoft.com/office/drawing/2014/main" id="{00000000-0008-0000-0300-000024000000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sSub>
                            <m:sSubPr>
                              <m:ctrlPr>
                                <a:rPr lang="ar-AE" sz="1200" b="1" i="1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sSubPr>
                            <m:e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𝐉</m:t>
                              </m:r>
                            </m:e>
                            <m:sub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libri" panose="020F0502020204030204" pitchFamily="34" charset="0"/>
                                  <a:cs typeface="Arial" panose="020B0604020202020204" pitchFamily="34" charset="0"/>
                                </a:rPr>
                                <m:t>𝐢𝐣</m:t>
                              </m:r>
                            </m:sub>
                          </m:sSub>
                          <m:r>
                            <a:rPr lang="ar-AE" sz="1200" b="1" i="0" kern="120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Arial" panose="020B0604020202020204" pitchFamily="34" charset="0"/>
                            </a:rPr>
                            <m:t>= </m:t>
                          </m:r>
                          <m:f>
                            <m:fPr>
                              <m:ctrlPr>
                                <a:rPr lang="ar-AE" sz="1200" b="1" i="1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fPr>
                            <m:num>
                              <m:r>
                                <a:rPr lang="ar-AE" sz="1200" b="1" i="0" kern="120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𝐨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𝐢</m:t>
                                  </m:r>
                                </m:sub>
                              </m:sSub>
                            </m:num>
                            <m:den>
                              <m:r>
                                <a:rPr lang="ar-AE" sz="1200" b="1" i="0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𝐩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𝐣</m:t>
                                  </m:r>
                                </m:sub>
                              </m:sSub>
                            </m:den>
                          </m:f>
                        </m:oMath>
                      </m:oMathPara>
                    </a14:m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36" name="TextBox 1">
                    <a:extLst>
                      <a:ext uri="{FF2B5EF4-FFF2-40B4-BE49-F238E27FC236}">
                        <a16:creationId xmlns:a16="http://schemas.microsoft.com/office/drawing/2014/main" id="{C4AF359C-E6C3-8677-60B2-6CE0972FB2C1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𝐉_</a:t>
                    </a: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𝐢𝐣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= 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 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(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𝛛𝐨_𝐢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)/(𝛛𝐩_𝐣 )</a:t>
                    </a:r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7" name="TextBox 4">
                    <a:extLst>
                      <a:ext uri="{FF2B5EF4-FFF2-40B4-BE49-F238E27FC236}">
                        <a16:creationId xmlns:a16="http://schemas.microsoft.com/office/drawing/2014/main" id="{00000000-0008-0000-0300-000025000000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bar>
                            <m:barPr>
                              <m:ctrlPr>
                                <a:rPr kumimoji="0" lang="pt-BR" sz="12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kumimoji="0" lang="pt-BR" sz="12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𝐗</m:t>
                              </m:r>
                            </m:e>
                          </m:bar>
                          <m:r>
                            <a:rPr lang="en-AU" sz="1200" b="1" i="0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a:rPr kumimoji="0" lang="pt-BR" sz="12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 </m:t>
                          </m:r>
                        </m:oMath>
                      </m:oMathPara>
                    </a14:m>
                    <a:endParaRPr lang="en-AU" sz="1200" b="1" i="0"/>
                  </a:p>
                </xdr:txBody>
              </xdr:sp>
            </mc:Choice>
            <mc:Fallback xmlns="">
              <xdr:sp macro="" textlink="">
                <xdr:nvSpPr>
                  <xdr:cNvPr id="37" name="TextBox 4">
                    <a:extLst>
                      <a:ext uri="{FF2B5EF4-FFF2-40B4-BE49-F238E27FC236}">
                        <a16:creationId xmlns:a16="http://schemas.microsoft.com/office/drawing/2014/main" id="{46211229-7017-CB6B-C026-1D4F9ED463C4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en-AU" sz="12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=</a:t>
                    </a:r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 </a:t>
                    </a:r>
                    <a:endParaRPr lang="en-AU" sz="1200" b="1" i="0"/>
                  </a:p>
                </xdr:txBody>
              </xdr:sp>
            </mc:Fallback>
          </mc:AlternateContent>
        </xdr:grp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GrpSpPr>
            <a:grpSpLocks noChangeAspect="1"/>
          </xdr:cNvGrpSpPr>
        </xdr:nvGrpSpPr>
        <xdr:grpSpPr>
          <a:xfrm>
            <a:off x="6432801" y="1869907"/>
            <a:ext cx="1598474" cy="1371466"/>
            <a:chOff x="12953011" y="16136699"/>
            <a:chExt cx="2763203" cy="2383157"/>
          </a:xfrm>
        </xdr:grpSpPr>
        <xdr:cxnSp macro="">
          <xdr:nvCxnSpPr>
            <xdr:cNvPr id="9" name="Straight Arrow Connector 9">
              <a:extLst>
                <a:ext uri="{FF2B5EF4-FFF2-40B4-BE49-F238E27FC236}">
                  <a16:creationId xmlns:a16="http://schemas.microsoft.com/office/drawing/2014/main" id="{00000000-0008-0000-0300-000009000000}"/>
                </a:ext>
              </a:extLst>
            </xdr:cNvPr>
            <xdr:cNvCxnSpPr/>
          </xdr:nvCxnSpPr>
          <xdr:spPr>
            <a:xfrm>
              <a:off x="13432098" y="18097674"/>
              <a:ext cx="2200683" cy="0"/>
            </a:xfrm>
            <a:prstGeom prst="straightConnector1">
              <a:avLst/>
            </a:prstGeom>
            <a:ln w="19050">
              <a:solidFill>
                <a:srgbClr val="00B05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" name="Straight Arrow Connector 11">
              <a:extLst>
                <a:ext uri="{FF2B5EF4-FFF2-40B4-BE49-F238E27FC236}">
                  <a16:creationId xmlns:a16="http://schemas.microsoft.com/office/drawing/2014/main" id="{00000000-0008-0000-0300-00000A000000}"/>
                </a:ext>
              </a:extLst>
            </xdr:cNvPr>
            <xdr:cNvCxnSpPr/>
          </xdr:nvCxnSpPr>
          <xdr:spPr>
            <a:xfrm flipH="1" flipV="1">
              <a:off x="13450216" y="16719535"/>
              <a:ext cx="11672" cy="1348197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" name="Freeform 7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SpPr>
              <a:spLocks/>
            </xdr:cNvSpPr>
          </xdr:nvSpPr>
          <xdr:spPr bwMode="auto">
            <a:xfrm>
              <a:off x="13919742" y="16877598"/>
              <a:ext cx="832638" cy="721105"/>
            </a:xfrm>
            <a:custGeom>
              <a:avLst/>
              <a:gdLst>
                <a:gd name="T0" fmla="*/ 2147483647 w 1190"/>
                <a:gd name="T1" fmla="*/ 2147483647 h 1038"/>
                <a:gd name="T2" fmla="*/ 2147483647 w 1190"/>
                <a:gd name="T3" fmla="*/ 2147483647 h 1038"/>
                <a:gd name="T4" fmla="*/ 2147483647 w 1190"/>
                <a:gd name="T5" fmla="*/ 2147483647 h 1038"/>
                <a:gd name="T6" fmla="*/ 2147483647 w 1190"/>
                <a:gd name="T7" fmla="*/ 2147483647 h 1038"/>
                <a:gd name="T8" fmla="*/ 2147483647 w 1190"/>
                <a:gd name="T9" fmla="*/ 2147483647 h 1038"/>
                <a:gd name="T10" fmla="*/ 2147483647 w 1190"/>
                <a:gd name="T11" fmla="*/ 2147483647 h 1038"/>
                <a:gd name="T12" fmla="*/ 2147483647 w 1190"/>
                <a:gd name="T13" fmla="*/ 2147483647 h 1038"/>
                <a:gd name="T14" fmla="*/ 2147483647 w 1190"/>
                <a:gd name="T15" fmla="*/ 2147483647 h 1038"/>
                <a:gd name="T16" fmla="*/ 2147483647 w 1190"/>
                <a:gd name="T17" fmla="*/ 2147483647 h 1038"/>
                <a:gd name="T18" fmla="*/ 2147483647 w 1190"/>
                <a:gd name="T19" fmla="*/ 2147483647 h 1038"/>
                <a:gd name="T20" fmla="*/ 2147483647 w 1190"/>
                <a:gd name="T21" fmla="*/ 2147483647 h 1038"/>
                <a:gd name="T22" fmla="*/ 2147483647 w 1190"/>
                <a:gd name="T23" fmla="*/ 2147483647 h 1038"/>
                <a:gd name="T24" fmla="*/ 2147483647 w 1190"/>
                <a:gd name="T25" fmla="*/ 2147483647 h 1038"/>
                <a:gd name="T26" fmla="*/ 2147483647 w 1190"/>
                <a:gd name="T27" fmla="*/ 2147483647 h 1038"/>
                <a:gd name="T28" fmla="*/ 2147483647 w 1190"/>
                <a:gd name="T29" fmla="*/ 2147483647 h 1038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w 1190"/>
                <a:gd name="T46" fmla="*/ 0 h 1038"/>
                <a:gd name="T47" fmla="*/ 1190 w 1190"/>
                <a:gd name="T48" fmla="*/ 1038 h 1038"/>
              </a:gdLst>
              <a:ahLst/>
              <a:cxnLst>
                <a:cxn ang="T30">
                  <a:pos x="T0" y="T1"/>
                </a:cxn>
                <a:cxn ang="T31">
                  <a:pos x="T2" y="T3"/>
                </a:cxn>
                <a:cxn ang="T32">
                  <a:pos x="T4" y="T5"/>
                </a:cxn>
                <a:cxn ang="T33">
                  <a:pos x="T6" y="T7"/>
                </a:cxn>
                <a:cxn ang="T34">
                  <a:pos x="T8" y="T9"/>
                </a:cxn>
                <a:cxn ang="T35">
                  <a:pos x="T10" y="T11"/>
                </a:cxn>
                <a:cxn ang="T36">
                  <a:pos x="T12" y="T13"/>
                </a:cxn>
                <a:cxn ang="T37">
                  <a:pos x="T14" y="T15"/>
                </a:cxn>
                <a:cxn ang="T38">
                  <a:pos x="T16" y="T17"/>
                </a:cxn>
                <a:cxn ang="T39">
                  <a:pos x="T18" y="T19"/>
                </a:cxn>
                <a:cxn ang="T40">
                  <a:pos x="T20" y="T21"/>
                </a:cxn>
                <a:cxn ang="T41">
                  <a:pos x="T22" y="T23"/>
                </a:cxn>
                <a:cxn ang="T42">
                  <a:pos x="T24" y="T25"/>
                </a:cxn>
                <a:cxn ang="T43">
                  <a:pos x="T26" y="T27"/>
                </a:cxn>
                <a:cxn ang="T44">
                  <a:pos x="T28" y="T29"/>
                </a:cxn>
              </a:cxnLst>
              <a:rect l="T45" t="T46" r="T47" b="T48"/>
              <a:pathLst>
                <a:path w="1190" h="1038">
                  <a:moveTo>
                    <a:pt x="606" y="603"/>
                  </a:moveTo>
                  <a:cubicBezTo>
                    <a:pt x="544" y="560"/>
                    <a:pt x="468" y="496"/>
                    <a:pt x="414" y="446"/>
                  </a:cubicBezTo>
                  <a:cubicBezTo>
                    <a:pt x="360" y="396"/>
                    <a:pt x="320" y="366"/>
                    <a:pt x="279" y="303"/>
                  </a:cubicBezTo>
                  <a:cubicBezTo>
                    <a:pt x="238" y="240"/>
                    <a:pt x="212" y="113"/>
                    <a:pt x="170" y="66"/>
                  </a:cubicBezTo>
                  <a:cubicBezTo>
                    <a:pt x="128" y="19"/>
                    <a:pt x="48" y="0"/>
                    <a:pt x="24" y="21"/>
                  </a:cubicBezTo>
                  <a:cubicBezTo>
                    <a:pt x="0" y="42"/>
                    <a:pt x="10" y="130"/>
                    <a:pt x="24" y="194"/>
                  </a:cubicBezTo>
                  <a:cubicBezTo>
                    <a:pt x="38" y="258"/>
                    <a:pt x="61" y="326"/>
                    <a:pt x="106" y="403"/>
                  </a:cubicBezTo>
                  <a:cubicBezTo>
                    <a:pt x="151" y="480"/>
                    <a:pt x="239" y="593"/>
                    <a:pt x="295" y="654"/>
                  </a:cubicBezTo>
                  <a:cubicBezTo>
                    <a:pt x="351" y="715"/>
                    <a:pt x="387" y="732"/>
                    <a:pt x="443" y="766"/>
                  </a:cubicBezTo>
                  <a:cubicBezTo>
                    <a:pt x="499" y="800"/>
                    <a:pt x="579" y="830"/>
                    <a:pt x="633" y="857"/>
                  </a:cubicBezTo>
                  <a:cubicBezTo>
                    <a:pt x="687" y="884"/>
                    <a:pt x="684" y="903"/>
                    <a:pt x="770" y="930"/>
                  </a:cubicBezTo>
                  <a:cubicBezTo>
                    <a:pt x="856" y="957"/>
                    <a:pt x="1114" y="1038"/>
                    <a:pt x="1152" y="1021"/>
                  </a:cubicBezTo>
                  <a:cubicBezTo>
                    <a:pt x="1190" y="1004"/>
                    <a:pt x="1057" y="883"/>
                    <a:pt x="997" y="830"/>
                  </a:cubicBezTo>
                  <a:cubicBezTo>
                    <a:pt x="937" y="777"/>
                    <a:pt x="853" y="741"/>
                    <a:pt x="788" y="703"/>
                  </a:cubicBezTo>
                  <a:cubicBezTo>
                    <a:pt x="723" y="665"/>
                    <a:pt x="668" y="646"/>
                    <a:pt x="606" y="60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16" name="Freeform 8">
              <a:extLst>
                <a:ext uri="{FF2B5EF4-FFF2-40B4-BE49-F238E27FC236}">
                  <a16:creationId xmlns:a16="http://schemas.microsoft.com/office/drawing/2014/main" id="{00000000-0008-0000-0300-000010000000}"/>
                </a:ext>
              </a:extLst>
            </xdr:cNvPr>
            <xdr:cNvSpPr>
              <a:spLocks/>
            </xdr:cNvSpPr>
          </xdr:nvSpPr>
          <xdr:spPr bwMode="auto">
            <a:xfrm>
              <a:off x="13777704" y="16626809"/>
              <a:ext cx="1456767" cy="1128203"/>
            </a:xfrm>
            <a:custGeom>
              <a:avLst/>
              <a:gdLst>
                <a:gd name="T0" fmla="*/ 2147483647 w 2082"/>
                <a:gd name="T1" fmla="*/ 2147483647 h 1624"/>
                <a:gd name="T2" fmla="*/ 2147483647 w 2082"/>
                <a:gd name="T3" fmla="*/ 2147483647 h 1624"/>
                <a:gd name="T4" fmla="*/ 2147483647 w 2082"/>
                <a:gd name="T5" fmla="*/ 2147483647 h 1624"/>
                <a:gd name="T6" fmla="*/ 2147483647 w 2082"/>
                <a:gd name="T7" fmla="*/ 2147483647 h 1624"/>
                <a:gd name="T8" fmla="*/ 2147483647 w 2082"/>
                <a:gd name="T9" fmla="*/ 2147483647 h 1624"/>
                <a:gd name="T10" fmla="*/ 2147483647 w 2082"/>
                <a:gd name="T11" fmla="*/ 2147483647 h 1624"/>
                <a:gd name="T12" fmla="*/ 2147483647 w 2082"/>
                <a:gd name="T13" fmla="*/ 2147483647 h 1624"/>
                <a:gd name="T14" fmla="*/ 2147483647 w 2082"/>
                <a:gd name="T15" fmla="*/ 2147483647 h 1624"/>
                <a:gd name="T16" fmla="*/ 2147483647 w 2082"/>
                <a:gd name="T17" fmla="*/ 2147483647 h 1624"/>
                <a:gd name="T18" fmla="*/ 2147483647 w 2082"/>
                <a:gd name="T19" fmla="*/ 2147483647 h 1624"/>
                <a:gd name="T20" fmla="*/ 2147483647 w 2082"/>
                <a:gd name="T21" fmla="*/ 2147483647 h 1624"/>
                <a:gd name="T22" fmla="*/ 2147483647 w 2082"/>
                <a:gd name="T23" fmla="*/ 2147483647 h 1624"/>
                <a:gd name="T24" fmla="*/ 2147483647 w 2082"/>
                <a:gd name="T25" fmla="*/ 2147483647 h 1624"/>
                <a:gd name="T26" fmla="*/ 2147483647 w 2082"/>
                <a:gd name="T27" fmla="*/ 2147483647 h 1624"/>
                <a:gd name="T28" fmla="*/ 2147483647 w 2082"/>
                <a:gd name="T29" fmla="*/ 2147483647 h 1624"/>
                <a:gd name="T30" fmla="*/ 2147483647 w 2082"/>
                <a:gd name="T31" fmla="*/ 2147483647 h 1624"/>
                <a:gd name="T32" fmla="*/ 2147483647 w 2082"/>
                <a:gd name="T33" fmla="*/ 2147483647 h 1624"/>
                <a:gd name="T34" fmla="*/ 2147483647 w 2082"/>
                <a:gd name="T35" fmla="*/ 2147483647 h 1624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w 2082"/>
                <a:gd name="T55" fmla="*/ 0 h 1624"/>
                <a:gd name="T56" fmla="*/ 2082 w 2082"/>
                <a:gd name="T57" fmla="*/ 1624 h 1624"/>
              </a:gdLst>
              <a:ahLst/>
              <a:cxnLst>
                <a:cxn ang="T36">
                  <a:pos x="T0" y="T1"/>
                </a:cxn>
                <a:cxn ang="T37">
                  <a:pos x="T2" y="T3"/>
                </a:cxn>
                <a:cxn ang="T38">
                  <a:pos x="T4" y="T5"/>
                </a:cxn>
                <a:cxn ang="T39">
                  <a:pos x="T6" y="T7"/>
                </a:cxn>
                <a:cxn ang="T40">
                  <a:pos x="T8" y="T9"/>
                </a:cxn>
                <a:cxn ang="T41">
                  <a:pos x="T10" y="T11"/>
                </a:cxn>
                <a:cxn ang="T42">
                  <a:pos x="T12" y="T13"/>
                </a:cxn>
                <a:cxn ang="T43">
                  <a:pos x="T14" y="T15"/>
                </a:cxn>
                <a:cxn ang="T44">
                  <a:pos x="T16" y="T17"/>
                </a:cxn>
                <a:cxn ang="T45">
                  <a:pos x="T18" y="T19"/>
                </a:cxn>
                <a:cxn ang="T46">
                  <a:pos x="T20" y="T21"/>
                </a:cxn>
                <a:cxn ang="T47">
                  <a:pos x="T22" y="T23"/>
                </a:cxn>
                <a:cxn ang="T48">
                  <a:pos x="T24" y="T25"/>
                </a:cxn>
                <a:cxn ang="T49">
                  <a:pos x="T26" y="T27"/>
                </a:cxn>
                <a:cxn ang="T50">
                  <a:pos x="T28" y="T29"/>
                </a:cxn>
                <a:cxn ang="T51">
                  <a:pos x="T30" y="T31"/>
                </a:cxn>
                <a:cxn ang="T52">
                  <a:pos x="T32" y="T33"/>
                </a:cxn>
                <a:cxn ang="T53">
                  <a:pos x="T34" y="T35"/>
                </a:cxn>
              </a:cxnLst>
              <a:rect l="T54" t="T55" r="T56" b="T57"/>
              <a:pathLst>
                <a:path w="2082" h="1624">
                  <a:moveTo>
                    <a:pt x="1427" y="1173"/>
                  </a:moveTo>
                  <a:cubicBezTo>
                    <a:pt x="1315" y="1094"/>
                    <a:pt x="1141" y="992"/>
                    <a:pt x="1046" y="927"/>
                  </a:cubicBezTo>
                  <a:cubicBezTo>
                    <a:pt x="951" y="862"/>
                    <a:pt x="921" y="845"/>
                    <a:pt x="857" y="783"/>
                  </a:cubicBezTo>
                  <a:cubicBezTo>
                    <a:pt x="793" y="721"/>
                    <a:pt x="716" y="622"/>
                    <a:pt x="664" y="555"/>
                  </a:cubicBezTo>
                  <a:cubicBezTo>
                    <a:pt x="612" y="488"/>
                    <a:pt x="574" y="446"/>
                    <a:pt x="545" y="379"/>
                  </a:cubicBezTo>
                  <a:cubicBezTo>
                    <a:pt x="516" y="312"/>
                    <a:pt x="527" y="217"/>
                    <a:pt x="491" y="155"/>
                  </a:cubicBezTo>
                  <a:cubicBezTo>
                    <a:pt x="455" y="93"/>
                    <a:pt x="391" y="18"/>
                    <a:pt x="327" y="9"/>
                  </a:cubicBezTo>
                  <a:cubicBezTo>
                    <a:pt x="263" y="0"/>
                    <a:pt x="162" y="44"/>
                    <a:pt x="109" y="100"/>
                  </a:cubicBezTo>
                  <a:cubicBezTo>
                    <a:pt x="56" y="156"/>
                    <a:pt x="18" y="258"/>
                    <a:pt x="9" y="346"/>
                  </a:cubicBezTo>
                  <a:cubicBezTo>
                    <a:pt x="0" y="434"/>
                    <a:pt x="27" y="529"/>
                    <a:pt x="55" y="627"/>
                  </a:cubicBezTo>
                  <a:cubicBezTo>
                    <a:pt x="83" y="725"/>
                    <a:pt x="117" y="848"/>
                    <a:pt x="175" y="934"/>
                  </a:cubicBezTo>
                  <a:cubicBezTo>
                    <a:pt x="233" y="1020"/>
                    <a:pt x="311" y="1078"/>
                    <a:pt x="403" y="1140"/>
                  </a:cubicBezTo>
                  <a:cubicBezTo>
                    <a:pt x="495" y="1202"/>
                    <a:pt x="599" y="1250"/>
                    <a:pt x="727" y="1309"/>
                  </a:cubicBezTo>
                  <a:cubicBezTo>
                    <a:pt x="855" y="1368"/>
                    <a:pt x="968" y="1440"/>
                    <a:pt x="1173" y="1491"/>
                  </a:cubicBezTo>
                  <a:cubicBezTo>
                    <a:pt x="1378" y="1542"/>
                    <a:pt x="1828" y="1624"/>
                    <a:pt x="1955" y="1618"/>
                  </a:cubicBezTo>
                  <a:cubicBezTo>
                    <a:pt x="2082" y="1612"/>
                    <a:pt x="1972" y="1497"/>
                    <a:pt x="1936" y="1455"/>
                  </a:cubicBezTo>
                  <a:cubicBezTo>
                    <a:pt x="1900" y="1413"/>
                    <a:pt x="1821" y="1411"/>
                    <a:pt x="1736" y="1364"/>
                  </a:cubicBezTo>
                  <a:cubicBezTo>
                    <a:pt x="1651" y="1317"/>
                    <a:pt x="1492" y="1213"/>
                    <a:pt x="1427" y="117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18" name="Freeform 9">
              <a:extLst>
                <a:ext uri="{FF2B5EF4-FFF2-40B4-BE49-F238E27FC236}">
                  <a16:creationId xmlns:a16="http://schemas.microsoft.com/office/drawing/2014/main" id="{00000000-0008-0000-0300-000012000000}"/>
                </a:ext>
              </a:extLst>
            </xdr:cNvPr>
            <xdr:cNvSpPr>
              <a:spLocks/>
            </xdr:cNvSpPr>
          </xdr:nvSpPr>
          <xdr:spPr bwMode="auto">
            <a:xfrm>
              <a:off x="13598582" y="16292655"/>
              <a:ext cx="1841599" cy="1594351"/>
            </a:xfrm>
            <a:custGeom>
              <a:avLst/>
              <a:gdLst>
                <a:gd name="T0" fmla="*/ 2147483647 w 2632"/>
                <a:gd name="T1" fmla="*/ 2147483647 h 2295"/>
                <a:gd name="T2" fmla="*/ 2147483647 w 2632"/>
                <a:gd name="T3" fmla="*/ 2147483647 h 2295"/>
                <a:gd name="T4" fmla="*/ 2147483647 w 2632"/>
                <a:gd name="T5" fmla="*/ 2147483647 h 2295"/>
                <a:gd name="T6" fmla="*/ 2147483647 w 2632"/>
                <a:gd name="T7" fmla="*/ 2147483647 h 2295"/>
                <a:gd name="T8" fmla="*/ 2147483647 w 2632"/>
                <a:gd name="T9" fmla="*/ 2147483647 h 2295"/>
                <a:gd name="T10" fmla="*/ 2147483647 w 2632"/>
                <a:gd name="T11" fmla="*/ 2147483647 h 2295"/>
                <a:gd name="T12" fmla="*/ 2147483647 w 2632"/>
                <a:gd name="T13" fmla="*/ 2147483647 h 2295"/>
                <a:gd name="T14" fmla="*/ 2147483647 w 2632"/>
                <a:gd name="T15" fmla="*/ 2147483647 h 2295"/>
                <a:gd name="T16" fmla="*/ 2147483647 w 2632"/>
                <a:gd name="T17" fmla="*/ 2147483647 h 2295"/>
                <a:gd name="T18" fmla="*/ 2147483647 w 2632"/>
                <a:gd name="T19" fmla="*/ 2147483647 h 2295"/>
                <a:gd name="T20" fmla="*/ 2147483647 w 2632"/>
                <a:gd name="T21" fmla="*/ 2147483647 h 2295"/>
                <a:gd name="T22" fmla="*/ 2147483647 w 2632"/>
                <a:gd name="T23" fmla="*/ 2147483647 h 2295"/>
                <a:gd name="T24" fmla="*/ 2147483647 w 2632"/>
                <a:gd name="T25" fmla="*/ 2147483647 h 2295"/>
                <a:gd name="T26" fmla="*/ 2147483647 w 2632"/>
                <a:gd name="T27" fmla="*/ 2147483647 h 2295"/>
                <a:gd name="T28" fmla="*/ 2147483647 w 2632"/>
                <a:gd name="T29" fmla="*/ 2147483647 h 2295"/>
                <a:gd name="T30" fmla="*/ 2147483647 w 2632"/>
                <a:gd name="T31" fmla="*/ 2147483647 h 2295"/>
                <a:gd name="T32" fmla="*/ 2147483647 w 2632"/>
                <a:gd name="T33" fmla="*/ 2147483647 h 2295"/>
                <a:gd name="T34" fmla="*/ 2147483647 w 2632"/>
                <a:gd name="T35" fmla="*/ 2147483647 h 2295"/>
                <a:gd name="T36" fmla="*/ 2147483647 w 2632"/>
                <a:gd name="T37" fmla="*/ 2147483647 h 2295"/>
                <a:gd name="T38" fmla="*/ 2147483647 w 2632"/>
                <a:gd name="T39" fmla="*/ 2147483647 h 2295"/>
                <a:gd name="T40" fmla="*/ 2147483647 w 2632"/>
                <a:gd name="T41" fmla="*/ 2147483647 h 2295"/>
                <a:gd name="T42" fmla="*/ 2147483647 w 2632"/>
                <a:gd name="T43" fmla="*/ 2147483647 h 2295"/>
                <a:gd name="T44" fmla="*/ 2147483647 w 2632"/>
                <a:gd name="T45" fmla="*/ 2147483647 h 2295"/>
                <a:gd name="T46" fmla="*/ 2147483647 w 2632"/>
                <a:gd name="T47" fmla="*/ 2147483647 h 2295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60000 65536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w 2632"/>
                <a:gd name="T73" fmla="*/ 0 h 2295"/>
                <a:gd name="T74" fmla="*/ 2632 w 2632"/>
                <a:gd name="T75" fmla="*/ 2295 h 2295"/>
              </a:gdLst>
              <a:ahLst/>
              <a:cxnLst>
                <a:cxn ang="T48">
                  <a:pos x="T0" y="T1"/>
                </a:cxn>
                <a:cxn ang="T49">
                  <a:pos x="T2" y="T3"/>
                </a:cxn>
                <a:cxn ang="T50">
                  <a:pos x="T4" y="T5"/>
                </a:cxn>
                <a:cxn ang="T51">
                  <a:pos x="T6" y="T7"/>
                </a:cxn>
                <a:cxn ang="T52">
                  <a:pos x="T8" y="T9"/>
                </a:cxn>
                <a:cxn ang="T53">
                  <a:pos x="T10" y="T11"/>
                </a:cxn>
                <a:cxn ang="T54">
                  <a:pos x="T12" y="T13"/>
                </a:cxn>
                <a:cxn ang="T55">
                  <a:pos x="T14" y="T15"/>
                </a:cxn>
                <a:cxn ang="T56">
                  <a:pos x="T16" y="T17"/>
                </a:cxn>
                <a:cxn ang="T57">
                  <a:pos x="T18" y="T19"/>
                </a:cxn>
                <a:cxn ang="T58">
                  <a:pos x="T20" y="T21"/>
                </a:cxn>
                <a:cxn ang="T59">
                  <a:pos x="T22" y="T23"/>
                </a:cxn>
                <a:cxn ang="T60">
                  <a:pos x="T24" y="T25"/>
                </a:cxn>
                <a:cxn ang="T61">
                  <a:pos x="T26" y="T27"/>
                </a:cxn>
                <a:cxn ang="T62">
                  <a:pos x="T28" y="T29"/>
                </a:cxn>
                <a:cxn ang="T63">
                  <a:pos x="T30" y="T31"/>
                </a:cxn>
                <a:cxn ang="T64">
                  <a:pos x="T32" y="T33"/>
                </a:cxn>
                <a:cxn ang="T65">
                  <a:pos x="T34" y="T35"/>
                </a:cxn>
                <a:cxn ang="T66">
                  <a:pos x="T36" y="T37"/>
                </a:cxn>
                <a:cxn ang="T67">
                  <a:pos x="T38" y="T39"/>
                </a:cxn>
                <a:cxn ang="T68">
                  <a:pos x="T40" y="T41"/>
                </a:cxn>
                <a:cxn ang="T69">
                  <a:pos x="T42" y="T43"/>
                </a:cxn>
                <a:cxn ang="T70">
                  <a:pos x="T44" y="T45"/>
                </a:cxn>
                <a:cxn ang="T71">
                  <a:pos x="T46" y="T47"/>
                </a:cxn>
              </a:cxnLst>
              <a:rect l="T72" t="T73" r="T74" b="T75"/>
              <a:pathLst>
                <a:path w="2632" h="2295">
                  <a:moveTo>
                    <a:pt x="1701" y="1454"/>
                  </a:moveTo>
                  <a:cubicBezTo>
                    <a:pt x="1613" y="1416"/>
                    <a:pt x="1547" y="1399"/>
                    <a:pt x="1474" y="1354"/>
                  </a:cubicBezTo>
                  <a:cubicBezTo>
                    <a:pt x="1401" y="1309"/>
                    <a:pt x="1327" y="1241"/>
                    <a:pt x="1265" y="1181"/>
                  </a:cubicBezTo>
                  <a:cubicBezTo>
                    <a:pt x="1203" y="1121"/>
                    <a:pt x="1143" y="1075"/>
                    <a:pt x="1100" y="995"/>
                  </a:cubicBezTo>
                  <a:cubicBezTo>
                    <a:pt x="1057" y="915"/>
                    <a:pt x="1019" y="798"/>
                    <a:pt x="1005" y="703"/>
                  </a:cubicBezTo>
                  <a:cubicBezTo>
                    <a:pt x="991" y="608"/>
                    <a:pt x="1030" y="519"/>
                    <a:pt x="1016" y="423"/>
                  </a:cubicBezTo>
                  <a:cubicBezTo>
                    <a:pt x="1002" y="328"/>
                    <a:pt x="964" y="197"/>
                    <a:pt x="921" y="131"/>
                  </a:cubicBezTo>
                  <a:cubicBezTo>
                    <a:pt x="879" y="65"/>
                    <a:pt x="828" y="41"/>
                    <a:pt x="761" y="26"/>
                  </a:cubicBezTo>
                  <a:cubicBezTo>
                    <a:pt x="694" y="10"/>
                    <a:pt x="605" y="0"/>
                    <a:pt x="521" y="40"/>
                  </a:cubicBezTo>
                  <a:cubicBezTo>
                    <a:pt x="437" y="81"/>
                    <a:pt x="331" y="184"/>
                    <a:pt x="257" y="268"/>
                  </a:cubicBezTo>
                  <a:cubicBezTo>
                    <a:pt x="182" y="353"/>
                    <a:pt x="113" y="442"/>
                    <a:pt x="72" y="549"/>
                  </a:cubicBezTo>
                  <a:cubicBezTo>
                    <a:pt x="30" y="656"/>
                    <a:pt x="0" y="789"/>
                    <a:pt x="7" y="909"/>
                  </a:cubicBezTo>
                  <a:cubicBezTo>
                    <a:pt x="15" y="1029"/>
                    <a:pt x="75" y="1162"/>
                    <a:pt x="116" y="1268"/>
                  </a:cubicBezTo>
                  <a:cubicBezTo>
                    <a:pt x="157" y="1374"/>
                    <a:pt x="201" y="1469"/>
                    <a:pt x="256" y="1545"/>
                  </a:cubicBezTo>
                  <a:cubicBezTo>
                    <a:pt x="311" y="1621"/>
                    <a:pt x="379" y="1670"/>
                    <a:pt x="447" y="1727"/>
                  </a:cubicBezTo>
                  <a:cubicBezTo>
                    <a:pt x="515" y="1784"/>
                    <a:pt x="585" y="1839"/>
                    <a:pt x="665" y="1890"/>
                  </a:cubicBezTo>
                  <a:cubicBezTo>
                    <a:pt x="745" y="1941"/>
                    <a:pt x="824" y="1993"/>
                    <a:pt x="929" y="2036"/>
                  </a:cubicBezTo>
                  <a:cubicBezTo>
                    <a:pt x="1034" y="2079"/>
                    <a:pt x="1124" y="2112"/>
                    <a:pt x="1292" y="2145"/>
                  </a:cubicBezTo>
                  <a:cubicBezTo>
                    <a:pt x="1460" y="2178"/>
                    <a:pt x="1732" y="2221"/>
                    <a:pt x="1938" y="2236"/>
                  </a:cubicBezTo>
                  <a:cubicBezTo>
                    <a:pt x="2144" y="2251"/>
                    <a:pt x="2426" y="2295"/>
                    <a:pt x="2529" y="2236"/>
                  </a:cubicBezTo>
                  <a:cubicBezTo>
                    <a:pt x="2632" y="2177"/>
                    <a:pt x="2623" y="1985"/>
                    <a:pt x="2556" y="1881"/>
                  </a:cubicBezTo>
                  <a:cubicBezTo>
                    <a:pt x="2489" y="1777"/>
                    <a:pt x="2221" y="1665"/>
                    <a:pt x="2129" y="1615"/>
                  </a:cubicBezTo>
                  <a:cubicBezTo>
                    <a:pt x="2037" y="1565"/>
                    <a:pt x="2072" y="1608"/>
                    <a:pt x="2001" y="1581"/>
                  </a:cubicBezTo>
                  <a:cubicBezTo>
                    <a:pt x="1930" y="1554"/>
                    <a:pt x="1789" y="1492"/>
                    <a:pt x="1701" y="1454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20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300-000014000000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 xmlns:m="http://schemas.openxmlformats.org/officeDocument/2006/math">
                      <m:sSub>
                        <m:sSubPr>
                          <m:ctrlPr>
                            <a:rPr lang="pt-BR" sz="1400" b="0" i="1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p</m:t>
                          </m:r>
                        </m:e>
                        <m:sub>
                          <m: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</m:sSub>
                    </m:oMath>
                  </a14:m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20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7424E19E-17DE-8AA6-E981-2FF92770E5E4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0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p_1</a:t>
                  </a:r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0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300-00001E000000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lang="pt-BR" sz="14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  <m:sub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oMath>
                    </m:oMathPara>
                  </a14:m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30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00058A50-7560-1945-CC3F-36ADE96769F5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𝐩_𝟐</a:t>
                  </a:r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200526</xdr:rowOff>
    </xdr:from>
    <xdr:ext cx="822960" cy="140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SpPr txBox="1">
              <a:spLocks/>
            </xdr:cNvSpPr>
          </xdr:nvSpPr>
          <xdr:spPr>
            <a:xfrm>
              <a:off x="104775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𝐛</m:t>
                    </m:r>
                  </m:oMath>
                </m:oMathPara>
              </a14:m>
              <a:endParaRPr lang="LID4096" sz="900" b="1" i="0"/>
            </a:p>
          </xdr:txBody>
        </xdr:sp>
      </mc:Choice>
      <mc:Fallback xmlns="">
        <xdr:sp macro="" textlink="">
          <xdr:nvSpPr>
            <xdr:cNvPr id="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F16A712-5E06-4380-A8EB-955D167C0577}"/>
                </a:ext>
              </a:extLst>
            </xdr:cNvPr>
            <xdr:cNvSpPr txBox="1">
              <a:spLocks/>
            </xdr:cNvSpPr>
          </xdr:nvSpPr>
          <xdr:spPr>
            <a:xfrm>
              <a:off x="104775" y="200526"/>
              <a:ext cx="822960" cy="140872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sp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</a:rPr>
                <a:t>∗𝐗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=𝐛</a:t>
              </a:r>
              <a:endParaRPr lang="LID4096" sz="900" b="1" i="0"/>
            </a:p>
          </xdr:txBody>
        </xdr:sp>
      </mc:Fallback>
    </mc:AlternateContent>
    <xdr:clientData/>
  </xdr:oneCellAnchor>
  <xdr:twoCellAnchor>
    <xdr:from>
      <xdr:col>1</xdr:col>
      <xdr:colOff>0</xdr:colOff>
      <xdr:row>2</xdr:row>
      <xdr:rowOff>0</xdr:rowOff>
    </xdr:from>
    <xdr:to>
      <xdr:col>2</xdr:col>
      <xdr:colOff>213360</xdr:colOff>
      <xdr:row>3</xdr:row>
      <xdr:rowOff>182118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1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104775" y="400050"/>
              <a:ext cx="822960" cy="38214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TextBox 1">
              <a:extLst>
                <a:ext uri="{FF2B5EF4-FFF2-40B4-BE49-F238E27FC236}">
                  <a16:creationId xmlns:a16="http://schemas.microsoft.com/office/drawing/2014/main" id="{632B4C04-0C86-4A64-BC27-8AC3D6B9F495}"/>
                </a:ext>
              </a:extLst>
            </xdr:cNvPr>
            <xdr:cNvSpPr txBox="1"/>
          </xdr:nvSpPr>
          <xdr:spPr>
            <a:xfrm>
              <a:off x="104775" y="400050"/>
              <a:ext cx="822960" cy="38214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1</xdr:col>
      <xdr:colOff>0</xdr:colOff>
      <xdr:row>4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 txBox="1">
              <a:spLocks/>
            </xdr:cNvSpPr>
          </xdr:nvSpPr>
          <xdr:spPr>
            <a:xfrm>
              <a:off x="104775" y="80010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kumimoji="0" lang="pt-BR" sz="9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𝛃</m:t>
                        </m:r>
                      </m:e>
                    </m:acc>
                    <m:r>
                      <a:rPr kumimoji="0" lang="ar-AE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ar-AE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𝐗</m:t>
                        </m:r>
                      </m:e>
                      <m:sup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kumimoji="0" lang="pt-BR" sz="900" b="1" i="0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p>
                    </m:sSup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</m:oMath>
                </m:oMathPara>
              </a14:m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517F51BE-4C3C-46E5-9683-0160145E6FBB}"/>
                </a:ext>
              </a:extLst>
            </xdr:cNvPr>
            <xdr:cNvSpPr txBox="1">
              <a:spLocks/>
            </xdr:cNvSpPr>
          </xdr:nvSpPr>
          <xdr:spPr>
            <a:xfrm>
              <a:off x="104775" y="80010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𝛃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 ̂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^(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−𝟏</a:t>
              </a:r>
              <a:r>
                <a:rPr kumimoji="0" lang="ar-AE" sz="900" b="1" i="0" u="none" strike="noStrike" kern="120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𝐲</a:t>
              </a:r>
              <a:endParaRPr kumimoji="0" lang="ar-AE" sz="9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algn="l"/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5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 txBox="1">
              <a:spLocks/>
            </xdr:cNvSpPr>
          </xdr:nvSpPr>
          <xdr:spPr>
            <a:xfrm>
              <a:off x="104775" y="1000125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𝐲</m:t>
                    </m:r>
                    <m:r>
                      <a:rPr lang="pt-BR" sz="9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𝛃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 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D7AABE62-1233-4E59-8A19-29E2F6A7A158}"/>
                </a:ext>
              </a:extLst>
            </xdr:cNvPr>
            <xdr:cNvSpPr txBox="1">
              <a:spLocks/>
            </xdr:cNvSpPr>
          </xdr:nvSpPr>
          <xdr:spPr>
            <a:xfrm>
              <a:off x="104775" y="1000125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𝐲</a:t>
              </a:r>
              <a:r>
                <a:rPr lang="pt-BR" sz="900" b="1" i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𝛃+ 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6</xdr:row>
      <xdr:rowOff>0</xdr:rowOff>
    </xdr:from>
    <xdr:ext cx="822960" cy="1828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SpPr txBox="1">
              <a:spLocks/>
            </xdr:cNvSpPr>
          </xdr:nvSpPr>
          <xdr:spPr>
            <a:xfrm>
              <a:off x="104775" y="12001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𝛜</m:t>
                    </m:r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 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𝐲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</m:t>
                    </m:r>
                    <m:r>
                      <a:rPr kumimoji="0" lang="pt-BR" sz="9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𝛃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ED03DF20-385C-4A32-A500-7B3EB016C368}"/>
                </a:ext>
              </a:extLst>
            </xdr:cNvPr>
            <xdr:cNvSpPr txBox="1">
              <a:spLocks/>
            </xdr:cNvSpPr>
          </xdr:nvSpPr>
          <xdr:spPr>
            <a:xfrm>
              <a:off x="104775" y="1200150"/>
              <a:ext cx="822960" cy="182880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𝛜= 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𝐲−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</a:t>
              </a:r>
              <a:r>
                <a:rPr kumimoji="0" lang="pt-BR" sz="900" b="1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𝛃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245644</xdr:colOff>
      <xdr:row>0</xdr:row>
      <xdr:rowOff>200526</xdr:rowOff>
    </xdr:from>
    <xdr:ext cx="1828800" cy="173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SpPr txBox="1">
              <a:spLocks/>
            </xdr:cNvSpPr>
          </xdr:nvSpPr>
          <xdr:spPr>
            <a:xfrm>
              <a:off x="960019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pt-BR" sz="900" b="1" i="0" baseline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∙</m:t>
                  </m:r>
                </m:oMath>
              </a14:m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2B076130-DDC5-4CB5-8DF2-C2F2C330DF67}"/>
                </a:ext>
              </a:extLst>
            </xdr:cNvPr>
            <xdr:cNvSpPr txBox="1">
              <a:spLocks/>
            </xdr:cNvSpPr>
          </xdr:nvSpPr>
          <xdr:spPr>
            <a:xfrm>
              <a:off x="960019" y="200526"/>
              <a:ext cx="1828800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clip" horzOverflow="clip" wrap="square" lIns="0" tIns="0" rIns="0" bIns="0" anchor="t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900" b="1" i="0" u="none" strike="noStrike" baseline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Observations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900" b="1" i="0" baseline="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∙</a:t>
              </a:r>
              <a:r>
                <a:rPr lang="en-US" sz="900" b="1" i="0" u="none" strike="noStrike" baseline="0">
                  <a:solidFill>
                    <a:srgbClr val="00B05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Model </a:t>
              </a:r>
              <a:r>
                <a:rPr lang="en-US" sz="900" b="1" i="0" u="none" strike="noStrike" baseline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 </a:t>
              </a:r>
              <a:r>
                <a:rPr lang="en-US" sz="900" b="1" i="0" baseline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Parameters 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250659</xdr:colOff>
      <xdr:row>2</xdr:row>
      <xdr:rowOff>0</xdr:rowOff>
    </xdr:from>
    <xdr:ext cx="1813758" cy="173736"/>
    <xdr:sp macro="" textlink="">
      <xdr:nvSpPr>
        <xdr:cNvPr id="17" name="Object 4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/>
        </xdr:cNvSpPr>
      </xdr:nvSpPr>
      <xdr:spPr>
        <a:xfrm>
          <a:off x="965034" y="400050"/>
          <a:ext cx="1813758" cy="173736"/>
        </a:xfrm>
        <a:prstGeom prst="rect">
          <a:avLst/>
        </a:prstGeom>
        <a:solidFill>
          <a:schemeClr val="bg1"/>
        </a:solidFill>
      </xdr:spPr>
      <xdr:txBody>
        <a:bodyPr vertOverflow="clip" horzOverflow="clip" wrap="square" lIns="0" tIns="0" rIns="45720" bIns="0" anchor="t" anchorCtr="0">
          <a:noAutofit/>
        </a:bodyPr>
        <a:lstStyle/>
        <a:p>
          <a:pPr marL="0" marR="0" lvl="0" indent="0" algn="r" defTabSz="914400" eaLnBrk="1" fontAlgn="auto" latinLnBrk="0" hangingPunct="1">
            <a:lnSpc>
              <a:spcPct val="107000"/>
            </a:lnSpc>
            <a:spcBef>
              <a:spcPts val="0"/>
            </a:spcBef>
            <a:spcAft>
              <a:spcPts val="800"/>
            </a:spcAft>
            <a:buClrTx/>
            <a:buSzTx/>
            <a:buFontTx/>
            <a:buNone/>
            <a:tabLst/>
            <a:defRPr/>
          </a:pPr>
          <a:r>
            <a:rPr lang="en-US" sz="900" b="1" i="0" u="none" strike="noStrike" baseline="0">
              <a:solidFill>
                <a:srgbClr val="FF0000"/>
              </a:solidFill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... </a:t>
          </a:r>
          <a:r>
            <a:rPr lang="en-US" sz="900" b="1" i="0" baseline="0">
              <a:solidFill>
                <a:srgbClr val="FF0000"/>
              </a:solidFill>
              <a:effectLst/>
              <a:latin typeface="Cambria Math" panose="02040503050406030204" pitchFamily="18" charset="0"/>
              <a:ea typeface="Cambria Math" panose="02040503050406030204" pitchFamily="18" charset="0"/>
              <a:cs typeface="+mn-cs"/>
            </a:rPr>
            <a:t>+ errors   </a:t>
          </a:r>
          <a:endParaRPr lang="LID4096" sz="900" b="1" i="0">
            <a:solidFill>
              <a:srgbClr val="FF0000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oneCellAnchor>
  <xdr:twoCellAnchor>
    <xdr:from>
      <xdr:col>2</xdr:col>
      <xdr:colOff>265696</xdr:colOff>
      <xdr:row>3</xdr:row>
      <xdr:rowOff>25065</xdr:rowOff>
    </xdr:from>
    <xdr:to>
      <xdr:col>5</xdr:col>
      <xdr:colOff>230606</xdr:colOff>
      <xdr:row>5</xdr:row>
      <xdr:rowOff>115301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Box 1">
              <a:extLst>
                <a:ext uri="{FF2B5EF4-FFF2-40B4-BE49-F238E27FC236}">
                  <a16:creationId xmlns:a16="http://schemas.microsoft.com/office/drawing/2014/main" id="{00000000-0008-0000-0400-000030000000}"/>
                </a:ext>
              </a:extLst>
            </xdr:cNvPr>
            <xdr:cNvSpPr txBox="1"/>
          </xdr:nvSpPr>
          <xdr:spPr>
            <a:xfrm>
              <a:off x="980071" y="625140"/>
              <a:ext cx="1793710" cy="490286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900" b="1" i="1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sSubPr>
                      <m:e>
                        <m:r>
                          <a:rPr lang="pt-BR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𝐗</m:t>
                        </m:r>
                      </m:e>
                      <m:sub>
                        <m:r>
                          <a:rPr lang="ar-AE" sz="9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𝐢𝐣</m:t>
                        </m:r>
                      </m:sub>
                    </m:sSub>
                    <m:r>
                      <a:rPr lang="ar-AE" sz="9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= 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900" b="1" i="0" kern="120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𝐲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9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9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𝐛</m:t>
                            </m:r>
                          </m:e>
                          <m:sub>
                            <m:r>
                              <a:rPr lang="ar-AE" sz="9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  <m:r>
                      <a:rPr lang="ar-AE" sz="900" b="1" i="1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≈</m:t>
                    </m:r>
                    <m:f>
                      <m:fPr>
                        <m:ctrlPr>
                          <a:rPr lang="ar-AE" sz="9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  <m: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+</m:t>
                                </m:r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𝚫</m:t>
                                    </m:r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  <m:r>
                          <a:rPr lang="pt-BR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d>
                              <m:d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ar-AE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𝒃</m:t>
                                    </m:r>
                                  </m:e>
                                  <m:sub>
                                    <m: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𝒋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ar-AE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ar-AE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𝚫</m:t>
                            </m:r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𝒋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8" name="TextBox 1">
              <a:extLst>
                <a:ext uri="{FF2B5EF4-FFF2-40B4-BE49-F238E27FC236}">
                  <a16:creationId xmlns:a16="http://schemas.microsoft.com/office/drawing/2014/main" id="{CE652E60-A73F-440A-9D1E-25AACFDE99B1}"/>
                </a:ext>
              </a:extLst>
            </xdr:cNvPr>
            <xdr:cNvSpPr txBox="1"/>
          </xdr:nvSpPr>
          <xdr:spPr>
            <a:xfrm>
              <a:off x="980071" y="625140"/>
              <a:ext cx="1793710" cy="490286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lIns="45720" tIns="0" rIns="45720" bIns="0" rtlCol="0" anchor="t" anchorCtr="0">
              <a:noAutofit/>
            </a:bodyPr>
            <a:lstStyle/>
            <a:p>
              <a:pPr algn="l">
                <a:lnSpc>
                  <a:spcPct val="107000"/>
                </a:lnSpc>
                <a:spcAft>
                  <a:spcPts val="800"/>
                </a:spcAft>
              </a:pPr>
              <a:r>
                <a:rPr lang="pt-BR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𝐗</a:t>
              </a:r>
              <a:r>
                <a:rPr lang="ar-AE" sz="9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_𝐢𝐣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= 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 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𝐲</a:t>
              </a:r>
              <a:r>
                <a:rPr lang="ar-AE" sz="9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𝐛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)≈(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𝒋+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)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〗_𝐢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ar-AE" sz="9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𝚫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𝒃</a:t>
              </a:r>
              <a:r>
                <a:rPr lang="ar-AE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9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</a:t>
              </a:r>
              <a:endParaRPr sz="900" b="1" i="0"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oneCellAnchor>
    <xdr:from>
      <xdr:col>2</xdr:col>
      <xdr:colOff>265697</xdr:colOff>
      <xdr:row>5</xdr:row>
      <xdr:rowOff>140368</xdr:rowOff>
    </xdr:from>
    <xdr:ext cx="1794709" cy="2099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400-000031000000}"/>
                </a:ext>
              </a:extLst>
            </xdr:cNvPr>
            <xdr:cNvSpPr txBox="1">
              <a:spLocks/>
            </xdr:cNvSpPr>
          </xdr:nvSpPr>
          <xdr:spPr>
            <a:xfrm>
              <a:off x="980072" y="1140493"/>
              <a:ext cx="1794709" cy="20995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ar-AE" sz="1100" b="1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𝐲</m:t>
                        </m:r>
                      </m:e>
                      <m:sub>
                        <m:r>
                          <a:rPr lang="ar-AE" sz="11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𝐢</m:t>
                        </m:r>
                      </m:sub>
                    </m:sSub>
                    <m:r>
                      <a:rPr lang="pt-BR" sz="900" b="1" i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𝒇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pt-BR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𝒃</m:t>
                            </m:r>
                          </m:e>
                          <m:sub>
                            <m:r>
                              <a:rPr lang="ar-AE" sz="11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</m:t>
                            </m:r>
                          </m:sub>
                        </m:sSub>
                        <m:r>
                          <a:rPr lang="pt-BR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b>
                        <m:r>
                          <a:rPr lang="ar-AE" sz="11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𝒊</m:t>
                        </m:r>
                      </m:sub>
                    </m:sSub>
                  </m:oMath>
                </m:oMathPara>
              </a14:m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4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75CB290-498E-4623-B8B0-134996768F92}"/>
                </a:ext>
              </a:extLst>
            </xdr:cNvPr>
            <xdr:cNvSpPr txBox="1">
              <a:spLocks/>
            </xdr:cNvSpPr>
          </xdr:nvSpPr>
          <xdr:spPr>
            <a:xfrm>
              <a:off x="980072" y="1140493"/>
              <a:ext cx="1794709" cy="20995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vertOverflow="clip" horzOverflow="clip" wrap="square" lIns="45720" tIns="0" rIns="45720" bIns="0" anchor="t" anchorCtr="0">
              <a:noAutofit/>
            </a:bodyPr>
            <a:lstStyle/>
            <a:p>
              <a:pPr algn="l"/>
              <a:r>
                <a:rPr lang="pt-BR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𝐲</a:t>
              </a:r>
              <a:r>
                <a:rPr lang="ar-AE" sz="11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_𝐢</a:t>
              </a:r>
              <a:r>
                <a:rPr lang="pt-BR" sz="9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〖〖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𝒇(𝒃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r>
                <a:rPr lang="pt-BR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ar-AE" sz="11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〗_𝒊</a:t>
              </a:r>
              <a:endParaRPr lang="LID4096" sz="900" b="1" i="1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0</xdr:col>
      <xdr:colOff>105276</xdr:colOff>
      <xdr:row>7</xdr:row>
      <xdr:rowOff>0</xdr:rowOff>
    </xdr:from>
    <xdr:to>
      <xdr:col>4</xdr:col>
      <xdr:colOff>438568</xdr:colOff>
      <xdr:row>14</xdr:row>
      <xdr:rowOff>38483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GrpSpPr>
          <a:grpSpLocks noChangeAspect="1"/>
        </xdr:cNvGrpSpPr>
      </xdr:nvGrpSpPr>
      <xdr:grpSpPr>
        <a:xfrm>
          <a:off x="105276" y="1403684"/>
          <a:ext cx="2273384" cy="1442167"/>
          <a:chOff x="1357312" y="19916526"/>
          <a:chExt cx="8104504" cy="5437422"/>
        </a:xfrm>
      </xdr:grpSpPr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00000000-0008-0000-0400-000033000000}"/>
              </a:ext>
            </a:extLst>
          </xdr:cNvPr>
          <xdr:cNvGrpSpPr/>
        </xdr:nvGrpSpPr>
        <xdr:grpSpPr>
          <a:xfrm>
            <a:off x="1357312" y="19916526"/>
            <a:ext cx="8104504" cy="5437422"/>
            <a:chOff x="1357312" y="19916526"/>
            <a:chExt cx="8104504" cy="5437422"/>
          </a:xfrm>
        </xdr:grpSpPr>
        <xdr:grpSp>
          <xdr:nvGrpSpPr>
            <xdr:cNvPr id="53" name="Group 52">
              <a:extLst>
                <a:ext uri="{FF2B5EF4-FFF2-40B4-BE49-F238E27FC236}">
                  <a16:creationId xmlns:a16="http://schemas.microsoft.com/office/drawing/2014/main" id="{00000000-0008-0000-0400-000035000000}"/>
                </a:ext>
              </a:extLst>
            </xdr:cNvPr>
            <xdr:cNvGrpSpPr/>
          </xdr:nvGrpSpPr>
          <xdr:grpSpPr>
            <a:xfrm>
              <a:off x="1357312" y="19953069"/>
              <a:ext cx="8104504" cy="5400879"/>
              <a:chOff x="1357312" y="19953069"/>
              <a:chExt cx="8104504" cy="5400879"/>
            </a:xfrm>
          </xdr:grpSpPr>
          <xdr:grpSp>
            <xdr:nvGrpSpPr>
              <xdr:cNvPr id="55" name="Group 54">
                <a:extLst>
                  <a:ext uri="{FF2B5EF4-FFF2-40B4-BE49-F238E27FC236}">
                    <a16:creationId xmlns:a16="http://schemas.microsoft.com/office/drawing/2014/main" id="{00000000-0008-0000-0400-000037000000}"/>
                  </a:ext>
                </a:extLst>
              </xdr:cNvPr>
              <xdr:cNvGrpSpPr/>
            </xdr:nvGrpSpPr>
            <xdr:grpSpPr>
              <a:xfrm>
                <a:off x="1357312" y="20016709"/>
                <a:ext cx="8104504" cy="5337239"/>
                <a:chOff x="1738312" y="19683334"/>
                <a:chExt cx="8104504" cy="5337239"/>
              </a:xfrm>
            </xdr:grpSpPr>
            <xdr:grpSp>
              <xdr:nvGrpSpPr>
                <xdr:cNvPr id="57" name="Group 56">
                  <a:extLst>
                    <a:ext uri="{FF2B5EF4-FFF2-40B4-BE49-F238E27FC236}">
                      <a16:creationId xmlns:a16="http://schemas.microsoft.com/office/drawing/2014/main" id="{00000000-0008-0000-0400-000039000000}"/>
                    </a:ext>
                  </a:extLst>
                </xdr:cNvPr>
                <xdr:cNvGrpSpPr/>
              </xdr:nvGrpSpPr>
              <xdr:grpSpPr>
                <a:xfrm>
                  <a:off x="1738312" y="19683334"/>
                  <a:ext cx="8104504" cy="5337239"/>
                  <a:chOff x="142875" y="20564396"/>
                  <a:chExt cx="8104504" cy="5337239"/>
                </a:xfrm>
              </xdr:grpSpPr>
              <xdr:sp macro="" textlink="">
                <xdr:nvSpPr>
                  <xdr:cNvPr id="59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00000000-0008-0000-0400-00003B000000}"/>
                      </a:ext>
                    </a:extLst>
                  </xdr:cNvPr>
                  <xdr:cNvSpPr txBox="1"/>
                </xdr:nvSpPr>
                <xdr:spPr>
                  <a:xfrm>
                    <a:off x="142875" y="20564396"/>
                    <a:ext cx="8104504" cy="5337239"/>
                  </a:xfrm>
                  <a:prstGeom prst="rect">
                    <a:avLst/>
                  </a:prstGeom>
                  <a:solidFill>
                    <a:srgbClr val="BDEEFF"/>
                  </a:solidFill>
                  <a:ln w="3175">
                    <a:noFill/>
                  </a:ln>
                </xdr:spPr>
                <xdr:txBody>
                  <a:bodyPr vertOverflow="clip" horzOverflow="clip" wrap="square" anchor="ctr" anchorCtr="0">
                    <a:noAutofit/>
                  </a:bodyPr>
                  <a:lstStyle/>
                  <a:p>
                    <a:pPr marL="0" marR="0" lvl="0" indent="0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en-GB" sz="900" b="1"/>
                      <a:t> </a:t>
                    </a:r>
                  </a:p>
                </xdr:txBody>
              </xdr:sp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0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3C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3253" y="20590317"/>
                        <a:ext cx="440531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 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𝐙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     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0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3903DD24-28A3-B0BB-FF12-DD65AEB6A99D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3253" y="20590317"/>
                        <a:ext cx="440531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   ▁𝐙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     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1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3D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2367" y="21178402"/>
                        <a:ext cx="3334323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U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SV</m:t>
                            </m:r>
                            <m:r>
                              <m:rPr>
                                <m:nor/>
                              </m:rPr>
                              <a:rPr lang="pt-BR" sz="900" b="1" i="0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m:rPr>
                                <m:nor/>
                              </m:rPr>
                              <a:rPr lang="en-AU" sz="900" b="1" i="0" baseline="3000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t</m:t>
                            </m:r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1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AED6F945-DE30-9D69-3321-6CBABAA5B53B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62367" y="21178402"/>
                        <a:ext cx="3334323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 </a:t>
                        </a:r>
                        <a:r>
                          <a:rPr lang="en-AU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"U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SV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en-AU" sz="900" b="1" i="0" baseline="3000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t</a:t>
                        </a:r>
                        <a:r>
                          <a:rPr lang="LID4096" sz="900" b="1" i="0" baseline="30000">
                            <a:effectLst/>
                            <a:latin typeface="+mn-lt"/>
                            <a:ea typeface="+mn-ea"/>
                            <a:cs typeface="+mn-cs"/>
                          </a:rPr>
                          <a:t>"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2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3E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52029" y="21766653"/>
                        <a:ext cx="4403160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U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2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9C0D782F-0B84-0457-14BC-BD55424E29C4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852029" y="21766653"/>
                        <a:ext cx="4403160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</a:t>
                        </a:r>
                        <a:r>
                          <a:rPr lang="en-AU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"U"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3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3F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335655" y="22364541"/>
                        <a:ext cx="5341429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m:rPr>
                                <m:nor/>
                              </m:rP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m:rPr>
                                <m:nor/>
                              </m:rPr>
                              <a:rPr lang="en-AU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U</m:t>
                            </m:r>
                            <m:r>
                              <a:rPr lang="pt-BR" sz="900" b="1" i="0" baseline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3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0EDC8528-8DFD-894E-A223-FF1B0AC5F234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335655" y="22364541"/>
                        <a:ext cx="5341429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  ▁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=𝐔^𝐭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 </a:t>
                        </a:r>
                        <a:r>
                          <a:rPr lang="en-AU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U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 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4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40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703611" y="22972251"/>
                        <a:ext cx="578143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4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D56425A6-6142-CEF6-8433-4C8298E45191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703611" y="22972251"/>
                        <a:ext cx="5781431" cy="750793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 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5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41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79380" y="23630404"/>
                        <a:ext cx="6578619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BR" sz="900" b="1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acc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5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DDF836E1-5E66-DF3D-1E3A-7EDCC4AFE59A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79380" y="23630404"/>
                        <a:ext cx="6578619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 ▁𝐡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=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▁𝐤= ▁(𝐤 ̂ )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6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42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20864" y="24210118"/>
                        <a:ext cx="3647801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BR" sz="900" b="1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acc>
                              </m:e>
                            </m:bar>
                          </m:oMath>
                        </a14:m>
                        <a:r>
                          <a:rPr lang="en-AU" sz="900" b="1" i="0" baseline="0">
                            <a:solidFill>
                              <a:srgbClr val="FF0000"/>
                            </a:solidFill>
                            <a:effectLst/>
                            <a:ea typeface="+mn-ea"/>
                            <a:cs typeface="+mn-cs"/>
                          </a:rPr>
                          <a:t>  = </a:t>
                        </a:r>
                        <a14:m>
                          <m:oMath xmlns:m="http://schemas.openxmlformats.org/officeDocument/2006/math"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𝐒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p>
                            </m:sSubSup>
                            <m:sSup>
                              <m:sSupPr>
                                <m:ctrlPr>
                                  <a:rPr lang="pt-BR" sz="900" b="1" i="1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𝐔</m:t>
                                </m:r>
                              </m:e>
                              <m:sup>
                                <m:r>
                                  <a:rPr lang="pt-BR" sz="900" b="1" i="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bar>
                          </m:oMath>
                        </a14:m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6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376C811C-E135-94F9-9535-3056F955AD9B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20864" y="24210118"/>
                        <a:ext cx="3647801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▁(𝐤 ̂ )</a:t>
                        </a:r>
                        <a:r>
                          <a:rPr lang="en-AU" sz="900" b="1" i="0" baseline="0">
                            <a:solidFill>
                              <a:srgbClr val="FF0000"/>
                            </a:solidFill>
                            <a:effectLst/>
                            <a:ea typeface="+mn-ea"/>
                            <a:cs typeface="+mn-cs"/>
                          </a:rPr>
                          <a:t>  =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𝐒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(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−𝟏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)</a:t>
                        </a:r>
                        <a:r>
                          <a:rPr lang="pt-BR" sz="900" b="1" i="0" baseline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𝐔^𝐭  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▁𝐡</a:t>
                        </a:r>
                        <a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67" name="Object 4">
                        <a:extLst>
                          <a:ext uri="{63B3BB69-23CF-44E3-9099-C40C66FF867C}">
                            <a14:compatExt spid="_x0000_s1028"/>
                          </a:ext>
                          <a:ext uri="{FF2B5EF4-FFF2-40B4-BE49-F238E27FC236}">
                            <a16:creationId xmlns:a16="http://schemas.microsoft.com/office/drawing/2014/main" id="{00000000-0008-0000-0400-000043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05584" y="24875925"/>
                        <a:ext cx="3788178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BR" sz="9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BR" sz="900" b="1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acc>
                              </m:e>
                            </m:bar>
                            <m:r>
                              <m:rPr>
                                <m:nor/>
                              </m:rP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AU" sz="900" b="1" i="1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𝐕</m:t>
                                </m:r>
                              </m:e>
                              <m:sub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  <m:sup>
                                <m:r>
                                  <a:rPr lang="pt-BR" sz="900" b="1" i="0" baseline="0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𝐭</m:t>
                                </m:r>
                              </m:sup>
                            </m:sSubSup>
                          </m:oMath>
                        </a14:m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r>
                              <a:rPr lang="pt-BR" sz="900" b="1" i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𝐑</m:t>
                            </m:r>
                            <m:bar>
                              <m:barPr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bar>
                          </m:oMath>
                        </a14:m>
                        <a:endParaRPr lang="pt-BR" sz="900" b="1" i="0">
                          <a:effectLst/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67" name="Object 4">
                        <a:extLst>
                          <a:ext uri="{63B3BB69-23CF-44E3-9099-C40C66FF867C}">
                            <a14:compatExt xmlns:a14="http://schemas.microsoft.com/office/drawing/2010/main" spid="_x0000_s1028"/>
                          </a:ext>
                          <a:ext uri="{FF2B5EF4-FFF2-40B4-BE49-F238E27FC236}">
                            <a16:creationId xmlns:a16="http://schemas.microsoft.com/office/drawing/2014/main" id="{CF682493-A664-943D-FF5A-B59379FFB923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405584" y="24875925"/>
                        <a:ext cx="3788178" cy="750794"/>
                      </a:xfrm>
                      <a:prstGeom prst="rect">
                        <a:avLst/>
                      </a:prstGeom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▁(𝐤 ̂ )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" "=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𝐕</a:t>
                        </a:r>
                        <a:r>
                          <a:rPr lang="en-AU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_</a:t>
                        </a:r>
                        <a:r>
                          <a:rPr lang="pt-BR" sz="900" b="1" i="0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𝟏^𝐭</a:t>
                        </a:r>
                        <a:r>
                          <a:rPr lang="pt-BR" sz="900" b="1" i="0">
                            <a:effectLst/>
                            <a:latin typeface="+mn-lt"/>
                            <a:ea typeface="+mn-ea"/>
                            <a:cs typeface="+mn-cs"/>
                          </a:rPr>
                          <a:t> 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▁𝐤=</a:t>
                        </a:r>
                        <a:r>
                          <a:rPr lang="pt-BR" sz="900" b="1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𝐑</a:t>
                        </a:r>
                        <a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▁𝐤</a:t>
                        </a:r>
                        <a:endParaRPr lang="pt-BR" sz="900" b="1" i="0">
                          <a:effectLst/>
                        </a:endParaRPr>
                      </a:p>
                    </xdr:txBody>
                  </xdr:sp>
                </mc:Fallback>
              </mc:AlternateContent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58" name="Object 4">
                      <a:extLst>
                        <a:ext uri="{63B3BB69-23CF-44E3-9099-C40C66FF867C}">
                          <a14:compatExt spid="_x0000_s1028"/>
                        </a:ext>
                        <a:ext uri="{FF2B5EF4-FFF2-40B4-BE49-F238E27FC236}">
                          <a16:creationId xmlns:a16="http://schemas.microsoft.com/office/drawing/2014/main" id="{00000000-0008-0000-0400-00003A000000}"/>
                        </a:ext>
                      </a:extLst>
                    </xdr:cNvPr>
                    <xdr:cNvSpPr txBox="1"/>
                  </xdr:nvSpPr>
                  <xdr:spPr>
                    <a:xfrm>
                      <a:off x="2024681" y="23719651"/>
                      <a:ext cx="3095935" cy="1064648"/>
                    </a:xfrm>
                    <a:prstGeom prst="rect">
                      <a:avLst/>
                    </a:prstGeom>
                    <a:solidFill>
                      <a:srgbClr val="66FF99"/>
                    </a:solidFill>
                  </xdr:spPr>
                  <xdr:txBody>
                    <a:bodyPr vertOverflow="clip" horzOverflow="clip" wrap="square" anchor="ctr" anchorCtr="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14:m>
                        <m:oMath xmlns:m="http://schemas.openxmlformats.org/officeDocument/2006/math">
                          <m:bar>
                            <m:barPr>
                              <m:ctrlPr>
                                <a:rPr lang="pt-BR" sz="900" b="1" i="1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lang="pt-BR" sz="900" b="1" i="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𝐤</m:t>
                              </m:r>
                            </m:e>
                          </m:bar>
                        </m:oMath>
                      </a14:m>
                      <a:r>
                        <a:rPr lang="pt-BR" sz="900" b="1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 =  </a:t>
                      </a:r>
                      <a14:m>
                        <m:oMath xmlns:m="http://schemas.openxmlformats.org/officeDocument/2006/math">
                          <m:sSup>
                            <m:sSupPr>
                              <m:ctrlP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𝒁</m:t>
                              </m:r>
                            </m:e>
                            <m:sup>
                              <m: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r>
                                <a:rPr lang="pt-BR" sz="900" b="1" i="1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𝟏</m:t>
                              </m:r>
                            </m:sup>
                          </m:sSup>
                          <m:r>
                            <a:rPr lang="pt-BR" sz="900" b="1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bar>
                            <m:barPr>
                              <m:ctrlPr>
                                <a:rPr kumimoji="0" lang="pt-BR" sz="9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00FF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kumimoji="0" lang="pt-BR" sz="9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00FF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𝒉</m:t>
                              </m:r>
                            </m:e>
                          </m:bar>
                        </m:oMath>
                      </a14:m>
                      <a:endParaRPr lang="pt-BR" sz="900" b="1">
                        <a:effectLst/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58" name="Object 4">
                      <a:extLst>
                        <a:ext uri="{63B3BB69-23CF-44E3-9099-C40C66FF867C}">
                          <a14:compatExt xmlns:a14="http://schemas.microsoft.com/office/drawing/2010/main" spid="_x0000_s1028"/>
                        </a:ext>
                        <a:ext uri="{FF2B5EF4-FFF2-40B4-BE49-F238E27FC236}">
                          <a16:creationId xmlns:a16="http://schemas.microsoft.com/office/drawing/2014/main" id="{989586E0-4A16-4BD8-3C77-C12E1DBAFCEC}"/>
                        </a:ext>
                      </a:extLst>
                    </xdr:cNvPr>
                    <xdr:cNvSpPr txBox="1"/>
                  </xdr:nvSpPr>
                  <xdr:spPr>
                    <a:xfrm>
                      <a:off x="2024681" y="23719651"/>
                      <a:ext cx="3095935" cy="1064648"/>
                    </a:xfrm>
                    <a:prstGeom prst="rect">
                      <a:avLst/>
                    </a:prstGeom>
                    <a:solidFill>
                      <a:srgbClr val="66FF99"/>
                    </a:solidFill>
                  </xdr:spPr>
                  <xdr:txBody>
                    <a:bodyPr vertOverflow="clip" horzOverflow="clip" wrap="square" anchor="ctr" anchorCtr="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lang="pt-BR" sz="900" b="1" i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▁𝐤</a:t>
                      </a:r>
                      <a:r>
                        <a:rPr lang="pt-BR" sz="900" b="1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 =  </a:t>
                      </a:r>
                      <a:r>
                        <a:rPr lang="pt-BR" sz="900" b="1" i="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𝒁^(−𝟏)</a:t>
                      </a:r>
                      <a:r>
                        <a:rPr lang="pt-BR" sz="900" b="1" i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∗</a:t>
                      </a:r>
                      <a:r>
                        <a:rPr kumimoji="0" lang="pt-BR" sz="9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▁𝒉</a:t>
                      </a:r>
                      <a:endParaRPr lang="pt-BR" sz="900" b="1">
                        <a:effectLst/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56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00000000-0008-0000-0400-000038000000}"/>
                  </a:ext>
                </a:extLst>
              </xdr:cNvPr>
              <xdr:cNvSpPr txBox="1"/>
            </xdr:nvSpPr>
            <xdr:spPr>
              <a:xfrm>
                <a:off x="6306917" y="19953069"/>
                <a:ext cx="3071812" cy="857248"/>
              </a:xfrm>
              <a:prstGeom prst="rect">
                <a:avLst/>
              </a:prstGeom>
              <a:noFill/>
            </xdr:spPr>
            <xdr:txBody>
              <a:bodyPr vertOverflow="clip" horzOverflow="clip" wrap="square" anchor="ctr">
                <a:noAutofit/>
              </a:bodyPr>
              <a:lstStyle/>
              <a:p>
                <a:pPr marL="0" marR="0" lvl="0" indent="0" algn="ctr" defTabSz="914400" rtl="0" eaLnBrk="1" fontAlgn="base" latinLnBrk="0" hangingPunct="1">
                  <a:lnSpc>
                    <a:spcPct val="15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AU" sz="9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AA</a:t>
                </a:r>
                <a:r>
                  <a:rPr lang="en-AU" sz="900" b="1" baseline="300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-1</a:t>
                </a:r>
                <a:r>
                  <a:rPr lang="en-AU" sz="9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= A</a:t>
                </a:r>
                <a:r>
                  <a:rPr lang="en-AU" sz="900" b="1" baseline="300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-1</a:t>
                </a:r>
                <a:r>
                  <a:rPr lang="en-AU" sz="9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A = I</a:t>
                </a:r>
                <a:r>
                  <a:rPr lang="en-AU" sz="900" b="1">
                    <a:effectLst/>
                    <a:latin typeface="+mn-lt"/>
                    <a:ea typeface="+mn-ea"/>
                    <a:cs typeface="+mn-cs"/>
                  </a:rPr>
                  <a:t>	</a:t>
                </a:r>
                <a:endParaRPr lang="en-150" sz="900" b="1">
                  <a:solidFill>
                    <a:srgbClr val="00B050"/>
                  </a:solidFill>
                  <a:effectLst/>
                </a:endParaRPr>
              </a:p>
            </xdr:txBody>
          </xdr:sp>
        </xdr:grpSp>
        <xdr:sp macro="" textlink="">
          <xdr:nvSpPr>
            <xdr:cNvPr id="5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36000000}"/>
                </a:ext>
              </a:extLst>
            </xdr:cNvPr>
            <xdr:cNvSpPr txBox="1"/>
          </xdr:nvSpPr>
          <xdr:spPr>
            <a:xfrm>
              <a:off x="2761324" y="19916526"/>
              <a:ext cx="1121419" cy="746846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*</a:t>
              </a:r>
              <a:endParaRPr lang="pt-BR" sz="900" b="1">
                <a:solidFill>
                  <a:sysClr val="windowText" lastClr="000000"/>
                </a:solidFill>
                <a:effectLst/>
              </a:endParaRPr>
            </a:p>
          </xdr:txBody>
        </xdr:sp>
      </xdr:grpSp>
      <xdr:sp macro="" textlink="">
        <xdr:nvSpPr>
          <xdr:cNvPr id="52" name="Object 4">
            <a:extLst>
              <a:ext uri="{63B3BB69-23CF-44E3-9099-C40C66FF867C}">
                <a14:compatExt xmlns:a14="http://schemas.microsoft.com/office/drawing/2010/main" spid="_x0000_s1028"/>
              </a:ex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SpPr txBox="1"/>
        </xdr:nvSpPr>
        <xdr:spPr>
          <a:xfrm>
            <a:off x="1572244" y="23957776"/>
            <a:ext cx="1121419" cy="746846"/>
          </a:xfrm>
          <a:prstGeom prst="rect">
            <a:avLst/>
          </a:prstGeom>
        </xdr:spPr>
        <xdr:txBody>
          <a:bodyPr vertOverflow="clip" horzOverflow="clip" wrap="square">
            <a:no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9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*</a:t>
            </a:r>
            <a:endParaRPr lang="pt-BR" sz="900" b="1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4</xdr:col>
      <xdr:colOff>421847</xdr:colOff>
      <xdr:row>10</xdr:row>
      <xdr:rowOff>180474</xdr:rowOff>
    </xdr:from>
    <xdr:to>
      <xdr:col>8</xdr:col>
      <xdr:colOff>248066</xdr:colOff>
      <xdr:row>16</xdr:row>
      <xdr:rowOff>122429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GrpSpPr/>
      </xdr:nvGrpSpPr>
      <xdr:grpSpPr>
        <a:xfrm>
          <a:off x="2361939" y="2185737"/>
          <a:ext cx="2272640" cy="1145113"/>
          <a:chOff x="2449753" y="2024531"/>
          <a:chExt cx="2272640" cy="958300"/>
        </a:xfrm>
      </xdr:grpSpPr>
      <xdr:grpSp>
        <xdr:nvGrpSpPr>
          <xdr:cNvPr id="69" name="Group 68">
            <a:extLst>
              <a:ext uri="{FF2B5EF4-FFF2-40B4-BE49-F238E27FC236}">
                <a16:creationId xmlns:a16="http://schemas.microsoft.com/office/drawing/2014/main" id="{00000000-0008-0000-0400-000045000000}"/>
              </a:ext>
            </a:extLst>
          </xdr:cNvPr>
          <xdr:cNvGrpSpPr>
            <a:grpSpLocks noChangeAspect="1"/>
          </xdr:cNvGrpSpPr>
        </xdr:nvGrpSpPr>
        <xdr:grpSpPr>
          <a:xfrm>
            <a:off x="2449753" y="2024531"/>
            <a:ext cx="2272640" cy="958300"/>
            <a:chOff x="11252968" y="19872421"/>
            <a:chExt cx="8450318" cy="3602973"/>
          </a:xfrm>
        </xdr:grpSpPr>
        <xdr:grpSp>
          <xdr:nvGrpSpPr>
            <xdr:cNvPr id="73" name="Group 72">
              <a:extLst>
                <a:ext uri="{FF2B5EF4-FFF2-40B4-BE49-F238E27FC236}">
                  <a16:creationId xmlns:a16="http://schemas.microsoft.com/office/drawing/2014/main" id="{00000000-0008-0000-0400-000049000000}"/>
                </a:ext>
              </a:extLst>
            </xdr:cNvPr>
            <xdr:cNvGrpSpPr/>
          </xdr:nvGrpSpPr>
          <xdr:grpSpPr>
            <a:xfrm>
              <a:off x="11414858" y="20045016"/>
              <a:ext cx="8288428" cy="3430378"/>
              <a:chOff x="11772045" y="26974452"/>
              <a:chExt cx="8288427" cy="3430377"/>
            </a:xfrm>
          </xdr:grpSpPr>
          <xdr:sp macro="" textlink="">
            <xdr:nvSpPr>
              <xdr:cNvPr id="75" name="Retângulo 149">
                <a:extLst>
                  <a:ext uri="{FF2B5EF4-FFF2-40B4-BE49-F238E27FC236}">
                    <a16:creationId xmlns:a16="http://schemas.microsoft.com/office/drawing/2014/main" id="{00000000-0008-0000-0400-00004B000000}"/>
                  </a:ext>
                </a:extLst>
              </xdr:cNvPr>
              <xdr:cNvSpPr/>
            </xdr:nvSpPr>
            <xdr:spPr>
              <a:xfrm>
                <a:off x="11821450" y="26974452"/>
                <a:ext cx="6952846" cy="3430377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indent="0" algn="l"/>
                <a:endParaRPr lang="LID4096" sz="900" b="1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xdr:txBody>
          </xdr:sp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6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4C000000}"/>
                      </a:ext>
                    </a:extLst>
                  </xdr:cNvPr>
                  <xdr:cNvSpPr txBox="1"/>
                </xdr:nvSpPr>
                <xdr:spPr>
                  <a:xfrm>
                    <a:off x="15739984" y="27106716"/>
                    <a:ext cx="1561723" cy="74684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+ </a:t>
                    </a:r>
                    <a14:m>
                      <m:oMath xmlns:m="http://schemas.openxmlformats.org/officeDocument/2006/math">
                        <m:r>
                          <a:rPr lang="ar-AE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sz="9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𝜺</m:t>
                        </m:r>
                      </m:oMath>
                    </a14:m>
                    <a:endParaRPr lang="pt-BR" sz="900" b="1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6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3F962B1A-76DE-CABE-2A83-FDE4C43428D2}"/>
                      </a:ext>
                    </a:extLst>
                  </xdr:cNvPr>
                  <xdr:cNvSpPr txBox="1"/>
                </xdr:nvSpPr>
                <xdr:spPr>
                  <a:xfrm>
                    <a:off x="15739984" y="27106716"/>
                    <a:ext cx="1561723" cy="74684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+ 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𝜺</a:t>
                    </a:r>
                    <a:endParaRPr lang="pt-BR" sz="900" b="1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7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4D000000}"/>
                      </a:ext>
                    </a:extLst>
                  </xdr:cNvPr>
                  <xdr:cNvSpPr txBox="1"/>
                </xdr:nvSpPr>
                <xdr:spPr>
                  <a:xfrm>
                    <a:off x="11808923" y="27049910"/>
                    <a:ext cx="3599818" cy="750793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9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7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F8B1EA87-D2B6-BA54-2D6B-04E16179FF92}"/>
                      </a:ext>
                    </a:extLst>
                  </xdr:cNvPr>
                  <xdr:cNvSpPr txBox="1"/>
                </xdr:nvSpPr>
                <xdr:spPr>
                  <a:xfrm>
                    <a:off x="11808923" y="27049910"/>
                    <a:ext cx="3599818" cy="750793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pt-BR" sz="900" b="1" i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 ▁𝐡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8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4E000000}"/>
                      </a:ext>
                    </a:extLst>
                  </xdr:cNvPr>
                  <xdr:cNvSpPr txBox="1"/>
                </xdr:nvSpPr>
                <xdr:spPr>
                  <a:xfrm>
                    <a:off x="11793402" y="27650267"/>
                    <a:ext cx="8267070" cy="119495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pt-BR" sz="900" b="1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a:rPr lang="pt-BR" sz="900" b="1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𝐙</m:t>
                        </m:r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𝐤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+  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ar-AE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8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59F17409-4208-6493-E96B-C84CA074EC0F}"/>
                      </a:ext>
                    </a:extLst>
                  </xdr:cNvPr>
                  <xdr:cNvSpPr txBox="1"/>
                </xdr:nvSpPr>
                <xdr:spPr>
                  <a:xfrm>
                    <a:off x="11793402" y="27650267"/>
                    <a:ext cx="8267070" cy="1194955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    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𝐙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▁𝐤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+  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9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4F000000}"/>
                      </a:ext>
                    </a:extLst>
                  </xdr:cNvPr>
                  <xdr:cNvSpPr txBox="1"/>
                </xdr:nvSpPr>
                <xdr:spPr>
                  <a:xfrm>
                    <a:off x="11789238" y="28264882"/>
                    <a:ext cx="7762870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</m:oMath>
                    </a14:m>
                    <a:r>
                      <a:rPr lang="en-AU" sz="900" b="1" i="0" baseline="0">
                        <a:solidFill>
                          <a:srgbClr val="00B05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U 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S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14:m>
                      <m:oMath xmlns:m="http://schemas.openxmlformats.org/officeDocument/2006/math">
                        <m:r>
                          <a:rPr lang="pt-BR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𝐤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+  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</m:t>
                            </m:r>
                          </m:sup>
                        </m:sSup>
                        <m:r>
                          <a:rPr lang="ar-AE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79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6AECD527-1EDC-B4F0-FF52-B382185095DF}"/>
                      </a:ext>
                    </a:extLst>
                  </xdr:cNvPr>
                  <xdr:cNvSpPr txBox="1"/>
                </xdr:nvSpPr>
                <xdr:spPr>
                  <a:xfrm>
                    <a:off x="11789238" y="28264882"/>
                    <a:ext cx="7762870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en-AU" sz="900" b="1" i="0" baseline="0">
                        <a:solidFill>
                          <a:srgbClr val="00B05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U 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S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0"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▁𝐤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+  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𝐔^𝐭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80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50000000}"/>
                      </a:ext>
                    </a:extLst>
                  </xdr:cNvPr>
                  <xdr:cNvSpPr txBox="1"/>
                </xdr:nvSpPr>
                <xdr:spPr>
                  <a:xfrm>
                    <a:off x="11772045" y="28836116"/>
                    <a:ext cx="7615429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acc>
                              <m:accPr>
                                <m:chr m:val="̂"/>
                                <m:ctrlPr>
                                  <a:rPr lang="pt-BR" sz="900" b="1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pt-BR" sz="900" b="1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𝐤</m:t>
                                </m:r>
                              </m:e>
                            </m:acc>
                          </m:e>
                        </m:bar>
                      </m:oMath>
                    </a14:m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oMath>
                    </a14:m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</a:t>
                    </a:r>
                    <a14:m>
                      <m:oMath xmlns:m="http://schemas.openxmlformats.org/officeDocument/2006/math">
                        <m:r>
                          <a:rPr lang="pt-BR" sz="900" b="1" i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bar>
                          <m:barPr>
                            <m:ctrlPr>
                              <a:rPr lang="pt-BR" sz="9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9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𝐤</m:t>
                            </m:r>
                          </m:e>
                        </m:bar>
                      </m:oMath>
                    </a14:m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          +   </a:t>
                    </a:r>
                    <a14:m>
                      <m:oMath xmlns:m="http://schemas.openxmlformats.org/officeDocument/2006/math">
                        <m:sSub>
                          <m:sSub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  <m:sSubSup>
                          <m:sSubSupPr>
                            <m:ctrlPr>
                              <a:rPr lang="en-AU" sz="900" b="1" i="1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𝐒</m:t>
                            </m:r>
                          </m:e>
                          <m:sub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  <m:sup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pt-BR" sz="900" b="1" i="0" baseline="0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p>
                        </m:sSubSup>
                        <m:sSup>
                          <m:sSupPr>
                            <m:ctrlP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9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p>
                            <m:r>
                              <a:rPr lang="pt-BR" sz="9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𝒕</m:t>
                            </m:r>
                          </m:sup>
                        </m:sSup>
                        <m:r>
                          <a:rPr lang="ar-AE" sz="9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80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A40EB8FF-1C1A-C2C0-4A2C-B4A699821902}"/>
                      </a:ext>
                    </a:extLst>
                  </xdr:cNvPr>
                  <xdr:cNvSpPr txBox="1"/>
                </xdr:nvSpPr>
                <xdr:spPr>
                  <a:xfrm>
                    <a:off x="11772045" y="28836116"/>
                    <a:ext cx="7615429" cy="1039091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▁(𝐤 ̂ )</a:t>
                    </a:r>
                    <a:r>
                      <a:rPr lang="en-AU" sz="900" b="1" i="0" baseline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  =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V</a:t>
                    </a:r>
                    <a:r>
                      <a:rPr lang="en-AU" sz="900" b="1" i="0" baseline="-25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1</a:t>
                    </a:r>
                    <a:r>
                      <a:rPr lang="en-AU" sz="900" b="1" i="0" baseline="30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t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</a:t>
                    </a:r>
                    <a:r>
                      <a:rPr lang="pt-BR" sz="900" b="1" i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▁𝐤</a:t>
                    </a:r>
                    <a:r>
                      <a:rPr lang="pt-BR" sz="900" b="1" i="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                   +  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𝐕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𝐒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𝟏^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</a:t>
                    </a:r>
                    <a:r>
                      <a:rPr lang="pt-BR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−𝟏</a:t>
                    </a:r>
                    <a:r>
                      <a:rPr lang="en-AU" sz="900" b="1" i="0" baseline="0">
                        <a:solidFill>
                          <a:sysClr val="windowText" lastClr="00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</a:t>
                    </a:r>
                    <a:r>
                      <a:rPr lang="pt-BR" sz="900" b="1" i="0" baseline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</a:t>
                    </a:r>
                    <a:r>
                      <a:rPr lang="pt-BR" sz="9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𝐔^𝒕</a:t>
                    </a:r>
                    <a:r>
                      <a:rPr lang="ar-AE" sz="9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150" sz="900" b="1" i="0">
                      <a:effectLst/>
                    </a:endParaRPr>
                  </a:p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lang="pt-BR" sz="900" b="1" i="0">
                      <a:effectLst/>
                    </a:endParaRPr>
                  </a:p>
                </xdr:txBody>
              </xdr:sp>
            </mc:Fallback>
          </mc:AlternateContent>
          <xdr:sp macro="" textlink="">
            <xdr:nvSpPr>
              <xdr:cNvPr id="81" name="TextBox 34">
                <a:extLst>
                  <a:ext uri="{FF2B5EF4-FFF2-40B4-BE49-F238E27FC236}">
                    <a16:creationId xmlns:a16="http://schemas.microsoft.com/office/drawing/2014/main" id="{00000000-0008-0000-0400-000051000000}"/>
                  </a:ext>
                </a:extLst>
              </xdr:cNvPr>
              <xdr:cNvSpPr txBox="1"/>
            </xdr:nvSpPr>
            <xdr:spPr>
              <a:xfrm>
                <a:off x="16111384" y="29502867"/>
                <a:ext cx="2257849" cy="483722"/>
              </a:xfrm>
              <a:prstGeom prst="rect">
                <a:avLst/>
              </a:prstGeom>
              <a:noFill/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AU" sz="900" b="1"/>
                  <a:t>noise</a:t>
                </a:r>
              </a:p>
            </xdr:txBody>
          </xdr:sp>
          <xdr:sp macro="" textlink="">
            <xdr:nvSpPr>
              <xdr:cNvPr id="82" name="TextBox 34">
                <a:extLst>
                  <a:ext uri="{FF2B5EF4-FFF2-40B4-BE49-F238E27FC236}">
                    <a16:creationId xmlns:a16="http://schemas.microsoft.com/office/drawing/2014/main" id="{00000000-0008-0000-0400-000052000000}"/>
                  </a:ext>
                </a:extLst>
              </xdr:cNvPr>
              <xdr:cNvSpPr txBox="1"/>
            </xdr:nvSpPr>
            <xdr:spPr>
              <a:xfrm>
                <a:off x="12046971" y="29496919"/>
                <a:ext cx="4154954" cy="484189"/>
              </a:xfrm>
              <a:prstGeom prst="rect">
                <a:avLst/>
              </a:prstGeom>
              <a:noFill/>
              <a:ln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AU" sz="900" b="1"/>
                  <a:t>parameter error</a:t>
                </a:r>
              </a:p>
            </xdr:txBody>
          </xdr:sp>
        </xdr:grpSp>
        <xdr:sp macro="" textlink="">
          <xdr:nvSpPr>
            <xdr:cNvPr id="7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SpPr txBox="1"/>
          </xdr:nvSpPr>
          <xdr:spPr>
            <a:xfrm>
              <a:off x="11252968" y="19872421"/>
              <a:ext cx="1121419" cy="746845"/>
            </a:xfrm>
            <a:prstGeom prst="rect">
              <a:avLst/>
            </a:prstGeom>
          </xdr:spPr>
          <xdr:txBody>
            <a:bodyPr vertOverflow="clip" horzOverflow="clip" wrap="square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*</a:t>
              </a:r>
              <a:endParaRPr lang="pt-BR" sz="900" b="1">
                <a:solidFill>
                  <a:sysClr val="windowText" lastClr="000000"/>
                </a:solidFill>
                <a:effectLst/>
              </a:endParaRPr>
            </a:p>
          </xdr:txBody>
        </xdr:sp>
      </xdr:grpSp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400-000046000000}"/>
              </a:ext>
            </a:extLst>
          </xdr:cNvPr>
          <xdr:cNvGrpSpPr>
            <a:grpSpLocks noChangeAspect="1"/>
          </xdr:cNvGrpSpPr>
        </xdr:nvGrpSpPr>
        <xdr:grpSpPr>
          <a:xfrm>
            <a:off x="2890910" y="2461460"/>
            <a:ext cx="482943" cy="164445"/>
            <a:chOff x="2439727" y="1861132"/>
            <a:chExt cx="769868" cy="343669"/>
          </a:xfrm>
        </xdr:grpSpPr>
        <xdr:cxnSp macro="">
          <xdr:nvCxnSpPr>
            <xdr:cNvPr id="71" name="Straight Arrow Connector 70">
              <a:extLs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CxnSpPr/>
          </xdr:nvCxnSpPr>
          <xdr:spPr>
            <a:xfrm flipV="1">
              <a:off x="2439727" y="1881791"/>
              <a:ext cx="192125" cy="323010"/>
            </a:xfrm>
            <a:prstGeom prst="straightConnector1">
              <a:avLst/>
            </a:prstGeom>
            <a:ln w="6350">
              <a:solidFill>
                <a:sysClr val="windowText" lastClr="000000"/>
              </a:solidFill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CxnSpPr/>
          </xdr:nvCxnSpPr>
          <xdr:spPr>
            <a:xfrm flipV="1">
              <a:off x="3017470" y="1861132"/>
              <a:ext cx="192125" cy="323010"/>
            </a:xfrm>
            <a:prstGeom prst="straightConnector1">
              <a:avLst/>
            </a:prstGeom>
            <a:ln w="6350">
              <a:solidFill>
                <a:sysClr val="windowText" lastClr="000000"/>
              </a:solidFill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8</xdr:col>
      <xdr:colOff>611605</xdr:colOff>
      <xdr:row>0</xdr:row>
      <xdr:rowOff>200526</xdr:rowOff>
    </xdr:from>
    <xdr:to>
      <xdr:col>15</xdr:col>
      <xdr:colOff>270621</xdr:colOff>
      <xdr:row>16</xdr:row>
      <xdr:rowOff>27969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GrpSpPr/>
      </xdr:nvGrpSpPr>
      <xdr:grpSpPr>
        <a:xfrm>
          <a:off x="4998118" y="200526"/>
          <a:ext cx="3940253" cy="3035864"/>
          <a:chOff x="4115894" y="205509"/>
          <a:chExt cx="3940253" cy="3035864"/>
        </a:xfrm>
      </xdr:grpSpPr>
      <xdr:grpSp>
        <xdr:nvGrpSpPr>
          <xdr:cNvPr id="84" name="Group 83">
            <a:extLst>
              <a:ext uri="{FF2B5EF4-FFF2-40B4-BE49-F238E27FC236}">
                <a16:creationId xmlns:a16="http://schemas.microsoft.com/office/drawing/2014/main" id="{00000000-0008-0000-0400-000054000000}"/>
              </a:ext>
            </a:extLst>
          </xdr:cNvPr>
          <xdr:cNvGrpSpPr/>
        </xdr:nvGrpSpPr>
        <xdr:grpSpPr>
          <a:xfrm>
            <a:off x="4115894" y="205509"/>
            <a:ext cx="3940253" cy="1593625"/>
            <a:chOff x="4145507" y="2134495"/>
            <a:chExt cx="3936113" cy="1508635"/>
          </a:xfrm>
        </xdr:grpSpPr>
        <xdr:grpSp>
          <xdr:nvGrpSpPr>
            <xdr:cNvPr id="93" name="Group 92">
              <a:extLst>
                <a:ext uri="{FF2B5EF4-FFF2-40B4-BE49-F238E27FC236}">
                  <a16:creationId xmlns:a16="http://schemas.microsoft.com/office/drawing/2014/main" id="{00000000-0008-0000-0400-00005D000000}"/>
                </a:ext>
              </a:extLst>
            </xdr:cNvPr>
            <xdr:cNvGrpSpPr/>
          </xdr:nvGrpSpPr>
          <xdr:grpSpPr>
            <a:xfrm>
              <a:off x="4145507" y="2134495"/>
              <a:ext cx="3936113" cy="1503678"/>
              <a:chOff x="22126432" y="42083145"/>
              <a:chExt cx="6422669" cy="2610058"/>
            </a:xfrm>
          </xdr:grpSpPr>
          <xdr:sp macro="" textlink="">
            <xdr:nvSpPr>
              <xdr:cNvPr id="100" name="Rectangle 99">
                <a:extLst>
                  <a:ext uri="{FF2B5EF4-FFF2-40B4-BE49-F238E27FC236}">
                    <a16:creationId xmlns:a16="http://schemas.microsoft.com/office/drawing/2014/main" id="{00000000-0008-0000-0400-000064000000}"/>
                  </a:ext>
                </a:extLst>
              </xdr:cNvPr>
              <xdr:cNvSpPr/>
            </xdr:nvSpPr>
            <xdr:spPr>
              <a:xfrm>
                <a:off x="22175316" y="42107506"/>
                <a:ext cx="6373785" cy="2585697"/>
              </a:xfrm>
              <a:prstGeom prst="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900" i="0"/>
              </a:p>
            </xdr:txBody>
          </xdr:sp>
          <xdr:grpSp>
            <xdr:nvGrpSpPr>
              <xdr:cNvPr id="101" name="Group 100">
                <a:extLst>
                  <a:ext uri="{FF2B5EF4-FFF2-40B4-BE49-F238E27FC236}">
                    <a16:creationId xmlns:a16="http://schemas.microsoft.com/office/drawing/2014/main" id="{00000000-0008-0000-0400-000065000000}"/>
                  </a:ext>
                </a:extLst>
              </xdr:cNvPr>
              <xdr:cNvGrpSpPr/>
            </xdr:nvGrpSpPr>
            <xdr:grpSpPr>
              <a:xfrm>
                <a:off x="22126432" y="42083145"/>
                <a:ext cx="6316435" cy="2515894"/>
                <a:chOff x="5201442" y="13238029"/>
                <a:chExt cx="6123140" cy="2143962"/>
              </a:xfrm>
            </xdr:grpSpPr>
            <xdr:sp macro="" textlink="">
              <xdr:nvSpPr>
                <xdr:cNvPr id="102" name="TextBox 14">
                  <a:extLst>
                    <a:ext uri="{FF2B5EF4-FFF2-40B4-BE49-F238E27FC236}">
                      <a16:creationId xmlns:a16="http://schemas.microsoft.com/office/drawing/2014/main" id="{00000000-0008-0000-0400-000066000000}"/>
                    </a:ext>
                  </a:extLst>
                </xdr:cNvPr>
                <xdr:cNvSpPr txBox="1"/>
              </xdr:nvSpPr>
              <xdr:spPr>
                <a:xfrm>
                  <a:off x="5312201" y="13616297"/>
                  <a:ext cx="6012381" cy="264282"/>
                </a:xfrm>
                <a:prstGeom prst="rect">
                  <a:avLst/>
                </a:prstGeom>
                <a:noFill/>
                <a:ln w="9525">
                  <a:solidFill>
                    <a:schemeClr val="tx1"/>
                  </a:solidFill>
                  <a:prstDash val="dash"/>
                </a:ln>
              </xdr:spPr>
              <xdr:txBody>
                <a:bodyPr wrap="square" rtlCol="0" anchor="b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 algn="r"/>
                  <a:endParaRPr lang="en-AU" sz="900" b="0" i="0" baseline="30000">
                    <a:solidFill>
                      <a:sysClr val="windowText" lastClr="00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endParaRPr>
                </a:p>
              </xdr:txBody>
            </xdr:sp>
            <xdr:grpSp>
              <xdr:nvGrpSpPr>
                <xdr:cNvPr id="103" name="Group 102">
                  <a:extLst>
                    <a:ext uri="{FF2B5EF4-FFF2-40B4-BE49-F238E27FC236}">
                      <a16:creationId xmlns:a16="http://schemas.microsoft.com/office/drawing/2014/main" id="{00000000-0008-0000-0400-000067000000}"/>
                    </a:ext>
                  </a:extLst>
                </xdr:cNvPr>
                <xdr:cNvGrpSpPr/>
              </xdr:nvGrpSpPr>
              <xdr:grpSpPr>
                <a:xfrm>
                  <a:off x="5201442" y="13238029"/>
                  <a:ext cx="6051840" cy="2143962"/>
                  <a:chOff x="7487442" y="13319672"/>
                  <a:chExt cx="6051840" cy="2143962"/>
                </a:xfrm>
              </xdr:grpSpPr>
              <xdr:grpSp>
                <xdr:nvGrpSpPr>
                  <xdr:cNvPr id="104" name="Group 103">
                    <a:extLst>
                      <a:ext uri="{FF2B5EF4-FFF2-40B4-BE49-F238E27FC236}">
                        <a16:creationId xmlns:a16="http://schemas.microsoft.com/office/drawing/2014/main" id="{00000000-0008-0000-0400-000068000000}"/>
                      </a:ext>
                    </a:extLst>
                  </xdr:cNvPr>
                  <xdr:cNvGrpSpPr/>
                </xdr:nvGrpSpPr>
                <xdr:grpSpPr>
                  <a:xfrm>
                    <a:off x="7487442" y="13570637"/>
                    <a:ext cx="6051840" cy="1892997"/>
                    <a:chOff x="6788231" y="13643871"/>
                    <a:chExt cx="4944205" cy="1681795"/>
                  </a:xfrm>
                </xdr:grpSpPr>
                <xdr:grpSp>
                  <xdr:nvGrpSpPr>
                    <xdr:cNvPr id="107" name="Group 106">
                      <a:extLst>
                        <a:ext uri="{FF2B5EF4-FFF2-40B4-BE49-F238E27FC236}">
                          <a16:creationId xmlns:a16="http://schemas.microsoft.com/office/drawing/2014/main" id="{00000000-0008-0000-0400-00006B00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8678901" y="13643871"/>
                      <a:ext cx="3053535" cy="1681795"/>
                      <a:chOff x="5352490" y="15087001"/>
                      <a:chExt cx="1962660" cy="1121033"/>
                    </a:xfrm>
                  </xdr:grpSpPr>
                  <xdr:sp macro="" textlink="">
                    <xdr:nvSpPr>
                      <xdr:cNvPr id="109" name="Text Box 5">
                        <a:extLst>
                          <a:ext uri="{FF2B5EF4-FFF2-40B4-BE49-F238E27FC236}">
                            <a16:creationId xmlns:a16="http://schemas.microsoft.com/office/drawing/2014/main" id="{00000000-0008-0000-0400-00006D000000}"/>
                          </a:ext>
                        </a:extLst>
                      </xdr:cNvPr>
                      <xdr:cNvSpPr txBox="1">
                        <a:spLocks noChangeArrowheads="1"/>
                      </xdr:cNvSpPr>
                    </xdr:nvSpPr>
                    <xdr:spPr bwMode="auto">
                      <a:xfrm>
                        <a:off x="5361072" y="15139884"/>
                        <a:ext cx="1954078" cy="951494"/>
                      </a:xfrm>
                      <a:prstGeom prst="rect">
                        <a:avLst/>
                      </a:prstGeom>
                      <a:noFill/>
                      <a:ln w="22225">
                        <a:noFill/>
                        <a:miter lim="800000"/>
                        <a:headEnd/>
                        <a:tailEnd type="none" w="med" len="lg"/>
                      </a:ln>
                    </xdr:spPr>
                    <xdr:txBody>
                      <a:bodyPr wrap="square">
                        <a:noAutofit/>
                      </a:bodyPr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5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u="none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u="none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6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7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1     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</a:t>
                        </a:r>
                        <a:r>
                          <a:rPr lang="en-AU" sz="900" b="1" i="1" u="sng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p</a:t>
                        </a:r>
                        <a:r>
                          <a:rPr lang="en-AU" sz="900" b="1" i="1" baseline="-25000">
                            <a:solidFill>
                              <a:srgbClr val="008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2</a:t>
                        </a:r>
                        <a:r>
                          <a:rPr lang="en-AU" sz="900" b="1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 </a:t>
                        </a:r>
                        <a:r>
                          <a:rPr lang="en-AU" sz="900" i="1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/  p</a:t>
                        </a:r>
                        <a:r>
                          <a:rPr lang="en-AU" sz="900" i="1" baseline="-25000">
                            <a:solidFill>
                              <a:srgbClr val="996633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3</a:t>
                        </a: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     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 o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8</a:t>
                        </a:r>
                        <a:r>
                          <a:rPr lang="en-AU" sz="900" i="1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 /  p</a:t>
                        </a:r>
                        <a:r>
                          <a:rPr lang="en-AU" sz="900" i="1" baseline="-25000">
                            <a:solidFill>
                              <a:srgbClr val="FF0000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4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r>
                          <a:rPr lang="en-AU" sz="900" i="1" baseline="-25000">
                            <a:solidFill>
                              <a:srgbClr val="3333CC"/>
                            </a:solidFill>
                            <a:latin typeface="Times New Roman" pitchFamily="18" charset="0"/>
                            <a:sym typeface="Symbol" pitchFamily="18" charset="2"/>
                          </a:rPr>
                          <a:t>etc</a:t>
                        </a:r>
                      </a:p>
                      <a:p>
                        <a:pPr eaLnBrk="0" fontAlgn="base" hangingPunct="0">
                          <a:spcBef>
                            <a:spcPct val="0"/>
                          </a:spcBef>
                          <a:spcAft>
                            <a:spcPct val="0"/>
                          </a:spcAft>
                        </a:pPr>
                        <a:endParaRPr lang="en-AU" sz="900" i="1" baseline="-25000">
                          <a:solidFill>
                            <a:srgbClr val="3333CC"/>
                          </a:solidFill>
                          <a:latin typeface="Times New Roman" pitchFamily="18" charset="0"/>
                          <a:sym typeface="Symbol" pitchFamily="18" charset="2"/>
                        </a:endParaRPr>
                      </a:p>
                    </xdr:txBody>
                  </xdr:sp>
                  <xdr:grpSp>
                    <xdr:nvGrpSpPr>
                      <xdr:cNvPr id="110" name="Group 109">
                        <a:extLst>
                          <a:ext uri="{FF2B5EF4-FFF2-40B4-BE49-F238E27FC236}">
                            <a16:creationId xmlns:a16="http://schemas.microsoft.com/office/drawing/2014/main" id="{00000000-0008-0000-0400-00006E000000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5352490" y="15087001"/>
                        <a:ext cx="1927064" cy="1121033"/>
                        <a:chOff x="2684268" y="18284795"/>
                        <a:chExt cx="1927064" cy="2578377"/>
                      </a:xfrm>
                    </xdr:grpSpPr>
                    <xdr:sp macro="" textlink="">
                      <xdr:nvSpPr>
                        <xdr:cNvPr id="111" name="Line 9">
                          <a:extLst>
                            <a:ext uri="{FF2B5EF4-FFF2-40B4-BE49-F238E27FC236}">
                              <a16:creationId xmlns:a16="http://schemas.microsoft.com/office/drawing/2014/main" id="{00000000-0008-0000-0400-00006F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>
                          <a:off x="2684268" y="18284795"/>
                          <a:ext cx="0" cy="2573965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anchor="ctr"/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  <xdr:sp macro="" textlink="">
                      <xdr:nvSpPr>
                        <xdr:cNvPr id="112" name="Line 11">
                          <a:extLst>
                            <a:ext uri="{FF2B5EF4-FFF2-40B4-BE49-F238E27FC236}">
                              <a16:creationId xmlns:a16="http://schemas.microsoft.com/office/drawing/2014/main" id="{00000000-0008-0000-0400-000070000000}"/>
                            </a:ext>
                          </a:extLst>
                        </xdr:cNvPr>
                        <xdr:cNvSpPr>
                          <a:spLocks noChangeShapeType="1"/>
                        </xdr:cNvSpPr>
                      </xdr:nvSpPr>
                      <xdr:spPr bwMode="auto">
                        <a:xfrm flipH="1" flipV="1">
                          <a:off x="4611332" y="18298080"/>
                          <a:ext cx="0" cy="2565092"/>
                        </a:xfrm>
                        <a:prstGeom prst="line">
                          <a:avLst/>
                        </a:prstGeom>
                        <a:noFill/>
                        <a:ln w="25400">
                          <a:solidFill>
                            <a:sysClr val="windowText" lastClr="000000"/>
                          </a:solidFill>
                          <a:round/>
                          <a:headEnd/>
                          <a:tailEnd type="none" w="med" len="lg"/>
                        </a:ln>
                      </xdr:spPr>
                      <xdr:txBody>
                        <a:bodyPr wrap="square" lIns="90000" tIns="46800" rIns="90000" bIns="46800" anchor="ctr">
                          <a:sp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eaLnBrk="0" fontAlgn="base" hangingPunct="0">
                            <a:spcBef>
                              <a:spcPct val="0"/>
                            </a:spcBef>
                            <a:spcAft>
                              <a:spcPct val="0"/>
                            </a:spcAft>
                          </a:pPr>
                          <a:endParaRPr lang="en-AU" sz="900" i="0">
                            <a:solidFill>
                              <a:srgbClr val="FFFF66"/>
                            </a:solidFill>
                            <a:latin typeface="Times New Roman" pitchFamily="18" charset="0"/>
                          </a:endParaRPr>
                        </a:p>
                      </xdr:txBody>
                    </xdr:sp>
                  </xdr:grpSp>
                </xdr:grpSp>
                <xdr:sp macro="" textlink="">
                  <xdr:nvSpPr>
                    <xdr:cNvPr id="108" name="TextBox 14">
                      <a:extLst>
                        <a:ext uri="{FF2B5EF4-FFF2-40B4-BE49-F238E27FC236}">
                          <a16:creationId xmlns:a16="http://schemas.microsoft.com/office/drawing/2014/main" id="{00000000-0008-0000-0400-00006C000000}"/>
                        </a:ext>
                      </a:extLst>
                    </xdr:cNvPr>
                    <xdr:cNvSpPr txBox="1"/>
                  </xdr:nvSpPr>
                  <xdr:spPr>
                    <a:xfrm>
                      <a:off x="6788231" y="13714943"/>
                      <a:ext cx="1682505" cy="301326"/>
                    </a:xfrm>
                    <a:prstGeom prst="rect">
                      <a:avLst/>
                    </a:prstGeom>
                    <a:noFill/>
                    <a:ln>
                      <a:noFill/>
                      <a:prstDash val="dash"/>
                    </a:ln>
                  </xdr:spPr>
                  <xdr:txBody>
                    <a:bodyPr wrap="square" rtlCol="0" anchor="b">
                      <a:noAutofit/>
                    </a:bodyPr>
                    <a:lstStyle>
                      <a:defPPr>
                        <a:defRPr lang="en-AU"/>
                      </a:defPPr>
                      <a:lvl1pPr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1pPr>
                      <a:lvl2pPr marL="4572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2pPr>
                      <a:lvl3pPr marL="9144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3pPr>
                      <a:lvl4pPr marL="13716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4pPr>
                      <a:lvl5pPr marL="1828800" algn="l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kern="120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+mn-cs"/>
                        </a:defRPr>
                      </a:lvl9pPr>
                    </a:lstStyle>
                    <a:p>
                      <a:pPr marL="0" indent="0" algn="ctr" rtl="0" fontAlgn="base">
                        <a:spcBef>
                          <a:spcPct val="0"/>
                        </a:spcBef>
                        <a:spcAft>
                          <a:spcPct val="0"/>
                        </a:spcAft>
                      </a:pPr>
                      <a:r>
                        <a:rPr lang="en-AU" sz="1000" b="1" i="0" kern="120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Sensitivity (vector) </a:t>
                      </a:r>
                      <a:endParaRPr lang="en-AU" sz="1000" b="1" i="0" kern="1200" baseline="3000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105" name="TextBox 14">
                    <a:extLst>
                      <a:ext uri="{FF2B5EF4-FFF2-40B4-BE49-F238E27FC236}">
                        <a16:creationId xmlns:a16="http://schemas.microsoft.com/office/drawing/2014/main" id="{00000000-0008-0000-0400-000069000000}"/>
                      </a:ext>
                    </a:extLst>
                  </xdr:cNvPr>
                  <xdr:cNvSpPr txBox="1"/>
                </xdr:nvSpPr>
                <xdr:spPr>
                  <a:xfrm>
                    <a:off x="9190410" y="13818131"/>
                    <a:ext cx="733193" cy="1551370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b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100" b="1" i="0" kern="1200" baseline="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lang="en-AU" sz="1100" b="1" i="0" kern="1200" baseline="-25000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...</a:t>
                    </a:r>
                  </a:p>
                  <a:p>
                    <a:pPr marL="0" marR="0" lvl="0" indent="0" algn="ctr" defTabSz="914400" rtl="0" eaLnBrk="1" fontAlgn="base" latinLnBrk="0" hangingPunct="1">
                      <a:lnSpc>
                        <a:spcPct val="100000"/>
                      </a:lnSpc>
                      <a:spcBef>
                        <a:spcPct val="0"/>
                      </a:spcBef>
                      <a:spcAft>
                        <a:spcPct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1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o</a:t>
                    </a:r>
                    <a:r>
                      <a:rPr kumimoji="0" lang="en-AU" sz="11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ctr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100" b="1" i="0" kern="1200" baseline="-25000">
                      <a:solidFill>
                        <a:srgbClr val="0000FF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  <xdr:sp macro="" textlink="">
                <xdr:nvSpPr>
                  <xdr:cNvPr id="106" name="TextBox 14">
                    <a:extLst>
                      <a:ext uri="{FF2B5EF4-FFF2-40B4-BE49-F238E27FC236}">
                        <a16:creationId xmlns:a16="http://schemas.microsoft.com/office/drawing/2014/main" id="{00000000-0008-0000-0400-00006A000000}"/>
                      </a:ext>
                    </a:extLst>
                  </xdr:cNvPr>
                  <xdr:cNvSpPr txBox="1"/>
                </xdr:nvSpPr>
                <xdr:spPr>
                  <a:xfrm>
                    <a:off x="9966700" y="13319672"/>
                    <a:ext cx="3461689" cy="425632"/>
                  </a:xfrm>
                  <a:prstGeom prst="rect">
                    <a:avLst/>
                  </a:prstGeom>
                  <a:noFill/>
                  <a:ln>
                    <a:noFill/>
                    <a:prstDash val="dash"/>
                  </a:ln>
                </xdr:spPr>
                <xdr:txBody>
                  <a:bodyPr wrap="square" rtlCol="0" anchor="t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r>
                      <a:rPr lang="en-AU" sz="1200" b="1" i="0" kern="1200" baseline="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lang="en-AU" sz="1200" b="1" i="0" kern="1200" baseline="-25000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1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2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3                     </a:t>
                    </a:r>
                    <a:r>
                      <a:rPr kumimoji="0" lang="en-AU" sz="12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P</a:t>
                    </a:r>
                    <a:r>
                      <a:rPr kumimoji="0" lang="en-AU" sz="1200" b="1" i="0" u="none" strike="noStrike" kern="1200" cap="none" spc="0" normalizeH="0" baseline="-2500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n</a:t>
                    </a:r>
                  </a:p>
                  <a:p>
                    <a:pPr marL="0" indent="0" algn="l" rtl="0" fontAlgn="base">
                      <a:spcBef>
                        <a:spcPct val="0"/>
                      </a:spcBef>
                      <a:spcAft>
                        <a:spcPct val="0"/>
                      </a:spcAft>
                    </a:pPr>
                    <a:endParaRPr lang="en-AU" sz="1200" b="1" i="0" kern="1200" baseline="-25000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</xdr:grpSp>
          </xdr:grpSp>
        </xdr:grpSp>
        <xdr:grpSp>
          <xdr:nvGrpSpPr>
            <xdr:cNvPr id="94" name="Group 93">
              <a:extLst>
                <a:ext uri="{FF2B5EF4-FFF2-40B4-BE49-F238E27FC236}">
                  <a16:creationId xmlns:a16="http://schemas.microsoft.com/office/drawing/2014/main" id="{00000000-0008-0000-0400-00005E000000}"/>
                </a:ext>
              </a:extLst>
            </xdr:cNvPr>
            <xdr:cNvGrpSpPr/>
          </xdr:nvGrpSpPr>
          <xdr:grpSpPr>
            <a:xfrm>
              <a:off x="4212570" y="2631672"/>
              <a:ext cx="1094676" cy="1011458"/>
              <a:chOff x="4212570" y="2631672"/>
              <a:chExt cx="1094676" cy="1011458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95" name="Object 4">
                    <a:extLst>
                      <a:ext uri="{63B3BB69-23CF-44E3-9099-C40C66FF867C}">
                        <a14:compatExt spid="_x0000_s1028"/>
                      </a:ext>
                      <a:ext uri="{FF2B5EF4-FFF2-40B4-BE49-F238E27FC236}">
                        <a16:creationId xmlns:a16="http://schemas.microsoft.com/office/drawing/2014/main" id="{00000000-0008-0000-0400-00005F000000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bar>
                        <m:r>
                          <a:rPr lang="pt-BR" sz="1000" b="1" i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  </m:t>
                        </m:r>
                        <m:bar>
                          <m:barPr>
                            <m:ctrlPr>
                              <a:rPr lang="pt-BR" sz="1000" b="1" i="1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00B05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14:m>
                      <m:oMath xmlns:m="http://schemas.openxmlformats.org/officeDocument/2006/math">
                        <m:bar>
                          <m:barPr>
                            <m:ctrlPr>
                              <a:rPr lang="pt-BR" sz="10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barPr>
                          <m:e>
                            <m:r>
                              <a:rPr lang="pt-BR" sz="10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</m:bar>
                      </m:oMath>
                    </a14:m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14:m>
                      <m:oMath xmlns:m="http://schemas.openxmlformats.org/officeDocument/2006/math"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sz="10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𝛆</m:t>
                        </m:r>
                      </m:oMath>
                    </a14:m>
                    <a:endParaRPr lang="en-GB" sz="1000" b="1" i="0"/>
                  </a:p>
                </xdr:txBody>
              </xdr:sp>
            </mc:Choice>
            <mc:Fallback xmlns="">
              <xdr:sp macro="" textlink="">
                <xdr:nvSpPr>
                  <xdr:cNvPr id="95" name="Object 4">
                    <a:extLst>
                      <a:ext uri="{63B3BB69-23CF-44E3-9099-C40C66FF867C}">
                        <a14:compatExt xmlns:a14="http://schemas.microsoft.com/office/drawing/2010/main" spid="_x0000_s1028"/>
                      </a:ext>
                      <a:ext uri="{FF2B5EF4-FFF2-40B4-BE49-F238E27FC236}">
                        <a16:creationId xmlns:a16="http://schemas.microsoft.com/office/drawing/2014/main" id="{64A95402-90CF-19A0-0419-62C5AD04290E}"/>
                      </a:ext>
                    </a:extLst>
                  </xdr:cNvPr>
                  <xdr:cNvSpPr txBox="1"/>
                </xdr:nvSpPr>
                <xdr:spPr>
                  <a:xfrm>
                    <a:off x="4239102" y="2631672"/>
                    <a:ext cx="1068144" cy="287902"/>
                  </a:xfrm>
                  <a:prstGeom prst="rect">
                    <a:avLst/>
                  </a:prstGeom>
                </xdr:spPr>
                <xdr:txBody>
                  <a:bodyPr vertOverflow="clip" horzOverflow="clip" wrap="square">
                    <a:noAutofit/>
                  </a:bodyPr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pt-BR" sz="1000" b="1" i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▁𝐡=  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pt-BR" sz="1000" b="1" i="0">
                        <a:solidFill>
                          <a:srgbClr val="00B050"/>
                        </a:solidFill>
                        <a:effectLst/>
                        <a:ea typeface="+mn-ea"/>
                        <a:cs typeface="+mn-cs"/>
                      </a:rPr>
                      <a:t>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▁𝐩</a:t>
                    </a:r>
                    <a:r>
                      <a:rPr lang="pt-BR" sz="1000" b="1" i="0">
                        <a:effectLst/>
                        <a:ea typeface="+mn-ea"/>
                        <a:cs typeface="+mn-cs"/>
                      </a:rPr>
                      <a:t>    </a:t>
                    </a:r>
                    <a:r>
                      <a:rPr lang="pt-BR" sz="1000" b="1" i="0">
                        <a:solidFill>
                          <a:srgbClr val="FF0000"/>
                        </a:solidFill>
                        <a:effectLst/>
                        <a:ea typeface="+mn-ea"/>
                        <a:cs typeface="+mn-cs"/>
                      </a:rPr>
                      <a:t>+ </a:t>
                    </a:r>
                    <a:r>
                      <a:rPr lang="ar-AE" sz="1000" b="1" i="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𝛆</a:t>
                    </a:r>
                    <a:endParaRPr lang="en-GB" sz="1000" b="1" i="0"/>
                  </a:p>
                </xdr:txBody>
              </xdr:sp>
            </mc:Fallback>
          </mc:AlternateContent>
          <xdr:sp macro="" textlink="">
            <xdr:nvSpPr>
              <xdr:cNvPr id="96" name="Text Box 3">
                <a:extLst>
                  <a:ext uri="{FF2B5EF4-FFF2-40B4-BE49-F238E27FC236}">
                    <a16:creationId xmlns:a16="http://schemas.microsoft.com/office/drawing/2014/main" id="{00000000-0008-0000-0400-000060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50511" y="2843786"/>
                <a:ext cx="931681" cy="136446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 eaLnBrk="0" fontAlgn="base" hangingPunct="0"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o</a:t>
                </a:r>
                <a:r>
                  <a:rPr lang="en-AU" sz="900" b="1" i="0" kern="1200" baseline="-250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 = </a:t>
                </a:r>
                <a:r>
                  <a:rPr lang="en-AU" sz="900" b="1" i="0" kern="120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X 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(p</a:t>
                </a:r>
                <a:r>
                  <a:rPr lang="en-AU" sz="900" b="1" i="0" kern="1200" baseline="-250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0</a:t>
                </a:r>
                <a:r>
                  <a:rPr lang="en-AU" sz="900" b="1" i="0" kern="120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Arial" panose="020B0604020202020204" pitchFamily="34" charset="0"/>
                  </a:rPr>
                  <a:t>)</a:t>
                </a:r>
                <a:endParaRPr sz="9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97" name="Text Box 4">
                <a:extLst>
                  <a:ext uri="{FF2B5EF4-FFF2-40B4-BE49-F238E27FC236}">
                    <a16:creationId xmlns:a16="http://schemas.microsoft.com/office/drawing/2014/main" id="{00000000-0008-0000-0400-000061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4212570" y="2967647"/>
                <a:ext cx="1059623" cy="215703"/>
              </a:xfrm>
              <a:prstGeom prst="rect">
                <a:avLst/>
              </a:prstGeom>
              <a:noFill/>
              <a:ln w="22225">
                <a:noFill/>
                <a:miter lim="800000"/>
                <a:headEnd/>
                <a:tailEnd type="none" w="med" len="lg"/>
              </a:ln>
            </xdr:spPr>
            <xdr:txBody>
              <a:bodyPr wrap="square">
                <a:noAutofit/>
              </a:bodyPr>
              <a:lstStyle/>
              <a:p>
                <a:pPr>
                  <a:lnSpc>
                    <a:spcPct val="107000"/>
                  </a:lnSpc>
                  <a:spcAft>
                    <a:spcPts val="800"/>
                  </a:spcAft>
                </a:pP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o-o</a:t>
                </a:r>
                <a:r>
                  <a:rPr lang="en-AU" sz="1200" b="1" i="0" kern="1200" baseline="-250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00B05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≈ J</a:t>
                </a:r>
                <a:r>
                  <a:rPr lang="en-AU" sz="1200" b="1" i="0" kern="1200">
                    <a:solidFill>
                      <a:srgbClr val="0000FF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 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(p-p</a:t>
                </a:r>
                <a:r>
                  <a:rPr lang="en-AU" sz="1200" b="1" i="0" kern="1200" baseline="-250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0</a:t>
                </a:r>
                <a:r>
                  <a:rPr lang="en-AU" sz="1200" b="1" i="0" kern="1200">
                    <a:solidFill>
                      <a:srgbClr val="FF0000"/>
                    </a:solidFill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Arial" panose="020B0604020202020204" pitchFamily="34" charset="0"/>
                  </a:rPr>
                  <a:t>)</a:t>
                </a:r>
                <a:endParaRPr sz="1200" b="1" i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Arial" panose="020B0604020202020204" pitchFamily="34" charset="0"/>
                </a:endParaRPr>
              </a:p>
            </xdr:txBody>
          </xdr:sp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98" name="TextBox 1">
                    <a:extLst>
                      <a:ext uri="{FF2B5EF4-FFF2-40B4-BE49-F238E27FC236}">
                        <a16:creationId xmlns:a16="http://schemas.microsoft.com/office/drawing/2014/main" id="{00000000-0008-0000-0400-000062000000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sSub>
                            <m:sSubPr>
                              <m:ctrlPr>
                                <a:rPr lang="ar-AE" sz="1200" b="1" i="1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sSubPr>
                            <m:e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𝐉</m:t>
                              </m:r>
                            </m:e>
                            <m:sub>
                              <m:r>
                                <a:rPr lang="ar-AE" sz="1200" b="1" i="0" kern="120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libri" panose="020F0502020204030204" pitchFamily="34" charset="0"/>
                                  <a:cs typeface="Arial" panose="020B0604020202020204" pitchFamily="34" charset="0"/>
                                </a:rPr>
                                <m:t>𝐢𝐣</m:t>
                              </m:r>
                            </m:sub>
                          </m:sSub>
                          <m:r>
                            <a:rPr lang="ar-AE" sz="1200" b="1" i="0" kern="120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Calibri" panose="020F0502020204030204" pitchFamily="34" charset="0"/>
                              <a:cs typeface="Arial" panose="020B0604020202020204" pitchFamily="34" charset="0"/>
                            </a:rPr>
                            <m:t>= </m:t>
                          </m:r>
                          <m:f>
                            <m:fPr>
                              <m:ctrlPr>
                                <a:rPr lang="ar-AE" sz="1200" b="1" i="1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Times New Roman" panose="02020603050405020304" pitchFamily="18" charset="0"/>
                                  <a:cs typeface="Arial" panose="020B0604020202020204" pitchFamily="34" charset="0"/>
                                </a:rPr>
                              </m:ctrlPr>
                            </m:fPr>
                            <m:num>
                              <m:r>
                                <a:rPr lang="ar-AE" sz="1200" b="1" i="0" kern="1200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𝐨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𝐢</m:t>
                                  </m:r>
                                </m:sub>
                              </m:sSub>
                            </m:num>
                            <m:den>
                              <m:r>
                                <a:rPr lang="ar-AE" sz="1200" b="1" i="0" kern="120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Arial" panose="020B0604020202020204" pitchFamily="34" charset="0"/>
                                </a:rPr>
                                <m:t>𝛛</m:t>
                              </m:r>
                              <m:sSub>
                                <m:sSubPr>
                                  <m:ctrlPr>
                                    <a:rPr lang="ar-AE" sz="1200" b="1" i="1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</m:ctrlPr>
                                </m:sSubPr>
                                <m:e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𝐩</m:t>
                                  </m:r>
                                </m:e>
                                <m:sub>
                                  <m:r>
                                    <a:rPr lang="ar-AE" sz="1200" b="1" i="0" kern="120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Arial" panose="020B0604020202020204" pitchFamily="34" charset="0"/>
                                    </a:rPr>
                                    <m:t>𝐣</m:t>
                                  </m:r>
                                </m:sub>
                              </m:sSub>
                            </m:den>
                          </m:f>
                        </m:oMath>
                      </m:oMathPara>
                    </a14:m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Choice>
            <mc:Fallback xmlns="">
              <xdr:sp macro="" textlink="">
                <xdr:nvSpPr>
                  <xdr:cNvPr id="98" name="TextBox 1">
                    <a:extLst>
                      <a:ext uri="{FF2B5EF4-FFF2-40B4-BE49-F238E27FC236}">
                        <a16:creationId xmlns:a16="http://schemas.microsoft.com/office/drawing/2014/main" id="{3D34CF32-7AF0-42A8-C0D8-E8010F8B8BD6}"/>
                      </a:ext>
                    </a:extLst>
                  </xdr:cNvPr>
                  <xdr:cNvSpPr txBox="1"/>
                </xdr:nvSpPr>
                <xdr:spPr>
                  <a:xfrm>
                    <a:off x="4626369" y="3212086"/>
                    <a:ext cx="650826" cy="431044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/>
                  <a:p>
                    <a:pPr>
                      <a:lnSpc>
                        <a:spcPct val="107000"/>
                      </a:lnSpc>
                      <a:spcAft>
                        <a:spcPts val="800"/>
                      </a:spcAft>
                    </a:pP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𝐉_</a:t>
                    </a:r>
                    <a:r>
                      <a:rPr lang="ar-AE" sz="1200" b="1" i="0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𝐢𝐣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Arial" panose="020B0604020202020204" pitchFamily="34" charset="0"/>
                      </a:rPr>
                      <a:t>= 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 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(</a:t>
                    </a:r>
                    <a:r>
                      <a:rPr lang="ar-AE" sz="1200" b="1" i="0" kern="120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𝛛𝐨_𝐢</a:t>
                    </a:r>
                    <a:r>
                      <a:rPr lang="ar-AE" sz="1200" b="1" i="0" kern="1200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a:t>)/(𝛛𝐩_𝐣 )</a:t>
                    </a:r>
                    <a:endParaRPr sz="1200" b="1" i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Arial" panose="020B0604020202020204" pitchFamily="34" charset="0"/>
                    </a:endParaRPr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99" name="TextBox 4">
                    <a:extLst>
                      <a:ext uri="{FF2B5EF4-FFF2-40B4-BE49-F238E27FC236}">
                        <a16:creationId xmlns:a16="http://schemas.microsoft.com/office/drawing/2014/main" id="{00000000-0008-0000-0400-000063000000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left"/>
                        </m:oMathParaPr>
                        <m:oMath xmlns:m="http://schemas.openxmlformats.org/officeDocument/2006/math">
                          <m:bar>
                            <m:barPr>
                              <m:ctrlPr>
                                <a:rPr kumimoji="0" lang="pt-BR" sz="12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a:rPr kumimoji="0" lang="pt-BR" sz="12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𝐗</m:t>
                              </m:r>
                            </m:e>
                          </m:bar>
                          <m:r>
                            <a:rPr lang="en-AU" sz="1200" b="1" i="0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a:rPr kumimoji="0" lang="pt-BR" sz="12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B05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 </m:t>
                          </m:r>
                        </m:oMath>
                      </m:oMathPara>
                    </a14:m>
                    <a:endParaRPr lang="en-AU" sz="1200" b="1" i="0"/>
                  </a:p>
                </xdr:txBody>
              </xdr:sp>
            </mc:Choice>
            <mc:Fallback xmlns="">
              <xdr:sp macro="" textlink="">
                <xdr:nvSpPr>
                  <xdr:cNvPr id="99" name="TextBox 4">
                    <a:extLst>
                      <a:ext uri="{FF2B5EF4-FFF2-40B4-BE49-F238E27FC236}">
                        <a16:creationId xmlns:a16="http://schemas.microsoft.com/office/drawing/2014/main" id="{4F806BB1-7C7C-7D19-6095-B0F04B23B094}"/>
                      </a:ext>
                    </a:extLst>
                  </xdr:cNvPr>
                  <xdr:cNvSpPr txBox="1"/>
                </xdr:nvSpPr>
                <xdr:spPr>
                  <a:xfrm>
                    <a:off x="4280627" y="3333061"/>
                    <a:ext cx="320506" cy="229469"/>
                  </a:xfrm>
                  <a:prstGeom prst="rect">
                    <a:avLst/>
                  </a:prstGeom>
                  <a:noFill/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▁𝐗</a:t>
                    </a:r>
                    <a:r>
                      <a:rPr lang="en-AU" sz="12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=</a:t>
                    </a:r>
                    <a:r>
                      <a:rPr kumimoji="0" lang="pt-BR" sz="12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rgbClr val="00B05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  </a:t>
                    </a:r>
                    <a:endParaRPr lang="en-AU" sz="1200" b="1" i="0"/>
                  </a:p>
                </xdr:txBody>
              </xdr:sp>
            </mc:Fallback>
          </mc:AlternateContent>
        </xdr:grpSp>
      </xdr:grp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0000000-0008-0000-0400-000055000000}"/>
              </a:ext>
            </a:extLst>
          </xdr:cNvPr>
          <xdr:cNvGrpSpPr>
            <a:grpSpLocks noChangeAspect="1"/>
          </xdr:cNvGrpSpPr>
        </xdr:nvGrpSpPr>
        <xdr:grpSpPr>
          <a:xfrm>
            <a:off x="6432801" y="1869907"/>
            <a:ext cx="1598474" cy="1371466"/>
            <a:chOff x="12953011" y="16136699"/>
            <a:chExt cx="2763203" cy="2383157"/>
          </a:xfrm>
        </xdr:grpSpPr>
        <xdr:cxnSp macro="">
          <xdr:nvCxnSpPr>
            <xdr:cNvPr id="86" name="Straight Arrow Connector 9">
              <a:extLst>
                <a:ext uri="{FF2B5EF4-FFF2-40B4-BE49-F238E27FC236}">
                  <a16:creationId xmlns:a16="http://schemas.microsoft.com/office/drawing/2014/main" id="{00000000-0008-0000-0400-000056000000}"/>
                </a:ext>
              </a:extLst>
            </xdr:cNvPr>
            <xdr:cNvCxnSpPr/>
          </xdr:nvCxnSpPr>
          <xdr:spPr>
            <a:xfrm>
              <a:off x="13432098" y="18097674"/>
              <a:ext cx="2200683" cy="0"/>
            </a:xfrm>
            <a:prstGeom prst="straightConnector1">
              <a:avLst/>
            </a:prstGeom>
            <a:ln w="19050">
              <a:solidFill>
                <a:srgbClr val="00B05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7" name="Straight Arrow Connector 11">
              <a:extLst>
                <a:ext uri="{FF2B5EF4-FFF2-40B4-BE49-F238E27FC236}">
                  <a16:creationId xmlns:a16="http://schemas.microsoft.com/office/drawing/2014/main" id="{00000000-0008-0000-0400-000057000000}"/>
                </a:ext>
              </a:extLst>
            </xdr:cNvPr>
            <xdr:cNvCxnSpPr/>
          </xdr:nvCxnSpPr>
          <xdr:spPr>
            <a:xfrm flipH="1" flipV="1">
              <a:off x="13450216" y="16719535"/>
              <a:ext cx="11672" cy="1348197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Freeform 7">
              <a:extLst>
                <a:ext uri="{FF2B5EF4-FFF2-40B4-BE49-F238E27FC236}">
                  <a16:creationId xmlns:a16="http://schemas.microsoft.com/office/drawing/2014/main" id="{00000000-0008-0000-0400-000058000000}"/>
                </a:ext>
              </a:extLst>
            </xdr:cNvPr>
            <xdr:cNvSpPr>
              <a:spLocks/>
            </xdr:cNvSpPr>
          </xdr:nvSpPr>
          <xdr:spPr bwMode="auto">
            <a:xfrm>
              <a:off x="13919742" y="16877598"/>
              <a:ext cx="832638" cy="721105"/>
            </a:xfrm>
            <a:custGeom>
              <a:avLst/>
              <a:gdLst>
                <a:gd name="T0" fmla="*/ 2147483647 w 1190"/>
                <a:gd name="T1" fmla="*/ 2147483647 h 1038"/>
                <a:gd name="T2" fmla="*/ 2147483647 w 1190"/>
                <a:gd name="T3" fmla="*/ 2147483647 h 1038"/>
                <a:gd name="T4" fmla="*/ 2147483647 w 1190"/>
                <a:gd name="T5" fmla="*/ 2147483647 h 1038"/>
                <a:gd name="T6" fmla="*/ 2147483647 w 1190"/>
                <a:gd name="T7" fmla="*/ 2147483647 h 1038"/>
                <a:gd name="T8" fmla="*/ 2147483647 w 1190"/>
                <a:gd name="T9" fmla="*/ 2147483647 h 1038"/>
                <a:gd name="T10" fmla="*/ 2147483647 w 1190"/>
                <a:gd name="T11" fmla="*/ 2147483647 h 1038"/>
                <a:gd name="T12" fmla="*/ 2147483647 w 1190"/>
                <a:gd name="T13" fmla="*/ 2147483647 h 1038"/>
                <a:gd name="T14" fmla="*/ 2147483647 w 1190"/>
                <a:gd name="T15" fmla="*/ 2147483647 h 1038"/>
                <a:gd name="T16" fmla="*/ 2147483647 w 1190"/>
                <a:gd name="T17" fmla="*/ 2147483647 h 1038"/>
                <a:gd name="T18" fmla="*/ 2147483647 w 1190"/>
                <a:gd name="T19" fmla="*/ 2147483647 h 1038"/>
                <a:gd name="T20" fmla="*/ 2147483647 w 1190"/>
                <a:gd name="T21" fmla="*/ 2147483647 h 1038"/>
                <a:gd name="T22" fmla="*/ 2147483647 w 1190"/>
                <a:gd name="T23" fmla="*/ 2147483647 h 1038"/>
                <a:gd name="T24" fmla="*/ 2147483647 w 1190"/>
                <a:gd name="T25" fmla="*/ 2147483647 h 1038"/>
                <a:gd name="T26" fmla="*/ 2147483647 w 1190"/>
                <a:gd name="T27" fmla="*/ 2147483647 h 1038"/>
                <a:gd name="T28" fmla="*/ 2147483647 w 1190"/>
                <a:gd name="T29" fmla="*/ 2147483647 h 1038"/>
                <a:gd name="T30" fmla="*/ 0 60000 65536"/>
                <a:gd name="T31" fmla="*/ 0 60000 65536"/>
                <a:gd name="T32" fmla="*/ 0 60000 65536"/>
                <a:gd name="T33" fmla="*/ 0 60000 65536"/>
                <a:gd name="T34" fmla="*/ 0 60000 65536"/>
                <a:gd name="T35" fmla="*/ 0 60000 65536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w 1190"/>
                <a:gd name="T46" fmla="*/ 0 h 1038"/>
                <a:gd name="T47" fmla="*/ 1190 w 1190"/>
                <a:gd name="T48" fmla="*/ 1038 h 1038"/>
              </a:gdLst>
              <a:ahLst/>
              <a:cxnLst>
                <a:cxn ang="T30">
                  <a:pos x="T0" y="T1"/>
                </a:cxn>
                <a:cxn ang="T31">
                  <a:pos x="T2" y="T3"/>
                </a:cxn>
                <a:cxn ang="T32">
                  <a:pos x="T4" y="T5"/>
                </a:cxn>
                <a:cxn ang="T33">
                  <a:pos x="T6" y="T7"/>
                </a:cxn>
                <a:cxn ang="T34">
                  <a:pos x="T8" y="T9"/>
                </a:cxn>
                <a:cxn ang="T35">
                  <a:pos x="T10" y="T11"/>
                </a:cxn>
                <a:cxn ang="T36">
                  <a:pos x="T12" y="T13"/>
                </a:cxn>
                <a:cxn ang="T37">
                  <a:pos x="T14" y="T15"/>
                </a:cxn>
                <a:cxn ang="T38">
                  <a:pos x="T16" y="T17"/>
                </a:cxn>
                <a:cxn ang="T39">
                  <a:pos x="T18" y="T19"/>
                </a:cxn>
                <a:cxn ang="T40">
                  <a:pos x="T20" y="T21"/>
                </a:cxn>
                <a:cxn ang="T41">
                  <a:pos x="T22" y="T23"/>
                </a:cxn>
                <a:cxn ang="T42">
                  <a:pos x="T24" y="T25"/>
                </a:cxn>
                <a:cxn ang="T43">
                  <a:pos x="T26" y="T27"/>
                </a:cxn>
                <a:cxn ang="T44">
                  <a:pos x="T28" y="T29"/>
                </a:cxn>
              </a:cxnLst>
              <a:rect l="T45" t="T46" r="T47" b="T48"/>
              <a:pathLst>
                <a:path w="1190" h="1038">
                  <a:moveTo>
                    <a:pt x="606" y="603"/>
                  </a:moveTo>
                  <a:cubicBezTo>
                    <a:pt x="544" y="560"/>
                    <a:pt x="468" y="496"/>
                    <a:pt x="414" y="446"/>
                  </a:cubicBezTo>
                  <a:cubicBezTo>
                    <a:pt x="360" y="396"/>
                    <a:pt x="320" y="366"/>
                    <a:pt x="279" y="303"/>
                  </a:cubicBezTo>
                  <a:cubicBezTo>
                    <a:pt x="238" y="240"/>
                    <a:pt x="212" y="113"/>
                    <a:pt x="170" y="66"/>
                  </a:cubicBezTo>
                  <a:cubicBezTo>
                    <a:pt x="128" y="19"/>
                    <a:pt x="48" y="0"/>
                    <a:pt x="24" y="21"/>
                  </a:cubicBezTo>
                  <a:cubicBezTo>
                    <a:pt x="0" y="42"/>
                    <a:pt x="10" y="130"/>
                    <a:pt x="24" y="194"/>
                  </a:cubicBezTo>
                  <a:cubicBezTo>
                    <a:pt x="38" y="258"/>
                    <a:pt x="61" y="326"/>
                    <a:pt x="106" y="403"/>
                  </a:cubicBezTo>
                  <a:cubicBezTo>
                    <a:pt x="151" y="480"/>
                    <a:pt x="239" y="593"/>
                    <a:pt x="295" y="654"/>
                  </a:cubicBezTo>
                  <a:cubicBezTo>
                    <a:pt x="351" y="715"/>
                    <a:pt x="387" y="732"/>
                    <a:pt x="443" y="766"/>
                  </a:cubicBezTo>
                  <a:cubicBezTo>
                    <a:pt x="499" y="800"/>
                    <a:pt x="579" y="830"/>
                    <a:pt x="633" y="857"/>
                  </a:cubicBezTo>
                  <a:cubicBezTo>
                    <a:pt x="687" y="884"/>
                    <a:pt x="684" y="903"/>
                    <a:pt x="770" y="930"/>
                  </a:cubicBezTo>
                  <a:cubicBezTo>
                    <a:pt x="856" y="957"/>
                    <a:pt x="1114" y="1038"/>
                    <a:pt x="1152" y="1021"/>
                  </a:cubicBezTo>
                  <a:cubicBezTo>
                    <a:pt x="1190" y="1004"/>
                    <a:pt x="1057" y="883"/>
                    <a:pt x="997" y="830"/>
                  </a:cubicBezTo>
                  <a:cubicBezTo>
                    <a:pt x="937" y="777"/>
                    <a:pt x="853" y="741"/>
                    <a:pt x="788" y="703"/>
                  </a:cubicBezTo>
                  <a:cubicBezTo>
                    <a:pt x="723" y="665"/>
                    <a:pt x="668" y="646"/>
                    <a:pt x="606" y="60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89" name="Freeform 8">
              <a:extLst>
                <a:ext uri="{FF2B5EF4-FFF2-40B4-BE49-F238E27FC236}">
                  <a16:creationId xmlns:a16="http://schemas.microsoft.com/office/drawing/2014/main" id="{00000000-0008-0000-0400-000059000000}"/>
                </a:ext>
              </a:extLst>
            </xdr:cNvPr>
            <xdr:cNvSpPr>
              <a:spLocks/>
            </xdr:cNvSpPr>
          </xdr:nvSpPr>
          <xdr:spPr bwMode="auto">
            <a:xfrm>
              <a:off x="13777704" y="16626809"/>
              <a:ext cx="1456767" cy="1128203"/>
            </a:xfrm>
            <a:custGeom>
              <a:avLst/>
              <a:gdLst>
                <a:gd name="T0" fmla="*/ 2147483647 w 2082"/>
                <a:gd name="T1" fmla="*/ 2147483647 h 1624"/>
                <a:gd name="T2" fmla="*/ 2147483647 w 2082"/>
                <a:gd name="T3" fmla="*/ 2147483647 h 1624"/>
                <a:gd name="T4" fmla="*/ 2147483647 w 2082"/>
                <a:gd name="T5" fmla="*/ 2147483647 h 1624"/>
                <a:gd name="T6" fmla="*/ 2147483647 w 2082"/>
                <a:gd name="T7" fmla="*/ 2147483647 h 1624"/>
                <a:gd name="T8" fmla="*/ 2147483647 w 2082"/>
                <a:gd name="T9" fmla="*/ 2147483647 h 1624"/>
                <a:gd name="T10" fmla="*/ 2147483647 w 2082"/>
                <a:gd name="T11" fmla="*/ 2147483647 h 1624"/>
                <a:gd name="T12" fmla="*/ 2147483647 w 2082"/>
                <a:gd name="T13" fmla="*/ 2147483647 h 1624"/>
                <a:gd name="T14" fmla="*/ 2147483647 w 2082"/>
                <a:gd name="T15" fmla="*/ 2147483647 h 1624"/>
                <a:gd name="T16" fmla="*/ 2147483647 w 2082"/>
                <a:gd name="T17" fmla="*/ 2147483647 h 1624"/>
                <a:gd name="T18" fmla="*/ 2147483647 w 2082"/>
                <a:gd name="T19" fmla="*/ 2147483647 h 1624"/>
                <a:gd name="T20" fmla="*/ 2147483647 w 2082"/>
                <a:gd name="T21" fmla="*/ 2147483647 h 1624"/>
                <a:gd name="T22" fmla="*/ 2147483647 w 2082"/>
                <a:gd name="T23" fmla="*/ 2147483647 h 1624"/>
                <a:gd name="T24" fmla="*/ 2147483647 w 2082"/>
                <a:gd name="T25" fmla="*/ 2147483647 h 1624"/>
                <a:gd name="T26" fmla="*/ 2147483647 w 2082"/>
                <a:gd name="T27" fmla="*/ 2147483647 h 1624"/>
                <a:gd name="T28" fmla="*/ 2147483647 w 2082"/>
                <a:gd name="T29" fmla="*/ 2147483647 h 1624"/>
                <a:gd name="T30" fmla="*/ 2147483647 w 2082"/>
                <a:gd name="T31" fmla="*/ 2147483647 h 1624"/>
                <a:gd name="T32" fmla="*/ 2147483647 w 2082"/>
                <a:gd name="T33" fmla="*/ 2147483647 h 1624"/>
                <a:gd name="T34" fmla="*/ 2147483647 w 2082"/>
                <a:gd name="T35" fmla="*/ 2147483647 h 1624"/>
                <a:gd name="T36" fmla="*/ 0 60000 65536"/>
                <a:gd name="T37" fmla="*/ 0 60000 65536"/>
                <a:gd name="T38" fmla="*/ 0 60000 65536"/>
                <a:gd name="T39" fmla="*/ 0 60000 65536"/>
                <a:gd name="T40" fmla="*/ 0 60000 65536"/>
                <a:gd name="T41" fmla="*/ 0 60000 65536"/>
                <a:gd name="T42" fmla="*/ 0 60000 65536"/>
                <a:gd name="T43" fmla="*/ 0 60000 65536"/>
                <a:gd name="T44" fmla="*/ 0 60000 65536"/>
                <a:gd name="T45" fmla="*/ 0 60000 65536"/>
                <a:gd name="T46" fmla="*/ 0 60000 65536"/>
                <a:gd name="T47" fmla="*/ 0 60000 65536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w 2082"/>
                <a:gd name="T55" fmla="*/ 0 h 1624"/>
                <a:gd name="T56" fmla="*/ 2082 w 2082"/>
                <a:gd name="T57" fmla="*/ 1624 h 1624"/>
              </a:gdLst>
              <a:ahLst/>
              <a:cxnLst>
                <a:cxn ang="T36">
                  <a:pos x="T0" y="T1"/>
                </a:cxn>
                <a:cxn ang="T37">
                  <a:pos x="T2" y="T3"/>
                </a:cxn>
                <a:cxn ang="T38">
                  <a:pos x="T4" y="T5"/>
                </a:cxn>
                <a:cxn ang="T39">
                  <a:pos x="T6" y="T7"/>
                </a:cxn>
                <a:cxn ang="T40">
                  <a:pos x="T8" y="T9"/>
                </a:cxn>
                <a:cxn ang="T41">
                  <a:pos x="T10" y="T11"/>
                </a:cxn>
                <a:cxn ang="T42">
                  <a:pos x="T12" y="T13"/>
                </a:cxn>
                <a:cxn ang="T43">
                  <a:pos x="T14" y="T15"/>
                </a:cxn>
                <a:cxn ang="T44">
                  <a:pos x="T16" y="T17"/>
                </a:cxn>
                <a:cxn ang="T45">
                  <a:pos x="T18" y="T19"/>
                </a:cxn>
                <a:cxn ang="T46">
                  <a:pos x="T20" y="T21"/>
                </a:cxn>
                <a:cxn ang="T47">
                  <a:pos x="T22" y="T23"/>
                </a:cxn>
                <a:cxn ang="T48">
                  <a:pos x="T24" y="T25"/>
                </a:cxn>
                <a:cxn ang="T49">
                  <a:pos x="T26" y="T27"/>
                </a:cxn>
                <a:cxn ang="T50">
                  <a:pos x="T28" y="T29"/>
                </a:cxn>
                <a:cxn ang="T51">
                  <a:pos x="T30" y="T31"/>
                </a:cxn>
                <a:cxn ang="T52">
                  <a:pos x="T32" y="T33"/>
                </a:cxn>
                <a:cxn ang="T53">
                  <a:pos x="T34" y="T35"/>
                </a:cxn>
              </a:cxnLst>
              <a:rect l="T54" t="T55" r="T56" b="T57"/>
              <a:pathLst>
                <a:path w="2082" h="1624">
                  <a:moveTo>
                    <a:pt x="1427" y="1173"/>
                  </a:moveTo>
                  <a:cubicBezTo>
                    <a:pt x="1315" y="1094"/>
                    <a:pt x="1141" y="992"/>
                    <a:pt x="1046" y="927"/>
                  </a:cubicBezTo>
                  <a:cubicBezTo>
                    <a:pt x="951" y="862"/>
                    <a:pt x="921" y="845"/>
                    <a:pt x="857" y="783"/>
                  </a:cubicBezTo>
                  <a:cubicBezTo>
                    <a:pt x="793" y="721"/>
                    <a:pt x="716" y="622"/>
                    <a:pt x="664" y="555"/>
                  </a:cubicBezTo>
                  <a:cubicBezTo>
                    <a:pt x="612" y="488"/>
                    <a:pt x="574" y="446"/>
                    <a:pt x="545" y="379"/>
                  </a:cubicBezTo>
                  <a:cubicBezTo>
                    <a:pt x="516" y="312"/>
                    <a:pt x="527" y="217"/>
                    <a:pt x="491" y="155"/>
                  </a:cubicBezTo>
                  <a:cubicBezTo>
                    <a:pt x="455" y="93"/>
                    <a:pt x="391" y="18"/>
                    <a:pt x="327" y="9"/>
                  </a:cubicBezTo>
                  <a:cubicBezTo>
                    <a:pt x="263" y="0"/>
                    <a:pt x="162" y="44"/>
                    <a:pt x="109" y="100"/>
                  </a:cubicBezTo>
                  <a:cubicBezTo>
                    <a:pt x="56" y="156"/>
                    <a:pt x="18" y="258"/>
                    <a:pt x="9" y="346"/>
                  </a:cubicBezTo>
                  <a:cubicBezTo>
                    <a:pt x="0" y="434"/>
                    <a:pt x="27" y="529"/>
                    <a:pt x="55" y="627"/>
                  </a:cubicBezTo>
                  <a:cubicBezTo>
                    <a:pt x="83" y="725"/>
                    <a:pt x="117" y="848"/>
                    <a:pt x="175" y="934"/>
                  </a:cubicBezTo>
                  <a:cubicBezTo>
                    <a:pt x="233" y="1020"/>
                    <a:pt x="311" y="1078"/>
                    <a:pt x="403" y="1140"/>
                  </a:cubicBezTo>
                  <a:cubicBezTo>
                    <a:pt x="495" y="1202"/>
                    <a:pt x="599" y="1250"/>
                    <a:pt x="727" y="1309"/>
                  </a:cubicBezTo>
                  <a:cubicBezTo>
                    <a:pt x="855" y="1368"/>
                    <a:pt x="968" y="1440"/>
                    <a:pt x="1173" y="1491"/>
                  </a:cubicBezTo>
                  <a:cubicBezTo>
                    <a:pt x="1378" y="1542"/>
                    <a:pt x="1828" y="1624"/>
                    <a:pt x="1955" y="1618"/>
                  </a:cubicBezTo>
                  <a:cubicBezTo>
                    <a:pt x="2082" y="1612"/>
                    <a:pt x="1972" y="1497"/>
                    <a:pt x="1936" y="1455"/>
                  </a:cubicBezTo>
                  <a:cubicBezTo>
                    <a:pt x="1900" y="1413"/>
                    <a:pt x="1821" y="1411"/>
                    <a:pt x="1736" y="1364"/>
                  </a:cubicBezTo>
                  <a:cubicBezTo>
                    <a:pt x="1651" y="1317"/>
                    <a:pt x="1492" y="1213"/>
                    <a:pt x="1427" y="1173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xdr:sp macro="" textlink="">
          <xdr:nvSpPr>
            <xdr:cNvPr id="90" name="Freeform 9">
              <a:extLst>
                <a:ext uri="{FF2B5EF4-FFF2-40B4-BE49-F238E27FC236}">
                  <a16:creationId xmlns:a16="http://schemas.microsoft.com/office/drawing/2014/main" id="{00000000-0008-0000-0400-00005A000000}"/>
                </a:ext>
              </a:extLst>
            </xdr:cNvPr>
            <xdr:cNvSpPr>
              <a:spLocks/>
            </xdr:cNvSpPr>
          </xdr:nvSpPr>
          <xdr:spPr bwMode="auto">
            <a:xfrm>
              <a:off x="13598582" y="16292655"/>
              <a:ext cx="1841599" cy="1594351"/>
            </a:xfrm>
            <a:custGeom>
              <a:avLst/>
              <a:gdLst>
                <a:gd name="T0" fmla="*/ 2147483647 w 2632"/>
                <a:gd name="T1" fmla="*/ 2147483647 h 2295"/>
                <a:gd name="T2" fmla="*/ 2147483647 w 2632"/>
                <a:gd name="T3" fmla="*/ 2147483647 h 2295"/>
                <a:gd name="T4" fmla="*/ 2147483647 w 2632"/>
                <a:gd name="T5" fmla="*/ 2147483647 h 2295"/>
                <a:gd name="T6" fmla="*/ 2147483647 w 2632"/>
                <a:gd name="T7" fmla="*/ 2147483647 h 2295"/>
                <a:gd name="T8" fmla="*/ 2147483647 w 2632"/>
                <a:gd name="T9" fmla="*/ 2147483647 h 2295"/>
                <a:gd name="T10" fmla="*/ 2147483647 w 2632"/>
                <a:gd name="T11" fmla="*/ 2147483647 h 2295"/>
                <a:gd name="T12" fmla="*/ 2147483647 w 2632"/>
                <a:gd name="T13" fmla="*/ 2147483647 h 2295"/>
                <a:gd name="T14" fmla="*/ 2147483647 w 2632"/>
                <a:gd name="T15" fmla="*/ 2147483647 h 2295"/>
                <a:gd name="T16" fmla="*/ 2147483647 w 2632"/>
                <a:gd name="T17" fmla="*/ 2147483647 h 2295"/>
                <a:gd name="T18" fmla="*/ 2147483647 w 2632"/>
                <a:gd name="T19" fmla="*/ 2147483647 h 2295"/>
                <a:gd name="T20" fmla="*/ 2147483647 w 2632"/>
                <a:gd name="T21" fmla="*/ 2147483647 h 2295"/>
                <a:gd name="T22" fmla="*/ 2147483647 w 2632"/>
                <a:gd name="T23" fmla="*/ 2147483647 h 2295"/>
                <a:gd name="T24" fmla="*/ 2147483647 w 2632"/>
                <a:gd name="T25" fmla="*/ 2147483647 h 2295"/>
                <a:gd name="T26" fmla="*/ 2147483647 w 2632"/>
                <a:gd name="T27" fmla="*/ 2147483647 h 2295"/>
                <a:gd name="T28" fmla="*/ 2147483647 w 2632"/>
                <a:gd name="T29" fmla="*/ 2147483647 h 2295"/>
                <a:gd name="T30" fmla="*/ 2147483647 w 2632"/>
                <a:gd name="T31" fmla="*/ 2147483647 h 2295"/>
                <a:gd name="T32" fmla="*/ 2147483647 w 2632"/>
                <a:gd name="T33" fmla="*/ 2147483647 h 2295"/>
                <a:gd name="T34" fmla="*/ 2147483647 w 2632"/>
                <a:gd name="T35" fmla="*/ 2147483647 h 2295"/>
                <a:gd name="T36" fmla="*/ 2147483647 w 2632"/>
                <a:gd name="T37" fmla="*/ 2147483647 h 2295"/>
                <a:gd name="T38" fmla="*/ 2147483647 w 2632"/>
                <a:gd name="T39" fmla="*/ 2147483647 h 2295"/>
                <a:gd name="T40" fmla="*/ 2147483647 w 2632"/>
                <a:gd name="T41" fmla="*/ 2147483647 h 2295"/>
                <a:gd name="T42" fmla="*/ 2147483647 w 2632"/>
                <a:gd name="T43" fmla="*/ 2147483647 h 2295"/>
                <a:gd name="T44" fmla="*/ 2147483647 w 2632"/>
                <a:gd name="T45" fmla="*/ 2147483647 h 2295"/>
                <a:gd name="T46" fmla="*/ 2147483647 w 2632"/>
                <a:gd name="T47" fmla="*/ 2147483647 h 2295"/>
                <a:gd name="T48" fmla="*/ 0 60000 65536"/>
                <a:gd name="T49" fmla="*/ 0 60000 65536"/>
                <a:gd name="T50" fmla="*/ 0 60000 65536"/>
                <a:gd name="T51" fmla="*/ 0 60000 65536"/>
                <a:gd name="T52" fmla="*/ 0 60000 65536"/>
                <a:gd name="T53" fmla="*/ 0 60000 65536"/>
                <a:gd name="T54" fmla="*/ 0 60000 65536"/>
                <a:gd name="T55" fmla="*/ 0 60000 65536"/>
                <a:gd name="T56" fmla="*/ 0 60000 65536"/>
                <a:gd name="T57" fmla="*/ 0 60000 65536"/>
                <a:gd name="T58" fmla="*/ 0 60000 65536"/>
                <a:gd name="T59" fmla="*/ 0 60000 65536"/>
                <a:gd name="T60" fmla="*/ 0 60000 65536"/>
                <a:gd name="T61" fmla="*/ 0 60000 65536"/>
                <a:gd name="T62" fmla="*/ 0 60000 65536"/>
                <a:gd name="T63" fmla="*/ 0 60000 65536"/>
                <a:gd name="T64" fmla="*/ 0 60000 65536"/>
                <a:gd name="T65" fmla="*/ 0 60000 65536"/>
                <a:gd name="T66" fmla="*/ 0 60000 65536"/>
                <a:gd name="T67" fmla="*/ 0 60000 65536"/>
                <a:gd name="T68" fmla="*/ 0 60000 65536"/>
                <a:gd name="T69" fmla="*/ 0 60000 65536"/>
                <a:gd name="T70" fmla="*/ 0 60000 65536"/>
                <a:gd name="T71" fmla="*/ 0 60000 65536"/>
                <a:gd name="T72" fmla="*/ 0 w 2632"/>
                <a:gd name="T73" fmla="*/ 0 h 2295"/>
                <a:gd name="T74" fmla="*/ 2632 w 2632"/>
                <a:gd name="T75" fmla="*/ 2295 h 2295"/>
              </a:gdLst>
              <a:ahLst/>
              <a:cxnLst>
                <a:cxn ang="T48">
                  <a:pos x="T0" y="T1"/>
                </a:cxn>
                <a:cxn ang="T49">
                  <a:pos x="T2" y="T3"/>
                </a:cxn>
                <a:cxn ang="T50">
                  <a:pos x="T4" y="T5"/>
                </a:cxn>
                <a:cxn ang="T51">
                  <a:pos x="T6" y="T7"/>
                </a:cxn>
                <a:cxn ang="T52">
                  <a:pos x="T8" y="T9"/>
                </a:cxn>
                <a:cxn ang="T53">
                  <a:pos x="T10" y="T11"/>
                </a:cxn>
                <a:cxn ang="T54">
                  <a:pos x="T12" y="T13"/>
                </a:cxn>
                <a:cxn ang="T55">
                  <a:pos x="T14" y="T15"/>
                </a:cxn>
                <a:cxn ang="T56">
                  <a:pos x="T16" y="T17"/>
                </a:cxn>
                <a:cxn ang="T57">
                  <a:pos x="T18" y="T19"/>
                </a:cxn>
                <a:cxn ang="T58">
                  <a:pos x="T20" y="T21"/>
                </a:cxn>
                <a:cxn ang="T59">
                  <a:pos x="T22" y="T23"/>
                </a:cxn>
                <a:cxn ang="T60">
                  <a:pos x="T24" y="T25"/>
                </a:cxn>
                <a:cxn ang="T61">
                  <a:pos x="T26" y="T27"/>
                </a:cxn>
                <a:cxn ang="T62">
                  <a:pos x="T28" y="T29"/>
                </a:cxn>
                <a:cxn ang="T63">
                  <a:pos x="T30" y="T31"/>
                </a:cxn>
                <a:cxn ang="T64">
                  <a:pos x="T32" y="T33"/>
                </a:cxn>
                <a:cxn ang="T65">
                  <a:pos x="T34" y="T35"/>
                </a:cxn>
                <a:cxn ang="T66">
                  <a:pos x="T36" y="T37"/>
                </a:cxn>
                <a:cxn ang="T67">
                  <a:pos x="T38" y="T39"/>
                </a:cxn>
                <a:cxn ang="T68">
                  <a:pos x="T40" y="T41"/>
                </a:cxn>
                <a:cxn ang="T69">
                  <a:pos x="T42" y="T43"/>
                </a:cxn>
                <a:cxn ang="T70">
                  <a:pos x="T44" y="T45"/>
                </a:cxn>
                <a:cxn ang="T71">
                  <a:pos x="T46" y="T47"/>
                </a:cxn>
              </a:cxnLst>
              <a:rect l="T72" t="T73" r="T74" b="T75"/>
              <a:pathLst>
                <a:path w="2632" h="2295">
                  <a:moveTo>
                    <a:pt x="1701" y="1454"/>
                  </a:moveTo>
                  <a:cubicBezTo>
                    <a:pt x="1613" y="1416"/>
                    <a:pt x="1547" y="1399"/>
                    <a:pt x="1474" y="1354"/>
                  </a:cubicBezTo>
                  <a:cubicBezTo>
                    <a:pt x="1401" y="1309"/>
                    <a:pt x="1327" y="1241"/>
                    <a:pt x="1265" y="1181"/>
                  </a:cubicBezTo>
                  <a:cubicBezTo>
                    <a:pt x="1203" y="1121"/>
                    <a:pt x="1143" y="1075"/>
                    <a:pt x="1100" y="995"/>
                  </a:cubicBezTo>
                  <a:cubicBezTo>
                    <a:pt x="1057" y="915"/>
                    <a:pt x="1019" y="798"/>
                    <a:pt x="1005" y="703"/>
                  </a:cubicBezTo>
                  <a:cubicBezTo>
                    <a:pt x="991" y="608"/>
                    <a:pt x="1030" y="519"/>
                    <a:pt x="1016" y="423"/>
                  </a:cubicBezTo>
                  <a:cubicBezTo>
                    <a:pt x="1002" y="328"/>
                    <a:pt x="964" y="197"/>
                    <a:pt x="921" y="131"/>
                  </a:cubicBezTo>
                  <a:cubicBezTo>
                    <a:pt x="879" y="65"/>
                    <a:pt x="828" y="41"/>
                    <a:pt x="761" y="26"/>
                  </a:cubicBezTo>
                  <a:cubicBezTo>
                    <a:pt x="694" y="10"/>
                    <a:pt x="605" y="0"/>
                    <a:pt x="521" y="40"/>
                  </a:cubicBezTo>
                  <a:cubicBezTo>
                    <a:pt x="437" y="81"/>
                    <a:pt x="331" y="184"/>
                    <a:pt x="257" y="268"/>
                  </a:cubicBezTo>
                  <a:cubicBezTo>
                    <a:pt x="182" y="353"/>
                    <a:pt x="113" y="442"/>
                    <a:pt x="72" y="549"/>
                  </a:cubicBezTo>
                  <a:cubicBezTo>
                    <a:pt x="30" y="656"/>
                    <a:pt x="0" y="789"/>
                    <a:pt x="7" y="909"/>
                  </a:cubicBezTo>
                  <a:cubicBezTo>
                    <a:pt x="15" y="1029"/>
                    <a:pt x="75" y="1162"/>
                    <a:pt x="116" y="1268"/>
                  </a:cubicBezTo>
                  <a:cubicBezTo>
                    <a:pt x="157" y="1374"/>
                    <a:pt x="201" y="1469"/>
                    <a:pt x="256" y="1545"/>
                  </a:cubicBezTo>
                  <a:cubicBezTo>
                    <a:pt x="311" y="1621"/>
                    <a:pt x="379" y="1670"/>
                    <a:pt x="447" y="1727"/>
                  </a:cubicBezTo>
                  <a:cubicBezTo>
                    <a:pt x="515" y="1784"/>
                    <a:pt x="585" y="1839"/>
                    <a:pt x="665" y="1890"/>
                  </a:cubicBezTo>
                  <a:cubicBezTo>
                    <a:pt x="745" y="1941"/>
                    <a:pt x="824" y="1993"/>
                    <a:pt x="929" y="2036"/>
                  </a:cubicBezTo>
                  <a:cubicBezTo>
                    <a:pt x="1034" y="2079"/>
                    <a:pt x="1124" y="2112"/>
                    <a:pt x="1292" y="2145"/>
                  </a:cubicBezTo>
                  <a:cubicBezTo>
                    <a:pt x="1460" y="2178"/>
                    <a:pt x="1732" y="2221"/>
                    <a:pt x="1938" y="2236"/>
                  </a:cubicBezTo>
                  <a:cubicBezTo>
                    <a:pt x="2144" y="2251"/>
                    <a:pt x="2426" y="2295"/>
                    <a:pt x="2529" y="2236"/>
                  </a:cubicBezTo>
                  <a:cubicBezTo>
                    <a:pt x="2632" y="2177"/>
                    <a:pt x="2623" y="1985"/>
                    <a:pt x="2556" y="1881"/>
                  </a:cubicBezTo>
                  <a:cubicBezTo>
                    <a:pt x="2489" y="1777"/>
                    <a:pt x="2221" y="1665"/>
                    <a:pt x="2129" y="1615"/>
                  </a:cubicBezTo>
                  <a:cubicBezTo>
                    <a:pt x="2037" y="1565"/>
                    <a:pt x="2072" y="1608"/>
                    <a:pt x="2001" y="1581"/>
                  </a:cubicBezTo>
                  <a:cubicBezTo>
                    <a:pt x="1930" y="1554"/>
                    <a:pt x="1789" y="1492"/>
                    <a:pt x="1701" y="1454"/>
                  </a:cubicBezTo>
                  <a:close/>
                </a:path>
              </a:pathLst>
            </a:custGeom>
            <a:noFill/>
            <a:ln w="19050">
              <a:solidFill>
                <a:sysClr val="windowText" lastClr="000000"/>
              </a:solidFill>
              <a:round/>
              <a:headEnd/>
              <a:tailEnd type="none" w="med" len="lg"/>
            </a:ln>
          </xdr:spPr>
          <xdr:txBody>
            <a:bodyPr wrap="square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AU" sz="1000" i="0"/>
            </a:p>
          </xdr:txBody>
        </xdr: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91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400-00005B000000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 xmlns:m="http://schemas.openxmlformats.org/officeDocument/2006/math">
                      <m:sSub>
                        <m:sSubPr>
                          <m:ctrlPr>
                            <a:rPr lang="pt-BR" sz="1400" b="0" i="1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p</m:t>
                          </m:r>
                        </m:e>
                        <m:sub>
                          <m:r>
                            <a:rPr lang="pt-BR" sz="1400" b="0" i="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</m:sSub>
                    </m:oMath>
                  </a14:m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91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6363701B-8B47-BC54-581B-58C353817CC9}"/>
                    </a:ext>
                  </a:extLst>
                </xdr:cNvPr>
                <xdr:cNvSpPr txBox="1"/>
              </xdr:nvSpPr>
              <xdr:spPr>
                <a:xfrm>
                  <a:off x="14849282" y="18081867"/>
                  <a:ext cx="866932" cy="437989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0" i="0">
                      <a:solidFill>
                        <a:srgbClr val="00B05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p_1</a:t>
                  </a:r>
                  <a:r>
                    <a:rPr kumimoji="0" lang="pt-B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0" lang="el-GR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α</a:t>
                  </a:r>
                  <a:r>
                    <a:rPr kumimoji="0" lang="en-AU" sz="14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00B05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i="0">
                    <a:solidFill>
                      <a:srgbClr val="00B050"/>
                    </a:solidFill>
                  </a:endParaRP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92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400-00005C000000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Para xmlns:m="http://schemas.openxmlformats.org/officeDocument/2006/math">
                      <m:oMathParaPr>
                        <m:jc m:val="left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lang="pt-BR" sz="1400" b="1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e>
                          <m:sub>
                            <m:r>
                              <a:rPr lang="pt-BR" sz="14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oMath>
                    </m:oMathPara>
                  </a14:m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92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E932DFDE-BF1B-A9FC-CF71-B98570BD4D0B}"/>
                    </a:ext>
                  </a:extLst>
                </xdr:cNvPr>
                <xdr:cNvSpPr txBox="1"/>
              </xdr:nvSpPr>
              <xdr:spPr>
                <a:xfrm>
                  <a:off x="12953011" y="16136699"/>
                  <a:ext cx="795093" cy="999651"/>
                </a:xfrm>
                <a:prstGeom prst="rect">
                  <a:avLst/>
                </a:prstGeom>
                <a:ln w="19050">
                  <a:noFill/>
                </a:ln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pt-BR" sz="14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𝐩_𝟐</a:t>
                  </a:r>
                  <a:endParaRPr lang="pt-BR" sz="1400" b="1" i="0">
                    <a:solidFill>
                      <a:srgbClr val="FF0000"/>
                    </a:solidFill>
                    <a:effectLst/>
                    <a:ea typeface="+mn-ea"/>
                    <a:cs typeface="+mn-cs"/>
                  </a:endParaRPr>
                </a:p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l-GR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β</a:t>
                  </a:r>
                  <a:r>
                    <a:rPr kumimoji="0" lang="en-AU" sz="14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 </a:t>
                  </a:r>
                  <a:endParaRPr lang="en-GB" sz="1400" b="1" i="0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</xdr:grpSp>
    <xdr:clientData/>
  </xdr:twoCellAnchor>
  <xdr:twoCellAnchor>
    <xdr:from>
      <xdr:col>5</xdr:col>
      <xdr:colOff>133000</xdr:colOff>
      <xdr:row>9</xdr:row>
      <xdr:rowOff>75668</xdr:rowOff>
    </xdr:from>
    <xdr:to>
      <xdr:col>12</xdr:col>
      <xdr:colOff>423072</xdr:colOff>
      <xdr:row>14</xdr:row>
      <xdr:rowOff>135356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pSpPr/>
      </xdr:nvGrpSpPr>
      <xdr:grpSpPr>
        <a:xfrm>
          <a:off x="2684697" y="1880405"/>
          <a:ext cx="4571309" cy="1062319"/>
          <a:chOff x="2684697" y="1880405"/>
          <a:chExt cx="4571309" cy="1062319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84697" y="1880405"/>
            <a:ext cx="4571309" cy="230134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SpPr txBox="1"/>
        </xdr:nvSpPr>
        <xdr:spPr>
          <a:xfrm>
            <a:off x="4617118" y="2441408"/>
            <a:ext cx="1408698" cy="5013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cakhup!</a:t>
            </a:r>
            <a:endParaRPr lang="LID4096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95" name="Group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GrpSpPr>
          <a:grpSpLocks noChangeAspect="1"/>
        </xdr:cNvGrpSpPr>
      </xdr:nvGrpSpPr>
      <xdr:grpSpPr>
        <a:xfrm>
          <a:off x="7315025" y="1864924"/>
          <a:ext cx="1598474" cy="1371466"/>
          <a:chOff x="12953011" y="16136699"/>
          <a:chExt cx="2763203" cy="2383157"/>
        </a:xfrm>
      </xdr:grpSpPr>
      <xdr:cxnSp macro="">
        <xdr:nvCxnSpPr>
          <xdr:cNvPr id="296" name="Straight Arrow Connector 9">
            <a:extLst>
              <a:ext uri="{FF2B5EF4-FFF2-40B4-BE49-F238E27FC236}">
                <a16:creationId xmlns:a16="http://schemas.microsoft.com/office/drawing/2014/main" id="{00000000-0008-0000-0500-000028010000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Arrow Connector 11">
            <a:extLst>
              <a:ext uri="{FF2B5EF4-FFF2-40B4-BE49-F238E27FC236}">
                <a16:creationId xmlns:a16="http://schemas.microsoft.com/office/drawing/2014/main" id="{00000000-0008-0000-0500-000029010000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8" name="Freeform 7">
            <a:extLst>
              <a:ext uri="{FF2B5EF4-FFF2-40B4-BE49-F238E27FC236}">
                <a16:creationId xmlns:a16="http://schemas.microsoft.com/office/drawing/2014/main" id="{00000000-0008-0000-0500-00002A010000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299" name="Freeform 8">
            <a:extLst>
              <a:ext uri="{FF2B5EF4-FFF2-40B4-BE49-F238E27FC236}">
                <a16:creationId xmlns:a16="http://schemas.microsoft.com/office/drawing/2014/main" id="{00000000-0008-0000-0500-00002B010000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300" name="Freeform 9">
            <a:extLst>
              <a:ext uri="{FF2B5EF4-FFF2-40B4-BE49-F238E27FC236}">
                <a16:creationId xmlns:a16="http://schemas.microsoft.com/office/drawing/2014/main" id="{00000000-0008-0000-0500-00002C010000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01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500-00002D01000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301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287621E4-921B-BE53-F61A-175584FD4D76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0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500-00002E010000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30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FC244B36-98FC-96B7-E99E-1245ECE8E5A5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2</xdr:col>
      <xdr:colOff>49317</xdr:colOff>
      <xdr:row>0</xdr:row>
      <xdr:rowOff>101850</xdr:rowOff>
    </xdr:from>
    <xdr:to>
      <xdr:col>4</xdr:col>
      <xdr:colOff>357416</xdr:colOff>
      <xdr:row>8</xdr:row>
      <xdr:rowOff>30522</xdr:rowOff>
    </xdr:to>
    <xdr:grpSp>
      <xdr:nvGrpSpPr>
        <xdr:cNvPr id="402" name="Group 401">
          <a:extLst>
            <a:ext uri="{FF2B5EF4-FFF2-40B4-BE49-F238E27FC236}">
              <a16:creationId xmlns:a16="http://schemas.microsoft.com/office/drawing/2014/main" id="{00000000-0008-0000-0500-000092010000}"/>
            </a:ext>
          </a:extLst>
        </xdr:cNvPr>
        <xdr:cNvGrpSpPr/>
      </xdr:nvGrpSpPr>
      <xdr:grpSpPr>
        <a:xfrm>
          <a:off x="766199" y="101850"/>
          <a:ext cx="1531309" cy="1532883"/>
          <a:chOff x="200056" y="420263"/>
          <a:chExt cx="1523116" cy="1517040"/>
        </a:xfrm>
      </xdr:grpSpPr>
      <xdr:grpSp>
        <xdr:nvGrpSpPr>
          <xdr:cNvPr id="396" name="Group 395">
            <a:extLst>
              <a:ext uri="{FF2B5EF4-FFF2-40B4-BE49-F238E27FC236}">
                <a16:creationId xmlns:a16="http://schemas.microsoft.com/office/drawing/2014/main" id="{00000000-0008-0000-0500-00008C010000}"/>
              </a:ext>
            </a:extLst>
          </xdr:cNvPr>
          <xdr:cNvGrpSpPr/>
        </xdr:nvGrpSpPr>
        <xdr:grpSpPr>
          <a:xfrm>
            <a:off x="200056" y="420263"/>
            <a:ext cx="1523116" cy="1517040"/>
            <a:chOff x="260510" y="361848"/>
            <a:chExt cx="1531309" cy="1531443"/>
          </a:xfrm>
        </xdr:grpSpPr>
        <xdr:grpSp>
          <xdr:nvGrpSpPr>
            <xdr:cNvPr id="379" name="Group 378">
              <a:extLst>
                <a:ext uri="{FF2B5EF4-FFF2-40B4-BE49-F238E27FC236}">
                  <a16:creationId xmlns:a16="http://schemas.microsoft.com/office/drawing/2014/main" id="{00000000-0008-0000-0500-00007B010000}"/>
                </a:ext>
              </a:extLst>
            </xdr:cNvPr>
            <xdr:cNvGrpSpPr/>
          </xdr:nvGrpSpPr>
          <xdr:grpSpPr>
            <a:xfrm>
              <a:off x="260510" y="361848"/>
              <a:ext cx="1531309" cy="1531443"/>
              <a:chOff x="23134" y="284738"/>
              <a:chExt cx="1524703" cy="1525940"/>
            </a:xfrm>
          </xdr:grpSpPr>
          <xdr:grpSp>
            <xdr:nvGrpSpPr>
              <xdr:cNvPr id="363" name="Group 362">
                <a:extLst>
                  <a:ext uri="{FF2B5EF4-FFF2-40B4-BE49-F238E27FC236}">
                    <a16:creationId xmlns:a16="http://schemas.microsoft.com/office/drawing/2014/main" id="{00000000-0008-0000-0500-00006B010000}"/>
                  </a:ext>
                </a:extLst>
              </xdr:cNvPr>
              <xdr:cNvGrpSpPr/>
            </xdr:nvGrpSpPr>
            <xdr:grpSpPr>
              <a:xfrm>
                <a:off x="23134" y="284738"/>
                <a:ext cx="1524703" cy="1525940"/>
                <a:chOff x="23134" y="284738"/>
                <a:chExt cx="1524703" cy="1525940"/>
              </a:xfrm>
            </xdr:grpSpPr>
            <xdr:grpSp>
              <xdr:nvGrpSpPr>
                <xdr:cNvPr id="232" name="Group 231">
                  <a:extLst>
                    <a:ext uri="{FF2B5EF4-FFF2-40B4-BE49-F238E27FC236}">
                      <a16:creationId xmlns:a16="http://schemas.microsoft.com/office/drawing/2014/main" id="{00000000-0008-0000-0500-0000E8000000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3134" y="284738"/>
                  <a:ext cx="1524703" cy="1525940"/>
                  <a:chOff x="18236242" y="26328687"/>
                  <a:chExt cx="3200261" cy="4464344"/>
                </a:xfrm>
              </xdr:grpSpPr>
              <xdr:sp macro="" textlink="">
                <xdr:nvSpPr>
                  <xdr:cNvPr id="233" name="Freeform: Shape 1">
                    <a:extLst>
                      <a:ext uri="{FF2B5EF4-FFF2-40B4-BE49-F238E27FC236}">
                        <a16:creationId xmlns:a16="http://schemas.microsoft.com/office/drawing/2014/main" id="{00000000-0008-0000-0500-0000E9000000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 rot="6470753">
                    <a:off x="18979615" y="28336144"/>
                    <a:ext cx="1790629" cy="3123146"/>
                  </a:xfrm>
                  <a:custGeom>
                    <a:avLst/>
                    <a:gdLst>
                      <a:gd name="connsiteX0" fmla="*/ 0 w 3924300"/>
                      <a:gd name="connsiteY0" fmla="*/ 2057400 h 2057400"/>
                      <a:gd name="connsiteX1" fmla="*/ 638175 w 3924300"/>
                      <a:gd name="connsiteY1" fmla="*/ 409575 h 2057400"/>
                      <a:gd name="connsiteX2" fmla="*/ 3924300 w 3924300"/>
                      <a:gd name="connsiteY2" fmla="*/ 0 h 2057400"/>
                      <a:gd name="connsiteX3" fmla="*/ 3419475 w 3924300"/>
                      <a:gd name="connsiteY3" fmla="*/ 2009775 h 2057400"/>
                      <a:gd name="connsiteX4" fmla="*/ 0 w 3924300"/>
                      <a:gd name="connsiteY4" fmla="*/ 2057400 h 2057400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3924300" h="2057400">
                        <a:moveTo>
                          <a:pt x="0" y="2057400"/>
                        </a:moveTo>
                        <a:lnTo>
                          <a:pt x="638175" y="409575"/>
                        </a:lnTo>
                        <a:lnTo>
                          <a:pt x="3924300" y="0"/>
                        </a:lnTo>
                        <a:lnTo>
                          <a:pt x="3419475" y="2009775"/>
                        </a:lnTo>
                        <a:lnTo>
                          <a:pt x="0" y="2057400"/>
                        </a:lnTo>
                        <a:close/>
                      </a:path>
                    </a:pathLst>
                  </a:custGeom>
                  <a:solidFill>
                    <a:schemeClr val="accent2">
                      <a:lumMod val="20000"/>
                      <a:lumOff val="80000"/>
                    </a:schemeClr>
                  </a:solidFill>
                  <a:ln w="3175"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overflow" horzOverflow="overflow" wrap="none" rtlCol="0" anchor="ctr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AU" sz="900"/>
                  </a:p>
                </xdr:txBody>
              </xdr:sp>
              <xdr:grpSp>
                <xdr:nvGrpSpPr>
                  <xdr:cNvPr id="235" name="Group 234">
                    <a:extLst>
                      <a:ext uri="{FF2B5EF4-FFF2-40B4-BE49-F238E27FC236}">
                        <a16:creationId xmlns:a16="http://schemas.microsoft.com/office/drawing/2014/main" id="{00000000-0008-0000-0500-0000EB000000}"/>
                      </a:ext>
                    </a:extLst>
                  </xdr:cNvPr>
                  <xdr:cNvGrpSpPr/>
                </xdr:nvGrpSpPr>
                <xdr:grpSpPr>
                  <a:xfrm>
                    <a:off x="18236242" y="26328687"/>
                    <a:ext cx="3186700" cy="4319552"/>
                    <a:chOff x="13150349" y="10026308"/>
                    <a:chExt cx="1372733" cy="2165847"/>
                  </a:xfrm>
                </xdr:grpSpPr>
                <xdr:grpSp>
                  <xdr:nvGrpSpPr>
                    <xdr:cNvPr id="237" name="Group 236">
                      <a:extLst>
                        <a:ext uri="{FF2B5EF4-FFF2-40B4-BE49-F238E27FC236}">
                          <a16:creationId xmlns:a16="http://schemas.microsoft.com/office/drawing/2014/main" id="{00000000-0008-0000-0500-0000ED000000}"/>
                        </a:ext>
                      </a:extLst>
                    </xdr:cNvPr>
                    <xdr:cNvGrpSpPr/>
                  </xdr:nvGrpSpPr>
                  <xdr:grpSpPr>
                    <a:xfrm>
                      <a:off x="13150349" y="10026308"/>
                      <a:ext cx="1372733" cy="2165847"/>
                      <a:chOff x="13118185" y="10527020"/>
                      <a:chExt cx="1124455" cy="1760060"/>
                    </a:xfrm>
                  </xdr:grpSpPr>
                  <xdr:sp macro="" textlink="">
                    <xdr:nvSpPr>
                      <xdr:cNvPr id="240" name="TextBox 14">
                        <a:extLst>
                          <a:ext uri="{FF2B5EF4-FFF2-40B4-BE49-F238E27FC236}">
                            <a16:creationId xmlns:a16="http://schemas.microsoft.com/office/drawing/2014/main" id="{00000000-0008-0000-0500-0000F0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3563674" y="10553699"/>
                        <a:ext cx="428552" cy="388125"/>
                      </a:xfrm>
                      <a:prstGeom prst="rect">
                        <a:avLst/>
                      </a:prstGeom>
                      <a:noFill/>
                      <a:ln w="3175">
                        <a:noFill/>
                      </a:ln>
                    </xdr:spPr>
                    <xdr:txBody>
                      <a:bodyPr vertOverflow="overflow" horzOverflow="overflow" wrap="none" rtlCol="0">
                        <a:noAutofit/>
                      </a:bodyPr>
                      <a:lstStyle>
                        <a:defPPr>
                          <a:defRPr lang="en-AU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9pPr>
                      </a:lstStyle>
                      <a:p>
                        <a:r>
                          <a:rPr lang="en-AU" sz="900" b="1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V</a:t>
                        </a:r>
                        <a:r>
                          <a:rPr lang="en-AU" sz="900" b="1" baseline="-2500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3</a:t>
                        </a:r>
                      </a:p>
                    </xdr:txBody>
                  </xdr:sp>
                  <xdr:cxnSp macro="">
                    <xdr:nvCxnSpPr>
                      <xdr:cNvPr id="241" name="Straight Arrow Connector 240">
                        <a:extLst>
                          <a:ext uri="{FF2B5EF4-FFF2-40B4-BE49-F238E27FC236}">
                            <a16:creationId xmlns:a16="http://schemas.microsoft.com/office/drawing/2014/main" id="{00000000-0008-0000-0500-0000F1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3547924" y="10560790"/>
                        <a:ext cx="0" cy="1260000"/>
                      </a:xfrm>
                      <a:prstGeom prst="straightConnector1">
                        <a:avLst/>
                      </a:prstGeom>
                      <a:ln w="3175">
                        <a:solidFill>
                          <a:sysClr val="windowText" lastClr="000000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42" name="Straight Arrow Connector 241">
                        <a:extLst>
                          <a:ext uri="{FF2B5EF4-FFF2-40B4-BE49-F238E27FC236}">
                            <a16:creationId xmlns:a16="http://schemas.microsoft.com/office/drawing/2014/main" id="{00000000-0008-0000-0500-0000F2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3551432" y="11833155"/>
                        <a:ext cx="691208" cy="776"/>
                      </a:xfrm>
                      <a:prstGeom prst="straightConnector1">
                        <a:avLst/>
                      </a:prstGeom>
                      <a:ln w="3175">
                        <a:solidFill>
                          <a:schemeClr val="tx1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43" name="TextBox 14">
                        <a:extLst>
                          <a:ext uri="{FF2B5EF4-FFF2-40B4-BE49-F238E27FC236}">
                            <a16:creationId xmlns:a16="http://schemas.microsoft.com/office/drawing/2014/main" id="{00000000-0008-0000-0500-0000F3000000}"/>
                          </a:ext>
                        </a:extLst>
                      </xdr:cNvPr>
                      <xdr:cNvSpPr txBox="1"/>
                    </xdr:nvSpPr>
                    <xdr:spPr>
                      <a:xfrm rot="1313033">
                        <a:off x="13118185" y="11780940"/>
                        <a:ext cx="481066" cy="367813"/>
                      </a:xfrm>
                      <a:prstGeom prst="rect">
                        <a:avLst/>
                      </a:prstGeom>
                      <a:noFill/>
                      <a:ln w="3175">
                        <a:noFill/>
                      </a:ln>
                    </xdr:spPr>
                    <xdr:txBody>
                      <a:bodyPr vertOverflow="overflow" horzOverflow="overflow" wrap="none" rtlCol="0">
                        <a:noAutofit/>
                      </a:bodyPr>
                      <a:lstStyle>
                        <a:defPPr>
                          <a:defRPr lang="en-AU"/>
                        </a:defPPr>
                        <a:lvl1pPr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1pPr>
                        <a:lvl2pPr marL="4572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2pPr>
                        <a:lvl3pPr marL="9144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3pPr>
                        <a:lvl4pPr marL="13716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4pPr>
                        <a:lvl5pPr marL="1828800" algn="l" rtl="0" fontAlgn="base">
                          <a:spcBef>
                            <a:spcPct val="0"/>
                          </a:spcBef>
                          <a:spcAft>
                            <a:spcPct val="0"/>
                          </a:spcAft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kern="1200">
                            <a:solidFill>
                              <a:schemeClr val="tx1"/>
                            </a:solidFill>
                            <a:latin typeface="Arial" panose="020B0604020202020204" pitchFamily="34" charset="0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r>
                          <a:rPr lang="en-AU" sz="1200" b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V</a:t>
                        </a:r>
                        <a:r>
                          <a:rPr lang="en-AU" sz="1200" b="1" baseline="-2500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1 </a:t>
                        </a:r>
                        <a:r>
                          <a:rPr lang="en-AU" sz="1200" b="1">
                            <a:solidFill>
                              <a:schemeClr val="accent2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V</a:t>
                        </a:r>
                        <a:r>
                          <a:rPr lang="en-AU" sz="1200" b="1" baseline="-25000">
                            <a:solidFill>
                              <a:schemeClr val="accent2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a:t>2</a:t>
                        </a:r>
                      </a:p>
                    </xdr:txBody>
                  </xdr:sp>
                  <xdr:grpSp>
                    <xdr:nvGrpSpPr>
                      <xdr:cNvPr id="244" name="Group 243">
                        <a:extLst>
                          <a:ext uri="{FF2B5EF4-FFF2-40B4-BE49-F238E27FC236}">
                            <a16:creationId xmlns:a16="http://schemas.microsoft.com/office/drawing/2014/main" id="{00000000-0008-0000-0500-0000F4000000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13544546" y="10527020"/>
                        <a:ext cx="687985" cy="1241665"/>
                        <a:chOff x="14258925" y="10753725"/>
                        <a:chExt cx="126650" cy="228576"/>
                      </a:xfrm>
                    </xdr:grpSpPr>
                    <xdr:cxnSp macro="">
                      <xdr:nvCxnSpPr>
                        <xdr:cNvPr id="259" name="Straight Arrow Connector 258">
                          <a:extLst>
                            <a:ext uri="{FF2B5EF4-FFF2-40B4-BE49-F238E27FC236}">
                              <a16:creationId xmlns:a16="http://schemas.microsoft.com/office/drawing/2014/main" id="{00000000-0008-0000-0500-000003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4385575" y="10758004"/>
                          <a:ext cx="0" cy="224297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chemeClr val="tx1"/>
                          </a:solidFill>
                          <a:prstDash val="dash"/>
                          <a:headEnd type="none" w="med" len="med"/>
                          <a:tailEnd type="non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60" name="Straight Arrow Connector 259">
                          <a:extLst>
                            <a:ext uri="{FF2B5EF4-FFF2-40B4-BE49-F238E27FC236}">
                              <a16:creationId xmlns:a16="http://schemas.microsoft.com/office/drawing/2014/main" id="{00000000-0008-0000-0500-00000401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14258925" y="10753725"/>
                          <a:ext cx="124133" cy="0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chemeClr val="tx1"/>
                          </a:solidFill>
                          <a:prstDash val="dash"/>
                          <a:headEnd type="none" w="med" len="med"/>
                          <a:tailEnd type="non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245" name="Group 244">
                        <a:extLst>
                          <a:ext uri="{FF2B5EF4-FFF2-40B4-BE49-F238E27FC236}">
                            <a16:creationId xmlns:a16="http://schemas.microsoft.com/office/drawing/2014/main" id="{00000000-0008-0000-0500-0000F5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3479416" y="10597462"/>
                        <a:ext cx="743461" cy="1689618"/>
                        <a:chOff x="13269866" y="10578412"/>
                        <a:chExt cx="743461" cy="1689618"/>
                      </a:xfrm>
                    </xdr:grpSpPr>
                    <xdr:grpSp>
                      <xdr:nvGrpSpPr>
                        <xdr:cNvPr id="247" name="Group 246">
                          <a:extLst>
                            <a:ext uri="{FF2B5EF4-FFF2-40B4-BE49-F238E27FC236}">
                              <a16:creationId xmlns:a16="http://schemas.microsoft.com/office/drawing/2014/main" id="{00000000-0008-0000-0500-0000F7000000}"/>
                            </a:ext>
                          </a:extLst>
                        </xdr:cNvPr>
                        <xdr:cNvGrpSpPr/>
                      </xdr:nvGrpSpPr>
                      <xdr:grpSpPr>
                        <a:xfrm rot="1495104">
                          <a:off x="13269866" y="10602545"/>
                          <a:ext cx="743461" cy="1665485"/>
                          <a:chOff x="13920773" y="9830608"/>
                          <a:chExt cx="743461" cy="1665485"/>
                        </a:xfrm>
                      </xdr:grpSpPr>
                      <xdr:grpSp>
                        <xdr:nvGrpSpPr>
                          <xdr:cNvPr id="249" name="Group 248">
                            <a:extLst>
                              <a:ext uri="{FF2B5EF4-FFF2-40B4-BE49-F238E27FC236}">
                                <a16:creationId xmlns:a16="http://schemas.microsoft.com/office/drawing/2014/main" id="{00000000-0008-0000-0500-0000F9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3920773" y="9830608"/>
                            <a:ext cx="542150" cy="1394013"/>
                            <a:chOff x="13777898" y="9935383"/>
                            <a:chExt cx="542150" cy="1394013"/>
                          </a:xfrm>
                        </xdr:grpSpPr>
                        <xdr:cxnSp macro="">
                          <xdr:nvCxnSpPr>
                            <xdr:cNvPr id="256" name="Straight Arrow Connector 30">
                              <a:extLst>
                                <a:ext uri="{FF2B5EF4-FFF2-40B4-BE49-F238E27FC236}">
                                  <a16:creationId xmlns:a16="http://schemas.microsoft.com/office/drawing/2014/main" id="{00000000-0008-0000-0500-000000010000}"/>
                                </a:ext>
                              </a:extLst>
                            </xdr:cNvPr>
                            <xdr:cNvCxnSpPr>
                              <a:cxnSpLocks/>
                            </xdr:cNvCxnSpPr>
                          </xdr:nvCxnSpPr>
                          <xdr:spPr>
                            <a:xfrm rot="20104896" flipV="1">
                              <a:off x="13777898" y="9935383"/>
                              <a:ext cx="542150" cy="1250465"/>
                            </a:xfrm>
                            <a:prstGeom prst="straightConnector1">
                              <a:avLst/>
                            </a:prstGeom>
                            <a:ln w="3175">
                              <a:solidFill>
                                <a:srgbClr val="FF0000"/>
                              </a:solidFill>
                              <a:headEnd w="lg" len="lg"/>
                              <a:tailEnd type="triangle" w="lg" len="lg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253" name="Arrow: Down 252">
                              <a:extLst>
                                <a:ext uri="{FF2B5EF4-FFF2-40B4-BE49-F238E27FC236}">
                                  <a16:creationId xmlns:a16="http://schemas.microsoft.com/office/drawing/2014/main" id="{00000000-0008-0000-0500-0000FD00000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rot="10408938">
                              <a:off x="13811609" y="10942875"/>
                              <a:ext cx="281774" cy="386521"/>
                            </a:xfrm>
                            <a:prstGeom prst="downArrow">
                              <a:avLst/>
                            </a:prstGeom>
                            <a:noFill/>
                            <a:ln w="12700">
                              <a:solidFill>
                                <a:srgbClr val="0000FF"/>
                              </a:solidFill>
                            </a:ln>
                            <a:effectLst>
                              <a:outerShdw blurRad="76200" dist="12700" dir="8100000" sy="-23000" kx="800400" algn="br" rotWithShape="0">
                                <a:prstClr val="black">
                                  <a:alpha val="20000"/>
                                </a:prstClr>
                              </a:outerShdw>
                            </a:effectLst>
                          </xdr:spPr>
                          <xdr:style>
                            <a:lnRef idx="2">
                              <a:schemeClr val="accent1">
                                <a:shade val="50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overflow" horzOverflow="overflow" wrap="none" rtlCol="0" anchor="t">
                              <a:noAutofit/>
                            </a:bodyPr>
                            <a:lstStyle/>
                            <a:p>
                              <a:pPr algn="l"/>
                              <a:endParaRPr lang="en-US" sz="9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250" name="Arrow: Down 249">
                            <a:extLst>
                              <a:ext uri="{FF2B5EF4-FFF2-40B4-BE49-F238E27FC236}">
                                <a16:creationId xmlns:a16="http://schemas.microsoft.com/office/drawing/2014/main" id="{00000000-0008-0000-0500-0000FA000000}"/>
                              </a:ext>
                            </a:extLst>
                          </xdr:cNvPr>
                          <xdr:cNvSpPr/>
                        </xdr:nvSpPr>
                        <xdr:spPr>
                          <a:xfrm rot="16061703">
                            <a:off x="14198236" y="10886577"/>
                            <a:ext cx="327013" cy="604982"/>
                          </a:xfrm>
                          <a:prstGeom prst="downArrow">
                            <a:avLst/>
                          </a:prstGeom>
                          <a:solidFill>
                            <a:schemeClr val="accent6">
                              <a:lumMod val="20000"/>
                              <a:lumOff val="80000"/>
                            </a:schemeClr>
                          </a:solidFill>
                          <a:ln w="3175">
                            <a:solidFill>
                              <a:schemeClr val="accent6">
                                <a:lumMod val="40000"/>
                                <a:lumOff val="60000"/>
                              </a:schemeClr>
                            </a:solidFill>
                            <a:prstDash val="solid"/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overflow" horzOverflow="overflow" wrap="none" rtlCol="0" anchor="t">
                            <a:noAutofit/>
                          </a:bodyPr>
                          <a:lstStyle/>
                          <a:p>
                            <a:pPr algn="l"/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251" name="Arrow: Down 250">
                            <a:extLst>
                              <a:ext uri="{FF2B5EF4-FFF2-40B4-BE49-F238E27FC236}">
                                <a16:creationId xmlns:a16="http://schemas.microsoft.com/office/drawing/2014/main" id="{00000000-0008-0000-0500-0000FB000000}"/>
                              </a:ext>
                            </a:extLst>
                          </xdr:cNvPr>
                          <xdr:cNvSpPr/>
                        </xdr:nvSpPr>
                        <xdr:spPr>
                          <a:xfrm rot="21306223">
                            <a:off x="14019192" y="11120425"/>
                            <a:ext cx="203169" cy="375668"/>
                          </a:xfrm>
                          <a:prstGeom prst="downArrow">
                            <a:avLst/>
                          </a:prstGeom>
                          <a:solidFill>
                            <a:schemeClr val="accent2">
                              <a:lumMod val="40000"/>
                              <a:lumOff val="60000"/>
                            </a:schemeClr>
                          </a:solidFill>
                          <a:ln w="3175">
                            <a:solidFill>
                              <a:schemeClr val="accent2"/>
                            </a:solidFill>
                            <a:prstDash val="solid"/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vertOverflow="overflow" horzOverflow="overflow" wrap="none" rtlCol="0" anchor="t">
                            <a:noAutofit/>
                          </a:bodyPr>
                          <a:lstStyle/>
                          <a:p>
                            <a:pPr algn="l"/>
                            <a:endParaRPr lang="en-US" sz="900"/>
                          </a:p>
                        </xdr:txBody>
                      </xdr:sp>
                    </xdr:grpSp>
                    <xdr:cxnSp macro="">
                      <xdr:nvCxnSpPr>
                        <xdr:cNvPr id="248" name="Conector reto 129">
                          <a:extLst>
                            <a:ext uri="{FF2B5EF4-FFF2-40B4-BE49-F238E27FC236}">
                              <a16:creationId xmlns:a16="http://schemas.microsoft.com/office/drawing/2014/main" id="{00000000-0008-0000-0500-0000F8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3529590" y="10578412"/>
                          <a:ext cx="349516" cy="1325933"/>
                        </a:xfrm>
                        <a:prstGeom prst="line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  <a:headEnd w="sm" len="med"/>
                          <a:tailEnd type="triangle" w="sm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238" name="Object 4">
                          <a:extLst>
                            <a:ext uri="{63B3BB69-23CF-44E3-9099-C40C66FF867C}">
                              <a14:compatExt spid="_x0000_s1028"/>
                            </a:ext>
                            <a:ext uri="{FF2B5EF4-FFF2-40B4-BE49-F238E27FC236}">
                              <a16:creationId xmlns:a16="http://schemas.microsoft.com/office/drawing/2014/main" id="{00000000-0008-0000-0500-0000EE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4121578" y="10554596"/>
                          <a:ext cx="329297" cy="545338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1100" b="1"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14:m>
                            <m:oMath xmlns:m="http://schemas.openxmlformats.org/officeDocument/2006/math">
                              <m:bar>
                                <m:barPr>
                                  <m:ctrlPr>
                                    <a:rPr lang="pt-BR" sz="1100" b="1" i="1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r>
                                    <a:rPr lang="pt-BR" sz="1100" b="1" i="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𝐤</m:t>
                                  </m:r>
                                </m:e>
                              </m:bar>
                            </m:oMath>
                          </a14:m>
                          <a:endParaRPr lang="pt-BR" sz="1100" b="1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endParaRPr>
                        </a:p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800" b="0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True</a:t>
                          </a:r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238" name="Object 4">
                          <a:extLst>
                            <a:ext uri="{63B3BB69-23CF-44E3-9099-C40C66FF867C}">
                              <a14:compatExt xmlns:a14="http://schemas.microsoft.com/office/drawing/2010/main" spid="_x0000_s1028"/>
                            </a:ext>
                            <a:ext uri="{FF2B5EF4-FFF2-40B4-BE49-F238E27FC236}">
                              <a16:creationId xmlns:a16="http://schemas.microsoft.com/office/drawing/2014/main" id="{BCEFEDC3-8557-6078-45E9-50CF70307BE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4121578" y="10554596"/>
                          <a:ext cx="329297" cy="545338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1100" b="1"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r>
                            <a:rPr lang="pt-BR" sz="1100" b="1" i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▁𝐤</a:t>
                          </a:r>
                          <a:endParaRPr lang="pt-BR" sz="1100" b="1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endParaRPr>
                        </a:p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800" b="0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True</a:t>
                          </a:r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Fallback>
                </mc:AlternateContent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239" name="Object 4">
                          <a:extLst>
                            <a:ext uri="{63B3BB69-23CF-44E3-9099-C40C66FF867C}">
                              <a14:compatExt spid="_x0000_s1028"/>
                            </a:ext>
                            <a:ext uri="{FF2B5EF4-FFF2-40B4-BE49-F238E27FC236}">
                              <a16:creationId xmlns:a16="http://schemas.microsoft.com/office/drawing/2014/main" id="{00000000-0008-0000-0500-0000EF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786436" y="11745845"/>
                          <a:ext cx="415464" cy="369579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14:m>
                            <m:oMath xmlns:m="http://schemas.openxmlformats.org/officeDocument/2006/math">
                              <m:bar>
                                <m:barPr>
                                  <m:ctrlPr>
                                    <a:rPr lang="pt-BR" sz="1100" b="1" i="1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acc>
                                    <m:accPr>
                                      <m:chr m:val="̂"/>
                                      <m:ctrlPr>
                                        <a:rPr lang="pt-BR" sz="1100" b="1" i="1">
                                          <a:solidFill>
                                            <a:srgbClr val="FF000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accPr>
                                    <m:e>
                                      <m:r>
                                        <a:rPr lang="pt-BR" sz="1100" b="1" i="1">
                                          <a:solidFill>
                                            <a:srgbClr val="FF000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𝒌</m:t>
                                      </m:r>
                                    </m:e>
                                  </m:acc>
                                </m:e>
                              </m:bar>
                            </m:oMath>
                          </a14:m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239" name="Object 4">
                          <a:extLst>
                            <a:ext uri="{63B3BB69-23CF-44E3-9099-C40C66FF867C}">
                              <a14:compatExt xmlns:a14="http://schemas.microsoft.com/office/drawing/2010/main" spid="_x0000_s1028"/>
                            </a:ext>
                            <a:ext uri="{FF2B5EF4-FFF2-40B4-BE49-F238E27FC236}">
                              <a16:creationId xmlns:a16="http://schemas.microsoft.com/office/drawing/2014/main" id="{DFC1A8C5-D259-40FE-E2DA-1F3C7645E60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786436" y="11745845"/>
                          <a:ext cx="415464" cy="369579"/>
                        </a:xfrm>
                        <a:prstGeom prst="rect">
                          <a:avLst/>
                        </a:prstGeom>
                        <a:ln w="3175">
                          <a:noFill/>
                        </a:ln>
                      </xdr:spPr>
                      <xdr:txBody>
                        <a:bodyPr vertOverflow="overflow" horzOverflow="overflow" wrap="none">
                          <a:noAutofit/>
                        </a:bodyPr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pt-BR" sz="1100" b="1" i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▁(𝒌 ̂ )</a:t>
                          </a:r>
                          <a:r>
                            <a:rPr lang="pt-BR" sz="1100" b="1">
                              <a:solidFill>
                                <a:srgbClr val="FF0000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endParaRPr lang="pt-BR" sz="1100" b="1">
                            <a:effectLst/>
                          </a:endParaRPr>
                        </a:p>
                      </xdr:txBody>
                    </xdr:sp>
                  </mc:Fallback>
                </mc:AlternateContent>
              </xdr:grpSp>
            </xdr:grpSp>
            <xdr:cxnSp macro="">
              <xdr:nvCxnSpPr>
                <xdr:cNvPr id="353" name="Straight Arrow Connector 352">
                  <a:extLst>
                    <a:ext uri="{FF2B5EF4-FFF2-40B4-BE49-F238E27FC236}">
                      <a16:creationId xmlns:a16="http://schemas.microsoft.com/office/drawing/2014/main" id="{00000000-0008-0000-0500-000061010000}"/>
                    </a:ext>
                  </a:extLst>
                </xdr:cNvPr>
                <xdr:cNvCxnSpPr/>
              </xdr:nvCxnSpPr>
              <xdr:spPr>
                <a:xfrm flipV="1">
                  <a:off x="601287" y="455946"/>
                  <a:ext cx="276872" cy="920911"/>
                </a:xfrm>
                <a:prstGeom prst="straightConnector1">
                  <a:avLst/>
                </a:prstGeom>
                <a:ln w="3175">
                  <a:solidFill>
                    <a:srgbClr val="0000FF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367" name="Straight Arrow Connector 366">
                <a:extLst>
                  <a:ext uri="{FF2B5EF4-FFF2-40B4-BE49-F238E27FC236}">
                    <a16:creationId xmlns:a16="http://schemas.microsoft.com/office/drawing/2014/main" id="{00000000-0008-0000-0500-00006F010000}"/>
                  </a:ext>
                </a:extLst>
              </xdr:cNvPr>
              <xdr:cNvCxnSpPr>
                <a:cxnSpLocks noChangeAspect="1"/>
              </xdr:cNvCxnSpPr>
            </xdr:nvCxnSpPr>
            <xdr:spPr>
              <a:xfrm>
                <a:off x="962370" y="877089"/>
                <a:ext cx="454098" cy="331861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prstDash val="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69" name="Straight Arrow Connector 368">
                <a:extLst>
                  <a:ext uri="{FF2B5EF4-FFF2-40B4-BE49-F238E27FC236}">
                    <a16:creationId xmlns:a16="http://schemas.microsoft.com/office/drawing/2014/main" id="{00000000-0008-0000-0500-000071010000}"/>
                  </a:ext>
                </a:extLst>
              </xdr:cNvPr>
              <xdr:cNvCxnSpPr>
                <a:cxnSpLocks noChangeAspect="1"/>
              </xdr:cNvCxnSpPr>
            </xdr:nvCxnSpPr>
            <xdr:spPr>
              <a:xfrm rot="974342">
                <a:off x="572889" y="1442671"/>
                <a:ext cx="504536" cy="182880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prstDash val="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70" name="Straight Arrow Connector 369">
                <a:extLst>
                  <a:ext uri="{FF2B5EF4-FFF2-40B4-BE49-F238E27FC236}">
                    <a16:creationId xmlns:a16="http://schemas.microsoft.com/office/drawing/2014/main" id="{00000000-0008-0000-0500-000072010000}"/>
                  </a:ext>
                </a:extLst>
              </xdr:cNvPr>
              <xdr:cNvCxnSpPr>
                <a:cxnSpLocks/>
              </xdr:cNvCxnSpPr>
            </xdr:nvCxnSpPr>
            <xdr:spPr>
              <a:xfrm flipH="1">
                <a:off x="1048814" y="1218249"/>
                <a:ext cx="369632" cy="47535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prstDash val="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394" name="Straight Arrow Connector 393">
              <a:extLst>
                <a:ext uri="{FF2B5EF4-FFF2-40B4-BE49-F238E27FC236}">
                  <a16:creationId xmlns:a16="http://schemas.microsoft.com/office/drawing/2014/main" id="{00000000-0008-0000-0500-00008A010000}"/>
                </a:ext>
              </a:extLst>
            </xdr:cNvPr>
            <xdr:cNvCxnSpPr>
              <a:endCxn id="250" idx="2"/>
            </xdr:cNvCxnSpPr>
          </xdr:nvCxnSpPr>
          <xdr:spPr>
            <a:xfrm>
              <a:off x="860224" y="1452411"/>
              <a:ext cx="671549" cy="289136"/>
            </a:xfrm>
            <a:prstGeom prst="straightConnector1">
              <a:avLst/>
            </a:prstGeom>
            <a:ln w="3175">
              <a:solidFill>
                <a:srgbClr val="0000FF"/>
              </a:solidFill>
              <a:prstDash val="dash"/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00" name="Straight Arrow Connector 30">
            <a:extLst>
              <a:ext uri="{FF2B5EF4-FFF2-40B4-BE49-F238E27FC236}">
                <a16:creationId xmlns:a16="http://schemas.microsoft.com/office/drawing/2014/main" id="{00000000-0008-0000-0500-000090010000}"/>
              </a:ext>
            </a:extLst>
          </xdr:cNvPr>
          <xdr:cNvCxnSpPr>
            <a:cxnSpLocks/>
          </xdr:cNvCxnSpPr>
        </xdr:nvCxnSpPr>
        <xdr:spPr>
          <a:xfrm>
            <a:off x="782267" y="1499680"/>
            <a:ext cx="263457" cy="101330"/>
          </a:xfrm>
          <a:prstGeom prst="straightConnector1">
            <a:avLst/>
          </a:prstGeom>
          <a:ln w="12700">
            <a:solidFill>
              <a:srgbClr val="FF0000"/>
            </a:solidFill>
            <a:headEnd w="lg" len="lg"/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608598</xdr:colOff>
      <xdr:row>8</xdr:row>
      <xdr:rowOff>35091</xdr:rowOff>
    </xdr:from>
    <xdr:to>
      <xdr:col>12</xdr:col>
      <xdr:colOff>431770</xdr:colOff>
      <xdr:row>16</xdr:row>
      <xdr:rowOff>76720</xdr:rowOff>
    </xdr:to>
    <xdr:grpSp>
      <xdr:nvGrpSpPr>
        <xdr:cNvPr id="470" name="Group 469">
          <a:extLst>
            <a:ext uri="{FF2B5EF4-FFF2-40B4-BE49-F238E27FC236}">
              <a16:creationId xmlns:a16="http://schemas.microsoft.com/office/drawing/2014/main" id="{00000000-0008-0000-0500-0000D6010000}"/>
            </a:ext>
          </a:extLst>
        </xdr:cNvPr>
        <xdr:cNvGrpSpPr>
          <a:grpSpLocks noChangeAspect="1"/>
        </xdr:cNvGrpSpPr>
      </xdr:nvGrpSpPr>
      <xdr:grpSpPr>
        <a:xfrm>
          <a:off x="4995111" y="1639302"/>
          <a:ext cx="2269593" cy="1645839"/>
          <a:chOff x="3085098" y="2180722"/>
          <a:chExt cx="2048376" cy="1485419"/>
        </a:xfrm>
      </xdr:grpSpPr>
      <xdr:grpSp>
        <xdr:nvGrpSpPr>
          <xdr:cNvPr id="457" name="Group 456">
            <a:extLst>
              <a:ext uri="{FF2B5EF4-FFF2-40B4-BE49-F238E27FC236}">
                <a16:creationId xmlns:a16="http://schemas.microsoft.com/office/drawing/2014/main" id="{00000000-0008-0000-0500-0000C9010000}"/>
              </a:ext>
            </a:extLst>
          </xdr:cNvPr>
          <xdr:cNvGrpSpPr/>
        </xdr:nvGrpSpPr>
        <xdr:grpSpPr>
          <a:xfrm>
            <a:off x="3085098" y="2180722"/>
            <a:ext cx="2048376" cy="1485419"/>
            <a:chOff x="3085098" y="2180722"/>
            <a:chExt cx="2048376" cy="1485419"/>
          </a:xfrm>
        </xdr:grpSpPr>
        <xdr:grpSp>
          <xdr:nvGrpSpPr>
            <xdr:cNvPr id="455" name="Group 454">
              <a:extLst>
                <a:ext uri="{FF2B5EF4-FFF2-40B4-BE49-F238E27FC236}">
                  <a16:creationId xmlns:a16="http://schemas.microsoft.com/office/drawing/2014/main" id="{00000000-0008-0000-0500-0000C7010000}"/>
                </a:ext>
              </a:extLst>
            </xdr:cNvPr>
            <xdr:cNvGrpSpPr/>
          </xdr:nvGrpSpPr>
          <xdr:grpSpPr>
            <a:xfrm>
              <a:off x="3085098" y="2180722"/>
              <a:ext cx="2048376" cy="1433765"/>
              <a:chOff x="3070059" y="2185735"/>
              <a:chExt cx="2048376" cy="1433765"/>
            </a:xfrm>
          </xdr:grpSpPr>
          <xdr:grpSp>
            <xdr:nvGrpSpPr>
              <xdr:cNvPr id="449" name="Group 448">
                <a:extLst>
                  <a:ext uri="{FF2B5EF4-FFF2-40B4-BE49-F238E27FC236}">
                    <a16:creationId xmlns:a16="http://schemas.microsoft.com/office/drawing/2014/main" id="{00000000-0008-0000-0500-0000C1010000}"/>
                  </a:ext>
                </a:extLst>
              </xdr:cNvPr>
              <xdr:cNvGrpSpPr/>
            </xdr:nvGrpSpPr>
            <xdr:grpSpPr>
              <a:xfrm>
                <a:off x="3070059" y="2185735"/>
                <a:ext cx="2048376" cy="1433765"/>
                <a:chOff x="3641559" y="2371222"/>
                <a:chExt cx="2048376" cy="1433765"/>
              </a:xfrm>
            </xdr:grpSpPr>
            <xdr:grpSp>
              <xdr:nvGrpSpPr>
                <xdr:cNvPr id="444" name="Group 443">
                  <a:extLst>
                    <a:ext uri="{FF2B5EF4-FFF2-40B4-BE49-F238E27FC236}">
                      <a16:creationId xmlns:a16="http://schemas.microsoft.com/office/drawing/2014/main" id="{00000000-0008-0000-0500-0000BC010000}"/>
                    </a:ext>
                  </a:extLst>
                </xdr:cNvPr>
                <xdr:cNvGrpSpPr/>
              </xdr:nvGrpSpPr>
              <xdr:grpSpPr>
                <a:xfrm>
                  <a:off x="3641559" y="2371222"/>
                  <a:ext cx="2048376" cy="1433765"/>
                  <a:chOff x="3641559" y="2371222"/>
                  <a:chExt cx="2048376" cy="1433765"/>
                </a:xfrm>
              </xdr:grpSpPr>
              <xdr:grpSp>
                <xdr:nvGrpSpPr>
                  <xdr:cNvPr id="408" name="Group 407">
                    <a:extLst>
                      <a:ext uri="{FF2B5EF4-FFF2-40B4-BE49-F238E27FC236}">
                        <a16:creationId xmlns:a16="http://schemas.microsoft.com/office/drawing/2014/main" id="{00000000-0008-0000-0500-000098010000}"/>
                      </a:ext>
                    </a:extLst>
                  </xdr:cNvPr>
                  <xdr:cNvGrpSpPr/>
                </xdr:nvGrpSpPr>
                <xdr:grpSpPr>
                  <a:xfrm>
                    <a:off x="3641559" y="2371222"/>
                    <a:ext cx="2048376" cy="1433765"/>
                    <a:chOff x="5975683" y="-347512"/>
                    <a:chExt cx="3079667" cy="2453346"/>
                  </a:xfrm>
                </xdr:grpSpPr>
                <xdr:grpSp>
                  <xdr:nvGrpSpPr>
                    <xdr:cNvPr id="409" name="Group 408">
                      <a:extLst>
                        <a:ext uri="{FF2B5EF4-FFF2-40B4-BE49-F238E27FC236}">
                          <a16:creationId xmlns:a16="http://schemas.microsoft.com/office/drawing/2014/main" id="{00000000-0008-0000-0500-00009901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5975683" y="-227415"/>
                      <a:ext cx="3079667" cy="2333249"/>
                      <a:chOff x="15097125" y="11856217"/>
                      <a:chExt cx="11630588" cy="8609510"/>
                    </a:xfrm>
                  </xdr:grpSpPr>
                  <xdr:grpSp>
                    <xdr:nvGrpSpPr>
                      <xdr:cNvPr id="412" name="Agrupar 78">
                        <a:extLst>
                          <a:ext uri="{FF2B5EF4-FFF2-40B4-BE49-F238E27FC236}">
                            <a16:creationId xmlns:a16="http://schemas.microsoft.com/office/drawing/2014/main" id="{00000000-0008-0000-0500-00009C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097125" y="11874007"/>
                        <a:ext cx="11630588" cy="8591720"/>
                        <a:chOff x="1029980" y="18884018"/>
                        <a:chExt cx="13999943" cy="7080666"/>
                      </a:xfrm>
                    </xdr:grpSpPr>
                    <xdr:sp macro="" textlink="">
                      <xdr:nvSpPr>
                        <xdr:cNvPr id="416" name="Freeform: Shape 10">
                          <a:extLst>
                            <a:ext uri="{FF2B5EF4-FFF2-40B4-BE49-F238E27FC236}">
                              <a16:creationId xmlns:a16="http://schemas.microsoft.com/office/drawing/2014/main" id="{00000000-0008-0000-0500-0000A001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029980" y="21748304"/>
                          <a:ext cx="13999943" cy="2329896"/>
                        </a:xfrm>
                        <a:custGeom>
                          <a:avLst/>
                          <a:gdLst>
                            <a:gd name="connsiteX0" fmla="*/ 2717074 w 11325497"/>
                            <a:gd name="connsiteY0" fmla="*/ 13063 h 1841863"/>
                            <a:gd name="connsiteX1" fmla="*/ 11325497 w 11325497"/>
                            <a:gd name="connsiteY1" fmla="*/ 0 h 1841863"/>
                            <a:gd name="connsiteX2" fmla="*/ 7981405 w 11325497"/>
                            <a:gd name="connsiteY2" fmla="*/ 1841863 h 1841863"/>
                            <a:gd name="connsiteX3" fmla="*/ 0 w 11325497"/>
                            <a:gd name="connsiteY3" fmla="*/ 1828800 h 1841863"/>
                            <a:gd name="connsiteX4" fmla="*/ 2717074 w 11325497"/>
                            <a:gd name="connsiteY4" fmla="*/ 13063 h 1841863"/>
                            <a:gd name="connsiteX0" fmla="*/ 3239588 w 11848011"/>
                            <a:gd name="connsiteY0" fmla="*/ 13063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3239588 w 11848011"/>
                            <a:gd name="connsiteY4" fmla="*/ 13063 h 1841863"/>
                            <a:gd name="connsiteX0" fmla="*/ 4376056 w 11848011"/>
                            <a:gd name="connsiteY0" fmla="*/ 26125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4376056 w 11848011"/>
                            <a:gd name="connsiteY4" fmla="*/ 26125 h 1841863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</a:cxnLst>
                          <a:rect l="l" t="t" r="r" b="b"/>
                          <a:pathLst>
                            <a:path w="11848011" h="1841863">
                              <a:moveTo>
                                <a:pt x="4376056" y="26125"/>
                              </a:moveTo>
                              <a:lnTo>
                                <a:pt x="11848011" y="0"/>
                              </a:lnTo>
                              <a:lnTo>
                                <a:pt x="8503919" y="1841863"/>
                              </a:lnTo>
                              <a:lnTo>
                                <a:pt x="0" y="1828800"/>
                              </a:lnTo>
                              <a:lnTo>
                                <a:pt x="4376056" y="26125"/>
                              </a:lnTo>
                              <a:close/>
                            </a:path>
                          </a:pathLst>
                        </a:cu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3175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overflow" horzOverflow="overflow" wrap="none" rtlCol="0" anchor="ctr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ctr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0" lang="en-AU" sz="900" b="0" i="0" u="none" strike="noStrike" kern="1200" cap="none" spc="0" normalizeH="0" baseline="0">
                            <a:ln>
                              <a:noFill/>
                            </a:ln>
                            <a:solidFill>
                              <a:prstClr val="white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+mn-ea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417" name="Straight Arrow Connector 2">
                          <a:extLst>
                            <a:ext uri="{FF2B5EF4-FFF2-40B4-BE49-F238E27FC236}">
                              <a16:creationId xmlns:a16="http://schemas.microsoft.com/office/drawing/2014/main" id="{00000000-0008-0000-0500-0000A1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775813" y="22569353"/>
                          <a:ext cx="4485153" cy="30263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00B050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18" name="Straight Arrow Connector 4">
                          <a:extLst>
                            <a:ext uri="{FF2B5EF4-FFF2-40B4-BE49-F238E27FC236}">
                              <a16:creationId xmlns:a16="http://schemas.microsoft.com/office/drawing/2014/main" id="{00000000-0008-0000-0500-0000A2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661637" y="22584595"/>
                          <a:ext cx="2167888" cy="1138166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chemeClr val="accent2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19" name="Straight Arrow Connector 6">
                          <a:extLst>
                            <a:ext uri="{FF2B5EF4-FFF2-40B4-BE49-F238E27FC236}">
                              <a16:creationId xmlns:a16="http://schemas.microsoft.com/office/drawing/2014/main" id="{00000000-0008-0000-0500-0000A3010000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6838833" y="20760340"/>
                          <a:ext cx="0" cy="1785473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0000FF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422" name="TextBox 9">
                          <a:extLst>
                            <a:ext uri="{FF2B5EF4-FFF2-40B4-BE49-F238E27FC236}">
                              <a16:creationId xmlns:a16="http://schemas.microsoft.com/office/drawing/2014/main" id="{00000000-0008-0000-0500-0000A6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273829" y="19609261"/>
                          <a:ext cx="1249013" cy="591805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l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kumimoji="0" lang="en-AU" sz="9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W</a:t>
                          </a:r>
                          <a:endParaRPr kumimoji="0" lang="en-AU" sz="900" b="1" i="0" u="none" strike="noStrike" kern="1200" cap="none" spc="0" normalizeH="0" baseline="-2500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423" name="Straight Arrow Connector 3">
                          <a:extLst>
                            <a:ext uri="{FF2B5EF4-FFF2-40B4-BE49-F238E27FC236}">
                              <a16:creationId xmlns:a16="http://schemas.microsoft.com/office/drawing/2014/main" id="{00000000-0008-0000-0500-0000A701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6806746" y="20095378"/>
                          <a:ext cx="2993709" cy="2504238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FF0000"/>
                          </a:solidFill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25" name="Straight Connector 424">
                          <a:extLst>
                            <a:ext uri="{FF2B5EF4-FFF2-40B4-BE49-F238E27FC236}">
                              <a16:creationId xmlns:a16="http://schemas.microsoft.com/office/drawing/2014/main" id="{00000000-0008-0000-0500-0000A9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9836303" y="18884018"/>
                          <a:ext cx="19868" cy="7080666"/>
                        </a:xfrm>
                        <a:prstGeom prst="line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26" name="Straight Arrow Connector 425">
                          <a:extLst>
                            <a:ext uri="{FF2B5EF4-FFF2-40B4-BE49-F238E27FC236}">
                              <a16:creationId xmlns:a16="http://schemas.microsoft.com/office/drawing/2014/main" id="{00000000-0008-0000-0500-0000AA010000}"/>
                            </a:ext>
                          </a:extLst>
                        </xdr:cNvPr>
                        <xdr:cNvCxnSpPr>
                          <a:cxnSpLocks/>
                        </xdr:cNvCxnSpPr>
                      </xdr:nvCxnSpPr>
                      <xdr:spPr>
                        <a:xfrm>
                          <a:off x="6806753" y="22599617"/>
                          <a:ext cx="2926025" cy="930779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413" name="Straight Arrow Connector 412">
                        <a:extLst>
                          <a:ext uri="{FF2B5EF4-FFF2-40B4-BE49-F238E27FC236}">
                            <a16:creationId xmlns:a16="http://schemas.microsoft.com/office/drawing/2014/main" id="{00000000-0008-0000-0500-00009D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9859624" y="11856217"/>
                        <a:ext cx="2541481" cy="453721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414" name="Straight Arrow Connector 16">
                        <a:extLst>
                          <a:ext uri="{FF2B5EF4-FFF2-40B4-BE49-F238E27FC236}">
                            <a16:creationId xmlns:a16="http://schemas.microsoft.com/office/drawing/2014/main" id="{00000000-0008-0000-0500-00009E010000}"/>
                          </a:ext>
                        </a:extLst>
                      </xdr:cNvPr>
                      <xdr:cNvCxnSpPr>
                        <a:cxnSpLocks/>
                      </xdr:cNvCxnSpPr>
                    </xdr:nvCxnSpPr>
                    <xdr:spPr>
                      <a:xfrm>
                        <a:off x="19885313" y="16333707"/>
                        <a:ext cx="2484555" cy="242895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prstDash val="solid"/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410" name="TextBox 20">
                          <a:extLst>
                            <a:ext uri="{FF2B5EF4-FFF2-40B4-BE49-F238E27FC236}">
                              <a16:creationId xmlns:a16="http://schemas.microsoft.com/office/drawing/2014/main" id="{00000000-0008-0000-0500-00009A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bar>
                                      <m:barPr>
                                        <m:ctrlP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barPr>
                                      <m:e>
                                        <m: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𝒌</m:t>
                                        </m:r>
                                      </m:e>
                                    </m:ba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410" name="TextBox 20">
                          <a:extLst>
                            <a:ext uri="{FF2B5EF4-FFF2-40B4-BE49-F238E27FC236}">
                              <a16:creationId xmlns:a16="http://schemas.microsoft.com/office/drawing/2014/main" id="{D5933A3A-7AF6-3AAD-74B2-229B7823C469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Fallback>
                </mc:AlternateContent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411" name="TextBox 20">
                          <a:extLst>
                            <a:ext uri="{FF2B5EF4-FFF2-40B4-BE49-F238E27FC236}">
                              <a16:creationId xmlns:a16="http://schemas.microsoft.com/office/drawing/2014/main" id="{00000000-0008-0000-0500-00009B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1100" b="1" i="1" kern="1200" baseline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𝒌</m:t>
                                    </m: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411" name="TextBox 20">
                          <a:extLst>
                            <a:ext uri="{FF2B5EF4-FFF2-40B4-BE49-F238E27FC236}">
                              <a16:creationId xmlns:a16="http://schemas.microsoft.com/office/drawing/2014/main" id="{481B4585-03B6-9D07-7A76-0EF7387D5D4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Fallback>
                </mc:AlternateContent>
              </xdr:grpSp>
              <xdr:cxnSp macro="">
                <xdr:nvCxnSpPr>
                  <xdr:cNvPr id="432" name="Straight Arrow Connector 431">
                    <a:extLst>
                      <a:ext uri="{FF2B5EF4-FFF2-40B4-BE49-F238E27FC236}">
                        <a16:creationId xmlns:a16="http://schemas.microsoft.com/office/drawing/2014/main" id="{00000000-0008-0000-0500-0000B0010000}"/>
                      </a:ext>
                    </a:extLst>
                  </xdr:cNvPr>
                  <xdr:cNvCxnSpPr/>
                </xdr:nvCxnSpPr>
                <xdr:spPr>
                  <a:xfrm flipV="1">
                    <a:off x="4488783" y="2922671"/>
                    <a:ext cx="434138" cy="227316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34" name="Straight Arrow Connector 433">
                    <a:extLst>
                      <a:ext uri="{FF2B5EF4-FFF2-40B4-BE49-F238E27FC236}">
                        <a16:creationId xmlns:a16="http://schemas.microsoft.com/office/drawing/2014/main" id="{00000000-0008-0000-0500-0000B2010000}"/>
                      </a:ext>
                    </a:extLst>
                  </xdr:cNvPr>
                  <xdr:cNvCxnSpPr/>
                </xdr:nvCxnSpPr>
                <xdr:spPr>
                  <a:xfrm>
                    <a:off x="4481250" y="3146979"/>
                    <a:ext cx="409073" cy="608637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448" name="TextBox 20">
                      <a:extLst>
                        <a:ext uri="{FF2B5EF4-FFF2-40B4-BE49-F238E27FC236}">
                          <a16:creationId xmlns:a16="http://schemas.microsoft.com/office/drawing/2014/main" id="{00000000-0008-0000-0500-0000C0010000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1" kern="1200" baseline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448" name="TextBox 20">
                      <a:extLst>
                        <a:ext uri="{FF2B5EF4-FFF2-40B4-BE49-F238E27FC236}">
                          <a16:creationId xmlns:a16="http://schemas.microsoft.com/office/drawing/2014/main" id="{34870389-0902-4112-B4DD-29718ED3888A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lang="pt-BR" sz="1100" b="1" i="0" kern="1200" baseline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𝒌</a:t>
                      </a:r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_𝟏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453" name="TextBox 8">
                <a:extLst>
                  <a:ext uri="{FF2B5EF4-FFF2-40B4-BE49-F238E27FC236}">
                    <a16:creationId xmlns:a16="http://schemas.microsoft.com/office/drawing/2014/main" id="{00000000-0008-0000-0500-0000C5010000}"/>
                  </a:ext>
                </a:extLst>
              </xdr:cNvPr>
              <xdr:cNvSpPr txBox="1"/>
            </xdr:nvSpPr>
            <xdr:spPr>
              <a:xfrm>
                <a:off x="3268578" y="3006072"/>
                <a:ext cx="180212" cy="248740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454" name="TextBox 7">
                <a:extLst>
                  <a:ext uri="{FF2B5EF4-FFF2-40B4-BE49-F238E27FC236}">
                    <a16:creationId xmlns:a16="http://schemas.microsoft.com/office/drawing/2014/main" id="{00000000-0008-0000-0500-0000C6010000}"/>
                  </a:ext>
                </a:extLst>
              </xdr:cNvPr>
              <xdr:cNvSpPr txBox="1"/>
            </xdr:nvSpPr>
            <xdr:spPr>
              <a:xfrm>
                <a:off x="4597066" y="2750400"/>
                <a:ext cx="243339" cy="245441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56" name="TextBox 20">
                  <a:extLst>
                    <a:ext uri="{FF2B5EF4-FFF2-40B4-BE49-F238E27FC236}">
                      <a16:creationId xmlns:a16="http://schemas.microsoft.com/office/drawing/2014/main" id="{00000000-0008-0000-0500-0000C8010000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𝒏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56" name="TextBox 20">
                  <a:extLst>
                    <a:ext uri="{FF2B5EF4-FFF2-40B4-BE49-F238E27FC236}">
                      <a16:creationId xmlns:a16="http://schemas.microsoft.com/office/drawing/2014/main" id="{D90AEEB8-44C1-41D8-98AF-A23F50F0DE0C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_𝒏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  <xdr:grpSp>
        <xdr:nvGrpSpPr>
          <xdr:cNvPr id="469" name="Group 468">
            <a:extLst>
              <a:ext uri="{FF2B5EF4-FFF2-40B4-BE49-F238E27FC236}">
                <a16:creationId xmlns:a16="http://schemas.microsoft.com/office/drawing/2014/main" id="{00000000-0008-0000-0500-0000D5010000}"/>
              </a:ext>
            </a:extLst>
          </xdr:cNvPr>
          <xdr:cNvGrpSpPr/>
        </xdr:nvGrpSpPr>
        <xdr:grpSpPr>
          <a:xfrm>
            <a:off x="4587039" y="2200775"/>
            <a:ext cx="274754" cy="416094"/>
            <a:chOff x="4973053" y="2180722"/>
            <a:chExt cx="274754" cy="416094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65" name="TextBox 20">
                  <a:extLst>
                    <a:ext uri="{FF2B5EF4-FFF2-40B4-BE49-F238E27FC236}">
                      <a16:creationId xmlns:a16="http://schemas.microsoft.com/office/drawing/2014/main" id="{00000000-0008-0000-0500-0000D1010000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0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𝒔𝒕𝒐𝒄𝒂𝒔𝒕𝒊𝒄</m:t>
                            </m:r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</m:sub>
                        </m:sSub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65" name="TextBox 20">
                  <a:extLst>
                    <a:ext uri="{FF2B5EF4-FFF2-40B4-BE49-F238E27FC236}">
                      <a16:creationId xmlns:a16="http://schemas.microsoft.com/office/drawing/2014/main" id="{81BAB89B-F784-4907-B598-C5B4DC07FAFA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0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_(𝒔𝒕𝒐𝒄𝒂𝒔𝒕𝒊𝒄 )    " </a:t>
                  </a:r>
                  <a:r>
                    <a:rPr kumimoji="0" lang="LID4096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  <xdr:sp macro="" textlink="">
          <xdr:nvSpPr>
            <xdr:cNvPr id="468" name="TextBox 9">
              <a:extLst>
                <a:ext uri="{FF2B5EF4-FFF2-40B4-BE49-F238E27FC236}">
                  <a16:creationId xmlns:a16="http://schemas.microsoft.com/office/drawing/2014/main" id="{00000000-0008-0000-0500-0000D4010000}"/>
                </a:ext>
              </a:extLst>
            </xdr:cNvPr>
            <xdr:cNvSpPr txBox="1"/>
          </xdr:nvSpPr>
          <xdr:spPr>
            <a:xfrm>
              <a:off x="4973053" y="2336134"/>
              <a:ext cx="274754" cy="194612"/>
            </a:xfrm>
            <a:prstGeom prst="rect">
              <a:avLst/>
            </a:prstGeom>
            <a:noFill/>
            <a:ln w="3175">
              <a:noFill/>
            </a:ln>
          </xdr:spPr>
          <xdr:txBody>
            <a:bodyPr vertOverflow="overflow" horzOverflow="overflow" wrap="non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AU" sz="1000" b="1" i="0" u="none" strike="noStrike" kern="1200" cap="none" spc="0" normalizeH="0" baseline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H</a:t>
              </a:r>
              <a:r>
                <a:rPr kumimoji="0" lang="en-AU" sz="10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unique</a:t>
              </a:r>
            </a:p>
          </xdr:txBody>
        </xdr:sp>
      </xdr:grpSp>
    </xdr:grpSp>
    <xdr:clientData/>
  </xdr:twoCellAnchor>
  <xdr:twoCellAnchor>
    <xdr:from>
      <xdr:col>5</xdr:col>
      <xdr:colOff>255675</xdr:colOff>
      <xdr:row>0</xdr:row>
      <xdr:rowOff>78125</xdr:rowOff>
    </xdr:from>
    <xdr:to>
      <xdr:col>9</xdr:col>
      <xdr:colOff>530115</xdr:colOff>
      <xdr:row>9</xdr:row>
      <xdr:rowOff>193781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2807372" y="78125"/>
          <a:ext cx="2720861" cy="1920393"/>
          <a:chOff x="2491543" y="173375"/>
          <a:chExt cx="2720861" cy="1920393"/>
        </a:xfrm>
      </xdr:grpSpPr>
      <xdr:grpSp>
        <xdr:nvGrpSpPr>
          <xdr:cNvPr id="489" name="Group 488">
            <a:extLst>
              <a:ext uri="{FF2B5EF4-FFF2-40B4-BE49-F238E27FC236}">
                <a16:creationId xmlns:a16="http://schemas.microsoft.com/office/drawing/2014/main" id="{00000000-0008-0000-0500-0000E9010000}"/>
              </a:ext>
            </a:extLst>
          </xdr:cNvPr>
          <xdr:cNvGrpSpPr/>
        </xdr:nvGrpSpPr>
        <xdr:grpSpPr>
          <a:xfrm>
            <a:off x="2491543" y="203446"/>
            <a:ext cx="2720861" cy="1890322"/>
            <a:chOff x="2491543" y="203446"/>
            <a:chExt cx="2720861" cy="1890322"/>
          </a:xfrm>
        </xdr:grpSpPr>
        <xdr:grpSp>
          <xdr:nvGrpSpPr>
            <xdr:cNvPr id="187" name="Group 186">
              <a:extLst>
                <a:ext uri="{FF2B5EF4-FFF2-40B4-BE49-F238E27FC236}">
                  <a16:creationId xmlns:a16="http://schemas.microsoft.com/office/drawing/2014/main" id="{00000000-0008-0000-0500-0000BB000000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2491543" y="203446"/>
              <a:ext cx="2720861" cy="1890322"/>
              <a:chOff x="24287722" y="17630659"/>
              <a:chExt cx="8748982" cy="7312300"/>
            </a:xfrm>
          </xdr:grpSpPr>
          <xdr:sp macro="" textlink="">
            <xdr:nvSpPr>
              <xdr:cNvPr id="188" name="TextBox 14">
                <a:extLst>
                  <a:ext uri="{FF2B5EF4-FFF2-40B4-BE49-F238E27FC236}">
                    <a16:creationId xmlns:a16="http://schemas.microsoft.com/office/drawing/2014/main" id="{00000000-0008-0000-0500-0000BC000000}"/>
                  </a:ext>
                </a:extLst>
              </xdr:cNvPr>
              <xdr:cNvSpPr txBox="1"/>
            </xdr:nvSpPr>
            <xdr:spPr>
              <a:xfrm>
                <a:off x="28981769" y="23296529"/>
                <a:ext cx="3338198" cy="1646430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square" rtlCol="0">
                <a:noAutofit/>
              </a:bodyPr>
              <a:lstStyle>
                <a:defPPr>
                  <a:defRPr lang="en-AU"/>
                </a:defPPr>
                <a:lvl1pPr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1pPr>
                <a:lvl2pPr marL="4572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2pPr>
                <a:lvl3pPr marL="9144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3pPr>
                <a:lvl4pPr marL="13716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4pPr>
                <a:lvl5pPr marL="1828800" algn="l" rtl="0" fontAlgn="base">
                  <a:spcBef>
                    <a:spcPct val="0"/>
                  </a:spcBef>
                  <a:spcAft>
                    <a:spcPct val="0"/>
                  </a:spcAft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ern="120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n-AU" sz="900" b="0">
                    <a:solidFill>
                      <a:srgbClr val="FF0000"/>
                    </a:solidFill>
                    <a:latin typeface="Cambria Math" panose="02040503050406030204" pitchFamily="18" charset="0"/>
                    <a:ea typeface="Cambria Math" panose="02040503050406030204" pitchFamily="18" charset="0"/>
                  </a:rPr>
                  <a:t>estimable directions in parameter space</a:t>
                </a:r>
              </a:p>
            </xdr:txBody>
          </xdr:sp>
          <xdr:grpSp>
            <xdr:nvGrpSpPr>
              <xdr:cNvPr id="189" name="Group 188">
                <a:extLst>
                  <a:ext uri="{FF2B5EF4-FFF2-40B4-BE49-F238E27FC236}">
                    <a16:creationId xmlns:a16="http://schemas.microsoft.com/office/drawing/2014/main" id="{00000000-0008-0000-0500-0000BD000000}"/>
                  </a:ext>
                </a:extLst>
              </xdr:cNvPr>
              <xdr:cNvGrpSpPr/>
            </xdr:nvGrpSpPr>
            <xdr:grpSpPr>
              <a:xfrm>
                <a:off x="24287722" y="17630659"/>
                <a:ext cx="8748982" cy="6814798"/>
                <a:chOff x="10284486" y="6837291"/>
                <a:chExt cx="7485597" cy="6003265"/>
              </a:xfrm>
            </xdr:grpSpPr>
            <xdr:grpSp>
              <xdr:nvGrpSpPr>
                <xdr:cNvPr id="190" name="Group 189">
                  <a:extLst>
                    <a:ext uri="{FF2B5EF4-FFF2-40B4-BE49-F238E27FC236}">
                      <a16:creationId xmlns:a16="http://schemas.microsoft.com/office/drawing/2014/main" id="{00000000-0008-0000-0500-0000BE000000}"/>
                    </a:ext>
                  </a:extLst>
                </xdr:cNvPr>
                <xdr:cNvGrpSpPr/>
              </xdr:nvGrpSpPr>
              <xdr:grpSpPr>
                <a:xfrm>
                  <a:off x="10927453" y="6837291"/>
                  <a:ext cx="6842630" cy="4806806"/>
                  <a:chOff x="8812451" y="8256911"/>
                  <a:chExt cx="5620979" cy="3903794"/>
                </a:xfrm>
              </xdr:grpSpPr>
              <xdr:grpSp>
                <xdr:nvGrpSpPr>
                  <xdr:cNvPr id="192" name="Group 191">
                    <a:extLst>
                      <a:ext uri="{FF2B5EF4-FFF2-40B4-BE49-F238E27FC236}">
                        <a16:creationId xmlns:a16="http://schemas.microsoft.com/office/drawing/2014/main" id="{00000000-0008-0000-0500-0000C0000000}"/>
                      </a:ext>
                    </a:extLst>
                  </xdr:cNvPr>
                  <xdr:cNvGrpSpPr/>
                </xdr:nvGrpSpPr>
                <xdr:grpSpPr>
                  <a:xfrm>
                    <a:off x="8812451" y="8256911"/>
                    <a:ext cx="5620979" cy="3903794"/>
                    <a:chOff x="8798844" y="8120840"/>
                    <a:chExt cx="5620979" cy="3903794"/>
                  </a:xfrm>
                </xdr:grpSpPr>
                <xdr:grpSp>
                  <xdr:nvGrpSpPr>
                    <xdr:cNvPr id="195" name="Group 194">
                      <a:extLst>
                        <a:ext uri="{FF2B5EF4-FFF2-40B4-BE49-F238E27FC236}">
                          <a16:creationId xmlns:a16="http://schemas.microsoft.com/office/drawing/2014/main" id="{00000000-0008-0000-0500-0000C3000000}"/>
                        </a:ext>
                      </a:extLst>
                    </xdr:cNvPr>
                    <xdr:cNvGrpSpPr/>
                  </xdr:nvGrpSpPr>
                  <xdr:grpSpPr>
                    <a:xfrm>
                      <a:off x="8798844" y="8120840"/>
                      <a:ext cx="5620979" cy="3856431"/>
                      <a:chOff x="3393459" y="26483824"/>
                      <a:chExt cx="4641316" cy="3537468"/>
                    </a:xfrm>
                  </xdr:grpSpPr>
                  <xdr:grpSp>
                    <xdr:nvGrpSpPr>
                      <xdr:cNvPr id="201" name="Group 200">
                        <a:extLst>
                          <a:ext uri="{FF2B5EF4-FFF2-40B4-BE49-F238E27FC236}">
                            <a16:creationId xmlns:a16="http://schemas.microsoft.com/office/drawing/2014/main" id="{00000000-0008-0000-0500-0000C9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93459" y="26483824"/>
                        <a:ext cx="4641316" cy="3537468"/>
                        <a:chOff x="3428095" y="26508358"/>
                        <a:chExt cx="4641316" cy="3537468"/>
                      </a:xfrm>
                    </xdr:grpSpPr>
                    <xdr:grpSp>
                      <xdr:nvGrpSpPr>
                        <xdr:cNvPr id="203" name="Group 202">
                          <a:extLst>
                            <a:ext uri="{FF2B5EF4-FFF2-40B4-BE49-F238E27FC236}">
                              <a16:creationId xmlns:a16="http://schemas.microsoft.com/office/drawing/2014/main" id="{00000000-0008-0000-0500-0000CB000000}"/>
                            </a:ext>
                          </a:extLst>
                        </xdr:cNvPr>
                        <xdr:cNvGrpSpPr>
                          <a:grpSpLocks noChangeAspect="1"/>
                        </xdr:cNvGrpSpPr>
                      </xdr:nvGrpSpPr>
                      <xdr:grpSpPr>
                        <a:xfrm>
                          <a:off x="3428095" y="26508358"/>
                          <a:ext cx="4641316" cy="3537468"/>
                          <a:chOff x="3048802" y="26267811"/>
                          <a:chExt cx="4151697" cy="3171786"/>
                        </a:xfrm>
                      </xdr:grpSpPr>
                      <xdr:grpSp>
                        <xdr:nvGrpSpPr>
                          <xdr:cNvPr id="206" name="Group 205">
                            <a:extLst>
                              <a:ext uri="{FF2B5EF4-FFF2-40B4-BE49-F238E27FC236}">
                                <a16:creationId xmlns:a16="http://schemas.microsoft.com/office/drawing/2014/main" id="{00000000-0008-0000-0500-0000CE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048802" y="26267811"/>
                            <a:ext cx="4151697" cy="3171786"/>
                            <a:chOff x="3060630" y="26300782"/>
                            <a:chExt cx="4178064" cy="3171786"/>
                          </a:xfrm>
                        </xdr:grpSpPr>
                        <xdr:grpSp>
                          <xdr:nvGrpSpPr>
                            <xdr:cNvPr id="208" name="Group 207">
                              <a:extLst>
                                <a:ext uri="{FF2B5EF4-FFF2-40B4-BE49-F238E27FC236}">
                                  <a16:creationId xmlns:a16="http://schemas.microsoft.com/office/drawing/2014/main" id="{00000000-0008-0000-0500-0000D0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060630" y="26300782"/>
                              <a:ext cx="4178064" cy="3171786"/>
                              <a:chOff x="6315309" y="33328870"/>
                              <a:chExt cx="4217176" cy="3171786"/>
                            </a:xfrm>
                          </xdr:grpSpPr>
                          <xdr:grpSp>
                            <xdr:nvGrpSpPr>
                              <xdr:cNvPr id="214" name="Group 213">
                                <a:extLst>
                                  <a:ext uri="{FF2B5EF4-FFF2-40B4-BE49-F238E27FC236}">
                                    <a16:creationId xmlns:a16="http://schemas.microsoft.com/office/drawing/2014/main" id="{00000000-0008-0000-0500-0000D6000000}"/>
                                  </a:ext>
                                </a:extLst>
                              </xdr:cNvPr>
                              <xdr:cNvGrpSpPr>
                                <a:grpSpLocks noChangeAspect="1"/>
                              </xdr:cNvGrpSpPr>
                            </xdr:nvGrpSpPr>
                            <xdr:grpSpPr>
                              <a:xfrm>
                                <a:off x="6315309" y="33328870"/>
                                <a:ext cx="4217176" cy="3171786"/>
                                <a:chOff x="2502918" y="20382389"/>
                                <a:chExt cx="3478369" cy="2586889"/>
                              </a:xfrm>
                            </xdr:grpSpPr>
                            <xdr:sp macro="" textlink="">
                              <xdr:nvSpPr>
                                <xdr:cNvPr id="222" name="Freeform: Shape 1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500-0000DE000000}"/>
                                    </a:ext>
                                  </a:extLst>
                                </xdr:cNvPr>
                                <xdr:cNvSpPr>
                                  <a:spLocks noChangeAspect="1"/>
                                </xdr:cNvSpPr>
                              </xdr:nvSpPr>
                              <xdr:spPr>
                                <a:xfrm rot="6914383">
                                  <a:off x="2663341" y="20579654"/>
                                  <a:ext cx="2229201" cy="2550048"/>
                                </a:xfrm>
                                <a:custGeom>
                                  <a:avLst/>
                                  <a:gdLst>
                                    <a:gd name="connsiteX0" fmla="*/ 0 w 3924300"/>
                                    <a:gd name="connsiteY0" fmla="*/ 2057400 h 2057400"/>
                                    <a:gd name="connsiteX1" fmla="*/ 638175 w 3924300"/>
                                    <a:gd name="connsiteY1" fmla="*/ 409575 h 2057400"/>
                                    <a:gd name="connsiteX2" fmla="*/ 3924300 w 3924300"/>
                                    <a:gd name="connsiteY2" fmla="*/ 0 h 2057400"/>
                                    <a:gd name="connsiteX3" fmla="*/ 3419475 w 3924300"/>
                                    <a:gd name="connsiteY3" fmla="*/ 2009775 h 2057400"/>
                                    <a:gd name="connsiteX4" fmla="*/ 0 w 3924300"/>
                                    <a:gd name="connsiteY4" fmla="*/ 2057400 h 2057400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</a:cxnLst>
                                  <a:rect l="l" t="t" r="r" b="b"/>
                                  <a:pathLst>
                                    <a:path w="3924300" h="2057400">
                                      <a:moveTo>
                                        <a:pt x="0" y="2057400"/>
                                      </a:moveTo>
                                      <a:lnTo>
                                        <a:pt x="638175" y="409575"/>
                                      </a:lnTo>
                                      <a:lnTo>
                                        <a:pt x="3924300" y="0"/>
                                      </a:lnTo>
                                      <a:lnTo>
                                        <a:pt x="3419475" y="2009775"/>
                                      </a:lnTo>
                                      <a:lnTo>
                                        <a:pt x="0" y="2057400"/>
                                      </a:lnTo>
                                      <a:close/>
                                    </a:path>
                                  </a:pathLst>
                                </a:custGeom>
                                <a:solidFill>
                                  <a:schemeClr val="accent2">
                                    <a:lumMod val="20000"/>
                                    <a:lumOff val="80000"/>
                                  </a:schemeClr>
                                </a:solidFill>
                                <a:ln w="3175">
                                  <a:solidFill>
                                    <a:schemeClr val="tx1"/>
                                  </a:solidFill>
                                </a:ln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overflow" horzOverflow="overflow" wrap="square" rtlCol="0" anchor="ctr">
                                  <a:noAutofit/>
                                </a:bodyPr>
                                <a:lstStyle>
                                  <a:defPPr>
                                    <a:defRPr lang="en-AU"/>
                                  </a:defPPr>
                                  <a:lvl1pPr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1pPr>
                                  <a:lvl2pPr marL="4572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2pPr>
                                  <a:lvl3pPr marL="9144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3pPr>
                                  <a:lvl4pPr marL="13716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4pPr>
                                  <a:lvl5pPr marL="1828800" algn="l" rtl="0" fontAlgn="base">
                                    <a:spcBef>
                                      <a:spcPct val="0"/>
                                    </a:spcBef>
                                    <a:spcAft>
                                      <a:spcPct val="0"/>
                                    </a:spcAft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5pPr>
                                  <a:lvl6pPr marL="22860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6pPr>
                                  <a:lvl7pPr marL="27432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7pPr>
                                  <a:lvl8pPr marL="32004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8pPr>
                                  <a:lvl9pPr marL="3657600" algn="l" defTabSz="914400" rtl="0" eaLnBrk="1" latinLnBrk="0" hangingPunct="1">
                                    <a:defRPr kern="1200">
                                      <a:solidFill>
                                        <a:schemeClr val="lt1"/>
                                      </a:solidFill>
                                      <a:latin typeface="+mn-lt"/>
                                      <a:ea typeface="+mn-ea"/>
                                      <a:cs typeface="+mn-cs"/>
                                    </a:defRPr>
                                  </a:lvl9pPr>
                                </a:lstStyle>
                                <a:p>
                                  <a:pPr algn="ctr"/>
                                  <a:endParaRPr lang="en-AU" sz="900"/>
                                </a:p>
                              </xdr:txBody>
                            </xdr:sp>
                            <xdr:grpSp>
                              <xdr:nvGrpSpPr>
                                <xdr:cNvPr id="223" name="Group 222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500-0000DF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789543" y="20382389"/>
                                  <a:ext cx="2191744" cy="1972705"/>
                                  <a:chOff x="3779622" y="20670613"/>
                                  <a:chExt cx="2186225" cy="1972705"/>
                                </a:xfrm>
                              </xdr:grpSpPr>
                              <xdr:sp macro="" textlink="">
                                <xdr:nvSpPr>
                                  <xdr:cNvPr id="224" name="TextBox 11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500-0000E0000000}"/>
                                      </a:ext>
                                    </a:extLst>
                                  </xdr:cNvPr>
                                  <xdr:cNvSpPr txBox="1"/>
                                </xdr:nvSpPr>
                                <xdr:spPr>
                                  <a:xfrm>
                                    <a:off x="5032238" y="20887283"/>
                                    <a:ext cx="933609" cy="792323"/>
                                  </a:xfrm>
                                  <a:prstGeom prst="rect">
                                    <a:avLst/>
                                  </a:prstGeom>
                                  <a:noFill/>
                                  <a:ln w="3175">
                                    <a:noFill/>
                                  </a:ln>
                                  <a:scene3d>
                                    <a:camera prst="orthographicFront"/>
                                    <a:lightRig rig="threePt" dir="t"/>
                                  </a:scene3d>
                                  <a:sp3d>
                                    <a:bevelT/>
                                  </a:sp3d>
                                </xdr:spPr>
                                <xdr:txBody>
                                  <a:bodyPr vertOverflow="overflow" horzOverflow="overflow" wrap="square" rtlCol="0">
                                    <a:noAutofit/>
                                  </a:bodyPr>
                                  <a:lstStyle>
                                    <a:defPPr>
                                      <a:defRPr lang="en-US"/>
                                    </a:defPPr>
                                    <a:lvl1pPr marL="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1pPr>
                                    <a:lvl2pPr marL="4572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2pPr>
                                    <a:lvl3pPr marL="9144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3pPr>
                                    <a:lvl4pPr marL="13716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4pPr>
                                    <a:lvl5pPr marL="18288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5pPr>
                                    <a:lvl6pPr marL="22860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6pPr>
                                    <a:lvl7pPr marL="27432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7pPr>
                                    <a:lvl8pPr marL="32004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8pPr>
                                    <a:lvl9pPr marL="3657600" algn="l" defTabSz="914400" rtl="0" eaLnBrk="1" latinLnBrk="0" hangingPunct="1">
                                      <a:defRPr sz="1800" kern="1200">
                                        <a:solidFill>
                                          <a:schemeClr val="tx1"/>
                                        </a:solidFill>
                                        <a:latin typeface="+mn-lt"/>
                                        <a:ea typeface="+mn-ea"/>
                                        <a:cs typeface="+mn-cs"/>
                                      </a:defRPr>
                                    </a:lvl9pPr>
                                  </a:lstStyle>
                                  <a:p>
                                    <a:r>
                                      <a:rPr lang="en-AU" sz="900">
                                        <a:solidFill>
                                          <a:srgbClr val="0000FF"/>
                                        </a:solidFill>
                                      </a:rPr>
                                      <a:t>3th D </a:t>
                                    </a:r>
                                  </a:p>
                                  <a:p>
                                    <a:r>
                                      <a:rPr lang="en-AU" sz="900" b="1" i="1">
                                        <a:solidFill>
                                          <a:srgbClr val="0000FF"/>
                                        </a:solidFill>
                                      </a:rPr>
                                      <a:t>Null </a:t>
                                    </a:r>
                                  </a:p>
                                  <a:p>
                                    <a:r>
                                      <a:rPr lang="en-AU" sz="900" b="1" i="1">
                                        <a:solidFill>
                                          <a:srgbClr val="0000FF"/>
                                        </a:solidFill>
                                      </a:rPr>
                                      <a:t>space</a:t>
                                    </a:r>
                                  </a:p>
                                </xdr:txBody>
                              </xdr:sp>
                              <xdr:grpSp>
                                <xdr:nvGrpSpPr>
                                  <xdr:cNvPr id="227" name="Group 226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500-0000E3000000}"/>
                                      </a:ext>
                                    </a:extLst>
                                  </xdr:cNvPr>
                                  <xdr:cNvGrpSpPr>
                                    <a:grpSpLocks noChangeAspect="1"/>
                                  </xdr:cNvGrpSpPr>
                                </xdr:nvGrpSpPr>
                                <xdr:grpSpPr>
                                  <a:xfrm>
                                    <a:off x="3779622" y="20670613"/>
                                    <a:ext cx="1020122" cy="1972705"/>
                                    <a:chOff x="8295278" y="15172604"/>
                                    <a:chExt cx="1172634" cy="2267632"/>
                                  </a:xfrm>
                                </xdr:grpSpPr>
                                <xdr:sp macro="" textlink="">
                                  <xdr:nvSpPr>
                                    <xdr:cNvPr id="228" name="TextBox 43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500-0000E4000000}"/>
                                        </a:ext>
                                      </a:extLst>
                                    </xdr:cNvPr>
                                    <xdr:cNvSpPr txBox="1"/>
                                  </xdr:nvSpPr>
                                  <xdr:spPr>
                                    <a:xfrm>
                                      <a:off x="8295278" y="15172604"/>
                                      <a:ext cx="696484" cy="523949"/>
                                    </a:xfrm>
                                    <a:prstGeom prst="rect">
                                      <a:avLst/>
                                    </a:prstGeom>
                                    <a:noFill/>
                                    <a:ln w="3175">
                                      <a:noFill/>
                                    </a:ln>
                                  </xdr:spPr>
                                  <xdr:txBody>
                                    <a:bodyPr vertOverflow="overflow" horzOverflow="overflow" wrap="none" rtlCol="0">
                                      <a:noAutofit/>
                                    </a:bodyPr>
                                    <a:lstStyle>
                                      <a:defPPr>
                                        <a:defRPr lang="en-US"/>
                                      </a:defPPr>
                                      <a:lvl1pPr marL="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1pPr>
                                      <a:lvl2pPr marL="4572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2pPr>
                                      <a:lvl3pPr marL="9144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3pPr>
                                      <a:lvl4pPr marL="13716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4pPr>
                                      <a:lvl5pPr marL="18288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5pPr>
                                      <a:lvl6pPr marL="22860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6pPr>
                                      <a:lvl7pPr marL="27432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7pPr>
                                      <a:lvl8pPr marL="32004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8pPr>
                                      <a:lvl9pPr marL="3657600" algn="l" defTabSz="914400" rtl="0" eaLnBrk="1" latinLnBrk="0" hangingPunct="1">
                                        <a:defRPr sz="1800" kern="1200">
                                          <a:solidFill>
                                            <a:schemeClr val="tx1"/>
                                          </a:solidFill>
                                          <a:latin typeface="+mn-lt"/>
                                          <a:ea typeface="+mn-ea"/>
                                          <a:cs typeface="+mn-cs"/>
                                        </a:defRPr>
                                      </a:lvl9pPr>
                                    </a:lstStyle>
                                    <a:p>
                                      <a:pPr marL="0" marR="0" lvl="0" indent="0" defTabSz="914400" eaLnBrk="1" fontAlgn="auto" latinLnBrk="0" hangingPunct="1">
                                        <a:lnSpc>
                                          <a:spcPct val="100000"/>
                                        </a:lnSpc>
                                        <a:spcBef>
                                          <a:spcPts val="0"/>
                                        </a:spcBef>
                                        <a:spcAft>
                                          <a:spcPts val="0"/>
                                        </a:spcAft>
                                        <a:buClrTx/>
                                        <a:buSzTx/>
                                        <a:buFontTx/>
                                        <a:buNone/>
                                        <a:tabLst/>
                                        <a:defRPr/>
                                      </a:pPr>
                                      <a:r>
                                        <a:rPr lang="en-AU" sz="1100" b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</a:rPr>
                                        <a:t>V</a:t>
                                      </a:r>
                                      <a:r>
                                        <a:rPr lang="en-AU" sz="1100" baseline="-2500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</a:rPr>
                                        <a:t>3  </a:t>
                                      </a:r>
                                      <a:r>
                                        <a:rPr kumimoji="0" lang="en-AU" sz="11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  <a:cs typeface="+mn-cs"/>
                                        </a:rPr>
                                        <a:t>W</a:t>
                                      </a:r>
                                      <a:r>
                                        <a:rPr kumimoji="0" lang="en-AU" sz="1100" b="0" i="0" u="none" strike="noStrike" kern="0" cap="none" spc="0" normalizeH="0" baseline="-2500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  <a:cs typeface="+mn-cs"/>
                                        </a:rPr>
                                        <a:t>2</a:t>
                                      </a:r>
                                    </a:p>
                                    <a:p>
                                      <a:endParaRPr lang="en-AU" sz="1100" baseline="-25000">
                                        <a:solidFill>
                                          <a:srgbClr val="0000FF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endParaRPr>
                                    </a:p>
                                  </xdr:txBody>
                                </xdr:sp>
                                <xdr:cxnSp macro="">
                                  <xdr:nvCxnSpPr>
                                    <xdr:cNvPr id="229" name="Conector reto 129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500-0000E5000000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8369270" y="16364552"/>
                                      <a:ext cx="1098642" cy="962426"/>
                                    </a:xfrm>
                                    <a:prstGeom prst="line">
                                      <a:avLst/>
                                    </a:prstGeom>
                                    <a:ln w="3175">
                                      <a:solidFill>
                                        <a:sysClr val="windowText" lastClr="000000"/>
                                      </a:solidFill>
                                      <a:prstDash val="dash"/>
                                      <a:tailEnd type="triangle" w="lg" len="lg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mc:AlternateContent xmlns:mc="http://schemas.openxmlformats.org/markup-compatibility/2006" xmlns:a14="http://schemas.microsoft.com/office/drawing/2010/main">
                                  <mc:Choice Requires="a14">
                                    <xdr:sp macro="" textlink="">
                                      <xdr:nvSpPr>
                                        <xdr:cNvPr id="231" name="Object 4">
                                          <a:extLst>
                                            <a:ext uri="{63B3BB69-23CF-44E3-9099-C40C66FF867C}">
                                              <a14:compatExt spid="_x0000_s1028"/>
                                            </a:ext>
                                            <a:ext uri="{FF2B5EF4-FFF2-40B4-BE49-F238E27FC236}">
                                              <a16:creationId xmlns:a16="http://schemas.microsoft.com/office/drawing/2014/main" id="{00000000-0008-0000-0500-0000E7000000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8637631" y="17048339"/>
                                          <a:ext cx="577241" cy="391897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3175">
                                          <a:noFill/>
                                        </a:ln>
                                      </xdr:spPr>
                                      <xdr:txBody>
                                        <a:bodyPr vertOverflow="overflow" horzOverflow="overflow" wrap="square">
                                          <a:noAutofit/>
                                        </a:bodyPr>
                                        <a:lstStyle/>
                                        <a:p>
                                          <a:pPr marL="0" marR="0" lvl="0" indent="0" algn="l" defTabSz="914400" eaLnBrk="1" fontAlgn="auto" latinLnBrk="0" hangingPunct="1">
                                            <a:lnSpc>
                                              <a:spcPct val="100000"/>
                                            </a:lnSpc>
                                            <a:spcBef>
                                              <a:spcPts val="0"/>
                                            </a:spcBef>
                                            <a:spcAft>
                                              <a:spcPts val="0"/>
                                            </a:spcAft>
                                            <a:buClrTx/>
                                            <a:buSzTx/>
                                            <a:buFontTx/>
                                            <a:buNone/>
                                            <a:tabLst/>
                                            <a:defRPr/>
                                          </a:pPr>
                                          <a14:m>
                                            <m:oMath xmlns:m="http://schemas.openxmlformats.org/officeDocument/2006/math">
                                              <m:sSub>
                                                <m:sSubPr>
                                                  <m:ctrlPr>
                                                    <a:rPr lang="en-AU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bPr>
                                                <m:e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𝑉</m:t>
                                                  </m:r>
                                                </m:e>
                                                <m:sub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1</m:t>
                                                  </m:r>
                                                </m:sub>
                                              </m:sSub>
                                              <m:sSubSup>
                                                <m:sSubSupPr>
                                                  <m:ctrlPr>
                                                    <a:rPr lang="en-AU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bSupPr>
                                                <m:e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𝑉</m:t>
                                                  </m:r>
                                                </m:e>
                                                <m:sub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1</m:t>
                                                  </m:r>
                                                </m:sub>
                                                <m:sup>
                                                  <m:r>
                                                    <a:rPr lang="pt-BR" sz="900" b="0" i="1" baseline="0"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𝑇</m:t>
                                                  </m:r>
                                                </m:sup>
                                              </m:sSubSup>
                                            </m:oMath>
                                          </a14:m>
                                          <a:r>
                                            <a:rPr lang="pt-BR" sz="900" b="0"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r>
                                            <a:rPr lang="pt-BR" sz="900" b="0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endParaRPr lang="pt-BR" sz="900" b="0">
                                            <a:effectLst/>
                                          </a:endParaRPr>
                                        </a:p>
                                      </xdr:txBody>
                                    </xdr:sp>
                                  </mc:Choice>
                                  <mc:Fallback xmlns="">
                                    <xdr:sp macro="" textlink="">
                                      <xdr:nvSpPr>
                                        <xdr:cNvPr id="231" name="Object 4">
                                          <a:extLst>
                                            <a:ext uri="{63B3BB69-23CF-44E3-9099-C40C66FF867C}">
                                              <a14:compatExt xmlns:a14="http://schemas.microsoft.com/office/drawing/2010/main" spid="_x0000_s1028"/>
                                            </a:ext>
                                            <a:ext uri="{FF2B5EF4-FFF2-40B4-BE49-F238E27FC236}">
                                              <a16:creationId xmlns:a16="http://schemas.microsoft.com/office/drawing/2014/main" id="{8776CD43-2435-C9D2-0EA4-10484CEA831F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8637631" y="17048339"/>
                                          <a:ext cx="577241" cy="391897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3175">
                                          <a:noFill/>
                                        </a:ln>
                                      </xdr:spPr>
                                      <xdr:txBody>
                                        <a:bodyPr vertOverflow="overflow" horzOverflow="overflow" wrap="square">
                                          <a:noAutofit/>
                                        </a:bodyPr>
                                        <a:lstStyle/>
                                        <a:p>
                                          <a:pPr marL="0" marR="0" lvl="0" indent="0" algn="l" defTabSz="914400" eaLnBrk="1" fontAlgn="auto" latinLnBrk="0" hangingPunct="1">
                                            <a:lnSpc>
                                              <a:spcPct val="100000"/>
                                            </a:lnSpc>
                                            <a:spcBef>
                                              <a:spcPts val="0"/>
                                            </a:spcBef>
                                            <a:spcAft>
                                              <a:spcPts val="0"/>
                                            </a:spcAft>
                                            <a:buClrTx/>
                                            <a:buSzTx/>
                                            <a:buFontTx/>
                                            <a:buNone/>
                                            <a:tabLst/>
                                            <a:defRPr/>
                                          </a:pP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𝑉</a:t>
                                          </a:r>
                                          <a:r>
                                            <a:rPr lang="en-AU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_</a:t>
                                          </a: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1</a:t>
                                          </a:r>
                                          <a:r>
                                            <a:rPr lang="en-AU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𝑉</a:t>
                                          </a:r>
                                          <a:r>
                                            <a:rPr lang="en-AU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_</a:t>
                                          </a:r>
                                          <a:r>
                                            <a:rPr lang="pt-BR" sz="900" b="0" i="0" baseline="0"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a:t>1^𝑇</a:t>
                                          </a:r>
                                          <a:r>
                                            <a:rPr lang="pt-BR" sz="900" b="0"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r>
                                            <a:rPr lang="pt-BR" sz="900" b="0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+mn-lt"/>
                                              <a:ea typeface="+mn-ea"/>
                                              <a:cs typeface="+mn-cs"/>
                                            </a:rPr>
                                            <a:t> </a:t>
                                          </a:r>
                                          <a:endParaRPr lang="pt-BR" sz="900" b="0">
                                            <a:effectLst/>
                                          </a:endParaRPr>
                                        </a:p>
                                      </xdr:txBody>
                                    </xdr:sp>
                                  </mc:Fallback>
                                </mc:AlternateContent>
                              </xdr:grpSp>
                            </xdr:grpSp>
                          </xdr:grpSp>
                          <xdr:grpSp>
                            <xdr:nvGrpSpPr>
                              <xdr:cNvPr id="215" name="Group 214">
                                <a:extLst>
                                  <a:ext uri="{FF2B5EF4-FFF2-40B4-BE49-F238E27FC236}">
                                    <a16:creationId xmlns:a16="http://schemas.microsoft.com/office/drawing/2014/main" id="{00000000-0008-0000-0500-0000D7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7398683" y="34151171"/>
                                <a:ext cx="776557" cy="1323333"/>
                                <a:chOff x="7468999" y="34136780"/>
                                <a:chExt cx="776557" cy="1323333"/>
                              </a:xfrm>
                            </xdr:grpSpPr>
                            <xdr:sp macro="" textlink="">
                              <xdr:nvSpPr>
                                <xdr:cNvPr id="216" name="Arc 21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500-0000D8000000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 rot="17528051">
                                  <a:off x="8016854" y="35231410"/>
                                  <a:ext cx="207200" cy="250205"/>
                                </a:xfrm>
                                <a:prstGeom prst="arc">
                                  <a:avLst>
                                    <a:gd name="adj1" fmla="val 16200000"/>
                                    <a:gd name="adj2" fmla="val 4144532"/>
                                  </a:avLst>
                                </a:prstGeom>
                                <a:ln w="3175">
                                  <a:solidFill>
                                    <a:srgbClr val="FF0000"/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  <xdr:txBody>
                                <a:bodyPr vertOverflow="overflow" horzOverflow="overflow" wrap="square" rtlCol="0" anchor="t">
                                  <a:noAutofit/>
                                </a:bodyPr>
                                <a:lstStyle/>
                                <a:p>
                                  <a:pPr algn="l"/>
                                  <a:endParaRPr lang="en-US" sz="900"/>
                                </a:p>
                              </xdr:txBody>
                            </xdr:sp>
                            <xdr:grpSp>
                              <xdr:nvGrpSpPr>
                                <xdr:cNvPr id="217" name="Group 21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500-0000D9000000}"/>
                                    </a:ext>
                                  </a:extLst>
                                </xdr:cNvPr>
                                <xdr:cNvGrpSpPr>
                                  <a:grpSpLocks noChangeAspect="1"/>
                                </xdr:cNvGrpSpPr>
                              </xdr:nvGrpSpPr>
                              <xdr:grpSpPr>
                                <a:xfrm rot="2313778">
                                  <a:off x="7468999" y="34136780"/>
                                  <a:ext cx="648742" cy="1160660"/>
                                  <a:chOff x="2405656" y="26765666"/>
                                  <a:chExt cx="1184036" cy="2129949"/>
                                </a:xfrm>
                              </xdr:grpSpPr>
                              <xdr:grpSp>
                                <xdr:nvGrpSpPr>
                                  <xdr:cNvPr id="218" name="Group 217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500-0000DA000000}"/>
                                      </a:ext>
                                    </a:extLst>
                                  </xdr:cNvPr>
                                  <xdr:cNvGrpSpPr>
                                    <a:grpSpLocks noChangeAspect="1"/>
                                  </xdr:cNvGrpSpPr>
                                </xdr:nvGrpSpPr>
                                <xdr:grpSpPr>
                                  <a:xfrm rot="7215357">
                                    <a:off x="2216798" y="26954524"/>
                                    <a:ext cx="1561751" cy="1184036"/>
                                    <a:chOff x="2143909" y="27610721"/>
                                    <a:chExt cx="2186303" cy="685784"/>
                                  </a:xfrm>
                                </xdr:grpSpPr>
                                <xdr:sp macro="" textlink="">
                                  <xdr:nvSpPr>
                                    <xdr:cNvPr id="220" name="Arrow: Down 219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500-0000DC00000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 rot="5689765">
                                      <a:off x="2750141" y="27004489"/>
                                      <a:ext cx="258503" cy="1470967"/>
                                    </a:xfrm>
                                    <a:prstGeom prst="downArrow">
                                      <a:avLst/>
                                    </a:prstGeom>
                                    <a:noFill/>
                                    <a:ln w="9525">
                                      <a:solidFill>
                                        <a:srgbClr val="0000FF"/>
                                      </a:solidFill>
                                    </a:ln>
                                    <a:effectLst/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overflow" horzOverflow="overflow" wrap="square" rtlCol="0" anchor="t">
                                      <a:noAutofit/>
                                    </a:bodyPr>
                                    <a:lstStyle/>
                                    <a:p>
                                      <a:pPr algn="l"/>
                                      <a:endParaRPr lang="en-US" sz="900"/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221" name="Arrow: Down 220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500-0000DD00000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 rot="19431113">
                                      <a:off x="3611457" y="27637786"/>
                                      <a:ext cx="718755" cy="658719"/>
                                    </a:xfrm>
                                    <a:prstGeom prst="downArrow">
                                      <a:avLst/>
                                    </a:prstGeom>
                                    <a:solidFill>
                                      <a:schemeClr val="accent6">
                                        <a:lumMod val="40000"/>
                                        <a:lumOff val="60000"/>
                                      </a:schemeClr>
                                    </a:solidFill>
                                    <a:ln w="3175">
                                      <a:solidFill>
                                        <a:srgbClr val="00B050"/>
                                      </a:solidFill>
                                      <a:prstDash val="solid"/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overflow" horzOverflow="overflow" wrap="square" rtlCol="0" anchor="t">
                                      <a:noAutofit/>
                                    </a:bodyPr>
                                    <a:lstStyle/>
                                    <a:p>
                                      <a:pPr algn="l"/>
                                      <a:endParaRPr lang="en-US" sz="900"/>
                                    </a:p>
                                  </xdr:txBody>
                                </xdr:sp>
                              </xdr:grpSp>
                              <xdr:sp macro="" textlink="">
                                <xdr:nvSpPr>
                                  <xdr:cNvPr id="219" name="Arrow: Down 218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500-0000DB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 rot="21536615">
                                    <a:off x="3016655" y="27799662"/>
                                    <a:ext cx="420090" cy="1095953"/>
                                  </a:xfrm>
                                  <a:prstGeom prst="downArrow">
                                    <a:avLst/>
                                  </a:prstGeom>
                                  <a:solidFill>
                                    <a:schemeClr val="accent2">
                                      <a:lumMod val="40000"/>
                                      <a:lumOff val="60000"/>
                                    </a:schemeClr>
                                  </a:solidFill>
                                  <a:ln w="3175">
                                    <a:solidFill>
                                      <a:schemeClr val="accent2"/>
                                    </a:solidFill>
                                    <a:prstDash val="solid"/>
                                    <a:tailEnd type="triangle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  <xdr:txBody>
                                  <a:bodyPr vertOverflow="overflow" horzOverflow="overflow" wrap="square" rtlCol="0" anchor="t">
                                    <a:noAutofit/>
                                  </a:bodyPr>
                                  <a:lstStyle/>
                                  <a:p>
                                    <a:pPr algn="l"/>
                                    <a:endParaRPr lang="en-US" sz="900"/>
                                  </a:p>
                                </xdr:txBody>
                              </xdr:sp>
                            </xdr:grpSp>
                          </xdr:grpSp>
                        </xdr:grpSp>
                        <xdr:grpSp>
                          <xdr:nvGrpSpPr>
                            <xdr:cNvPr id="209" name="Group 208">
                              <a:extLst>
                                <a:ext uri="{FF2B5EF4-FFF2-40B4-BE49-F238E27FC236}">
                                  <a16:creationId xmlns:a16="http://schemas.microsoft.com/office/drawing/2014/main" id="{00000000-0008-0000-0500-0000D1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 rot="1776117">
                              <a:off x="4617384" y="26664290"/>
                              <a:ext cx="1562524" cy="1305569"/>
                              <a:chOff x="330312" y="26094737"/>
                              <a:chExt cx="1562524" cy="1305569"/>
                            </a:xfrm>
                          </xdr:grpSpPr>
                          <xdr:sp macro="" textlink="">
                            <xdr:nvSpPr>
                              <xdr:cNvPr id="210" name="Arrow: Circular 209">
                                <a:extLst>
                                  <a:ext uri="{FF2B5EF4-FFF2-40B4-BE49-F238E27FC236}">
                                    <a16:creationId xmlns:a16="http://schemas.microsoft.com/office/drawing/2014/main" id="{00000000-0008-0000-0500-0000D2000000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 rot="18013466">
                                <a:off x="1420243" y="26041317"/>
                                <a:ext cx="419174" cy="526013"/>
                              </a:xfrm>
                              <a:prstGeom prst="circularArrow">
                                <a:avLst>
                                  <a:gd name="adj1" fmla="val 0"/>
                                  <a:gd name="adj2" fmla="val 2017745"/>
                                  <a:gd name="adj3" fmla="val 7103305"/>
                                  <a:gd name="adj4" fmla="val 13390584"/>
                                  <a:gd name="adj5" fmla="val 20504"/>
                                </a:avLst>
                              </a:prstGeom>
                              <a:noFill/>
                              <a:ln w="3175">
                                <a:solidFill>
                                  <a:srgbClr val="FF0000"/>
                                </a:solidFill>
                              </a:ln>
                            </xdr:spPr>
                            <xdr:style>
                              <a:lnRef idx="2">
                                <a:schemeClr val="accent1">
                                  <a:shade val="50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overflow" horzOverflow="overflow" wrap="square" rtlCol="0" anchor="t">
                                <a:noAutofit/>
                              </a:bodyPr>
                              <a:lstStyle/>
                              <a:p>
                                <a:pPr algn="l"/>
                                <a:endParaRPr lang="en-US" sz="900">
                                  <a:solidFill>
                                    <a:schemeClr val="tx1"/>
                                  </a:solidFill>
                                </a:endParaRPr>
                              </a:p>
                            </xdr:txBody>
                          </xdr:sp>
                          <xdr:cxnSp macro="">
                            <xdr:nvCxnSpPr>
                              <xdr:cNvPr id="212" name="Straight Arrow Connector 211">
                                <a:extLst>
                                  <a:ext uri="{FF2B5EF4-FFF2-40B4-BE49-F238E27FC236}">
                                    <a16:creationId xmlns:a16="http://schemas.microsoft.com/office/drawing/2014/main" id="{00000000-0008-0000-0500-0000D4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rot="19823883" flipV="1">
                                <a:off x="330312" y="26699395"/>
                                <a:ext cx="1270538" cy="700911"/>
                              </a:xfrm>
                              <a:prstGeom prst="straightConnector1">
                                <a:avLst/>
                              </a:prstGeom>
                              <a:ln w="3175">
                                <a:solidFill>
                                  <a:srgbClr val="FF0000"/>
                                </a:solidFill>
                                <a:tailEnd type="stealt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13" name="Straight Arrow Connector 35">
                                <a:extLst>
                                  <a:ext uri="{FF2B5EF4-FFF2-40B4-BE49-F238E27FC236}">
                                    <a16:creationId xmlns:a16="http://schemas.microsoft.com/office/drawing/2014/main" id="{00000000-0008-0000-0500-0000D5000000}"/>
                                  </a:ext>
                                </a:extLst>
                              </xdr:cNvPr>
                              <xdr:cNvCxnSpPr>
                                <a:cxnSpLocks/>
                              </xdr:cNvCxnSpPr>
                            </xdr:nvCxnSpPr>
                            <xdr:spPr>
                              <a:xfrm rot="19823883" flipV="1">
                                <a:off x="368847" y="26886704"/>
                                <a:ext cx="1316531" cy="482085"/>
                              </a:xfrm>
                              <a:prstGeom prst="straightConnector1">
                                <a:avLst/>
                              </a:prstGeom>
                              <a:ln w="3175">
                                <a:solidFill>
                                  <a:srgbClr val="0000FF"/>
                                </a:solidFill>
                                <a:tailEnd type="stealth" w="med" len="med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</xdr:grpSp>
                      <xdr:cxnSp macro="">
                        <xdr:nvCxnSpPr>
                          <xdr:cNvPr id="207" name="Straight Arrow Connector 206">
                            <a:extLst>
                              <a:ext uri="{FF2B5EF4-FFF2-40B4-BE49-F238E27FC236}">
                                <a16:creationId xmlns:a16="http://schemas.microsoft.com/office/drawing/2014/main" id="{00000000-0008-0000-0500-0000CF000000}"/>
                              </a:ext>
                            </a:extLst>
                          </xdr:cNvPr>
                          <xdr:cNvCxnSpPr>
                            <a:cxnSpLocks/>
                          </xdr:cNvCxnSpPr>
                        </xdr:nvCxnSpPr>
                        <xdr:spPr>
                          <a:xfrm flipV="1">
                            <a:off x="4506169" y="27493534"/>
                            <a:ext cx="1382652" cy="297336"/>
                          </a:xfrm>
                          <a:prstGeom prst="straightConnector1">
                            <a:avLst/>
                          </a:prstGeom>
                          <a:ln w="3175">
                            <a:solidFill>
                              <a:srgbClr val="FF0000"/>
                            </a:solidFill>
                            <a:headEnd type="none" w="lg" len="lg"/>
                            <a:tailEnd type="stealth" w="med" len="med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mc:AlternateContent xmlns:mc="http://schemas.openxmlformats.org/markup-compatibility/2006" xmlns:a14="http://schemas.microsoft.com/office/drawing/2010/main">
                      <mc:Choice Requires="a14">
                        <xdr:sp macro="" textlink="">
                          <xdr:nvSpPr>
                            <xdr:cNvPr id="204" name="Object 4">
                              <a:extLst>
                                <a:ext uri="{63B3BB69-23CF-44E3-9099-C40C66FF867C}">
                                  <a14:compatExt spid="_x0000_s1028"/>
                                </a:ext>
                                <a:ext uri="{FF2B5EF4-FFF2-40B4-BE49-F238E27FC236}">
                                  <a16:creationId xmlns:a16="http://schemas.microsoft.com/office/drawing/2014/main" id="{00000000-0008-0000-0500-0000CC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136604" y="27017699"/>
                              <a:ext cx="1022850" cy="572328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none">
                              <a:noAutofit/>
                            </a:bodyPr>
                            <a:lstStyle/>
                            <a:p>
                              <a:pPr marL="0" marR="0" lvl="0" indent="0" algn="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0" lang="en-AU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libri Light" panose="020F0302020204030204"/>
                                  <a:ea typeface="Cambria Math" panose="02040503050406030204" pitchFamily="18" charset="0"/>
                                  <a:cs typeface="+mn-cs"/>
                                </a:rPr>
                                <a:t> </a:t>
                              </a:r>
                              <a14:m>
                                <m:oMath xmlns:m="http://schemas.openxmlformats.org/officeDocument/2006/math">
                                  <m:sSub>
                                    <m:sSubPr>
                                      <m:ctrlPr>
                                        <a:rPr lang="en-AU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sSubSup>
                                    <m:sSubSupPr>
                                      <m:ctrlPr>
                                        <a:rPr lang="en-AU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  <m:sup>
                                      <m:r>
                                        <a:rPr lang="pt-BR" sz="1000" b="0" i="1" baseline="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𝑡</m:t>
                                      </m:r>
                                    </m:sup>
                                  </m:sSubSup>
                                  <m:bar>
                                    <m:barPr>
                                      <m:ctrlPr>
                                        <a:rPr kumimoji="0" lang="pt-BR" sz="1000" b="1" i="1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barPr>
                                    <m:e>
                                      <m:r>
                                        <a:rPr kumimoji="0" lang="pt-BR" sz="10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𝐣</m:t>
                                      </m:r>
                                    </m:e>
                                  </m:bar>
                                  <m:r>
                                    <a:rPr kumimoji="0" lang="pt-BR" sz="1000" b="1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rgbClr val="FF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 </m:t>
                                  </m:r>
                                </m:oMath>
                              </a14:m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Choice>
                      <mc:Fallback xmlns="">
                        <xdr:sp macro="" textlink="">
                          <xdr:nvSpPr>
                            <xdr:cNvPr id="204" name="Object 4">
                              <a:extLst>
                                <a:ext uri="{63B3BB69-23CF-44E3-9099-C40C66FF867C}">
                                  <a14:compatExt xmlns:a14="http://schemas.microsoft.com/office/drawing/2010/main" spid="_x0000_s1028"/>
                                </a:ext>
                                <a:ext uri="{FF2B5EF4-FFF2-40B4-BE49-F238E27FC236}">
                                  <a16:creationId xmlns:a16="http://schemas.microsoft.com/office/drawing/2014/main" id="{B3B52C99-B634-ADC1-DBB3-42198E439F6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136604" y="27017699"/>
                              <a:ext cx="1022850" cy="572328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none">
                              <a:noAutofit/>
                            </a:bodyPr>
                            <a:lstStyle/>
                            <a:p>
                              <a:pPr marL="0" marR="0" lvl="0" indent="0" algn="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0" lang="en-AU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00B050"/>
                                  </a:solidFill>
                                  <a:effectLst/>
                                  <a:uLnTx/>
                                  <a:uFillTx/>
                                  <a:latin typeface="Calibri Light" panose="020F0302020204030204"/>
                                  <a:ea typeface="Cambria Math" panose="02040503050406030204" pitchFamily="18" charset="0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1</a:t>
                              </a:r>
                              <a:r>
                                <a:rPr lang="en-AU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rgbClr val="00B05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1^𝑡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7030A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▁𝐣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  </a:t>
                              </a:r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Fallback>
                    </mc:AlternateContent>
                    <mc:AlternateContent xmlns:mc="http://schemas.openxmlformats.org/markup-compatibility/2006" xmlns:a14="http://schemas.microsoft.com/office/drawing/2010/main">
                      <mc:Choice Requires="a14">
                        <xdr:sp macro="" textlink="">
                          <xdr:nvSpPr>
                            <xdr:cNvPr id="205" name="Object 4">
                              <a:extLst>
                                <a:ext uri="{63B3BB69-23CF-44E3-9099-C40C66FF867C}">
                                  <a14:compatExt spid="_x0000_s1028"/>
                                </a:ext>
                                <a:ext uri="{FF2B5EF4-FFF2-40B4-BE49-F238E27FC236}">
                                  <a16:creationId xmlns:a16="http://schemas.microsoft.com/office/drawing/2014/main" id="{00000000-0008-0000-0500-0000CD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014549" y="28693113"/>
                              <a:ext cx="833065" cy="601407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square">
                              <a:noAutofit/>
                            </a:bodyPr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14:m>
                                <m:oMath xmlns:m="http://schemas.openxmlformats.org/officeDocument/2006/math">
                                  <m:sSub>
                                    <m:sSubPr>
                                      <m:ctrlPr>
                                        <a:rPr lang="en-AU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  <m:sSubSup>
                                    <m:sSubSupPr>
                                      <m:ctrlPr>
                                        <a:rPr lang="en-AU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𝑉</m:t>
                                      </m:r>
                                    </m:e>
                                    <m:sub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  <m:sup>
                                      <m:r>
                                        <a:rPr lang="pt-BR" sz="1000" b="0" i="1" baseline="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𝑡</m:t>
                                      </m:r>
                                    </m:sup>
                                  </m:sSubSup>
                                  <m:bar>
                                    <m:barPr>
                                      <m:ctrlPr>
                                        <a:rPr kumimoji="0" lang="pt-BR" sz="1000" b="1" i="1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barPr>
                                    <m:e>
                                      <m:r>
                                        <a:rPr kumimoji="0" lang="pt-BR" sz="10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rgbClr val="7030A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𝐣</m:t>
                                      </m:r>
                                    </m:e>
                                  </m:bar>
                                  <m:r>
                                    <a:rPr kumimoji="0" lang="pt-BR" sz="1000" b="1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rgbClr val="FF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 </m:t>
                                  </m:r>
                                </m:oMath>
                              </a14:m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Choice>
                      <mc:Fallback xmlns="">
                        <xdr:sp macro="" textlink="">
                          <xdr:nvSpPr>
                            <xdr:cNvPr id="205" name="Object 4">
                              <a:extLst>
                                <a:ext uri="{63B3BB69-23CF-44E3-9099-C40C66FF867C}">
                                  <a14:compatExt xmlns:a14="http://schemas.microsoft.com/office/drawing/2010/main" spid="_x0000_s1028"/>
                                </a:ext>
                                <a:ext uri="{FF2B5EF4-FFF2-40B4-BE49-F238E27FC236}">
                                  <a16:creationId xmlns:a16="http://schemas.microsoft.com/office/drawing/2014/main" id="{031DCBE5-505E-F00F-FF76-7DA71E1B16DF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014549" y="28693113"/>
                              <a:ext cx="833065" cy="601407"/>
                            </a:xfrm>
                            <a:prstGeom prst="rect">
                              <a:avLst/>
                            </a:prstGeom>
                            <a:ln w="3175">
                              <a:noFill/>
                            </a:ln>
                          </xdr:spPr>
                          <xdr:txBody>
                            <a:bodyPr vertOverflow="overflow" horzOverflow="overflow" wrap="square">
                              <a:noAutofit/>
                            </a:bodyPr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2</a:t>
                              </a:r>
                              <a:r>
                                <a:rPr lang="en-AU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𝑉</a:t>
                              </a:r>
                              <a:r>
                                <a:rPr lang="en-AU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_</a:t>
                              </a:r>
                              <a:r>
                                <a:rPr lang="pt-BR" sz="1000" b="0" i="0" baseline="0">
                                  <a:solidFill>
                                    <a:schemeClr val="accent2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2^𝑡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7030A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▁𝐣</a:t>
                              </a:r>
                              <a:r>
                                <a:rPr kumimoji="0" lang="pt-BR" sz="10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a:t>   </a:t>
                              </a:r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kumimoji="0" lang="pt-BR" sz="10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rgbClr val="FF0000"/>
                                  </a:solidFill>
                                  <a:effectLst/>
                                  <a:uLnTx/>
                                  <a:uFillTx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r>
                                <a:rPr lang="pt-BR" sz="1000" b="0">
                                  <a:solidFill>
                                    <a:srgbClr val="FF0000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 </a:t>
                              </a:r>
                              <a:endParaRPr lang="pt-BR" sz="1000" b="0">
                                <a:effectLst/>
                              </a:endParaRPr>
                            </a:p>
                          </xdr:txBody>
                        </xdr:sp>
                      </mc:Fallback>
                    </mc:AlternateContent>
                  </xdr:grpSp>
                  <xdr:sp macro="" textlink="">
                    <xdr:nvSpPr>
                      <xdr:cNvPr id="202" name="CaixaDeTexto 131">
                        <a:extLst>
                          <a:ext uri="{FF2B5EF4-FFF2-40B4-BE49-F238E27FC236}">
                            <a16:creationId xmlns:a16="http://schemas.microsoft.com/office/drawing/2014/main" id="{00000000-0008-0000-0500-0000CA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229788" y="28288812"/>
                        <a:ext cx="771525" cy="438151"/>
                      </a:xfrm>
                      <a:prstGeom prst="rect">
                        <a:avLst/>
                      </a:prstGeom>
                      <a:noFill/>
                      <a:ln w="317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overflow" horzOverflow="overflow" wrap="square" rtlCol="0" anchor="t">
                        <a:noAutofit/>
                      </a:bodyPr>
                      <a:lstStyle/>
                      <a:p>
                        <a:pPr algn="l" rtl="0" eaLnBrk="1" latinLnBrk="0" hangingPunct="1"/>
                        <a:r>
                          <a:rPr lang="el-GR" sz="1050" b="0" i="0" u="none" strike="noStrike" baseline="0">
                            <a:solidFill>
                              <a:srgbClr val="FF0000"/>
                            </a:solidFill>
                            <a:latin typeface="Calibri" panose="020F0502020204030204" pitchFamily="34" charset="0"/>
                            <a:cs typeface="Calibri" panose="020F0502020204030204" pitchFamily="34" charset="0"/>
                          </a:rPr>
                          <a:t>α</a:t>
                        </a:r>
                        <a:endParaRPr lang="pt-BR" sz="1050" b="0" i="0" u="none" strike="noStrike" baseline="0">
                          <a:solidFill>
                            <a:srgbClr val="FF0000"/>
                          </a:solidFill>
                          <a:latin typeface="+mn-lt"/>
                          <a:ea typeface="+mn-ea"/>
                          <a:cs typeface="+mn-cs"/>
                        </a:endParaRPr>
                      </a:p>
                    </xdr:txBody>
                  </xdr:sp>
                </xdr:grpSp>
                <xdr:grpSp>
                  <xdr:nvGrpSpPr>
                    <xdr:cNvPr id="196" name="Group 195">
                      <a:extLst>
                        <a:ext uri="{FF2B5EF4-FFF2-40B4-BE49-F238E27FC236}">
                          <a16:creationId xmlns:a16="http://schemas.microsoft.com/office/drawing/2014/main" id="{00000000-0008-0000-0500-0000C4000000}"/>
                        </a:ext>
                      </a:extLst>
                    </xdr:cNvPr>
                    <xdr:cNvGrpSpPr/>
                  </xdr:nvGrpSpPr>
                  <xdr:grpSpPr>
                    <a:xfrm>
                      <a:off x="10724463" y="9715089"/>
                      <a:ext cx="2942342" cy="2309545"/>
                      <a:chOff x="15868942" y="10227791"/>
                      <a:chExt cx="2917732" cy="2571102"/>
                    </a:xfrm>
                  </xdr:grpSpPr>
                  <xdr:sp macro="" textlink="">
                    <xdr:nvSpPr>
                      <xdr:cNvPr id="199" name="CaixaDeTexto 131">
                        <a:extLst>
                          <a:ext uri="{FF2B5EF4-FFF2-40B4-BE49-F238E27FC236}">
                            <a16:creationId xmlns:a16="http://schemas.microsoft.com/office/drawing/2014/main" id="{00000000-0008-0000-0500-0000C7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5967081" y="12216099"/>
                        <a:ext cx="1466589" cy="582794"/>
                      </a:xfrm>
                      <a:prstGeom prst="rect">
                        <a:avLst/>
                      </a:prstGeom>
                      <a:noFill/>
                      <a:ln w="317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overflow" horzOverflow="overflow" wrap="none" rtlCol="0" anchor="t">
                        <a:noAutofit/>
                      </a:bodyPr>
                      <a:lstStyle/>
                      <a:p>
                        <a:pPr algn="l" rtl="0" eaLnBrk="1" latinLnBrk="0" hangingPunct="1"/>
                        <a:r>
                          <a:rPr lang="pt-BR" sz="9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projection</a:t>
                        </a:r>
                        <a:endParaRPr lang="en-150" sz="900">
                          <a:solidFill>
                            <a:srgbClr val="FF0000"/>
                          </a:solidFill>
                          <a:effectLst/>
                        </a:endParaRPr>
                      </a:p>
                    </xdr:txBody>
                  </xdr:sp>
                  <xdr:sp macro="" textlink="">
                    <xdr:nvSpPr>
                      <xdr:cNvPr id="200" name="CaixaDeTexto 131">
                        <a:extLst>
                          <a:ext uri="{FF2B5EF4-FFF2-40B4-BE49-F238E27FC236}">
                            <a16:creationId xmlns:a16="http://schemas.microsoft.com/office/drawing/2014/main" id="{00000000-0008-0000-0500-0000C8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626315" y="10776115"/>
                        <a:ext cx="1160359" cy="768500"/>
                      </a:xfrm>
                      <a:prstGeom prst="rect">
                        <a:avLst/>
                      </a:prstGeom>
                      <a:noFill/>
                      <a:ln w="317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overflow" horzOverflow="overflow" wrap="none" rtlCol="0" anchor="t">
                        <a:noAutofit/>
                      </a:bodyPr>
                      <a:lstStyle/>
                      <a:p>
                        <a:pPr algn="r" rtl="0" eaLnBrk="1" latinLnBrk="0" hangingPunct="1"/>
                        <a:r>
                          <a:rPr lang="pt-BR" sz="9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unknown</a:t>
                        </a:r>
                      </a:p>
                      <a:p>
                        <a:pPr algn="r" rtl="0" eaLnBrk="1" latinLnBrk="0" hangingPunct="1"/>
                        <a:r>
                          <a:rPr lang="pt-BR" sz="900">
                            <a:solidFill>
                              <a:srgbClr val="FF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reality</a:t>
                        </a:r>
                        <a:endParaRPr lang="en-150" sz="900">
                          <a:solidFill>
                            <a:srgbClr val="FF0000"/>
                          </a:solidFill>
                          <a:effectLst/>
                        </a:endParaRPr>
                      </a:p>
                    </xdr:txBody>
                  </xdr:sp>
                  <mc:AlternateContent xmlns:mc="http://schemas.openxmlformats.org/markup-compatibility/2006" xmlns:a14="http://schemas.microsoft.com/office/drawing/2010/main">
                    <mc:Choice Requires="a14">
                      <xdr:sp macro="" textlink="">
                        <xdr:nvSpPr>
                          <xdr:cNvPr id="197" name="Object 4">
                            <a:extLst>
                              <a:ext uri="{63B3BB69-23CF-44E3-9099-C40C66FF867C}">
                                <a14:compatExt spid="_x0000_s1028"/>
                              </a:ext>
                              <a:ext uri="{FF2B5EF4-FFF2-40B4-BE49-F238E27FC236}">
                                <a16:creationId xmlns:a16="http://schemas.microsoft.com/office/drawing/2014/main" id="{00000000-0008-0000-0500-0000C5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7463012" y="10227791"/>
                            <a:ext cx="503010" cy="49228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14:m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lang="pt-BR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pt-BR" sz="1100" b="0" i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k</m:t>
                                    </m:r>
                                  </m:e>
                                </m:bar>
                              </m:oMath>
                            </a14:m>
                            <a:r>
                              <a:rPr lang="pt-BR" sz="1100" b="0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100" b="0">
                              <a:effectLst/>
                            </a:endParaRPr>
                          </a:p>
                        </xdr:txBody>
                      </xdr:sp>
                    </mc:Choice>
                    <mc:Fallback xmlns="">
                      <xdr:sp macro="" textlink="">
                        <xdr:nvSpPr>
                          <xdr:cNvPr id="197" name="Object 4">
                            <a:extLst>
                              <a:ext uri="{63B3BB69-23CF-44E3-9099-C40C66FF867C}">
                                <a14:compatExt xmlns:a14="http://schemas.microsoft.com/office/drawing/2010/main" spid="_x0000_s1028"/>
                              </a:ext>
                              <a:ext uri="{FF2B5EF4-FFF2-40B4-BE49-F238E27FC236}">
                                <a16:creationId xmlns:a16="http://schemas.microsoft.com/office/drawing/2014/main" id="{7C4BF7EF-7C23-0B3A-734C-08052C857726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7463012" y="10227791"/>
                            <a:ext cx="503010" cy="49228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lang="pt-BR" sz="1100" b="0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a:t>▁k</a:t>
                            </a:r>
                            <a:r>
                              <a:rPr lang="pt-BR" sz="1100" b="0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100" b="0">
                              <a:effectLst/>
                            </a:endParaRPr>
                          </a:p>
                        </xdr:txBody>
                      </xdr:sp>
                    </mc:Fallback>
                  </mc:AlternateContent>
                  <mc:AlternateContent xmlns:mc="http://schemas.openxmlformats.org/markup-compatibility/2006" xmlns:a14="http://schemas.microsoft.com/office/drawing/2010/main">
                    <mc:Choice Requires="a14">
                      <xdr:sp macro="" textlink="">
                        <xdr:nvSpPr>
                          <xdr:cNvPr id="198" name="Object 4">
                            <a:extLst>
                              <a:ext uri="{63B3BB69-23CF-44E3-9099-C40C66FF867C}">
                                <a14:compatExt spid="_x0000_s1028"/>
                              </a:ext>
                              <a:ext uri="{FF2B5EF4-FFF2-40B4-BE49-F238E27FC236}">
                                <a16:creationId xmlns:a16="http://schemas.microsoft.com/office/drawing/2014/main" id="{00000000-0008-0000-0500-0000C6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5868942" y="11736654"/>
                            <a:ext cx="672937" cy="89315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14:m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lang="pt-BR" sz="1000" b="1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acc>
                                      <m:accPr>
                                        <m:chr m:val="̂"/>
                                        <m:ctrlPr>
                                          <a:rPr lang="pt-BR" sz="1000" b="1" i="1">
                                            <a:solidFill>
                                              <a:srgbClr val="FF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BR" sz="1000" b="1" i="1">
                                            <a:solidFill>
                                              <a:srgbClr val="FF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𝒌</m:t>
                                        </m:r>
                                      </m:e>
                                    </m:acc>
                                  </m:e>
                                </m:bar>
                              </m:oMath>
                            </a14:m>
                            <a:r>
                              <a:rPr lang="pt-BR" sz="1000" b="1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000" b="1">
                              <a:effectLst/>
                            </a:endParaRPr>
                          </a:p>
                        </xdr:txBody>
                      </xdr:sp>
                    </mc:Choice>
                    <mc:Fallback xmlns="">
                      <xdr:sp macro="" textlink="">
                        <xdr:nvSpPr>
                          <xdr:cNvPr id="198" name="Object 4">
                            <a:extLst>
                              <a:ext uri="{63B3BB69-23CF-44E3-9099-C40C66FF867C}">
                                <a14:compatExt xmlns:a14="http://schemas.microsoft.com/office/drawing/2010/main" spid="_x0000_s1028"/>
                              </a:ext>
                              <a:ext uri="{FF2B5EF4-FFF2-40B4-BE49-F238E27FC236}">
                                <a16:creationId xmlns:a16="http://schemas.microsoft.com/office/drawing/2014/main" id="{0D0CE11F-871C-DC8E-C9E9-9710F61E8F34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5868942" y="11736654"/>
                            <a:ext cx="672937" cy="893153"/>
                          </a:xfrm>
                          <a:prstGeom prst="rect">
                            <a:avLst/>
                          </a:prstGeom>
                          <a:ln w="3175">
                            <a:noFill/>
                          </a:ln>
                        </xdr:spPr>
                        <xdr:txBody>
                          <a:bodyPr vertOverflow="overflow" horzOverflow="overflow" wrap="square">
                            <a:noAutofit/>
                          </a:bodyPr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lang="pt-BR" sz="1000" b="1" i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a:t>▁(𝒌 ̂ )</a:t>
                            </a:r>
                            <a:r>
                              <a:rPr lang="pt-BR" sz="1000" b="1">
                                <a:solidFill>
                                  <a:srgbClr val="FF0000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 </a:t>
                            </a:r>
                            <a:endParaRPr lang="pt-BR" sz="1000" b="1">
                              <a:effectLst/>
                            </a:endParaRPr>
                          </a:p>
                        </xdr:txBody>
                      </xdr:sp>
                    </mc:Fallback>
                  </mc:AlternateContent>
                </xdr:grpSp>
              </xdr:grpSp>
              <xdr:cxnSp macro="">
                <xdr:nvCxnSpPr>
                  <xdr:cNvPr id="193" name="Straight Arrow Connector 192">
                    <a:extLst>
                      <a:ext uri="{FF2B5EF4-FFF2-40B4-BE49-F238E27FC236}">
                        <a16:creationId xmlns:a16="http://schemas.microsoft.com/office/drawing/2014/main" id="{00000000-0008-0000-0500-0000C1000000}"/>
                      </a:ext>
                    </a:extLst>
                  </xdr:cNvPr>
                  <xdr:cNvCxnSpPr>
                    <a:cxnSpLocks noChangeAspect="1"/>
                  </xdr:cNvCxnSpPr>
                </xdr:nvCxnSpPr>
                <xdr:spPr>
                  <a:xfrm flipV="1">
                    <a:off x="10834891" y="10269547"/>
                    <a:ext cx="226651" cy="73007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prstDash val="dash"/>
                    <a:headEnd type="none" w="med" len="med"/>
                    <a:tailEnd type="non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94" name="Straight Arrow Connector 193">
                    <a:extLst>
                      <a:ext uri="{FF2B5EF4-FFF2-40B4-BE49-F238E27FC236}">
                        <a16:creationId xmlns:a16="http://schemas.microsoft.com/office/drawing/2014/main" id="{00000000-0008-0000-0500-0000C2000000}"/>
                      </a:ext>
                    </a:extLst>
                  </xdr:cNvPr>
                  <xdr:cNvCxnSpPr/>
                </xdr:nvCxnSpPr>
                <xdr:spPr>
                  <a:xfrm flipH="1" flipV="1">
                    <a:off x="10984720" y="10022906"/>
                    <a:ext cx="79694" cy="246642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prstDash val="dash"/>
                    <a:headEnd type="none" w="med" len="med"/>
                    <a:tailEnd type="non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1" name="CaixaDeTexto 131">
                  <a:extLst>
                    <a:ext uri="{FF2B5EF4-FFF2-40B4-BE49-F238E27FC236}">
                      <a16:creationId xmlns:a16="http://schemas.microsoft.com/office/drawing/2014/main" id="{00000000-0008-0000-0500-0000BF000000}"/>
                    </a:ext>
                  </a:extLst>
                </xdr:cNvPr>
                <xdr:cNvSpPr txBox="1"/>
              </xdr:nvSpPr>
              <xdr:spPr>
                <a:xfrm>
                  <a:off x="10284486" y="11272919"/>
                  <a:ext cx="4151417" cy="1567637"/>
                </a:xfrm>
                <a:prstGeom prst="rect">
                  <a:avLst/>
                </a:prstGeom>
                <a:noFill/>
                <a:ln w="317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overflow" horzOverflow="overflow" wrap="square" rtlCol="0" anchor="t">
                  <a:noAutofit/>
                </a:bodyPr>
                <a:lstStyle/>
                <a:p>
                  <a:pPr algn="l" rtl="0" eaLnBrk="1" latinLnBrk="0" hangingPunct="1"/>
                  <a:r>
                    <a:rPr lang="el-GR" sz="900" b="0" i="0" u="none" strike="noStrike" baseline="0">
                      <a:solidFill>
                        <a:srgbClr val="FF0000"/>
                      </a:solidFill>
                      <a:latin typeface="Calibri" panose="020F0502020204030204" pitchFamily="34" charset="0"/>
                      <a:cs typeface="Calibri" panose="020F0502020204030204" pitchFamily="34" charset="0"/>
                    </a:rPr>
                    <a:t>α</a:t>
                  </a:r>
                  <a:r>
                    <a:rPr lang="pt-BR" sz="900" b="0" i="0" u="none" strike="noStrike" baseline="0">
                      <a:solidFill>
                        <a:srgbClr val="FF0000"/>
                      </a:solidFill>
                      <a:latin typeface="Calibri" panose="020F0502020204030204" pitchFamily="34" charset="0"/>
                      <a:cs typeface="Calibri" panose="020F0502020204030204" pitchFamily="34" charset="0"/>
                    </a:rPr>
                    <a:t> </a:t>
                  </a:r>
                  <a:r>
                    <a:rPr lang="en-US" sz="900" b="0" i="0" u="sng" strike="noStrike" baseline="0">
                      <a:solidFill>
                        <a:srgbClr val="FF0000"/>
                      </a:solidFill>
                    </a:rPr>
                    <a:t>identifiability</a:t>
                  </a:r>
                  <a:r>
                    <a:rPr lang="en-US" sz="900" b="0" i="0" u="none" strike="noStrike" baseline="0">
                      <a:solidFill>
                        <a:srgbClr val="FF0000"/>
                      </a:solidFill>
                    </a:rPr>
                    <a:t>:</a:t>
                  </a:r>
                </a:p>
                <a:p>
                  <a:pPr algn="l" rtl="0" eaLnBrk="1" latinLnBrk="0" hangingPunct="1"/>
                  <a:r>
                    <a:rPr lang="pt-BR" sz="600" b="0" i="0" u="none" strike="noStrike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rPr>
                    <a:t>𝑠𝑞𝑢𝑎𝑟𝑒 𝑜𝑓 𝑡ℎ𝑒 𝑐𝑜𝑠𝑖𝑛𝑒 𝑜𝑓 𝑡ℎ𝑒 𝑎𝑛𝑔𝑙𝑒 𝑏𝑒𝑡𝑤𝑒𝑒𝑛 𝑎 𝑝𝑎𝑟𝑎𝑚𝑒𝑡𝑒𝑟 𝑎𝑛𝑑 𝑖𝑡𝑠 𝑝𝑟𝑜𝑗𝑒𝑐𝑡𝑖𝑜𝑛 𝑜𝑛𝑡𝑜 𝑡ℎ𝑒 𝑐𝑎𝑙𝑖𝑏𝑟𝑎𝑡𝑖𝑜𝑛</a:t>
                  </a:r>
                </a:p>
              </xdr:txBody>
            </xdr:sp>
          </xdr:grpSp>
        </xdr:grpSp>
        <xdr:cxnSp macro="">
          <xdr:nvCxnSpPr>
            <xdr:cNvPr id="488" name="Straight Arrow Connector 30">
              <a:extLst>
                <a:ext uri="{FF2B5EF4-FFF2-40B4-BE49-F238E27FC236}">
                  <a16:creationId xmlns:a16="http://schemas.microsoft.com/office/drawing/2014/main" id="{00000000-0008-0000-0500-0000E8010000}"/>
                </a:ext>
              </a:extLst>
            </xdr:cNvPr>
            <xdr:cNvCxnSpPr>
              <a:cxnSpLocks/>
            </xdr:cNvCxnSpPr>
          </xdr:nvCxnSpPr>
          <xdr:spPr>
            <a:xfrm>
              <a:off x="3599453" y="876185"/>
              <a:ext cx="98222" cy="337793"/>
            </a:xfrm>
            <a:prstGeom prst="straightConnector1">
              <a:avLst/>
            </a:prstGeom>
            <a:ln w="3175">
              <a:solidFill>
                <a:srgbClr val="FF0000"/>
              </a:solidFill>
              <a:headEnd w="lg" len="lg"/>
              <a:tailEnd type="triangle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" name="TextBox 12">
            <a:extLst>
              <a:ext uri="{FF2B5EF4-FFF2-40B4-BE49-F238E27FC236}">
                <a16:creationId xmlns:a16="http://schemas.microsoft.com/office/drawing/2014/main" id="{00000000-0008-0000-0500-000002000000}"/>
              </a:ext>
            </a:extLst>
          </xdr:cNvPr>
          <xdr:cNvSpPr txBox="1"/>
        </xdr:nvSpPr>
        <xdr:spPr>
          <a:xfrm rot="17549900">
            <a:off x="2489711" y="451866"/>
            <a:ext cx="1041902" cy="484920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AU" sz="800" b="0">
                <a:solidFill>
                  <a:sysClr val="windowText" lastClr="000000"/>
                </a:solidFill>
              </a:rPr>
              <a:t>PAR history-matching </a:t>
            </a:r>
          </a:p>
          <a:p>
            <a:pPr algn="l"/>
            <a:r>
              <a:rPr lang="en-AU" sz="800" b="1" i="1">
                <a:solidFill>
                  <a:sysClr val="windowText" lastClr="000000"/>
                </a:solidFill>
              </a:rPr>
              <a:t>Solution space</a:t>
            </a:r>
          </a:p>
        </xdr:txBody>
      </xdr:sp>
      <xdr:sp macro="" textlink="">
        <xdr:nvSpPr>
          <xdr:cNvPr id="3" name="TextBox 1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 txBox="1"/>
        </xdr:nvSpPr>
        <xdr:spPr>
          <a:xfrm rot="20233389">
            <a:off x="3452592" y="436444"/>
            <a:ext cx="1164398" cy="259863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AU" sz="800" b="0">
                <a:solidFill>
                  <a:srgbClr val="0000FF"/>
                </a:solidFill>
              </a:rPr>
              <a:t>PAR knowledge constraints</a:t>
            </a:r>
          </a:p>
        </xdr:txBody>
      </xdr:sp>
    </xdr:grpSp>
    <xdr:clientData/>
  </xdr:twoCellAnchor>
  <xdr:twoCellAnchor>
    <xdr:from>
      <xdr:col>9</xdr:col>
      <xdr:colOff>571500</xdr:colOff>
      <xdr:row>0</xdr:row>
      <xdr:rowOff>141738</xdr:rowOff>
    </xdr:from>
    <xdr:to>
      <xdr:col>14</xdr:col>
      <xdr:colOff>431131</xdr:colOff>
      <xdr:row>7</xdr:row>
      <xdr:rowOff>91250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pSpPr/>
      </xdr:nvGrpSpPr>
      <xdr:grpSpPr>
        <a:xfrm>
          <a:off x="5569618" y="141738"/>
          <a:ext cx="2917658" cy="1353196"/>
          <a:chOff x="5964062" y="205572"/>
          <a:chExt cx="2911962" cy="1344962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000000-0008-0000-0500-000010000000}"/>
              </a:ext>
            </a:extLst>
          </xdr:cNvPr>
          <xdr:cNvGrpSpPr/>
        </xdr:nvGrpSpPr>
        <xdr:grpSpPr>
          <a:xfrm>
            <a:off x="5964062" y="205572"/>
            <a:ext cx="2911962" cy="1344962"/>
            <a:chOff x="5951692" y="205938"/>
            <a:chExt cx="2904230" cy="1355421"/>
          </a:xfrm>
        </xdr:grpSpPr>
        <xdr:grpSp>
          <xdr:nvGrpSpPr>
            <xdr:cNvPr id="463" name="Group 462">
              <a:extLst>
                <a:ext uri="{FF2B5EF4-FFF2-40B4-BE49-F238E27FC236}">
                  <a16:creationId xmlns:a16="http://schemas.microsoft.com/office/drawing/2014/main" id="{00000000-0008-0000-0500-0000CF010000}"/>
                </a:ext>
              </a:extLst>
            </xdr:cNvPr>
            <xdr:cNvGrpSpPr/>
          </xdr:nvGrpSpPr>
          <xdr:grpSpPr>
            <a:xfrm>
              <a:off x="5951692" y="205938"/>
              <a:ext cx="2904230" cy="1355421"/>
              <a:chOff x="5975684" y="205895"/>
              <a:chExt cx="2917658" cy="1354210"/>
            </a:xfrm>
          </xdr:grpSpPr>
          <xdr:grpSp>
            <xdr:nvGrpSpPr>
              <xdr:cNvPr id="407" name="Group 406">
                <a:extLst>
                  <a:ext uri="{FF2B5EF4-FFF2-40B4-BE49-F238E27FC236}">
                    <a16:creationId xmlns:a16="http://schemas.microsoft.com/office/drawing/2014/main" id="{00000000-0008-0000-0500-000097010000}"/>
                  </a:ext>
                </a:extLst>
              </xdr:cNvPr>
              <xdr:cNvGrpSpPr/>
            </xdr:nvGrpSpPr>
            <xdr:grpSpPr>
              <a:xfrm>
                <a:off x="5975684" y="205895"/>
                <a:ext cx="2917658" cy="1354210"/>
                <a:chOff x="5975684" y="205895"/>
                <a:chExt cx="2917658" cy="1354210"/>
              </a:xfrm>
            </xdr:grpSpPr>
            <xdr:grpSp>
              <xdr:nvGrpSpPr>
                <xdr:cNvPr id="168" name="Group 167">
                  <a:extLst>
                    <a:ext uri="{FF2B5EF4-FFF2-40B4-BE49-F238E27FC236}">
                      <a16:creationId xmlns:a16="http://schemas.microsoft.com/office/drawing/2014/main" id="{00000000-0008-0000-0500-0000A8000000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5975684" y="264725"/>
                  <a:ext cx="2917658" cy="1220746"/>
                  <a:chOff x="15097125" y="13672183"/>
                  <a:chExt cx="11018747" cy="4504460"/>
                </a:xfrm>
              </xdr:grpSpPr>
              <xdr:grpSp>
                <xdr:nvGrpSpPr>
                  <xdr:cNvPr id="169" name="Agrupar 78">
                    <a:extLst>
                      <a:ext uri="{FF2B5EF4-FFF2-40B4-BE49-F238E27FC236}">
                        <a16:creationId xmlns:a16="http://schemas.microsoft.com/office/drawing/2014/main" id="{00000000-0008-0000-0500-0000A9000000}"/>
                      </a:ext>
                    </a:extLst>
                  </xdr:cNvPr>
                  <xdr:cNvGrpSpPr/>
                </xdr:nvGrpSpPr>
                <xdr:grpSpPr>
                  <a:xfrm>
                    <a:off x="15097125" y="13672183"/>
                    <a:ext cx="11018747" cy="4504460"/>
                    <a:chOff x="1029980" y="20365949"/>
                    <a:chExt cx="13263459" cy="3712247"/>
                  </a:xfrm>
                </xdr:grpSpPr>
                <xdr:sp macro="" textlink="">
                  <xdr:nvSpPr>
                    <xdr:cNvPr id="173" name="Freeform: Shape 10">
                      <a:extLst>
                        <a:ext uri="{FF2B5EF4-FFF2-40B4-BE49-F238E27FC236}">
                          <a16:creationId xmlns:a16="http://schemas.microsoft.com/office/drawing/2014/main" id="{00000000-0008-0000-0500-0000AD000000}"/>
                        </a:ext>
                      </a:extLst>
                    </xdr:cNvPr>
                    <xdr:cNvSpPr/>
                  </xdr:nvSpPr>
                  <xdr:spPr>
                    <a:xfrm>
                      <a:off x="1029980" y="21748303"/>
                      <a:ext cx="13263459" cy="2329893"/>
                    </a:xfrm>
                    <a:custGeom>
                      <a:avLst/>
                      <a:gdLst>
                        <a:gd name="connsiteX0" fmla="*/ 2717074 w 11325497"/>
                        <a:gd name="connsiteY0" fmla="*/ 13063 h 1841863"/>
                        <a:gd name="connsiteX1" fmla="*/ 11325497 w 11325497"/>
                        <a:gd name="connsiteY1" fmla="*/ 0 h 1841863"/>
                        <a:gd name="connsiteX2" fmla="*/ 7981405 w 11325497"/>
                        <a:gd name="connsiteY2" fmla="*/ 1841863 h 1841863"/>
                        <a:gd name="connsiteX3" fmla="*/ 0 w 11325497"/>
                        <a:gd name="connsiteY3" fmla="*/ 1828800 h 1841863"/>
                        <a:gd name="connsiteX4" fmla="*/ 2717074 w 11325497"/>
                        <a:gd name="connsiteY4" fmla="*/ 13063 h 1841863"/>
                        <a:gd name="connsiteX0" fmla="*/ 3239588 w 11848011"/>
                        <a:gd name="connsiteY0" fmla="*/ 13063 h 1841863"/>
                        <a:gd name="connsiteX1" fmla="*/ 11848011 w 11848011"/>
                        <a:gd name="connsiteY1" fmla="*/ 0 h 1841863"/>
                        <a:gd name="connsiteX2" fmla="*/ 8503919 w 11848011"/>
                        <a:gd name="connsiteY2" fmla="*/ 1841863 h 1841863"/>
                        <a:gd name="connsiteX3" fmla="*/ 0 w 11848011"/>
                        <a:gd name="connsiteY3" fmla="*/ 1828800 h 1841863"/>
                        <a:gd name="connsiteX4" fmla="*/ 3239588 w 11848011"/>
                        <a:gd name="connsiteY4" fmla="*/ 13063 h 1841863"/>
                        <a:gd name="connsiteX0" fmla="*/ 4376056 w 11848011"/>
                        <a:gd name="connsiteY0" fmla="*/ 26125 h 1841863"/>
                        <a:gd name="connsiteX1" fmla="*/ 11848011 w 11848011"/>
                        <a:gd name="connsiteY1" fmla="*/ 0 h 1841863"/>
                        <a:gd name="connsiteX2" fmla="*/ 8503919 w 11848011"/>
                        <a:gd name="connsiteY2" fmla="*/ 1841863 h 1841863"/>
                        <a:gd name="connsiteX3" fmla="*/ 0 w 11848011"/>
                        <a:gd name="connsiteY3" fmla="*/ 1828800 h 1841863"/>
                        <a:gd name="connsiteX4" fmla="*/ 4376056 w 11848011"/>
                        <a:gd name="connsiteY4" fmla="*/ 26125 h 1841863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</a:cxnLst>
                      <a:rect l="l" t="t" r="r" b="b"/>
                      <a:pathLst>
                        <a:path w="11848011" h="1841863">
                          <a:moveTo>
                            <a:pt x="4376056" y="26125"/>
                          </a:moveTo>
                          <a:lnTo>
                            <a:pt x="11848011" y="0"/>
                          </a:lnTo>
                          <a:lnTo>
                            <a:pt x="8503919" y="1841863"/>
                          </a:lnTo>
                          <a:lnTo>
                            <a:pt x="0" y="1828800"/>
                          </a:lnTo>
                          <a:lnTo>
                            <a:pt x="4376056" y="26125"/>
                          </a:lnTo>
                          <a:close/>
                        </a:path>
                      </a:pathLst>
                    </a:cu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3175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overflow" horzOverflow="overflow" wrap="none" rtlCol="0" anchor="ctr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900" b="0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174" name="Straight Arrow Connector 2">
                      <a:extLst>
                        <a:ext uri="{FF2B5EF4-FFF2-40B4-BE49-F238E27FC236}">
                          <a16:creationId xmlns:a16="http://schemas.microsoft.com/office/drawing/2014/main" id="{00000000-0008-0000-0500-0000AE000000}"/>
                        </a:ext>
                      </a:extLst>
                    </xdr:cNvPr>
                    <xdr:cNvCxnSpPr/>
                  </xdr:nvCxnSpPr>
                  <xdr:spPr>
                    <a:xfrm>
                      <a:off x="6753024" y="22599840"/>
                      <a:ext cx="3883658" cy="0"/>
                    </a:xfrm>
                    <a:prstGeom prst="straightConnector1">
                      <a:avLst/>
                    </a:prstGeom>
                    <a:ln w="19050">
                      <a:solidFill>
                        <a:srgbClr val="00B050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5" name="Straight Arrow Connector 4">
                      <a:extLst>
                        <a:ext uri="{FF2B5EF4-FFF2-40B4-BE49-F238E27FC236}">
                          <a16:creationId xmlns:a16="http://schemas.microsoft.com/office/drawing/2014/main" id="{00000000-0008-0000-0500-0000AF000000}"/>
                        </a:ext>
                      </a:extLst>
                    </xdr:cNvPr>
                    <xdr:cNvCxnSpPr/>
                  </xdr:nvCxnSpPr>
                  <xdr:spPr>
                    <a:xfrm flipH="1">
                      <a:off x="5086501" y="22584596"/>
                      <a:ext cx="1712100" cy="879006"/>
                    </a:xfrm>
                    <a:prstGeom prst="straightConnector1">
                      <a:avLst/>
                    </a:prstGeom>
                    <a:ln w="19050">
                      <a:solidFill>
                        <a:schemeClr val="accent2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6" name="Straight Arrow Connector 6">
                      <a:extLst>
                        <a:ext uri="{FF2B5EF4-FFF2-40B4-BE49-F238E27FC236}">
                          <a16:creationId xmlns:a16="http://schemas.microsoft.com/office/drawing/2014/main" id="{00000000-0008-0000-0500-0000B0000000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6785123" y="20783882"/>
                      <a:ext cx="0" cy="1785472"/>
                    </a:xfrm>
                    <a:prstGeom prst="straightConnector1">
                      <a:avLst/>
                    </a:prstGeom>
                    <a:ln w="3175">
                      <a:solidFill>
                        <a:srgbClr val="0000FF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177" name="TextBox 7">
                      <a:extLst>
                        <a:ext uri="{FF2B5EF4-FFF2-40B4-BE49-F238E27FC236}">
                          <a16:creationId xmlns:a16="http://schemas.microsoft.com/office/drawing/2014/main" id="{00000000-0008-0000-0500-0000B1000000}"/>
                        </a:ext>
                      </a:extLst>
                    </xdr:cNvPr>
                    <xdr:cNvSpPr txBox="1"/>
                  </xdr:nvSpPr>
                  <xdr:spPr>
                    <a:xfrm>
                      <a:off x="10179030" y="22458065"/>
                      <a:ext cx="1106201" cy="746378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1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v</a:t>
                      </a:r>
                      <a:r>
                        <a:rPr kumimoji="0" lang="en-AU" sz="1100" b="1" i="0" u="none" strike="noStrike" kern="1200" cap="none" spc="0" normalizeH="0" baseline="-25000">
                          <a:ln>
                            <a:noFill/>
                          </a:ln>
                          <a:solidFill>
                            <a:srgbClr val="00B05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1</a:t>
                      </a:r>
                    </a:p>
                  </xdr:txBody>
                </xdr:sp>
                <xdr:sp macro="" textlink="">
                  <xdr:nvSpPr>
                    <xdr:cNvPr id="178" name="TextBox 8">
                      <a:extLst>
                        <a:ext uri="{FF2B5EF4-FFF2-40B4-BE49-F238E27FC236}">
                          <a16:creationId xmlns:a16="http://schemas.microsoft.com/office/drawing/2014/main" id="{00000000-0008-0000-0500-0000B2000000}"/>
                        </a:ext>
                      </a:extLst>
                    </xdr:cNvPr>
                    <xdr:cNvSpPr txBox="1"/>
                  </xdr:nvSpPr>
                  <xdr:spPr>
                    <a:xfrm>
                      <a:off x="5514296" y="22981606"/>
                      <a:ext cx="819231" cy="756410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1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chemeClr val="accent2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v</a:t>
                      </a:r>
                      <a:r>
                        <a:rPr kumimoji="0" lang="en-AU" sz="1100" b="1" i="0" u="none" strike="noStrike" kern="1200" cap="none" spc="0" normalizeH="0" baseline="-25000">
                          <a:ln>
                            <a:noFill/>
                          </a:ln>
                          <a:solidFill>
                            <a:schemeClr val="accent2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2</a:t>
                      </a:r>
                    </a:p>
                  </xdr:txBody>
                </xdr:sp>
                <xdr:sp macro="" textlink="">
                  <xdr:nvSpPr>
                    <xdr:cNvPr id="179" name="TextBox 9">
                      <a:extLst>
                        <a:ext uri="{FF2B5EF4-FFF2-40B4-BE49-F238E27FC236}">
                          <a16:creationId xmlns:a16="http://schemas.microsoft.com/office/drawing/2014/main" id="{00000000-0008-0000-0500-0000B3000000}"/>
                        </a:ext>
                      </a:extLst>
                    </xdr:cNvPr>
                    <xdr:cNvSpPr txBox="1"/>
                  </xdr:nvSpPr>
                  <xdr:spPr>
                    <a:xfrm>
                      <a:off x="5513672" y="20391835"/>
                      <a:ext cx="1249012" cy="591807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9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a:t>W</a:t>
                      </a:r>
                      <a:endParaRPr kumimoji="0" lang="en-AU" sz="900" b="1" i="0" u="none" strike="noStrike" kern="1200" cap="none" spc="0" normalizeH="0" baseline="-25000">
                        <a:ln>
                          <a:noFill/>
                        </a:ln>
                        <a:solidFill>
                          <a:srgbClr val="0000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180" name="Straight Arrow Connector 3">
                      <a:extLst>
                        <a:ext uri="{FF2B5EF4-FFF2-40B4-BE49-F238E27FC236}">
                          <a16:creationId xmlns:a16="http://schemas.microsoft.com/office/drawing/2014/main" id="{00000000-0008-0000-0500-0000B4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6795715" y="20365949"/>
                      <a:ext cx="2005467" cy="2196903"/>
                    </a:xfrm>
                    <a:prstGeom prst="straightConnector1">
                      <a:avLst/>
                    </a:prstGeom>
                    <a:ln w="3175">
                      <a:solidFill>
                        <a:srgbClr val="FF0000"/>
                      </a:solidFill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181" name="TextBox 5">
                          <a:extLst>
                            <a:ext uri="{FF2B5EF4-FFF2-40B4-BE49-F238E27FC236}">
                              <a16:creationId xmlns:a16="http://schemas.microsoft.com/office/drawing/2014/main" id="{00000000-0008-0000-0500-0000B5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515720" y="20646917"/>
                          <a:ext cx="661255" cy="100238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r>
                                      <a:rPr kumimoji="0" lang="pt-BR" sz="1100" b="1" i="0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𝐤</m:t>
                                    </m:r>
                                  </m:e>
                                </m:bar>
                              </m:oMath>
                            </m:oMathPara>
                          </a14:m>
                          <a:endParaRPr lang="en-AU" sz="1100" b="1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181" name="TextBox 5">
                          <a:extLst>
                            <a:ext uri="{FF2B5EF4-FFF2-40B4-BE49-F238E27FC236}">
                              <a16:creationId xmlns:a16="http://schemas.microsoft.com/office/drawing/2014/main" id="{5A1CFD12-B3A9-C89B-8259-49C3561B2F5F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515720" y="20646917"/>
                          <a:ext cx="661255" cy="100238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▁𝐤</a:t>
                          </a:r>
                          <a:endParaRPr lang="en-AU" sz="1100" b="1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Fallback>
                </mc:AlternateContent>
                <xdr:cxnSp macro="">
                  <xdr:nvCxnSpPr>
                    <xdr:cNvPr id="182" name="Straight Connector 181">
                      <a:extLst>
                        <a:ext uri="{FF2B5EF4-FFF2-40B4-BE49-F238E27FC236}">
                          <a16:creationId xmlns:a16="http://schemas.microsoft.com/office/drawing/2014/main" id="{00000000-0008-0000-0500-0000B6000000}"/>
                        </a:ext>
                      </a:extLst>
                    </xdr:cNvPr>
                    <xdr:cNvCxnSpPr/>
                  </xdr:nvCxnSpPr>
                  <xdr:spPr>
                    <a:xfrm>
                      <a:off x="8846764" y="20549025"/>
                      <a:ext cx="1796" cy="2746924"/>
                    </a:xfrm>
                    <a:prstGeom prst="line">
                      <a:avLst/>
                    </a:prstGeom>
                    <a:ln w="3175">
                      <a:solidFill>
                        <a:sysClr val="windowText" lastClr="000000"/>
                      </a:solidFill>
                      <a:prstDash val="dash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3" name="Straight Arrow Connector 182">
                      <a:extLst>
                        <a:ext uri="{FF2B5EF4-FFF2-40B4-BE49-F238E27FC236}">
                          <a16:creationId xmlns:a16="http://schemas.microsoft.com/office/drawing/2014/main" id="{00000000-0008-0000-0500-0000B7000000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>
                      <a:off x="6775811" y="22588215"/>
                      <a:ext cx="2112192" cy="694476"/>
                    </a:xfrm>
                    <a:prstGeom prst="straightConnector1">
                      <a:avLst/>
                    </a:prstGeom>
                    <a:ln w="3175">
                      <a:solidFill>
                        <a:sysClr val="windowText" lastClr="000000"/>
                      </a:solidFill>
                      <a:prstDash val="dash"/>
                      <a:tailEnd type="stealth" w="lg" len="lg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184" name="TextBox 20">
                          <a:extLst>
                            <a:ext uri="{FF2B5EF4-FFF2-40B4-BE49-F238E27FC236}">
                              <a16:creationId xmlns:a16="http://schemas.microsoft.com/office/drawing/2014/main" id="{00000000-0008-0000-0500-0000B8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4407540" y="22438927"/>
                          <a:ext cx="844742" cy="750273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bar>
                                  <m:bar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acc>
                                      <m:accPr>
                                        <m:chr m:val="̂"/>
                                        <m:ctrlPr>
                                          <a:rPr kumimoji="0" lang="pt-BR" sz="1100" b="1" i="1" u="none" strike="noStrike" kern="0" cap="none" spc="0" normalizeH="0" baseline="0" noProof="0">
                                            <a:ln>
                                              <a:noFill/>
                                            </a:ln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uLnTx/>
                                            <a:uFillTx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kumimoji="0" lang="pt-BR" sz="1100" b="1" i="0" u="none" strike="noStrike" kern="0" cap="none" spc="0" normalizeH="0" baseline="0" noProof="0">
                                            <a:ln>
                                              <a:noFill/>
                                            </a:ln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uLnTx/>
                                            <a:uFillTx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𝐤</m:t>
                                        </m:r>
                                      </m:e>
                                    </m:acc>
                                  </m:e>
                                </m:ba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184" name="TextBox 20">
                          <a:extLst>
                            <a:ext uri="{FF2B5EF4-FFF2-40B4-BE49-F238E27FC236}">
                              <a16:creationId xmlns:a16="http://schemas.microsoft.com/office/drawing/2014/main" id="{9D75945B-DB41-235E-AC20-AD2F703D5B7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4407540" y="22438927"/>
                          <a:ext cx="844742" cy="750273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▁(𝐤 ̂ )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 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Fallback>
                </mc:AlternateContent>
                <xdr:sp macro="" textlink="">
                  <xdr:nvSpPr>
                    <xdr:cNvPr id="185" name="TextBox 23">
                      <a:extLst>
                        <a:ext uri="{FF2B5EF4-FFF2-40B4-BE49-F238E27FC236}">
                          <a16:creationId xmlns:a16="http://schemas.microsoft.com/office/drawing/2014/main" id="{00000000-0008-0000-0500-0000B9000000}"/>
                        </a:ext>
                      </a:extLst>
                    </xdr:cNvPr>
                    <xdr:cNvSpPr txBox="1"/>
                  </xdr:nvSpPr>
                  <xdr:spPr>
                    <a:xfrm>
                      <a:off x="11138352" y="21634221"/>
                      <a:ext cx="2744871" cy="640284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  <a:scene3d>
                      <a:camera prst="orthographicFront"/>
                      <a:lightRig rig="threePt" dir="t"/>
                    </a:scene3d>
                    <a:sp3d>
                      <a:bevelT/>
                    </a:sp3d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r"/>
                      <a:r>
                        <a:rPr lang="el-GR" sz="1100" b="1">
                          <a:solidFill>
                            <a:srgbClr val="00B050"/>
                          </a:solidFill>
                        </a:rPr>
                        <a:t>α</a:t>
                      </a:r>
                      <a:r>
                        <a:rPr lang="en-AU" sz="1100" b="1">
                          <a:solidFill>
                            <a:srgbClr val="00B050"/>
                          </a:solidFill>
                        </a:rPr>
                        <a:t> = v</a:t>
                      </a:r>
                      <a:r>
                        <a:rPr lang="en-AU" sz="1100" b="1" baseline="30000">
                          <a:solidFill>
                            <a:srgbClr val="00B050"/>
                          </a:solidFill>
                        </a:rPr>
                        <a:t>t</a:t>
                      </a:r>
                      <a:r>
                        <a:rPr lang="en-AU" sz="1100" b="1" baseline="-25000">
                          <a:solidFill>
                            <a:srgbClr val="00B050"/>
                          </a:solidFill>
                        </a:rPr>
                        <a:t>1</a:t>
                      </a:r>
                      <a:r>
                        <a:rPr lang="en-AU" sz="1100" b="1">
                          <a:solidFill>
                            <a:srgbClr val="00B050"/>
                          </a:solidFill>
                        </a:rPr>
                        <a:t>k </a:t>
                      </a:r>
                    </a:p>
                  </xdr:txBody>
                </xdr:sp>
                <xdr:sp macro="" textlink="">
                  <xdr:nvSpPr>
                    <xdr:cNvPr id="186" name="TextBox 24">
                      <a:extLst>
                        <a:ext uri="{FF2B5EF4-FFF2-40B4-BE49-F238E27FC236}">
                          <a16:creationId xmlns:a16="http://schemas.microsoft.com/office/drawing/2014/main" id="{00000000-0008-0000-0500-0000BA000000}"/>
                        </a:ext>
                      </a:extLst>
                    </xdr:cNvPr>
                    <xdr:cNvSpPr txBox="1">
                      <a:spLocks noChangeAspect="1"/>
                    </xdr:cNvSpPr>
                  </xdr:nvSpPr>
                  <xdr:spPr>
                    <a:xfrm rot="19406871">
                      <a:off x="2385057" y="22403531"/>
                      <a:ext cx="2416646" cy="1647689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  <a:scene3d>
                      <a:camera prst="orthographicFront"/>
                      <a:lightRig rig="threePt" dir="t"/>
                    </a:scene3d>
                    <a:sp3d>
                      <a:bevelT/>
                    </a:sp3d>
                  </xdr:spPr>
                  <xdr:txBody>
                    <a:bodyPr vertOverflow="overflow" horzOverflow="overflow" wrap="none" rtlCol="0" anchor="ctr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l-GR" sz="1100" b="1">
                          <a:solidFill>
                            <a:schemeClr val="accent2"/>
                          </a:solidFill>
                        </a:rPr>
                        <a:t>β</a:t>
                      </a:r>
                      <a:r>
                        <a:rPr lang="en-AU" sz="1100" b="1">
                          <a:solidFill>
                            <a:schemeClr val="accent2"/>
                          </a:solidFill>
                        </a:rPr>
                        <a:t> = v</a:t>
                      </a:r>
                      <a:r>
                        <a:rPr lang="en-AU" sz="1100" b="1" baseline="30000">
                          <a:solidFill>
                            <a:schemeClr val="accent2"/>
                          </a:solidFill>
                        </a:rPr>
                        <a:t>t</a:t>
                      </a:r>
                      <a:r>
                        <a:rPr lang="en-AU" sz="1100" b="1" baseline="-25000">
                          <a:solidFill>
                            <a:schemeClr val="accent2"/>
                          </a:solidFill>
                        </a:rPr>
                        <a:t>2</a:t>
                      </a:r>
                      <a:r>
                        <a:rPr lang="en-AU" sz="1100" b="1">
                          <a:solidFill>
                            <a:schemeClr val="accent2"/>
                          </a:solidFill>
                        </a:rPr>
                        <a:t>k </a:t>
                      </a:r>
                      <a:endParaRPr lang="en-AU" sz="1100" b="1" u="sng">
                        <a:solidFill>
                          <a:schemeClr val="accent2"/>
                        </a:solidFill>
                      </a:endParaRPr>
                    </a:p>
                  </xdr:txBody>
                </xdr:sp>
              </xdr:grpSp>
              <xdr:cxnSp macro="">
                <xdr:nvCxnSpPr>
                  <xdr:cNvPr id="170" name="Straight Arrow Connector 169">
                    <a:extLst>
                      <a:ext uri="{FF2B5EF4-FFF2-40B4-BE49-F238E27FC236}">
                        <a16:creationId xmlns:a16="http://schemas.microsoft.com/office/drawing/2014/main" id="{00000000-0008-0000-0500-0000AA000000}"/>
                      </a:ext>
                    </a:extLst>
                  </xdr:cNvPr>
                  <xdr:cNvCxnSpPr/>
                </xdr:nvCxnSpPr>
                <xdr:spPr>
                  <a:xfrm flipH="1" flipV="1">
                    <a:off x="18618579" y="14582181"/>
                    <a:ext cx="1259978" cy="1737260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tailEnd type="stealth" w="lg" len="lg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1" name="Straight Arrow Connector 16">
                    <a:extLst>
                      <a:ext uri="{FF2B5EF4-FFF2-40B4-BE49-F238E27FC236}">
                        <a16:creationId xmlns:a16="http://schemas.microsoft.com/office/drawing/2014/main" id="{00000000-0008-0000-0500-0000AB000000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 flipH="1">
                    <a:off x="18656446" y="16377685"/>
                    <a:ext cx="1184246" cy="91303"/>
                  </a:xfrm>
                  <a:prstGeom prst="straightConnector1">
                    <a:avLst/>
                  </a:prstGeom>
                  <a:ln w="3175">
                    <a:solidFill>
                      <a:sysClr val="windowText" lastClr="000000"/>
                    </a:solidFill>
                    <a:prstDash val="dash"/>
                    <a:tailEnd type="stealth" w="lg" len="lg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2" name="Straight Connector 15">
                    <a:extLst>
                      <a:ext uri="{FF2B5EF4-FFF2-40B4-BE49-F238E27FC236}">
                        <a16:creationId xmlns:a16="http://schemas.microsoft.com/office/drawing/2014/main" id="{00000000-0008-0000-0500-0000AC000000}"/>
                      </a:ext>
                    </a:extLst>
                  </xdr:cNvPr>
                  <xdr:cNvCxnSpPr/>
                </xdr:nvCxnSpPr>
                <xdr:spPr>
                  <a:xfrm>
                    <a:off x="18656443" y="14660632"/>
                    <a:ext cx="0" cy="1788255"/>
                  </a:xfrm>
                  <a:prstGeom prst="line">
                    <a:avLst/>
                  </a:prstGeom>
                  <a:ln w="3175">
                    <a:solidFill>
                      <a:sysClr val="windowText" lastClr="000000"/>
                    </a:solidFill>
                    <a:prstDash val="dash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405" name="TextBox 20">
                      <a:extLst>
                        <a:ext uri="{FF2B5EF4-FFF2-40B4-BE49-F238E27FC236}">
                          <a16:creationId xmlns:a16="http://schemas.microsoft.com/office/drawing/2014/main" id="{00000000-0008-0000-0500-000095010000}"/>
                        </a:ext>
                      </a:extLst>
                    </xdr:cNvPr>
                    <xdr:cNvSpPr txBox="1"/>
                  </xdr:nvSpPr>
                  <xdr:spPr>
                    <a:xfrm>
                      <a:off x="7870657" y="1214372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bar>
                                  <m:barPr>
                                    <m:ctrlPr>
                                      <a:rPr lang="pt-BR" sz="1100" b="1" i="1" kern="1200" baseline="0"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barPr>
                                  <m:e>
                                    <m:r>
                                      <a:rPr lang="pt-BR" sz="1100" b="1" i="1" kern="1200" baseline="0"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𝒌</m:t>
                                    </m:r>
                                  </m:e>
                                </m:ba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𝟎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405" name="TextBox 20">
                      <a:extLst>
                        <a:ext uri="{FF2B5EF4-FFF2-40B4-BE49-F238E27FC236}">
                          <a16:creationId xmlns:a16="http://schemas.microsoft.com/office/drawing/2014/main" id="{49CBD2D0-9F5B-408A-A90C-06913CCD7EA9}"/>
                        </a:ext>
                      </a:extLst>
                    </xdr:cNvPr>
                    <xdr:cNvSpPr txBox="1"/>
                  </xdr:nvSpPr>
                  <xdr:spPr>
                    <a:xfrm>
                      <a:off x="7870657" y="1214372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lang="pt-BR" sz="1100" b="1" i="0" kern="1200" baseline="0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▁𝒌</a:t>
                      </a:r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_𝟎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ysClr val="windowText" lastClr="000000"/>
                        </a:solidFill>
                      </a:endParaRPr>
                    </a:p>
                  </xdr:txBody>
                </xdr:sp>
              </mc:Fallback>
            </mc:AlternateContent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406" name="TextBox 20">
                      <a:extLst>
                        <a:ext uri="{FF2B5EF4-FFF2-40B4-BE49-F238E27FC236}">
                          <a16:creationId xmlns:a16="http://schemas.microsoft.com/office/drawing/2014/main" id="{00000000-0008-0000-0500-000096010000}"/>
                        </a:ext>
                      </a:extLst>
                    </xdr:cNvPr>
                    <xdr:cNvSpPr txBox="1"/>
                  </xdr:nvSpPr>
                  <xdr:spPr>
                    <a:xfrm>
                      <a:off x="7670801" y="205895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𝟎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406" name="TextBox 20">
                      <a:extLst>
                        <a:ext uri="{FF2B5EF4-FFF2-40B4-BE49-F238E27FC236}">
                          <a16:creationId xmlns:a16="http://schemas.microsoft.com/office/drawing/2014/main" id="{6A4DC447-D576-4111-8EB2-FF48DB4B7FF2}"/>
                        </a:ext>
                      </a:extLst>
                    </xdr:cNvPr>
                    <xdr:cNvSpPr txBox="1"/>
                  </xdr:nvSpPr>
                  <xdr:spPr>
                    <a:xfrm>
                      <a:off x="7670801" y="205895"/>
                      <a:ext cx="300789" cy="345733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𝒌_𝟎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461" name="TextBox 9">
                <a:extLst>
                  <a:ext uri="{FF2B5EF4-FFF2-40B4-BE49-F238E27FC236}">
                    <a16:creationId xmlns:a16="http://schemas.microsoft.com/office/drawing/2014/main" id="{00000000-0008-0000-0500-0000CD010000}"/>
                  </a:ext>
                </a:extLst>
              </xdr:cNvPr>
              <xdr:cNvSpPr txBox="1"/>
            </xdr:nvSpPr>
            <xdr:spPr>
              <a:xfrm>
                <a:off x="7718925" y="391383"/>
                <a:ext cx="274754" cy="194612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H</a:t>
                </a:r>
                <a:r>
                  <a:rPr kumimoji="0" lang="en-AU" sz="900" b="1" i="0" u="none" strike="noStrike" kern="1200" cap="none" spc="0" normalizeH="0" baseline="-2500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calibrated</a:t>
                </a:r>
              </a:p>
            </xdr:txBody>
          </xdr:sp>
          <xdr:sp macro="" textlink="">
            <xdr:nvSpPr>
              <xdr:cNvPr id="462" name="TextBox 9">
                <a:extLst>
                  <a:ext uri="{FF2B5EF4-FFF2-40B4-BE49-F238E27FC236}">
                    <a16:creationId xmlns:a16="http://schemas.microsoft.com/office/drawing/2014/main" id="{00000000-0008-0000-0500-0000CE010000}"/>
                  </a:ext>
                </a:extLst>
              </xdr:cNvPr>
              <xdr:cNvSpPr txBox="1"/>
            </xdr:nvSpPr>
            <xdr:spPr>
              <a:xfrm>
                <a:off x="6514096" y="546616"/>
                <a:ext cx="274754" cy="194612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H</a:t>
                </a:r>
                <a:r>
                  <a:rPr kumimoji="0" lang="en-AU" sz="900" b="1" i="0" u="none" strike="noStrike" kern="1200" cap="none" spc="0" normalizeH="0" baseline="-2500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others</a:t>
                </a:r>
              </a:p>
            </xdr:txBody>
          </xdr:sp>
        </xdr:grpSp>
        <xdr:sp macro="" textlink="">
          <xdr:nvSpPr>
            <xdr:cNvPr id="7" name="TextBox 14">
              <a:extLst>
                <a:ext uri="{FF2B5EF4-FFF2-40B4-BE49-F238E27FC236}">
                  <a16:creationId xmlns:a16="http://schemas.microsoft.com/office/drawing/2014/main" id="{00000000-0008-0000-0500-000007000000}"/>
                </a:ext>
              </a:extLst>
            </xdr:cNvPr>
            <xdr:cNvSpPr txBox="1"/>
          </xdr:nvSpPr>
          <xdr:spPr>
            <a:xfrm>
              <a:off x="6031904" y="1322462"/>
              <a:ext cx="1143074" cy="182739"/>
            </a:xfrm>
            <a:prstGeom prst="rect">
              <a:avLst/>
            </a:prstGeom>
            <a:noFill/>
            <a:ln w="3175">
              <a:noFill/>
            </a:ln>
          </xdr:spPr>
          <xdr:txBody>
            <a:bodyPr vertOverflow="overflow" horzOverflow="overflow" wrap="none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 algn="l"/>
              <a:r>
                <a:rPr lang="en-AU" sz="700" b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ortogonal subspaces (x,y)</a:t>
              </a:r>
            </a:p>
          </xdr:txBody>
        </xdr:sp>
        <xdr:cxnSp macro="">
          <xdr:nvCxnSpPr>
            <xdr:cNvPr id="9" name="Straight Arrow Connector 8">
              <a:extLst>
                <a:ext uri="{FF2B5EF4-FFF2-40B4-BE49-F238E27FC236}">
                  <a16:creationId xmlns:a16="http://schemas.microsoft.com/office/drawing/2014/main" id="{00000000-0008-0000-0500-000009000000}"/>
                </a:ext>
              </a:extLst>
            </xdr:cNvPr>
            <xdr:cNvCxnSpPr>
              <a:cxnSpLocks noChangeAspect="1"/>
            </xdr:cNvCxnSpPr>
          </xdr:nvCxnSpPr>
          <xdr:spPr>
            <a:xfrm flipH="1">
              <a:off x="7269871" y="1003936"/>
              <a:ext cx="79940" cy="82296"/>
            </a:xfrm>
            <a:prstGeom prst="straightConnector1">
              <a:avLst/>
            </a:prstGeom>
            <a:ln w="3175">
              <a:solidFill>
                <a:schemeClr val="tx1"/>
              </a:solidFill>
              <a:prstDash val="dash"/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" name="Straight Arrow Connector 11">
              <a:extLst>
                <a:ext uri="{FF2B5EF4-FFF2-40B4-BE49-F238E27FC236}">
                  <a16:creationId xmlns:a16="http://schemas.microsoft.com/office/drawing/2014/main" id="{00000000-0008-0000-0500-00000C000000}"/>
                </a:ext>
              </a:extLst>
            </xdr:cNvPr>
            <xdr:cNvCxnSpPr/>
          </xdr:nvCxnSpPr>
          <xdr:spPr>
            <a:xfrm flipH="1" flipV="1">
              <a:off x="7120504" y="1085172"/>
              <a:ext cx="137160" cy="0"/>
            </a:xfrm>
            <a:prstGeom prst="straightConnector1">
              <a:avLst/>
            </a:prstGeom>
            <a:ln w="3175">
              <a:solidFill>
                <a:schemeClr val="tx1"/>
              </a:solidFill>
              <a:prstDash val="dash"/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TextBox 9">
            <a:extLst>
              <a:ext uri="{FF2B5EF4-FFF2-40B4-BE49-F238E27FC236}">
                <a16:creationId xmlns:a16="http://schemas.microsoft.com/office/drawing/2014/main" id="{00000000-0008-0000-0500-000014000000}"/>
              </a:ext>
            </a:extLst>
          </xdr:cNvPr>
          <xdr:cNvSpPr txBox="1"/>
        </xdr:nvSpPr>
        <xdr:spPr>
          <a:xfrm>
            <a:off x="7858768" y="296492"/>
            <a:ext cx="274218" cy="193283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AU" sz="900" b="1" i="0" u="none" strike="noStrike" kern="1200" cap="none" spc="0" normalizeH="0" baseline="0">
                <a:ln>
                  <a:noFill/>
                </a:ln>
                <a:solidFill>
                  <a:srgbClr val="0000FF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&amp;</a:t>
            </a:r>
            <a:endParaRPr kumimoji="0" lang="en-AU" sz="900" b="1" i="0" u="none" strike="noStrike" kern="1200" cap="none" spc="0" normalizeH="0" baseline="-25000">
              <a:ln>
                <a:noFill/>
              </a:ln>
              <a:solidFill>
                <a:srgbClr val="0000FF"/>
              </a:solidFill>
              <a:effectLst/>
              <a:uLnTx/>
              <a:uFillTx/>
              <a:latin typeface="Cambria Math" panose="02040503050406030204" pitchFamily="18" charset="0"/>
              <a:ea typeface="Cambria Math" panose="02040503050406030204" pitchFamily="18" charset="0"/>
              <a:cs typeface="+mn-cs"/>
            </a:endParaRPr>
          </a:p>
        </xdr:txBody>
      </xdr:sp>
    </xdr:grpSp>
    <xdr:clientData/>
  </xdr:twoCellAnchor>
  <xdr:twoCellAnchor>
    <xdr:from>
      <xdr:col>1</xdr:col>
      <xdr:colOff>150390</xdr:colOff>
      <xdr:row>10</xdr:row>
      <xdr:rowOff>0</xdr:rowOff>
    </xdr:from>
    <xdr:to>
      <xdr:col>5</xdr:col>
      <xdr:colOff>431127</xdr:colOff>
      <xdr:row>17</xdr:row>
      <xdr:rowOff>31813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GrpSpPr>
          <a:grpSpLocks noChangeAspect="1"/>
        </xdr:cNvGrpSpPr>
      </xdr:nvGrpSpPr>
      <xdr:grpSpPr>
        <a:xfrm>
          <a:off x="255666" y="2005263"/>
          <a:ext cx="2727158" cy="1435497"/>
          <a:chOff x="17129125" y="22225003"/>
          <a:chExt cx="6683375" cy="3928697"/>
        </a:xfrm>
      </xdr:grpSpPr>
      <xdr:grpSp>
        <xdr:nvGrpSpPr>
          <xdr:cNvPr id="29" name="Group 28">
            <a:extLst>
              <a:ext uri="{FF2B5EF4-FFF2-40B4-BE49-F238E27FC236}">
                <a16:creationId xmlns:a16="http://schemas.microsoft.com/office/drawing/2014/main" id="{00000000-0008-0000-0500-00001D000000}"/>
              </a:ext>
            </a:extLst>
          </xdr:cNvPr>
          <xdr:cNvGrpSpPr/>
        </xdr:nvGrpSpPr>
        <xdr:grpSpPr>
          <a:xfrm>
            <a:off x="17129125" y="22225003"/>
            <a:ext cx="6683375" cy="3928697"/>
            <a:chOff x="17859375" y="18161001"/>
            <a:chExt cx="6683375" cy="4865275"/>
          </a:xfrm>
        </xdr:grpSpPr>
        <xdr:sp macro="" textlink="">
          <xdr:nvSpPr>
            <xdr:cNvPr id="31" name="Rectangle 30">
              <a:extLst>
                <a:ext uri="{FF2B5EF4-FFF2-40B4-BE49-F238E27FC236}">
                  <a16:creationId xmlns:a16="http://schemas.microsoft.com/office/drawing/2014/main" id="{00000000-0008-0000-0500-00001F000000}"/>
                </a:ext>
              </a:extLst>
            </xdr:cNvPr>
            <xdr:cNvSpPr/>
          </xdr:nvSpPr>
          <xdr:spPr>
            <a:xfrm>
              <a:off x="17859375" y="18161001"/>
              <a:ext cx="6683375" cy="4865275"/>
            </a:xfrm>
            <a:prstGeom prst="rect">
              <a:avLst/>
            </a:prstGeom>
            <a:solidFill>
              <a:srgbClr val="D9F5FF"/>
            </a:solidFill>
            <a:ln w="19050">
              <a:solidFill>
                <a:sysClr val="windowText" lastClr="00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32" name="Group 31">
              <a:extLst>
                <a:ext uri="{FF2B5EF4-FFF2-40B4-BE49-F238E27FC236}">
                  <a16:creationId xmlns:a16="http://schemas.microsoft.com/office/drawing/2014/main" id="{00000000-0008-0000-0500-000020000000}"/>
                </a:ext>
              </a:extLst>
            </xdr:cNvPr>
            <xdr:cNvGrpSpPr/>
          </xdr:nvGrpSpPr>
          <xdr:grpSpPr>
            <a:xfrm>
              <a:off x="17986376" y="18330916"/>
              <a:ext cx="6287294" cy="4587536"/>
              <a:chOff x="17986376" y="18330916"/>
              <a:chExt cx="6287294" cy="4587536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3" name="TextBox 4">
                    <a:extLst>
                      <a:ext uri="{FF2B5EF4-FFF2-40B4-BE49-F238E27FC236}">
                        <a16:creationId xmlns:a16="http://schemas.microsoft.com/office/drawing/2014/main" id="{00000000-0008-0000-0500-000021000000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14:m>
                      <m:oMath xmlns:m="http://schemas.openxmlformats.org/officeDocument/2006/math">
                        <m:r>
                          <a:rPr lang="en-AU" sz="15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en-AU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𝐔</m:t>
                        </m:r>
                        <m:r>
                          <a:rPr lang="pt-BR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   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AU" sz="15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2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b="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mr>
                            </m:m>
                          </m:e>
                        </m:d>
                      </m:oMath>
                    </a14:m>
                    <a:r>
                      <a:rPr lang="en-AU" sz="1500"/>
                      <a:t>    </a:t>
                    </a:r>
                    <a14:m>
                      <m:oMath xmlns:m="http://schemas.openxmlformats.org/officeDocument/2006/math">
                        <m:d>
                          <m:dPr>
                            <m:begChr m:val="⌈"/>
                            <m:endChr m:val="⌉"/>
                            <m:ctrlPr>
                              <a:rPr lang="en-AU" sz="15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</m:m>
                          </m:e>
                        </m:d>
                      </m:oMath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33" name="TextBox 4">
                    <a:extLst>
                      <a:ext uri="{FF2B5EF4-FFF2-40B4-BE49-F238E27FC236}">
                        <a16:creationId xmlns:a16="http://schemas.microsoft.com/office/drawing/2014/main" id="{F8E44934-8256-5087-14EC-48B8B122C98D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en-AU" sz="1500" b="0" i="0">
                        <a:latin typeface="Cambria Math" panose="02040503050406030204" pitchFamily="18" charset="0"/>
                      </a:rPr>
                      <a:t>=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𝐔</a:t>
                    </a:r>
                    <a:r>
                      <a:rPr lang="pt-BR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   </a:t>
                    </a:r>
                    <a:r>
                      <a:rPr lang="en-AU" sz="1500" b="0" i="0">
                        <a:latin typeface="Cambria Math" panose="02040503050406030204" pitchFamily="18" charset="0"/>
                      </a:rPr>
                      <a:t>[■8(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_1&amp;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_2 )]</a:t>
                    </a:r>
                    <a:r>
                      <a:rPr lang="en-AU" sz="1500"/>
                      <a:t>    </a:t>
                    </a:r>
                    <a:r>
                      <a:rPr lang="en-AU" sz="1500" i="0">
                        <a:latin typeface="Cambria Math" panose="02040503050406030204" pitchFamily="18" charset="0"/>
                      </a:rPr>
                      <a:t>⌈■8(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1^t@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2^t )⌉</a:t>
                    </a:r>
                    <a:endParaRPr lang="en-AU" sz="1500"/>
                  </a:p>
                </xdr:txBody>
              </xdr:sp>
            </mc:Fallback>
          </mc:AlternateContent>
          <xdr:pic>
            <xdr:nvPicPr>
              <xdr:cNvPr id="34" name="Picture 33">
                <a:extLst>
                  <a:ext uri="{FF2B5EF4-FFF2-40B4-BE49-F238E27FC236}">
                    <a16:creationId xmlns:a16="http://schemas.microsoft.com/office/drawing/2014/main" id="{00000000-0008-0000-0500-000022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160999" y="18330916"/>
                <a:ext cx="6112671" cy="2497086"/>
              </a:xfrm>
              <a:prstGeom prst="rect">
                <a:avLst/>
              </a:prstGeom>
              <a:noFill/>
              <a:ln w="3175">
                <a:solidFill>
                  <a:schemeClr val="tx1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5" name="TextBox 4">
                    <a:extLst>
                      <a:ext uri="{FF2B5EF4-FFF2-40B4-BE49-F238E27FC236}">
                        <a16:creationId xmlns:a16="http://schemas.microsoft.com/office/drawing/2014/main" id="{00000000-0008-0000-0500-000023000000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p>
                            <m:sSupPr>
                              <m:ctrlPr>
                                <a:rPr lang="en-AU" sz="1500" b="1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𝑸</m:t>
                              </m:r>
                            </m:e>
                            <m:sup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𝟏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/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𝟐</m:t>
                              </m:r>
                            </m:sup>
                          </m:sSup>
                          <m:r>
                            <a:rPr lang="pt-BR" sz="1500" b="1" i="0">
                              <a:latin typeface="Cambria Math" panose="02040503050406030204" pitchFamily="18" charset="0"/>
                            </a:rPr>
                            <m:t>𝐉</m:t>
                          </m:r>
                        </m:oMath>
                      </m:oMathPara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35" name="TextBox 4">
                    <a:extLst>
                      <a:ext uri="{FF2B5EF4-FFF2-40B4-BE49-F238E27FC236}">
                        <a16:creationId xmlns:a16="http://schemas.microsoft.com/office/drawing/2014/main" id="{798DD89A-0DBA-2E69-6216-2857A06C4CAF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lang="pt-BR" sz="1500" b="1" i="0">
                        <a:latin typeface="Cambria Math" panose="02040503050406030204" pitchFamily="18" charset="0"/>
                      </a:rPr>
                      <a:t>𝑸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^(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𝟏/𝟐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)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 𝐉</a:t>
                    </a:r>
                    <a:endParaRPr lang="en-AU" sz="1500"/>
                  </a:p>
                </xdr:txBody>
              </xdr:sp>
            </mc:Fallback>
          </mc:AlternateContent>
        </xdr:grpSp>
      </xdr:grpSp>
      <xdr:sp macro="" textlink="">
        <xdr:nvSpPr>
          <xdr:cNvPr id="30" name="Freeform: Shape 29">
            <a:extLst>
              <a:ext uri="{FF2B5EF4-FFF2-40B4-BE49-F238E27FC236}">
                <a16:creationId xmlns:a16="http://schemas.microsoft.com/office/drawing/2014/main" id="{00000000-0008-0000-0500-00001E000000}"/>
              </a:ext>
            </a:extLst>
          </xdr:cNvPr>
          <xdr:cNvSpPr/>
        </xdr:nvSpPr>
        <xdr:spPr>
          <a:xfrm>
            <a:off x="19351625" y="22378829"/>
            <a:ext cx="2809875" cy="3345765"/>
          </a:xfrm>
          <a:custGeom>
            <a:avLst/>
            <a:gdLst>
              <a:gd name="connsiteX0" fmla="*/ 0 w 2778125"/>
              <a:gd name="connsiteY0" fmla="*/ 0 h 4143375"/>
              <a:gd name="connsiteX1" fmla="*/ 0 w 2778125"/>
              <a:gd name="connsiteY1" fmla="*/ 2778125 h 4143375"/>
              <a:gd name="connsiteX2" fmla="*/ 635000 w 2778125"/>
              <a:gd name="connsiteY2" fmla="*/ 3063875 h 4143375"/>
              <a:gd name="connsiteX3" fmla="*/ 635000 w 2778125"/>
              <a:gd name="connsiteY3" fmla="*/ 4143375 h 4143375"/>
              <a:gd name="connsiteX4" fmla="*/ 2778125 w 2778125"/>
              <a:gd name="connsiteY4" fmla="*/ 4111625 h 4143375"/>
              <a:gd name="connsiteX5" fmla="*/ 2762250 w 2778125"/>
              <a:gd name="connsiteY5" fmla="*/ 3127375 h 4143375"/>
              <a:gd name="connsiteX6" fmla="*/ 2254250 w 2778125"/>
              <a:gd name="connsiteY6" fmla="*/ 2825750 h 4143375"/>
              <a:gd name="connsiteX7" fmla="*/ 2238375 w 2778125"/>
              <a:gd name="connsiteY7" fmla="*/ 0 h 4143375"/>
              <a:gd name="connsiteX8" fmla="*/ 0 w 2778125"/>
              <a:gd name="connsiteY8" fmla="*/ 0 h 4143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778125" h="4143375">
                <a:moveTo>
                  <a:pt x="0" y="0"/>
                </a:moveTo>
                <a:lnTo>
                  <a:pt x="0" y="2778125"/>
                </a:lnTo>
                <a:lnTo>
                  <a:pt x="635000" y="3063875"/>
                </a:lnTo>
                <a:lnTo>
                  <a:pt x="635000" y="4143375"/>
                </a:lnTo>
                <a:lnTo>
                  <a:pt x="2778125" y="4111625"/>
                </a:lnTo>
                <a:lnTo>
                  <a:pt x="2762250" y="3127375"/>
                </a:lnTo>
                <a:lnTo>
                  <a:pt x="2254250" y="2825750"/>
                </a:lnTo>
                <a:cubicBezTo>
                  <a:pt x="2248958" y="1883833"/>
                  <a:pt x="2243667" y="941917"/>
                  <a:pt x="2238375" y="0"/>
                </a:cubicBez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64357</xdr:colOff>
      <xdr:row>1</xdr:row>
      <xdr:rowOff>31667</xdr:rowOff>
    </xdr:from>
    <xdr:to>
      <xdr:col>2</xdr:col>
      <xdr:colOff>462596</xdr:colOff>
      <xdr:row>2</xdr:row>
      <xdr:rowOff>144678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500-000024000000}"/>
                </a:ext>
              </a:extLst>
            </xdr:cNvPr>
            <xdr:cNvSpPr txBox="1"/>
          </xdr:nvSpPr>
          <xdr:spPr>
            <a:xfrm>
              <a:off x="169633" y="232193"/>
              <a:ext cx="1009845" cy="313538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bar>
                    <m:barPr>
                      <m:ctrlPr>
                        <a:rPr lang="pt-BR" sz="1400" b="1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1400" b="1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𝐤</m:t>
                      </m:r>
                    </m:e>
                  </m:bar>
                </m:oMath>
              </a14:m>
              <a:r>
                <a:rPr lang="pt-BR" sz="1400" b="1" i="1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𝒁</m:t>
                      </m:r>
                    </m:e>
                    <m:sup>
                      <m: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r>
                        <a:rPr lang="pt-BR" sz="14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</m:t>
                      </m:r>
                    </m:sup>
                  </m:sSup>
                  <m:r>
                    <a:rPr lang="pt-BR" sz="1400" b="1" i="1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</m:t>
                  </m:r>
                  <m:bar>
                    <m:barPr>
                      <m:ctrlPr>
                        <a:rPr lang="pt-BR" sz="1400" b="1" i="1" noProof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barPr>
                    <m:e>
                      <m:r>
                        <a:rPr lang="pt-BR" sz="1400" b="1" i="1" noProof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𝒉</m:t>
                      </m:r>
                    </m:e>
                  </m:bar>
                </m:oMath>
              </a14:m>
              <a:endParaRPr lang="pt-BR" sz="1400" b="1" i="1"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3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3B1E6053-93F8-4316-A732-40AEA8E57AF3}"/>
                </a:ext>
              </a:extLst>
            </xdr:cNvPr>
            <xdr:cNvSpPr txBox="1"/>
          </xdr:nvSpPr>
          <xdr:spPr>
            <a:xfrm>
              <a:off x="169633" y="232193"/>
              <a:ext cx="1009845" cy="313538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4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▁𝐤</a:t>
              </a:r>
              <a:r>
                <a:rPr lang="pt-BR" sz="1400" b="1" i="1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 </a:t>
              </a: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𝒁^(−𝟏)</a:t>
              </a:r>
              <a:r>
                <a:rPr lang="pt-BR" sz="14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</a:t>
              </a:r>
              <a:r>
                <a:rPr lang="pt-BR" sz="1400" b="1" i="0" noProof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▁𝒉</a:t>
              </a:r>
              <a:endParaRPr lang="pt-BR" sz="1400" b="1" i="1"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 noChangeAspect="1"/>
        </xdr:cNvGrpSpPr>
      </xdr:nvGrpSpPr>
      <xdr:grpSpPr>
        <a:xfrm>
          <a:off x="7315025" y="1864924"/>
          <a:ext cx="1598474" cy="1371466"/>
          <a:chOff x="12953011" y="16136699"/>
          <a:chExt cx="2763203" cy="2383157"/>
        </a:xfrm>
      </xdr:grpSpPr>
      <xdr:cxnSp macro="">
        <xdr:nvCxnSpPr>
          <xdr:cNvPr id="3" name="Straight Arrow Connector 9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11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Freeform 7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6" name="Freeform 8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7" name="Freeform 9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600-00000800000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B5E32D23-948D-ED95-EEDD-37599048AE3A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600-000009000000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5751C790-0038-23BA-8C5D-3E12C8CBBCB7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8</xdr:col>
      <xdr:colOff>608598</xdr:colOff>
      <xdr:row>8</xdr:row>
      <xdr:rowOff>35091</xdr:rowOff>
    </xdr:from>
    <xdr:to>
      <xdr:col>12</xdr:col>
      <xdr:colOff>431770</xdr:colOff>
      <xdr:row>16</xdr:row>
      <xdr:rowOff>76720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pSpPr>
          <a:grpSpLocks noChangeAspect="1"/>
        </xdr:cNvGrpSpPr>
      </xdr:nvGrpSpPr>
      <xdr:grpSpPr>
        <a:xfrm>
          <a:off x="4995111" y="1639302"/>
          <a:ext cx="2269593" cy="1645839"/>
          <a:chOff x="3085098" y="2180722"/>
          <a:chExt cx="2048376" cy="1485419"/>
        </a:xfrm>
      </xdr:grpSpPr>
      <xdr:grpSp>
        <xdr:nvGrpSpPr>
          <xdr:cNvPr id="44" name="Group 43">
            <a:extLst>
              <a:ext uri="{FF2B5EF4-FFF2-40B4-BE49-F238E27FC236}">
                <a16:creationId xmlns:a16="http://schemas.microsoft.com/office/drawing/2014/main" id="{00000000-0008-0000-0600-00002C000000}"/>
              </a:ext>
            </a:extLst>
          </xdr:cNvPr>
          <xdr:cNvGrpSpPr/>
        </xdr:nvGrpSpPr>
        <xdr:grpSpPr>
          <a:xfrm>
            <a:off x="3085098" y="2180722"/>
            <a:ext cx="2048376" cy="1485419"/>
            <a:chOff x="3085098" y="2180722"/>
            <a:chExt cx="2048376" cy="1485419"/>
          </a:xfrm>
        </xdr:grpSpPr>
        <xdr:grpSp>
          <xdr:nvGrpSpPr>
            <xdr:cNvPr id="48" name="Group 47">
              <a:extLst>
                <a:ext uri="{FF2B5EF4-FFF2-40B4-BE49-F238E27FC236}">
                  <a16:creationId xmlns:a16="http://schemas.microsoft.com/office/drawing/2014/main" id="{00000000-0008-0000-0600-000030000000}"/>
                </a:ext>
              </a:extLst>
            </xdr:cNvPr>
            <xdr:cNvGrpSpPr/>
          </xdr:nvGrpSpPr>
          <xdr:grpSpPr>
            <a:xfrm>
              <a:off x="3085098" y="2180722"/>
              <a:ext cx="2048376" cy="1433765"/>
              <a:chOff x="3070059" y="2185735"/>
              <a:chExt cx="2048376" cy="1433765"/>
            </a:xfrm>
          </xdr:grpSpPr>
          <xdr:grpSp>
            <xdr:nvGrpSpPr>
              <xdr:cNvPr id="50" name="Group 49">
                <a:extLst>
                  <a:ext uri="{FF2B5EF4-FFF2-40B4-BE49-F238E27FC236}">
                    <a16:creationId xmlns:a16="http://schemas.microsoft.com/office/drawing/2014/main" id="{00000000-0008-0000-0600-000032000000}"/>
                  </a:ext>
                </a:extLst>
              </xdr:cNvPr>
              <xdr:cNvGrpSpPr/>
            </xdr:nvGrpSpPr>
            <xdr:grpSpPr>
              <a:xfrm>
                <a:off x="3070059" y="2185735"/>
                <a:ext cx="2048376" cy="1433765"/>
                <a:chOff x="3641559" y="2371222"/>
                <a:chExt cx="2048376" cy="1433765"/>
              </a:xfrm>
            </xdr:grpSpPr>
            <xdr:grpSp>
              <xdr:nvGrpSpPr>
                <xdr:cNvPr id="53" name="Group 52">
                  <a:extLst>
                    <a:ext uri="{FF2B5EF4-FFF2-40B4-BE49-F238E27FC236}">
                      <a16:creationId xmlns:a16="http://schemas.microsoft.com/office/drawing/2014/main" id="{00000000-0008-0000-0600-000035000000}"/>
                    </a:ext>
                  </a:extLst>
                </xdr:cNvPr>
                <xdr:cNvGrpSpPr/>
              </xdr:nvGrpSpPr>
              <xdr:grpSpPr>
                <a:xfrm>
                  <a:off x="3641559" y="2371222"/>
                  <a:ext cx="2048376" cy="1433765"/>
                  <a:chOff x="3641559" y="2371222"/>
                  <a:chExt cx="2048376" cy="1433765"/>
                </a:xfrm>
              </xdr:grpSpPr>
              <xdr:grpSp>
                <xdr:nvGrpSpPr>
                  <xdr:cNvPr id="55" name="Group 54">
                    <a:extLst>
                      <a:ext uri="{FF2B5EF4-FFF2-40B4-BE49-F238E27FC236}">
                        <a16:creationId xmlns:a16="http://schemas.microsoft.com/office/drawing/2014/main" id="{00000000-0008-0000-0600-000037000000}"/>
                      </a:ext>
                    </a:extLst>
                  </xdr:cNvPr>
                  <xdr:cNvGrpSpPr/>
                </xdr:nvGrpSpPr>
                <xdr:grpSpPr>
                  <a:xfrm>
                    <a:off x="3641559" y="2371222"/>
                    <a:ext cx="2048376" cy="1433765"/>
                    <a:chOff x="5975683" y="-347512"/>
                    <a:chExt cx="3079667" cy="2453346"/>
                  </a:xfrm>
                </xdr:grpSpPr>
                <xdr:grpSp>
                  <xdr:nvGrpSpPr>
                    <xdr:cNvPr id="58" name="Group 57">
                      <a:extLst>
                        <a:ext uri="{FF2B5EF4-FFF2-40B4-BE49-F238E27FC236}">
                          <a16:creationId xmlns:a16="http://schemas.microsoft.com/office/drawing/2014/main" id="{00000000-0008-0000-0600-00003A00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5975683" y="-227415"/>
                      <a:ext cx="3079667" cy="2333249"/>
                      <a:chOff x="15097125" y="11856217"/>
                      <a:chExt cx="11630588" cy="8609510"/>
                    </a:xfrm>
                  </xdr:grpSpPr>
                  <xdr:grpSp>
                    <xdr:nvGrpSpPr>
                      <xdr:cNvPr id="61" name="Agrupar 78">
                        <a:extLst>
                          <a:ext uri="{FF2B5EF4-FFF2-40B4-BE49-F238E27FC236}">
                            <a16:creationId xmlns:a16="http://schemas.microsoft.com/office/drawing/2014/main" id="{00000000-0008-0000-0600-00003D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097125" y="11874007"/>
                        <a:ext cx="11630588" cy="8591720"/>
                        <a:chOff x="1029980" y="18884018"/>
                        <a:chExt cx="13999943" cy="7080666"/>
                      </a:xfrm>
                    </xdr:grpSpPr>
                    <xdr:sp macro="" textlink="">
                      <xdr:nvSpPr>
                        <xdr:cNvPr id="64" name="Freeform: Shape 10">
                          <a:extLst>
                            <a:ext uri="{FF2B5EF4-FFF2-40B4-BE49-F238E27FC236}">
                              <a16:creationId xmlns:a16="http://schemas.microsoft.com/office/drawing/2014/main" id="{00000000-0008-0000-0600-000040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029980" y="21748304"/>
                          <a:ext cx="13999943" cy="2329896"/>
                        </a:xfrm>
                        <a:custGeom>
                          <a:avLst/>
                          <a:gdLst>
                            <a:gd name="connsiteX0" fmla="*/ 2717074 w 11325497"/>
                            <a:gd name="connsiteY0" fmla="*/ 13063 h 1841863"/>
                            <a:gd name="connsiteX1" fmla="*/ 11325497 w 11325497"/>
                            <a:gd name="connsiteY1" fmla="*/ 0 h 1841863"/>
                            <a:gd name="connsiteX2" fmla="*/ 7981405 w 11325497"/>
                            <a:gd name="connsiteY2" fmla="*/ 1841863 h 1841863"/>
                            <a:gd name="connsiteX3" fmla="*/ 0 w 11325497"/>
                            <a:gd name="connsiteY3" fmla="*/ 1828800 h 1841863"/>
                            <a:gd name="connsiteX4" fmla="*/ 2717074 w 11325497"/>
                            <a:gd name="connsiteY4" fmla="*/ 13063 h 1841863"/>
                            <a:gd name="connsiteX0" fmla="*/ 3239588 w 11848011"/>
                            <a:gd name="connsiteY0" fmla="*/ 13063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3239588 w 11848011"/>
                            <a:gd name="connsiteY4" fmla="*/ 13063 h 1841863"/>
                            <a:gd name="connsiteX0" fmla="*/ 4376056 w 11848011"/>
                            <a:gd name="connsiteY0" fmla="*/ 26125 h 1841863"/>
                            <a:gd name="connsiteX1" fmla="*/ 11848011 w 11848011"/>
                            <a:gd name="connsiteY1" fmla="*/ 0 h 1841863"/>
                            <a:gd name="connsiteX2" fmla="*/ 8503919 w 11848011"/>
                            <a:gd name="connsiteY2" fmla="*/ 1841863 h 1841863"/>
                            <a:gd name="connsiteX3" fmla="*/ 0 w 11848011"/>
                            <a:gd name="connsiteY3" fmla="*/ 1828800 h 1841863"/>
                            <a:gd name="connsiteX4" fmla="*/ 4376056 w 11848011"/>
                            <a:gd name="connsiteY4" fmla="*/ 26125 h 1841863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</a:cxnLst>
                          <a:rect l="l" t="t" r="r" b="b"/>
                          <a:pathLst>
                            <a:path w="11848011" h="1841863">
                              <a:moveTo>
                                <a:pt x="4376056" y="26125"/>
                              </a:moveTo>
                              <a:lnTo>
                                <a:pt x="11848011" y="0"/>
                              </a:lnTo>
                              <a:lnTo>
                                <a:pt x="8503919" y="1841863"/>
                              </a:lnTo>
                              <a:lnTo>
                                <a:pt x="0" y="1828800"/>
                              </a:lnTo>
                              <a:lnTo>
                                <a:pt x="4376056" y="26125"/>
                              </a:lnTo>
                              <a:close/>
                            </a:path>
                          </a:pathLst>
                        </a:cu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3175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overflow" horzOverflow="overflow" wrap="none" rtlCol="0" anchor="ctr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ctr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0" lang="en-AU" sz="900" b="0" i="0" u="none" strike="noStrike" kern="1200" cap="none" spc="0" normalizeH="0" baseline="0">
                            <a:ln>
                              <a:noFill/>
                            </a:ln>
                            <a:solidFill>
                              <a:prstClr val="white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+mn-ea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65" name="Straight Arrow Connector 2">
                          <a:extLst>
                            <a:ext uri="{FF2B5EF4-FFF2-40B4-BE49-F238E27FC236}">
                              <a16:creationId xmlns:a16="http://schemas.microsoft.com/office/drawing/2014/main" id="{00000000-0008-0000-0600-000041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775813" y="22569353"/>
                          <a:ext cx="4485153" cy="30263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00B050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6" name="Straight Arrow Connector 4">
                          <a:extLst>
                            <a:ext uri="{FF2B5EF4-FFF2-40B4-BE49-F238E27FC236}">
                              <a16:creationId xmlns:a16="http://schemas.microsoft.com/office/drawing/2014/main" id="{00000000-0008-0000-0600-000042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661637" y="22584595"/>
                          <a:ext cx="2167888" cy="1138166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chemeClr val="accent2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7" name="Straight Arrow Connector 6">
                          <a:extLst>
                            <a:ext uri="{FF2B5EF4-FFF2-40B4-BE49-F238E27FC236}">
                              <a16:creationId xmlns:a16="http://schemas.microsoft.com/office/drawing/2014/main" id="{00000000-0008-0000-0600-000043000000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6838833" y="20760340"/>
                          <a:ext cx="0" cy="1785473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0000FF"/>
                          </a:solidFill>
                          <a:tailEnd type="stealth" w="lg" len="lg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68" name="TextBox 9">
                          <a:extLst>
                            <a:ext uri="{FF2B5EF4-FFF2-40B4-BE49-F238E27FC236}">
                              <a16:creationId xmlns:a16="http://schemas.microsoft.com/office/drawing/2014/main" id="{00000000-0008-0000-0600-000044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273829" y="19609261"/>
                          <a:ext cx="1249013" cy="591805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l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kumimoji="0" lang="en-AU" sz="9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W</a:t>
                          </a:r>
                          <a:endParaRPr kumimoji="0" lang="en-AU" sz="900" b="1" i="0" u="none" strike="noStrike" kern="1200" cap="none" spc="0" normalizeH="0" baseline="-2500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69" name="Straight Arrow Connector 3">
                          <a:extLst>
                            <a:ext uri="{FF2B5EF4-FFF2-40B4-BE49-F238E27FC236}">
                              <a16:creationId xmlns:a16="http://schemas.microsoft.com/office/drawing/2014/main" id="{00000000-0008-0000-0600-00004500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6806746" y="20095378"/>
                          <a:ext cx="2993709" cy="2504238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rgbClr val="FF0000"/>
                          </a:solidFill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0" name="Straight Connector 69">
                          <a:extLst>
                            <a:ext uri="{FF2B5EF4-FFF2-40B4-BE49-F238E27FC236}">
                              <a16:creationId xmlns:a16="http://schemas.microsoft.com/office/drawing/2014/main" id="{00000000-0008-0000-0600-000046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9836303" y="18884018"/>
                          <a:ext cx="19868" cy="7080666"/>
                        </a:xfrm>
                        <a:prstGeom prst="line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1" name="Straight Arrow Connector 70">
                          <a:extLst>
                            <a:ext uri="{FF2B5EF4-FFF2-40B4-BE49-F238E27FC236}">
                              <a16:creationId xmlns:a16="http://schemas.microsoft.com/office/drawing/2014/main" id="{00000000-0008-0000-0600-000047000000}"/>
                            </a:ext>
                          </a:extLst>
                        </xdr:cNvPr>
                        <xdr:cNvCxnSpPr>
                          <a:cxnSpLocks/>
                        </xdr:cNvCxnSpPr>
                      </xdr:nvCxnSpPr>
                      <xdr:spPr>
                        <a:xfrm>
                          <a:off x="6806753" y="22599617"/>
                          <a:ext cx="2926025" cy="930779"/>
                        </a:xfrm>
                        <a:prstGeom prst="straightConnector1">
                          <a:avLst/>
                        </a:prstGeom>
                        <a:ln w="3175">
                          <a:solidFill>
                            <a:sysClr val="windowText" lastClr="000000"/>
                          </a:solidFill>
                          <a:prstDash val="dash"/>
                          <a:headEnd w="sm" len="med"/>
                          <a:tailEnd type="stealth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62" name="Straight Arrow Connector 61">
                        <a:extLst>
                          <a:ext uri="{FF2B5EF4-FFF2-40B4-BE49-F238E27FC236}">
                            <a16:creationId xmlns:a16="http://schemas.microsoft.com/office/drawing/2014/main" id="{00000000-0008-0000-0600-00003E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9859624" y="11856217"/>
                        <a:ext cx="2541481" cy="453721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63" name="Straight Arrow Connector 16">
                        <a:extLst>
                          <a:ext uri="{FF2B5EF4-FFF2-40B4-BE49-F238E27FC236}">
                            <a16:creationId xmlns:a16="http://schemas.microsoft.com/office/drawing/2014/main" id="{00000000-0008-0000-0600-00003F000000}"/>
                          </a:ext>
                        </a:extLst>
                      </xdr:cNvPr>
                      <xdr:cNvCxnSpPr>
                        <a:cxnSpLocks/>
                      </xdr:cNvCxnSpPr>
                    </xdr:nvCxnSpPr>
                    <xdr:spPr>
                      <a:xfrm>
                        <a:off x="19885313" y="16333707"/>
                        <a:ext cx="2484555" cy="2428952"/>
                      </a:xfrm>
                      <a:prstGeom prst="straightConnector1">
                        <a:avLst/>
                      </a:prstGeom>
                      <a:ln w="3175">
                        <a:solidFill>
                          <a:srgbClr val="FF0000"/>
                        </a:solidFill>
                        <a:prstDash val="solid"/>
                        <a:headEnd w="sm" len="med"/>
                        <a:tailEnd type="stealth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59" name="TextBox 20">
                          <a:extLst>
                            <a:ext uri="{FF2B5EF4-FFF2-40B4-BE49-F238E27FC236}">
                              <a16:creationId xmlns:a16="http://schemas.microsoft.com/office/drawing/2014/main" id="{00000000-0008-0000-0600-00003B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bar>
                                      <m:barPr>
                                        <m:ctrlP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barPr>
                                      <m:e>
                                        <m:r>
                                          <a:rPr lang="pt-BR" sz="1100" b="1" i="1" kern="1200" baseline="0">
                                            <a:solidFill>
                                              <a:sysClr val="windowText" lastClr="00000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𝒌</m:t>
                                        </m:r>
                                      </m:e>
                                    </m:ba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59" name="TextBox 20">
                          <a:extLst>
                            <a:ext uri="{FF2B5EF4-FFF2-40B4-BE49-F238E27FC236}">
                              <a16:creationId xmlns:a16="http://schemas.microsoft.com/office/drawing/2014/main" id="{C7ECE2D7-7E10-B521-167F-8097344A7FA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40997" y="1042150"/>
                          <a:ext cx="324975" cy="348288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▁𝒌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</mc:Fallback>
                </mc:AlternateContent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60" name="TextBox 20">
                          <a:extLst>
                            <a:ext uri="{FF2B5EF4-FFF2-40B4-BE49-F238E27FC236}">
                              <a16:creationId xmlns:a16="http://schemas.microsoft.com/office/drawing/2014/main" id="{00000000-0008-0000-0600-00003C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BR" sz="1100" b="1" i="1" kern="1200" baseline="0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𝒌</m:t>
                                    </m:r>
                                  </m:e>
                                  <m:sub>
                                    <m:r>
                                      <a:rPr kumimoji="0" lang="pt-BR" sz="11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𝟎</m:t>
                                    </m:r>
                                  </m:sub>
                                </m:s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  </m:t>
                                </m:r>
                                <m:r>
                                  <m:rPr>
                                    <m:nor/>
                                  </m:rPr>
                                  <a:rPr kumimoji="0" lang="pt-BR" sz="1100" b="1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+mn-lt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oMath>
                            </m:oMathPara>
                          </a14:m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60" name="TextBox 20">
                          <a:extLst>
                            <a:ext uri="{FF2B5EF4-FFF2-40B4-BE49-F238E27FC236}">
                              <a16:creationId xmlns:a16="http://schemas.microsoft.com/office/drawing/2014/main" id="{B79F79D4-422B-C29E-95EE-D1494ADD9362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7867651" y="-347512"/>
                          <a:ext cx="300790" cy="345734"/>
                        </a:xfrm>
                        <a:prstGeom prst="rect">
                          <a:avLst/>
                        </a:prstGeom>
                        <a:noFill/>
                        <a:ln w="3175">
                          <a:noFill/>
                        </a:ln>
                      </xdr:spPr>
                      <xdr:txBody>
                        <a:bodyPr vertOverflow="overflow" horzOverflow="overflow" wrap="none" rtlCol="0">
                          <a:no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/>
                          <a:r>
                            <a:rPr lang="pt-BR" sz="1100" b="1" i="0" kern="1200" baseline="0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𝒌</a:t>
                          </a:r>
                          <a:r>
                            <a:rPr kumimoji="0" lang="pt-BR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_𝟎    " </a:t>
                          </a:r>
                          <a:r>
                            <a:rPr kumimoji="0" lang="LID4096" sz="11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+mn-lt"/>
                              <a:ea typeface="+mn-ea"/>
                              <a:cs typeface="+mn-cs"/>
                            </a:rPr>
                            <a:t>"</a:t>
                          </a:r>
                          <a:endParaRPr lang="en-AU" sz="1100" b="1" u="sng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</mc:Fallback>
                </mc:AlternateContent>
              </xdr:grpSp>
              <xdr:cxnSp macro="">
                <xdr:nvCxnSpPr>
                  <xdr:cNvPr id="56" name="Straight Arrow Connector 55">
                    <a:extLst>
                      <a:ext uri="{FF2B5EF4-FFF2-40B4-BE49-F238E27FC236}">
                        <a16:creationId xmlns:a16="http://schemas.microsoft.com/office/drawing/2014/main" id="{00000000-0008-0000-0600-000038000000}"/>
                      </a:ext>
                    </a:extLst>
                  </xdr:cNvPr>
                  <xdr:cNvCxnSpPr/>
                </xdr:nvCxnSpPr>
                <xdr:spPr>
                  <a:xfrm flipV="1">
                    <a:off x="4488783" y="2922671"/>
                    <a:ext cx="434138" cy="227316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7" name="Straight Arrow Connector 56">
                    <a:extLst>
                      <a:ext uri="{FF2B5EF4-FFF2-40B4-BE49-F238E27FC236}">
                        <a16:creationId xmlns:a16="http://schemas.microsoft.com/office/drawing/2014/main" id="{00000000-0008-0000-0600-000039000000}"/>
                      </a:ext>
                    </a:extLst>
                  </xdr:cNvPr>
                  <xdr:cNvCxnSpPr/>
                </xdr:nvCxnSpPr>
                <xdr:spPr>
                  <a:xfrm>
                    <a:off x="4481250" y="3146979"/>
                    <a:ext cx="409073" cy="608637"/>
                  </a:xfrm>
                  <a:prstGeom prst="straightConnector1">
                    <a:avLst/>
                  </a:prstGeom>
                  <a:ln w="3175">
                    <a:solidFill>
                      <a:srgbClr val="FF0000"/>
                    </a:solidFill>
                    <a:headEnd w="sm" len="med"/>
                    <a:tailEnd type="stealth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54" name="TextBox 20">
                      <a:extLst>
                        <a:ext uri="{FF2B5EF4-FFF2-40B4-BE49-F238E27FC236}">
                          <a16:creationId xmlns:a16="http://schemas.microsoft.com/office/drawing/2014/main" id="{00000000-0008-0000-0600-000036000000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1" kern="1200" baseline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  <m:sub>
                                <m:r>
                                  <a:rPr kumimoji="0" lang="pt-BR" sz="11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  </m:t>
                            </m:r>
                            <m:r>
                              <m:rPr>
                                <m:nor/>
                              </m:rPr>
                              <a:rPr kumimoji="0" lang="pt-BR" sz="11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+mn-lt"/>
                                <a:ea typeface="+mn-ea"/>
                                <a:cs typeface="+mn-cs"/>
                              </a:rPr>
                              <m:t> </m:t>
                            </m:r>
                          </m:oMath>
                        </m:oMathPara>
                      </a14:m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54" name="TextBox 20">
                      <a:extLst>
                        <a:ext uri="{FF2B5EF4-FFF2-40B4-BE49-F238E27FC236}">
                          <a16:creationId xmlns:a16="http://schemas.microsoft.com/office/drawing/2014/main" id="{03C1903D-1E70-104A-6402-FE67872F4115}"/>
                        </a:ext>
                      </a:extLst>
                    </xdr:cNvPr>
                    <xdr:cNvSpPr txBox="1"/>
                  </xdr:nvSpPr>
                  <xdr:spPr>
                    <a:xfrm>
                      <a:off x="4902869" y="2556710"/>
                      <a:ext cx="200063" cy="202051"/>
                    </a:xfrm>
                    <a:prstGeom prst="rect">
                      <a:avLst/>
                    </a:prstGeom>
                    <a:noFill/>
                    <a:ln w="3175">
                      <a:noFill/>
                    </a:ln>
                  </xdr:spPr>
                  <xdr:txBody>
                    <a:bodyPr vertOverflow="overflow" horzOverflow="overflow" wrap="none" rtlCol="0">
                      <a:no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/>
                      <a:r>
                        <a:rPr lang="pt-BR" sz="1100" b="1" i="0" kern="1200" baseline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𝒌</a:t>
                      </a:r>
                      <a:r>
                        <a:rPr kumimoji="0" lang="pt-BR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_𝟏    " </a:t>
                      </a:r>
                      <a:r>
                        <a:rPr kumimoji="0" lang="LID4096" sz="1100" b="1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+mn-lt"/>
                          <a:ea typeface="+mn-ea"/>
                          <a:cs typeface="+mn-cs"/>
                        </a:rPr>
                        <a:t>"</a:t>
                      </a:r>
                      <a:endParaRPr lang="en-AU" sz="1100" b="1" u="sng">
                        <a:solidFill>
                          <a:srgbClr val="FF0000"/>
                        </a:solidFill>
                      </a:endParaRPr>
                    </a:p>
                  </xdr:txBody>
                </xdr:sp>
              </mc:Fallback>
            </mc:AlternateContent>
          </xdr:grpSp>
          <xdr:sp macro="" textlink="">
            <xdr:nvSpPr>
              <xdr:cNvPr id="51" name="TextBox 8">
                <a:extLst>
                  <a:ext uri="{FF2B5EF4-FFF2-40B4-BE49-F238E27FC236}">
                    <a16:creationId xmlns:a16="http://schemas.microsoft.com/office/drawing/2014/main" id="{00000000-0008-0000-0600-000033000000}"/>
                  </a:ext>
                </a:extLst>
              </xdr:cNvPr>
              <xdr:cNvSpPr txBox="1"/>
            </xdr:nvSpPr>
            <xdr:spPr>
              <a:xfrm>
                <a:off x="3268578" y="3006072"/>
                <a:ext cx="180212" cy="248740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52" name="TextBox 7">
                <a:extLst>
                  <a:ext uri="{FF2B5EF4-FFF2-40B4-BE49-F238E27FC236}">
                    <a16:creationId xmlns:a16="http://schemas.microsoft.com/office/drawing/2014/main" id="{00000000-0008-0000-0600-000034000000}"/>
                  </a:ext>
                </a:extLst>
              </xdr:cNvPr>
              <xdr:cNvSpPr txBox="1"/>
            </xdr:nvSpPr>
            <xdr:spPr>
              <a:xfrm>
                <a:off x="4597066" y="2750400"/>
                <a:ext cx="243339" cy="245441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9" name="TextBox 20">
                  <a:extLst>
                    <a:ext uri="{FF2B5EF4-FFF2-40B4-BE49-F238E27FC236}">
                      <a16:creationId xmlns:a16="http://schemas.microsoft.com/office/drawing/2014/main" id="{00000000-0008-0000-0600-000031000000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𝒏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9" name="TextBox 20">
                  <a:extLst>
                    <a:ext uri="{FF2B5EF4-FFF2-40B4-BE49-F238E27FC236}">
                      <a16:creationId xmlns:a16="http://schemas.microsoft.com/office/drawing/2014/main" id="{785206EC-B561-E7DA-47F1-C12B7B05FF84}"/>
                    </a:ext>
                  </a:extLst>
                </xdr:cNvPr>
                <xdr:cNvSpPr txBox="1"/>
              </xdr:nvSpPr>
              <xdr:spPr>
                <a:xfrm>
                  <a:off x="4338387" y="3464090"/>
                  <a:ext cx="200063" cy="202051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_𝒏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</xdr:grpSp>
      <xdr:grpSp>
        <xdr:nvGrpSpPr>
          <xdr:cNvPr id="45" name="Group 44">
            <a:extLst>
              <a:ext uri="{FF2B5EF4-FFF2-40B4-BE49-F238E27FC236}">
                <a16:creationId xmlns:a16="http://schemas.microsoft.com/office/drawing/2014/main" id="{00000000-0008-0000-0600-00002D000000}"/>
              </a:ext>
            </a:extLst>
          </xdr:cNvPr>
          <xdr:cNvGrpSpPr/>
        </xdr:nvGrpSpPr>
        <xdr:grpSpPr>
          <a:xfrm>
            <a:off x="4587039" y="2200775"/>
            <a:ext cx="274754" cy="416094"/>
            <a:chOff x="4973053" y="2180722"/>
            <a:chExt cx="274754" cy="416094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46" name="TextBox 20">
                  <a:extLst>
                    <a:ext uri="{FF2B5EF4-FFF2-40B4-BE49-F238E27FC236}">
                      <a16:creationId xmlns:a16="http://schemas.microsoft.com/office/drawing/2014/main" id="{00000000-0008-0000-0600-00002E000000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000" b="1" i="1" kern="1200" baseline="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𝒔𝒕𝒐𝒄𝒂𝒔𝒕𝒊𝒄</m:t>
                            </m:r>
                            <m:r>
                              <a:rPr kumimoji="0" lang="pt-BR" sz="10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</m:sub>
                        </m:sSub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46" name="TextBox 20">
                  <a:extLst>
                    <a:ext uri="{FF2B5EF4-FFF2-40B4-BE49-F238E27FC236}">
                      <a16:creationId xmlns:a16="http://schemas.microsoft.com/office/drawing/2014/main" id="{BE8A73B0-63FC-5DF3-4AF3-2F0F67C05234}"/>
                    </a:ext>
                  </a:extLst>
                </xdr:cNvPr>
                <xdr:cNvSpPr txBox="1"/>
              </xdr:nvSpPr>
              <xdr:spPr>
                <a:xfrm>
                  <a:off x="4980071" y="2180722"/>
                  <a:ext cx="200064" cy="416094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000" b="1" i="0" kern="1200" baseline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𝒌</a:t>
                  </a:r>
                  <a:r>
                    <a:rPr kumimoji="0" lang="pt-BR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_(𝒔𝒕𝒐𝒄𝒂𝒔𝒕𝒊𝒄 )    " </a:t>
                  </a:r>
                  <a:r>
                    <a:rPr kumimoji="0" lang="LID4096" sz="1000" b="1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000" b="1" u="sng">
                    <a:solidFill>
                      <a:srgbClr val="FF0000"/>
                    </a:solidFill>
                  </a:endParaRPr>
                </a:p>
              </xdr:txBody>
            </xdr:sp>
          </mc:Fallback>
        </mc:AlternateContent>
        <xdr:sp macro="" textlink="">
          <xdr:nvSpPr>
            <xdr:cNvPr id="47" name="TextBox 9">
              <a:extLst>
                <a:ext uri="{FF2B5EF4-FFF2-40B4-BE49-F238E27FC236}">
                  <a16:creationId xmlns:a16="http://schemas.microsoft.com/office/drawing/2014/main" id="{00000000-0008-0000-0600-00002F000000}"/>
                </a:ext>
              </a:extLst>
            </xdr:cNvPr>
            <xdr:cNvSpPr txBox="1"/>
          </xdr:nvSpPr>
          <xdr:spPr>
            <a:xfrm>
              <a:off x="4973053" y="2336134"/>
              <a:ext cx="274754" cy="194612"/>
            </a:xfrm>
            <a:prstGeom prst="rect">
              <a:avLst/>
            </a:prstGeom>
            <a:noFill/>
            <a:ln w="3175">
              <a:noFill/>
            </a:ln>
          </xdr:spPr>
          <xdr:txBody>
            <a:bodyPr vertOverflow="overflow" horzOverflow="overflow" wrap="none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AU" sz="1000" b="1" i="0" u="none" strike="noStrike" kern="1200" cap="none" spc="0" normalizeH="0" baseline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H</a:t>
              </a:r>
              <a:r>
                <a:rPr kumimoji="0" lang="en-AU" sz="10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unique</a:t>
              </a:r>
            </a:p>
          </xdr:txBody>
        </xdr:sp>
      </xdr:grpSp>
    </xdr:grpSp>
    <xdr:clientData/>
  </xdr:twoCellAnchor>
  <xdr:twoCellAnchor>
    <xdr:from>
      <xdr:col>9</xdr:col>
      <xdr:colOff>571500</xdr:colOff>
      <xdr:row>0</xdr:row>
      <xdr:rowOff>200524</xdr:rowOff>
    </xdr:from>
    <xdr:to>
      <xdr:col>14</xdr:col>
      <xdr:colOff>431131</xdr:colOff>
      <xdr:row>7</xdr:row>
      <xdr:rowOff>91250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GrpSpPr/>
      </xdr:nvGrpSpPr>
      <xdr:grpSpPr>
        <a:xfrm>
          <a:off x="5569618" y="200524"/>
          <a:ext cx="2917658" cy="1294410"/>
          <a:chOff x="5951692" y="264821"/>
          <a:chExt cx="2904230" cy="1296538"/>
        </a:xfrm>
      </xdr:grpSpPr>
      <xdr:grpSp>
        <xdr:nvGrpSpPr>
          <xdr:cNvPr id="134" name="Group 133">
            <a:extLst>
              <a:ext uri="{FF2B5EF4-FFF2-40B4-BE49-F238E27FC236}">
                <a16:creationId xmlns:a16="http://schemas.microsoft.com/office/drawing/2014/main" id="{00000000-0008-0000-0600-000086000000}"/>
              </a:ext>
            </a:extLst>
          </xdr:cNvPr>
          <xdr:cNvGrpSpPr/>
        </xdr:nvGrpSpPr>
        <xdr:grpSpPr>
          <a:xfrm>
            <a:off x="5951692" y="264821"/>
            <a:ext cx="2904230" cy="1296538"/>
            <a:chOff x="5975684" y="264725"/>
            <a:chExt cx="2917658" cy="1295380"/>
          </a:xfrm>
        </xdr:grpSpPr>
        <xdr:grpSp>
          <xdr:nvGrpSpPr>
            <xdr:cNvPr id="140" name="Agrupar 78">
              <a:extLst>
                <a:ext uri="{FF2B5EF4-FFF2-40B4-BE49-F238E27FC236}">
                  <a16:creationId xmlns:a16="http://schemas.microsoft.com/office/drawing/2014/main" id="{00000000-0008-0000-0600-00008C000000}"/>
                </a:ext>
              </a:extLst>
            </xdr:cNvPr>
            <xdr:cNvGrpSpPr/>
          </xdr:nvGrpSpPr>
          <xdr:grpSpPr>
            <a:xfrm>
              <a:off x="5975684" y="264725"/>
              <a:ext cx="2917658" cy="1220746"/>
              <a:chOff x="1029980" y="20365949"/>
              <a:chExt cx="13263459" cy="3712247"/>
            </a:xfrm>
          </xdr:grpSpPr>
          <xdr:sp macro="" textlink="">
            <xdr:nvSpPr>
              <xdr:cNvPr id="144" name="Freeform: Shape 10">
                <a:extLst>
                  <a:ext uri="{FF2B5EF4-FFF2-40B4-BE49-F238E27FC236}">
                    <a16:creationId xmlns:a16="http://schemas.microsoft.com/office/drawing/2014/main" id="{00000000-0008-0000-0600-000090000000}"/>
                  </a:ext>
                </a:extLst>
              </xdr:cNvPr>
              <xdr:cNvSpPr/>
            </xdr:nvSpPr>
            <xdr:spPr>
              <a:xfrm>
                <a:off x="1029980" y="21748303"/>
                <a:ext cx="13263459" cy="2329893"/>
              </a:xfrm>
              <a:custGeom>
                <a:avLst/>
                <a:gdLst>
                  <a:gd name="connsiteX0" fmla="*/ 2717074 w 11325497"/>
                  <a:gd name="connsiteY0" fmla="*/ 13063 h 1841863"/>
                  <a:gd name="connsiteX1" fmla="*/ 11325497 w 11325497"/>
                  <a:gd name="connsiteY1" fmla="*/ 0 h 1841863"/>
                  <a:gd name="connsiteX2" fmla="*/ 7981405 w 11325497"/>
                  <a:gd name="connsiteY2" fmla="*/ 1841863 h 1841863"/>
                  <a:gd name="connsiteX3" fmla="*/ 0 w 11325497"/>
                  <a:gd name="connsiteY3" fmla="*/ 1828800 h 1841863"/>
                  <a:gd name="connsiteX4" fmla="*/ 2717074 w 11325497"/>
                  <a:gd name="connsiteY4" fmla="*/ 13063 h 1841863"/>
                  <a:gd name="connsiteX0" fmla="*/ 3239588 w 11848011"/>
                  <a:gd name="connsiteY0" fmla="*/ 13063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3239588 w 11848011"/>
                  <a:gd name="connsiteY4" fmla="*/ 13063 h 1841863"/>
                  <a:gd name="connsiteX0" fmla="*/ 4376056 w 11848011"/>
                  <a:gd name="connsiteY0" fmla="*/ 26125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4376056 w 11848011"/>
                  <a:gd name="connsiteY4" fmla="*/ 26125 h 18418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1848011" h="1841863">
                    <a:moveTo>
                      <a:pt x="4376056" y="26125"/>
                    </a:moveTo>
                    <a:lnTo>
                      <a:pt x="11848011" y="0"/>
                    </a:lnTo>
                    <a:lnTo>
                      <a:pt x="8503919" y="1841863"/>
                    </a:lnTo>
                    <a:lnTo>
                      <a:pt x="0" y="1828800"/>
                    </a:lnTo>
                    <a:lnTo>
                      <a:pt x="4376056" y="26125"/>
                    </a:lnTo>
                    <a:close/>
                  </a:path>
                </a:pathLst>
              </a:custGeom>
              <a:solidFill>
                <a:schemeClr val="accent2">
                  <a:lumMod val="20000"/>
                  <a:lumOff val="80000"/>
                </a:schemeClr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AU" sz="900" b="0" i="0" u="none" strike="noStrike" kern="1200" cap="none" spc="0" normalizeH="0" baseline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cxnSp macro="">
            <xdr:nvCxnSpPr>
              <xdr:cNvPr id="145" name="Straight Arrow Connector 2">
                <a:extLst>
                  <a:ext uri="{FF2B5EF4-FFF2-40B4-BE49-F238E27FC236}">
                    <a16:creationId xmlns:a16="http://schemas.microsoft.com/office/drawing/2014/main" id="{00000000-0008-0000-0600-000091000000}"/>
                  </a:ext>
                </a:extLst>
              </xdr:cNvPr>
              <xdr:cNvCxnSpPr/>
            </xdr:nvCxnSpPr>
            <xdr:spPr>
              <a:xfrm>
                <a:off x="6753024" y="22599840"/>
                <a:ext cx="3883658" cy="0"/>
              </a:xfrm>
              <a:prstGeom prst="straightConnector1">
                <a:avLst/>
              </a:prstGeom>
              <a:ln w="19050">
                <a:solidFill>
                  <a:srgbClr val="00B05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6" name="Straight Arrow Connector 4">
                <a:extLst>
                  <a:ext uri="{FF2B5EF4-FFF2-40B4-BE49-F238E27FC236}">
                    <a16:creationId xmlns:a16="http://schemas.microsoft.com/office/drawing/2014/main" id="{00000000-0008-0000-0600-000092000000}"/>
                  </a:ext>
                </a:extLst>
              </xdr:cNvPr>
              <xdr:cNvCxnSpPr/>
            </xdr:nvCxnSpPr>
            <xdr:spPr>
              <a:xfrm flipH="1">
                <a:off x="5086501" y="22584596"/>
                <a:ext cx="1712100" cy="879006"/>
              </a:xfrm>
              <a:prstGeom prst="straightConnector1">
                <a:avLst/>
              </a:prstGeom>
              <a:ln w="19050">
                <a:solidFill>
                  <a:schemeClr val="accent2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7" name="Straight Arrow Connector 6">
                <a:extLst>
                  <a:ext uri="{FF2B5EF4-FFF2-40B4-BE49-F238E27FC236}">
                    <a16:creationId xmlns:a16="http://schemas.microsoft.com/office/drawing/2014/main" id="{00000000-0008-0000-0600-000093000000}"/>
                  </a:ext>
                </a:extLst>
              </xdr:cNvPr>
              <xdr:cNvCxnSpPr/>
            </xdr:nvCxnSpPr>
            <xdr:spPr>
              <a:xfrm flipH="1" flipV="1">
                <a:off x="6785123" y="20783882"/>
                <a:ext cx="0" cy="1785472"/>
              </a:xfrm>
              <a:prstGeom prst="straightConnector1">
                <a:avLst/>
              </a:prstGeom>
              <a:ln w="3175">
                <a:solidFill>
                  <a:srgbClr val="0000FF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8" name="TextBox 7">
                <a:extLst>
                  <a:ext uri="{FF2B5EF4-FFF2-40B4-BE49-F238E27FC236}">
                    <a16:creationId xmlns:a16="http://schemas.microsoft.com/office/drawing/2014/main" id="{00000000-0008-0000-0600-000094000000}"/>
                  </a:ext>
                </a:extLst>
              </xdr:cNvPr>
              <xdr:cNvSpPr txBox="1"/>
            </xdr:nvSpPr>
            <xdr:spPr>
              <a:xfrm>
                <a:off x="10179030" y="22458065"/>
                <a:ext cx="1106201" cy="746378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  <xdr:sp macro="" textlink="">
            <xdr:nvSpPr>
              <xdr:cNvPr id="149" name="TextBox 8">
                <a:extLst>
                  <a:ext uri="{FF2B5EF4-FFF2-40B4-BE49-F238E27FC236}">
                    <a16:creationId xmlns:a16="http://schemas.microsoft.com/office/drawing/2014/main" id="{00000000-0008-0000-0600-000095000000}"/>
                  </a:ext>
                </a:extLst>
              </xdr:cNvPr>
              <xdr:cNvSpPr txBox="1"/>
            </xdr:nvSpPr>
            <xdr:spPr>
              <a:xfrm>
                <a:off x="5514296" y="22981605"/>
                <a:ext cx="819231" cy="756411"/>
              </a:xfrm>
              <a:prstGeom prst="rect">
                <a:avLst/>
              </a:prstGeom>
              <a:noFill/>
              <a:ln w="3175">
                <a:noFill/>
              </a:ln>
              <a:effectLst/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150" name="TextBox 9">
                <a:extLst>
                  <a:ext uri="{FF2B5EF4-FFF2-40B4-BE49-F238E27FC236}">
                    <a16:creationId xmlns:a16="http://schemas.microsoft.com/office/drawing/2014/main" id="{00000000-0008-0000-0600-000096000000}"/>
                  </a:ext>
                </a:extLst>
              </xdr:cNvPr>
              <xdr:cNvSpPr txBox="1"/>
            </xdr:nvSpPr>
            <xdr:spPr>
              <a:xfrm>
                <a:off x="5513672" y="20391835"/>
                <a:ext cx="1249012" cy="591807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W</a:t>
                </a:r>
                <a:endParaRPr kumimoji="0" lang="en-AU" sz="9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  <xdr:cxnSp macro="">
            <xdr:nvCxnSpPr>
              <xdr:cNvPr id="151" name="Straight Arrow Connector 3">
                <a:extLst>
                  <a:ext uri="{FF2B5EF4-FFF2-40B4-BE49-F238E27FC236}">
                    <a16:creationId xmlns:a16="http://schemas.microsoft.com/office/drawing/2014/main" id="{00000000-0008-0000-0600-000097000000}"/>
                  </a:ext>
                </a:extLst>
              </xdr:cNvPr>
              <xdr:cNvCxnSpPr/>
            </xdr:nvCxnSpPr>
            <xdr:spPr>
              <a:xfrm flipV="1">
                <a:off x="6795715" y="20365949"/>
                <a:ext cx="2005467" cy="219690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3" name="Straight Connector 152">
                <a:extLst>
                  <a:ext uri="{FF2B5EF4-FFF2-40B4-BE49-F238E27FC236}">
                    <a16:creationId xmlns:a16="http://schemas.microsoft.com/office/drawing/2014/main" id="{00000000-0008-0000-0600-000099000000}"/>
                  </a:ext>
                </a:extLst>
              </xdr:cNvPr>
              <xdr:cNvCxnSpPr/>
            </xdr:nvCxnSpPr>
            <xdr:spPr>
              <a:xfrm>
                <a:off x="8846764" y="20549025"/>
                <a:ext cx="1796" cy="2746924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4" name="Straight Arrow Connector 153">
                <a:extLst>
                  <a:ext uri="{FF2B5EF4-FFF2-40B4-BE49-F238E27FC236}">
                    <a16:creationId xmlns:a16="http://schemas.microsoft.com/office/drawing/2014/main" id="{00000000-0008-0000-0600-00009A00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6775811" y="22588215"/>
                <a:ext cx="2112192" cy="694476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prstDash val="dash"/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56" name="TextBox 23">
                <a:extLst>
                  <a:ext uri="{FF2B5EF4-FFF2-40B4-BE49-F238E27FC236}">
                    <a16:creationId xmlns:a16="http://schemas.microsoft.com/office/drawing/2014/main" id="{00000000-0008-0000-0600-00009C000000}"/>
                  </a:ext>
                </a:extLst>
              </xdr:cNvPr>
              <xdr:cNvSpPr txBox="1"/>
            </xdr:nvSpPr>
            <xdr:spPr>
              <a:xfrm>
                <a:off x="11138352" y="21634221"/>
                <a:ext cx="2744871" cy="640284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l-GR" sz="1100" b="1">
                    <a:solidFill>
                      <a:srgbClr val="00B050"/>
                    </a:solidFill>
                  </a:rPr>
                  <a:t>α</a:t>
                </a:r>
                <a:r>
                  <a:rPr lang="en-AU" sz="1100" b="1">
                    <a:solidFill>
                      <a:srgbClr val="00B050"/>
                    </a:solidFill>
                  </a:rPr>
                  <a:t> = v</a:t>
                </a:r>
                <a:r>
                  <a:rPr lang="en-AU" sz="1100" b="1" baseline="30000">
                    <a:solidFill>
                      <a:srgbClr val="00B050"/>
                    </a:solidFill>
                  </a:rPr>
                  <a:t>t</a:t>
                </a:r>
                <a:r>
                  <a:rPr lang="en-AU" sz="1100" b="1" baseline="-25000">
                    <a:solidFill>
                      <a:srgbClr val="00B050"/>
                    </a:solidFill>
                  </a:rPr>
                  <a:t>1</a:t>
                </a:r>
                <a:r>
                  <a:rPr lang="en-AU" sz="1100" b="1">
                    <a:solidFill>
                      <a:srgbClr val="00B050"/>
                    </a:solidFill>
                  </a:rPr>
                  <a:t>k </a:t>
                </a:r>
              </a:p>
            </xdr:txBody>
          </xdr:sp>
          <xdr:sp macro="" textlink="">
            <xdr:nvSpPr>
              <xdr:cNvPr id="157" name="TextBox 24">
                <a:extLst>
                  <a:ext uri="{FF2B5EF4-FFF2-40B4-BE49-F238E27FC236}">
                    <a16:creationId xmlns:a16="http://schemas.microsoft.com/office/drawing/2014/main" id="{00000000-0008-0000-0600-00009D000000}"/>
                  </a:ext>
                </a:extLst>
              </xdr:cNvPr>
              <xdr:cNvSpPr txBox="1">
                <a:spLocks noChangeAspect="1"/>
              </xdr:cNvSpPr>
            </xdr:nvSpPr>
            <xdr:spPr>
              <a:xfrm rot="19406871">
                <a:off x="2385057" y="22403532"/>
                <a:ext cx="2416646" cy="1647689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l-GR" sz="1100" b="1">
                    <a:solidFill>
                      <a:schemeClr val="accent2"/>
                    </a:solidFill>
                  </a:rPr>
                  <a:t>β</a:t>
                </a:r>
                <a:r>
                  <a:rPr lang="en-AU" sz="1100" b="1">
                    <a:solidFill>
                      <a:schemeClr val="accent2"/>
                    </a:solidFill>
                  </a:rPr>
                  <a:t> = v</a:t>
                </a:r>
                <a:r>
                  <a:rPr lang="en-AU" sz="1100" b="1" baseline="30000">
                    <a:solidFill>
                      <a:schemeClr val="accent2"/>
                    </a:solidFill>
                  </a:rPr>
                  <a:t>t</a:t>
                </a:r>
                <a:r>
                  <a:rPr lang="en-AU" sz="1100" b="1" baseline="-25000">
                    <a:solidFill>
                      <a:schemeClr val="accent2"/>
                    </a:solidFill>
                  </a:rPr>
                  <a:t>2</a:t>
                </a:r>
                <a:r>
                  <a:rPr lang="en-AU" sz="1100" b="1">
                    <a:solidFill>
                      <a:schemeClr val="accent2"/>
                    </a:solidFill>
                  </a:rPr>
                  <a:t>k </a:t>
                </a:r>
                <a:endParaRPr lang="en-AU" sz="1100" b="1" u="sng">
                  <a:solidFill>
                    <a:schemeClr val="accent2"/>
                  </a:solidFill>
                </a:endParaRP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38" name="TextBox 20">
                  <a:extLst>
                    <a:ext uri="{FF2B5EF4-FFF2-40B4-BE49-F238E27FC236}">
                      <a16:creationId xmlns:a16="http://schemas.microsoft.com/office/drawing/2014/main" id="{00000000-0008-0000-0600-00008A000000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bar>
                              <m:barPr>
                                <m:ctrlP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</m:ba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138" name="TextBox 20">
                  <a:extLst>
                    <a:ext uri="{FF2B5EF4-FFF2-40B4-BE49-F238E27FC236}">
                      <a16:creationId xmlns:a16="http://schemas.microsoft.com/office/drawing/2014/main" id="{5037C36C-5511-9ADD-2950-027F3894C73F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▁𝒌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_𝟎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Fallback>
        </mc:AlternateContent>
      </xdr:grpSp>
      <xdr:sp macro="" textlink="">
        <xdr:nvSpPr>
          <xdr:cNvPr id="131" name="TextBox 14">
            <a:extLst>
              <a:ext uri="{FF2B5EF4-FFF2-40B4-BE49-F238E27FC236}">
                <a16:creationId xmlns:a16="http://schemas.microsoft.com/office/drawing/2014/main" id="{00000000-0008-0000-0600-000083000000}"/>
              </a:ext>
            </a:extLst>
          </xdr:cNvPr>
          <xdr:cNvSpPr txBox="1"/>
        </xdr:nvSpPr>
        <xdr:spPr>
          <a:xfrm>
            <a:off x="6031904" y="1307398"/>
            <a:ext cx="1143074" cy="182739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AU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9pPr>
          </a:lstStyle>
          <a:p>
            <a:pPr algn="l"/>
            <a:r>
              <a:rPr lang="en-AU" sz="700" b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rPr>
              <a:t>characterisation K</a:t>
            </a:r>
          </a:p>
        </xdr:txBody>
      </xdr:sp>
      <xdr:cxnSp macro="">
        <xdr:nvCxnSpPr>
          <xdr:cNvPr id="132" name="Straight Arrow Connector 131">
            <a:extLst>
              <a:ext uri="{FF2B5EF4-FFF2-40B4-BE49-F238E27FC236}">
                <a16:creationId xmlns:a16="http://schemas.microsoft.com/office/drawing/2014/main" id="{00000000-0008-0000-0600-000084000000}"/>
              </a:ext>
            </a:extLst>
          </xdr:cNvPr>
          <xdr:cNvCxnSpPr>
            <a:cxnSpLocks noChangeAspect="1"/>
          </xdr:cNvCxnSpPr>
        </xdr:nvCxnSpPr>
        <xdr:spPr>
          <a:xfrm flipH="1">
            <a:off x="7269871" y="1003936"/>
            <a:ext cx="79940" cy="82296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Arrow Connector 132">
            <a:extLst>
              <a:ext uri="{FF2B5EF4-FFF2-40B4-BE49-F238E27FC236}">
                <a16:creationId xmlns:a16="http://schemas.microsoft.com/office/drawing/2014/main" id="{00000000-0008-0000-0600-000085000000}"/>
              </a:ext>
            </a:extLst>
          </xdr:cNvPr>
          <xdr:cNvCxnSpPr/>
        </xdr:nvCxnSpPr>
        <xdr:spPr>
          <a:xfrm flipH="1" flipV="1">
            <a:off x="7120504" y="1085172"/>
            <a:ext cx="137160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20257</xdr:colOff>
      <xdr:row>0</xdr:row>
      <xdr:rowOff>110378</xdr:rowOff>
    </xdr:from>
    <xdr:to>
      <xdr:col>5</xdr:col>
      <xdr:colOff>290764</xdr:colOff>
      <xdr:row>4</xdr:row>
      <xdr:rowOff>5665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GrpSpPr/>
      </xdr:nvGrpSpPr>
      <xdr:grpSpPr>
        <a:xfrm>
          <a:off x="125533" y="110378"/>
          <a:ext cx="2716928" cy="697392"/>
          <a:chOff x="321046" y="1363667"/>
          <a:chExt cx="2716928" cy="697392"/>
        </a:xfrm>
      </xdr:grpSpPr>
      <xdr:grpSp>
        <xdr:nvGrpSpPr>
          <xdr:cNvPr id="169" name="Group 168">
            <a:extLst>
              <a:ext uri="{FF2B5EF4-FFF2-40B4-BE49-F238E27FC236}">
                <a16:creationId xmlns:a16="http://schemas.microsoft.com/office/drawing/2014/main" id="{00000000-0008-0000-0600-0000A9000000}"/>
              </a:ext>
            </a:extLst>
          </xdr:cNvPr>
          <xdr:cNvGrpSpPr>
            <a:grpSpLocks noChangeAspect="1"/>
          </xdr:cNvGrpSpPr>
        </xdr:nvGrpSpPr>
        <xdr:grpSpPr>
          <a:xfrm>
            <a:off x="321046" y="1363667"/>
            <a:ext cx="2486083" cy="693398"/>
            <a:chOff x="23424785" y="5083653"/>
            <a:chExt cx="4315019" cy="1942573"/>
          </a:xfrm>
        </xdr:grpSpPr>
        <xdr:sp macro="" textlink="">
          <xdr:nvSpPr>
            <xdr:cNvPr id="170" name="Freeform: Shape 169">
              <a:extLst>
                <a:ext uri="{FF2B5EF4-FFF2-40B4-BE49-F238E27FC236}">
                  <a16:creationId xmlns:a16="http://schemas.microsoft.com/office/drawing/2014/main" id="{00000000-0008-0000-0600-0000AA000000}"/>
                </a:ext>
              </a:extLst>
            </xdr:cNvPr>
            <xdr:cNvSpPr>
              <a:spLocks noChangeAspect="1"/>
            </xdr:cNvSpPr>
          </xdr:nvSpPr>
          <xdr:spPr>
            <a:xfrm>
              <a:off x="24961831" y="5438033"/>
              <a:ext cx="1017123" cy="768571"/>
            </a:xfrm>
            <a:custGeom>
              <a:avLst/>
              <a:gdLst>
                <a:gd name="connsiteX0" fmla="*/ 0 w 1491155"/>
                <a:gd name="connsiteY0" fmla="*/ 0 h 768569"/>
                <a:gd name="connsiteX1" fmla="*/ 1484586 w 1491155"/>
                <a:gd name="connsiteY1" fmla="*/ 13138 h 768569"/>
                <a:gd name="connsiteX2" fmla="*/ 1491155 w 1491155"/>
                <a:gd name="connsiteY2" fmla="*/ 768569 h 768569"/>
                <a:gd name="connsiteX3" fmla="*/ 748862 w 1491155"/>
                <a:gd name="connsiteY3" fmla="*/ 748862 h 768569"/>
                <a:gd name="connsiteX4" fmla="*/ 0 w 1491155"/>
                <a:gd name="connsiteY4" fmla="*/ 0 h 768569"/>
                <a:gd name="connsiteX0" fmla="*/ 0 w 1491155"/>
                <a:gd name="connsiteY0" fmla="*/ 0 h 778422"/>
                <a:gd name="connsiteX1" fmla="*/ 1484586 w 1491155"/>
                <a:gd name="connsiteY1" fmla="*/ 13138 h 778422"/>
                <a:gd name="connsiteX2" fmla="*/ 1491155 w 1491155"/>
                <a:gd name="connsiteY2" fmla="*/ 768569 h 778422"/>
                <a:gd name="connsiteX3" fmla="*/ 757899 w 1491155"/>
                <a:gd name="connsiteY3" fmla="*/ 778422 h 778422"/>
                <a:gd name="connsiteX4" fmla="*/ 0 w 1491155"/>
                <a:gd name="connsiteY4" fmla="*/ 0 h 778422"/>
                <a:gd name="connsiteX0" fmla="*/ 0 w 1473080"/>
                <a:gd name="connsiteY0" fmla="*/ 5337 h 765284"/>
                <a:gd name="connsiteX1" fmla="*/ 1466511 w 1473080"/>
                <a:gd name="connsiteY1" fmla="*/ 0 h 765284"/>
                <a:gd name="connsiteX2" fmla="*/ 1473080 w 1473080"/>
                <a:gd name="connsiteY2" fmla="*/ 755431 h 765284"/>
                <a:gd name="connsiteX3" fmla="*/ 739824 w 1473080"/>
                <a:gd name="connsiteY3" fmla="*/ 765284 h 765284"/>
                <a:gd name="connsiteX4" fmla="*/ 0 w 1473080"/>
                <a:gd name="connsiteY4" fmla="*/ 5337 h 765284"/>
                <a:gd name="connsiteX0" fmla="*/ 0 w 1500192"/>
                <a:gd name="connsiteY0" fmla="*/ 0 h 767337"/>
                <a:gd name="connsiteX1" fmla="*/ 1493623 w 1500192"/>
                <a:gd name="connsiteY1" fmla="*/ 2053 h 767337"/>
                <a:gd name="connsiteX2" fmla="*/ 1500192 w 1500192"/>
                <a:gd name="connsiteY2" fmla="*/ 757484 h 767337"/>
                <a:gd name="connsiteX3" fmla="*/ 766936 w 1500192"/>
                <a:gd name="connsiteY3" fmla="*/ 767337 h 767337"/>
                <a:gd name="connsiteX4" fmla="*/ 0 w 1500192"/>
                <a:gd name="connsiteY4" fmla="*/ 0 h 767337"/>
                <a:gd name="connsiteX0" fmla="*/ 0 w 1500192"/>
                <a:gd name="connsiteY0" fmla="*/ 0 h 759947"/>
                <a:gd name="connsiteX1" fmla="*/ 1493623 w 1500192"/>
                <a:gd name="connsiteY1" fmla="*/ 2053 h 759947"/>
                <a:gd name="connsiteX2" fmla="*/ 1500192 w 1500192"/>
                <a:gd name="connsiteY2" fmla="*/ 757484 h 759947"/>
                <a:gd name="connsiteX3" fmla="*/ 780492 w 1500192"/>
                <a:gd name="connsiteY3" fmla="*/ 759947 h 759947"/>
                <a:gd name="connsiteX4" fmla="*/ 0 w 1500192"/>
                <a:gd name="connsiteY4" fmla="*/ 0 h 75994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1500192" h="759947">
                  <a:moveTo>
                    <a:pt x="0" y="0"/>
                  </a:moveTo>
                  <a:lnTo>
                    <a:pt x="1493623" y="2053"/>
                  </a:lnTo>
                  <a:cubicBezTo>
                    <a:pt x="1495813" y="253863"/>
                    <a:pt x="1498002" y="505674"/>
                    <a:pt x="1500192" y="757484"/>
                  </a:cubicBezTo>
                  <a:lnTo>
                    <a:pt x="780492" y="759947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bg1">
                <a:lumMod val="85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pPr marL="0" indent="0" algn="ctr" defTabSz="914400" rtl="0" eaLnBrk="1" latinLnBrk="0" hangingPunct="1"/>
              <a:endParaRPr lang="en-US" sz="1400" b="1" kern="1200">
                <a:solidFill>
                  <a:prstClr val="white"/>
                </a:solidFill>
                <a:latin typeface="Calibri" panose="020F0502020204030204"/>
                <a:ea typeface="+mn-ea"/>
                <a:cs typeface="+mn-cs"/>
              </a:endParaRPr>
            </a:p>
          </xdr:txBody>
        </xdr:sp>
        <xdr:grpSp>
          <xdr:nvGrpSpPr>
            <xdr:cNvPr id="171" name="Group 170">
              <a:extLst>
                <a:ext uri="{FF2B5EF4-FFF2-40B4-BE49-F238E27FC236}">
                  <a16:creationId xmlns:a16="http://schemas.microsoft.com/office/drawing/2014/main" id="{00000000-0008-0000-0600-0000AB000000}"/>
                </a:ext>
              </a:extLst>
            </xdr:cNvPr>
            <xdr:cNvGrpSpPr/>
          </xdr:nvGrpSpPr>
          <xdr:grpSpPr>
            <a:xfrm>
              <a:off x="23424785" y="5083653"/>
              <a:ext cx="4315019" cy="1942573"/>
              <a:chOff x="6664188" y="12613039"/>
              <a:chExt cx="3877964" cy="1832019"/>
            </a:xfrm>
          </xdr:grpSpPr>
          <xdr:sp macro="" textlink="">
            <xdr:nvSpPr>
              <xdr:cNvPr id="187" name="Right Triangle 186">
                <a:extLst>
                  <a:ext uri="{FF2B5EF4-FFF2-40B4-BE49-F238E27FC236}">
                    <a16:creationId xmlns:a16="http://schemas.microsoft.com/office/drawing/2014/main" id="{00000000-0008-0000-0600-0000BB000000}"/>
                  </a:ext>
                </a:extLst>
              </xdr:cNvPr>
              <xdr:cNvSpPr/>
            </xdr:nvSpPr>
            <xdr:spPr>
              <a:xfrm>
                <a:off x="7991331" y="12956381"/>
                <a:ext cx="458191" cy="717610"/>
              </a:xfrm>
              <a:prstGeom prst="rtTriangle">
                <a:avLst/>
              </a:prstGeom>
              <a:solidFill>
                <a:schemeClr val="bg1">
                  <a:lumMod val="85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 sz="1400" b="1">
                  <a:solidFill>
                    <a:prstClr val="white"/>
                  </a:solidFill>
                  <a:latin typeface="Calibri" panose="020F0502020204030204"/>
                </a:endParaRPr>
              </a:p>
            </xdr:txBody>
          </xdr:sp>
          <xdr:grpSp>
            <xdr:nvGrpSpPr>
              <xdr:cNvPr id="173" name="Group 172">
                <a:extLst>
                  <a:ext uri="{FF2B5EF4-FFF2-40B4-BE49-F238E27FC236}">
                    <a16:creationId xmlns:a16="http://schemas.microsoft.com/office/drawing/2014/main" id="{00000000-0008-0000-0600-0000AD000000}"/>
                  </a:ext>
                </a:extLst>
              </xdr:cNvPr>
              <xdr:cNvGrpSpPr/>
            </xdr:nvGrpSpPr>
            <xdr:grpSpPr>
              <a:xfrm>
                <a:off x="6664188" y="12613039"/>
                <a:ext cx="3877964" cy="1832019"/>
                <a:chOff x="2682738" y="10431814"/>
                <a:chExt cx="3877964" cy="1832019"/>
              </a:xfrm>
            </xdr:grpSpPr>
            <xdr:grpSp>
              <xdr:nvGrpSpPr>
                <xdr:cNvPr id="174" name="Group 173">
                  <a:extLst>
                    <a:ext uri="{FF2B5EF4-FFF2-40B4-BE49-F238E27FC236}">
                      <a16:creationId xmlns:a16="http://schemas.microsoft.com/office/drawing/2014/main" id="{00000000-0008-0000-0600-0000AE000000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823517" y="10672546"/>
                  <a:ext cx="3737185" cy="1044444"/>
                  <a:chOff x="12678922" y="21927429"/>
                  <a:chExt cx="2019893" cy="564507"/>
                </a:xfrm>
              </xdr:grpSpPr>
              <xdr:grpSp>
                <xdr:nvGrpSpPr>
                  <xdr:cNvPr id="177" name="Group 176">
                    <a:extLst>
                      <a:ext uri="{FF2B5EF4-FFF2-40B4-BE49-F238E27FC236}">
                        <a16:creationId xmlns:a16="http://schemas.microsoft.com/office/drawing/2014/main" id="{00000000-0008-0000-0600-0000B1000000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12942096" y="21985011"/>
                    <a:ext cx="1322180" cy="379221"/>
                    <a:chOff x="5126173" y="5000927"/>
                    <a:chExt cx="4819702" cy="1385438"/>
                  </a:xfrm>
                </xdr:grpSpPr>
                <xdr:sp macro="" textlink="">
                  <xdr:nvSpPr>
                    <xdr:cNvPr id="185" name="Rectangle 184">
                      <a:extLst>
                        <a:ext uri="{FF2B5EF4-FFF2-40B4-BE49-F238E27FC236}">
                          <a16:creationId xmlns:a16="http://schemas.microsoft.com/office/drawing/2014/main" id="{00000000-0008-0000-0600-0000B9000000}"/>
                        </a:ext>
                      </a:extLst>
                    </xdr:cNvPr>
                    <xdr:cNvSpPr/>
                  </xdr:nvSpPr>
                  <xdr:spPr>
                    <a:xfrm>
                      <a:off x="5126173" y="5002925"/>
                      <a:ext cx="1258150" cy="1383440"/>
                    </a:xfrm>
                    <a:prstGeom prst="rect">
                      <a:avLst/>
                    </a:prstGeom>
                    <a:solidFill>
                      <a:schemeClr val="accent4">
                        <a:lumMod val="40000"/>
                        <a:lumOff val="60000"/>
                      </a:schemeClr>
                    </a:solidFill>
                    <a:ln w="12700">
                      <a:solidFill>
                        <a:schemeClr val="accent4">
                          <a:lumMod val="75000"/>
                        </a:schemeClr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6" name="Rectangle 185">
                      <a:extLst>
                        <a:ext uri="{FF2B5EF4-FFF2-40B4-BE49-F238E27FC236}">
                          <a16:creationId xmlns:a16="http://schemas.microsoft.com/office/drawing/2014/main" id="{00000000-0008-0000-0600-0000BA000000}"/>
                        </a:ext>
                      </a:extLst>
                    </xdr:cNvPr>
                    <xdr:cNvSpPr/>
                  </xdr:nvSpPr>
                  <xdr:spPr>
                    <a:xfrm>
                      <a:off x="8552495" y="5000927"/>
                      <a:ext cx="1393380" cy="1368441"/>
                    </a:xfrm>
                    <a:prstGeom prst="rect">
                      <a:avLst/>
                    </a:prstGeom>
                    <a:solidFill>
                      <a:schemeClr val="accent6">
                        <a:lumMod val="40000"/>
                        <a:lumOff val="60000"/>
                      </a:schemeClr>
                    </a:solidFill>
                    <a:ln w="1905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</xdr:grpSp>
              <xdr:grpSp>
                <xdr:nvGrpSpPr>
                  <xdr:cNvPr id="178" name="Group 177">
                    <a:extLst>
                      <a:ext uri="{FF2B5EF4-FFF2-40B4-BE49-F238E27FC236}">
                        <a16:creationId xmlns:a16="http://schemas.microsoft.com/office/drawing/2014/main" id="{00000000-0008-0000-0600-0000B2000000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12678922" y="21927429"/>
                    <a:ext cx="2019893" cy="564507"/>
                    <a:chOff x="5897667" y="867741"/>
                    <a:chExt cx="5180542" cy="1452549"/>
                  </a:xfrm>
                </xdr:grpSpPr>
                <xdr:sp macro="" textlink="">
                  <xdr:nvSpPr>
                    <xdr:cNvPr id="180" name="Rectangle 179">
                      <a:extLst>
                        <a:ext uri="{FF2B5EF4-FFF2-40B4-BE49-F238E27FC236}">
                          <a16:creationId xmlns:a16="http://schemas.microsoft.com/office/drawing/2014/main" id="{00000000-0008-0000-0600-0000B4000000}"/>
                        </a:ext>
                      </a:extLst>
                    </xdr:cNvPr>
                    <xdr:cNvSpPr/>
                  </xdr:nvSpPr>
                  <xdr:spPr>
                    <a:xfrm>
                      <a:off x="5897667" y="1056571"/>
                      <a:ext cx="179338" cy="974378"/>
                    </a:xfrm>
                    <a:prstGeom prst="rect">
                      <a:avLst/>
                    </a:prstGeom>
                    <a:solidFill>
                      <a:srgbClr val="66FFFF"/>
                    </a:solidFill>
                    <a:ln w="19050">
                      <a:solidFill>
                        <a:srgbClr val="00B0F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1" name="TextBox 4">
                      <a:extLst>
                        <a:ext uri="{FF2B5EF4-FFF2-40B4-BE49-F238E27FC236}">
                          <a16:creationId xmlns:a16="http://schemas.microsoft.com/office/drawing/2014/main" id="{00000000-0008-0000-0600-0000B5000000}"/>
                        </a:ext>
                      </a:extLst>
                    </xdr:cNvPr>
                    <xdr:cNvSpPr txBox="1"/>
                  </xdr:nvSpPr>
                  <xdr:spPr>
                    <a:xfrm>
                      <a:off x="5994757" y="867741"/>
                      <a:ext cx="336041" cy="1259556"/>
                    </a:xfrm>
                    <a:prstGeom prst="rect">
                      <a:avLst/>
                    </a:prstGeom>
                    <a:noFill/>
                  </xdr:spPr>
                  <xdr:txBody>
                    <a:bodyPr wrap="square" rtlCol="0">
                      <a:sp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6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chemeClr val="tx1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+mn-ea"/>
                          <a:cs typeface="+mn-cs"/>
                        </a:rPr>
                        <a:t>=</a:t>
                      </a:r>
                    </a:p>
                  </xdr:txBody>
                </xdr:sp>
                <xdr:sp macro="" textlink="">
                  <xdr:nvSpPr>
                    <xdr:cNvPr id="182" name="Rectangle 181">
                      <a:extLst>
                        <a:ext uri="{FF2B5EF4-FFF2-40B4-BE49-F238E27FC236}">
                          <a16:creationId xmlns:a16="http://schemas.microsoft.com/office/drawing/2014/main" id="{00000000-0008-0000-0600-0000B6000000}"/>
                        </a:ext>
                      </a:extLst>
                    </xdr:cNvPr>
                    <xdr:cNvSpPr/>
                  </xdr:nvSpPr>
                  <xdr:spPr>
                    <a:xfrm>
                      <a:off x="10382566" y="1011349"/>
                      <a:ext cx="211353" cy="974378"/>
                    </a:xfrm>
                    <a:prstGeom prst="rect">
                      <a:avLst/>
                    </a:prstGeom>
                    <a:solidFill>
                      <a:schemeClr val="accent2"/>
                    </a:solidFill>
                    <a:ln w="19050"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3" name="TextBox 7">
                      <a:extLst>
                        <a:ext uri="{FF2B5EF4-FFF2-40B4-BE49-F238E27FC236}">
                          <a16:creationId xmlns:a16="http://schemas.microsoft.com/office/drawing/2014/main" id="{00000000-0008-0000-0600-0000B7000000}"/>
                        </a:ext>
                      </a:extLst>
                    </xdr:cNvPr>
                    <xdr:cNvSpPr txBox="1"/>
                  </xdr:nvSpPr>
                  <xdr:spPr>
                    <a:xfrm flipH="1">
                      <a:off x="10553624" y="1175708"/>
                      <a:ext cx="240931" cy="1144582"/>
                    </a:xfrm>
                    <a:prstGeom prst="rect">
                      <a:avLst/>
                    </a:prstGeom>
                    <a:noFill/>
                  </xdr:spPr>
                  <xdr:txBody>
                    <a:bodyPr wrap="square" rtlCol="0">
                      <a:spAutoFit/>
                    </a:bodyPr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l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AU" sz="1400" b="1" i="0" u="none" strike="noStrike" kern="1200" cap="none" spc="0" normalizeH="0" baseline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+mn-ea"/>
                          <a:cs typeface="+mn-cs"/>
                        </a:rPr>
                        <a:t>+</a:t>
                      </a:r>
                    </a:p>
                  </xdr:txBody>
                </xdr:sp>
                <xdr:sp macro="" textlink="">
                  <xdr:nvSpPr>
                    <xdr:cNvPr id="184" name="Rectangle 183">
                      <a:extLst>
                        <a:ext uri="{FF2B5EF4-FFF2-40B4-BE49-F238E27FC236}">
                          <a16:creationId xmlns:a16="http://schemas.microsoft.com/office/drawing/2014/main" id="{00000000-0008-0000-0600-0000B8000000}"/>
                        </a:ext>
                      </a:extLst>
                    </xdr:cNvPr>
                    <xdr:cNvSpPr/>
                  </xdr:nvSpPr>
                  <xdr:spPr>
                    <a:xfrm>
                      <a:off x="10919586" y="1005547"/>
                      <a:ext cx="158623" cy="974378"/>
                    </a:xfrm>
                    <a:prstGeom prst="rect">
                      <a:avLst/>
                    </a:prstGeom>
                    <a:solidFill>
                      <a:srgbClr val="FFCCCC"/>
                    </a:solidFill>
                    <a:ln w="19050"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n-US"/>
                      </a:defPPr>
                      <a:lvl1pPr marL="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prstClr val="white"/>
                        </a:solidFill>
                        <a:effectLst/>
                        <a:uLnTx/>
                        <a:uFillTx/>
                        <a:latin typeface="Calibri" panose="020F0502020204030204"/>
                        <a:ea typeface="+mn-ea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179" name="TextBox 2">
                    <a:extLst>
                      <a:ext uri="{FF2B5EF4-FFF2-40B4-BE49-F238E27FC236}">
                        <a16:creationId xmlns:a16="http://schemas.microsoft.com/office/drawing/2014/main" id="{00000000-0008-0000-0600-0000B3000000}"/>
                      </a:ext>
                    </a:extLst>
                  </xdr:cNvPr>
                  <xdr:cNvSpPr txBox="1"/>
                </xdr:nvSpPr>
                <xdr:spPr>
                  <a:xfrm>
                    <a:off x="12984749" y="21947549"/>
                    <a:ext cx="196941" cy="432459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marR="0" lvl="0" indent="0" algn="l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AU" sz="1400" b="1" i="0" u="none" strike="noStrike" kern="1200" cap="none" spc="0" normalizeH="0" baseline="0">
                        <a:ln>
                          <a:noFill/>
                        </a:ln>
                        <a:solidFill>
                          <a:schemeClr val="tx1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U</a:t>
                    </a:r>
                    <a:endParaRPr kumimoji="0" lang="en-AU" sz="1400" b="1" i="0" u="none" strike="noStrike" kern="1200" cap="none" spc="0" normalizeH="0" baseline="30000">
                      <a:ln>
                        <a:noFill/>
                      </a:ln>
                      <a:solidFill>
                        <a:schemeClr val="tx1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endParaRPr>
                  </a:p>
                </xdr:txBody>
              </xdr:sp>
            </xdr:grpSp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175" name="Object 4">
                      <a:extLst>
                        <a:ext uri="{63B3BB69-23CF-44E3-9099-C40C66FF867C}">
                          <a14:compatExt spid="_x0000_s1028"/>
                        </a:ext>
                        <a:ext uri="{FF2B5EF4-FFF2-40B4-BE49-F238E27FC236}">
                          <a16:creationId xmlns:a16="http://schemas.microsoft.com/office/drawing/2014/main" id="{00000000-0008-0000-0600-0000AF000000}"/>
                        </a:ext>
                      </a:extLst>
                    </xdr:cNvPr>
                    <xdr:cNvSpPr txBox="1"/>
                  </xdr:nvSpPr>
                  <xdr:spPr>
                    <a:xfrm>
                      <a:off x="2682738" y="11494121"/>
                      <a:ext cx="578354" cy="769712"/>
                    </a:xfrm>
                    <a:prstGeom prst="rect">
                      <a:avLst/>
                    </a:prstGeom>
                  </xdr:spPr>
                  <xdr:txBody>
                    <a:bodyPr vertOverflow="clip" horzOverflow="clip" wrap="square">
                      <a:noAutofit/>
                    </a:bodyPr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14:m>
                        <m:oMathPara xmlns:m="http://schemas.openxmlformats.org/officeDocument/2006/math">
                          <m:oMathParaPr>
                            <m:jc m:val="left"/>
                          </m:oMathParaPr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14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400" b="1" i="1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𝒉</m:t>
                                </m:r>
                              </m:e>
                            </m:bar>
                          </m:oMath>
                        </m:oMathPara>
                      </a14:m>
                      <a:endParaRPr lang="pt-BR" sz="1400" b="1">
                        <a:solidFill>
                          <a:srgbClr val="0000FF"/>
                        </a:solidFill>
                        <a:effectLst/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175" name="Object 4">
                      <a:extLst>
                        <a:ext uri="{63B3BB69-23CF-44E3-9099-C40C66FF867C}">
                          <a14:compatExt xmlns:a14="http://schemas.microsoft.com/office/drawing/2010/main" spid="_x0000_s1028"/>
                        </a:ext>
                        <a:ext uri="{FF2B5EF4-FFF2-40B4-BE49-F238E27FC236}">
                          <a16:creationId xmlns:a16="http://schemas.microsoft.com/office/drawing/2014/main" id="{2FAB4046-B5DF-D569-118E-89C1438F812E}"/>
                        </a:ext>
                      </a:extLst>
                    </xdr:cNvPr>
                    <xdr:cNvSpPr txBox="1"/>
                  </xdr:nvSpPr>
                  <xdr:spPr>
                    <a:xfrm>
                      <a:off x="2682738" y="11494121"/>
                      <a:ext cx="578354" cy="769712"/>
                    </a:xfrm>
                    <a:prstGeom prst="rect">
                      <a:avLst/>
                    </a:prstGeom>
                  </xdr:spPr>
                  <xdr:txBody>
                    <a:bodyPr vertOverflow="clip" horzOverflow="clip" wrap="square">
                      <a:noAutofit/>
                    </a:bodyPr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lang="pt-BR" sz="1400" b="1" i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▁𝒉</a:t>
                      </a:r>
                      <a:endParaRPr lang="pt-BR" sz="1400" b="1">
                        <a:solidFill>
                          <a:srgbClr val="0000FF"/>
                        </a:solidFill>
                        <a:effectLst/>
                      </a:endParaRPr>
                    </a:p>
                  </xdr:txBody>
                </xdr:sp>
              </mc:Fallback>
            </mc:AlternateContent>
            <xdr:sp macro="" textlink="">
              <xdr:nvSpPr>
                <xdr:cNvPr id="176" name="Rectangle 175">
                  <a:extLst>
                    <a:ext uri="{FF2B5EF4-FFF2-40B4-BE49-F238E27FC236}">
                      <a16:creationId xmlns:a16="http://schemas.microsoft.com/office/drawing/2014/main" id="{00000000-0008-0000-0600-0000B0000000}"/>
                    </a:ext>
                  </a:extLst>
                </xdr:cNvPr>
                <xdr:cNvSpPr/>
              </xdr:nvSpPr>
              <xdr:spPr>
                <a:xfrm>
                  <a:off x="3223481" y="10431814"/>
                  <a:ext cx="2704184" cy="1749193"/>
                </a:xfrm>
                <a:prstGeom prst="rect">
                  <a:avLst/>
                </a:prstGeom>
                <a:noFill/>
                <a:ln w="12700">
                  <a:solidFill>
                    <a:sysClr val="windowText" lastClr="000000"/>
                  </a:solidFill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400" b="1"/>
                </a:p>
              </xdr:txBody>
            </xdr:sp>
          </xdr:grpSp>
        </xdr:grpSp>
      </xdr:grpSp>
      <xdr:sp macro="" textlink="">
        <xdr:nvSpPr>
          <xdr:cNvPr id="190" name="TextBox 2">
            <a:extLst>
              <a:ext uri="{FF2B5EF4-FFF2-40B4-BE49-F238E27FC236}">
                <a16:creationId xmlns:a16="http://schemas.microsoft.com/office/drawing/2014/main" id="{00000000-0008-0000-0600-0000BE000000}"/>
              </a:ext>
            </a:extLst>
          </xdr:cNvPr>
          <xdr:cNvSpPr txBox="1"/>
        </xdr:nvSpPr>
        <xdr:spPr>
          <a:xfrm>
            <a:off x="1925053" y="1473868"/>
            <a:ext cx="330868" cy="224722"/>
          </a:xfrm>
          <a:prstGeom prst="rect">
            <a:avLst/>
          </a:prstGeom>
          <a:noFill/>
        </xdr:spPr>
        <xdr:txBody>
          <a:bodyPr wrap="non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AU" sz="1500" b="1" i="0" u="none" strike="noStrike" kern="1200" cap="none" spc="0" normalizeH="0" baseline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V </a:t>
            </a:r>
            <a:r>
              <a:rPr kumimoji="0" lang="en-AU" sz="1500" b="1" i="0" u="none" strike="noStrike" kern="1200" cap="none" spc="0" normalizeH="0" baseline="3000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t</a:t>
            </a:r>
          </a:p>
        </xdr:txBody>
      </xdr:sp>
      <xdr:sp macro="" textlink="">
        <xdr:nvSpPr>
          <xdr:cNvPr id="191" name="TextBox 2">
            <a:extLst>
              <a:ext uri="{FF2B5EF4-FFF2-40B4-BE49-F238E27FC236}">
                <a16:creationId xmlns:a16="http://schemas.microsoft.com/office/drawing/2014/main" id="{00000000-0008-0000-0600-0000BF000000}"/>
              </a:ext>
            </a:extLst>
          </xdr:cNvPr>
          <xdr:cNvSpPr txBox="1"/>
        </xdr:nvSpPr>
        <xdr:spPr>
          <a:xfrm>
            <a:off x="1473067" y="1478882"/>
            <a:ext cx="236420" cy="226726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AU" sz="1400" b="1" i="0" u="none" strike="noStrike" kern="1200" cap="none" spc="0" normalizeH="0" baseline="0">
                <a:ln>
                  <a:noFill/>
                </a:ln>
                <a:effectLst/>
                <a:uLnTx/>
                <a:uFillTx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rPr>
              <a:t>S</a:t>
            </a:r>
            <a:endParaRPr kumimoji="0" lang="en-AU" sz="1400" b="1" i="0" u="none" strike="noStrike" kern="1200" cap="none" spc="0" normalizeH="0" baseline="3000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mbria Math" panose="02040503050406030204" pitchFamily="18" charset="0"/>
              <a:ea typeface="Cambria Math" panose="02040503050406030204" pitchFamily="18" charset="0"/>
              <a:cs typeface="+mn-cs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9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600-0000C0000000}"/>
                  </a:ext>
                </a:extLst>
              </xdr:cNvPr>
              <xdr:cNvSpPr txBox="1"/>
            </xdr:nvSpPr>
            <xdr:spPr>
              <a:xfrm>
                <a:off x="687004" y="1769732"/>
                <a:ext cx="295576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a:rPr lang="pt-BR" sz="14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𝒁</m:t>
                      </m:r>
                    </m:oMath>
                  </m:oMathPara>
                </a14:m>
                <a:endParaRPr lang="pt-BR" sz="14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19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B1D5E9B9-0FBD-4C28-B82C-5E4116CCF6C6}"/>
                  </a:ext>
                </a:extLst>
              </xdr:cNvPr>
              <xdr:cNvSpPr txBox="1"/>
            </xdr:nvSpPr>
            <xdr:spPr>
              <a:xfrm>
                <a:off x="687004" y="1769732"/>
                <a:ext cx="295576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𝒁</a:t>
                </a:r>
                <a:endParaRPr lang="pt-BR" sz="1400" b="1"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194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600-0000C2000000}"/>
                  </a:ext>
                </a:extLst>
              </xdr:cNvPr>
              <xdr:cNvSpPr txBox="1"/>
            </xdr:nvSpPr>
            <xdr:spPr>
              <a:xfrm>
                <a:off x="2410529" y="1753689"/>
                <a:ext cx="627445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bar>
                      <m:barPr>
                        <m:ctrlPr>
                          <a:rPr lang="pt-BR" sz="1400" b="1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lang="pt-BR" sz="1400" b="1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𝐤</m:t>
                        </m:r>
                      </m:e>
                    </m:bar>
                  </m:oMath>
                </a14:m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pt-BR" sz="1400" b="1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+</a:t>
                </a:r>
                <a14:m>
                  <m:oMath xmlns:m="http://schemas.openxmlformats.org/officeDocument/2006/math">
                    <m:r>
                      <a:rPr kumimoji="0" lang="ar-AE" sz="14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kumimoji="0" lang="ar-AE" sz="14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𝜺</m:t>
                    </m:r>
                  </m:oMath>
                </a14:m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 </a:t>
                </a:r>
                <a:endParaRPr lang="pt-BR" sz="1400" b="1"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194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6899CE8D-FA35-4998-A95A-BFAA6FB92ACB}"/>
                  </a:ext>
                </a:extLst>
              </xdr:cNvPr>
              <xdr:cNvSpPr txBox="1"/>
            </xdr:nvSpPr>
            <xdr:spPr>
              <a:xfrm>
                <a:off x="2410529" y="1753689"/>
                <a:ext cx="627445" cy="291327"/>
              </a:xfrm>
              <a:prstGeom prst="rect">
                <a:avLst/>
              </a:prstGeom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▁𝐤</a:t>
                </a:r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pt-BR" sz="1400" b="1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+</a:t>
                </a:r>
                <a:r>
                  <a:rPr kumimoji="0" lang="ar-AE" sz="1400" b="1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 𝜺</a:t>
                </a:r>
                <a:r>
                  <a:rPr lang="pt-BR" sz="1400" b="1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  </a:t>
                </a:r>
                <a:endParaRPr lang="pt-BR" sz="1400" b="1">
                  <a:effectLst/>
                </a:endParaRPr>
              </a:p>
            </xdr:txBody>
          </xdr:sp>
        </mc:Fallback>
      </mc:AlternateContent>
    </xdr:grpSp>
    <xdr:clientData/>
  </xdr:twoCellAnchor>
  <xdr:twoCellAnchor>
    <xdr:from>
      <xdr:col>3</xdr:col>
      <xdr:colOff>411080</xdr:colOff>
      <xdr:row>4</xdr:row>
      <xdr:rowOff>25064</xdr:rowOff>
    </xdr:from>
    <xdr:to>
      <xdr:col>7</xdr:col>
      <xdr:colOff>120317</xdr:colOff>
      <xdr:row>9</xdr:row>
      <xdr:rowOff>120314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TextBox 1">
              <a:extLst>
                <a:ext uri="{FF2B5EF4-FFF2-40B4-BE49-F238E27FC236}">
                  <a16:creationId xmlns:a16="http://schemas.microsoft.com/office/drawing/2014/main" id="{00000000-0008-0000-0600-0000C3000000}"/>
                </a:ext>
              </a:extLst>
            </xdr:cNvPr>
            <xdr:cNvSpPr txBox="1"/>
          </xdr:nvSpPr>
          <xdr:spPr>
            <a:xfrm>
              <a:off x="1739567" y="827169"/>
              <a:ext cx="2155658" cy="1097882"/>
            </a:xfrm>
            <a:prstGeom prst="rect">
              <a:avLst/>
            </a:prstGeom>
            <a:solidFill>
              <a:schemeClr val="bg1"/>
            </a:solidFill>
            <a:ln>
              <a:solidFill>
                <a:srgbClr val="00B050"/>
              </a:solidFill>
            </a:ln>
          </xdr:spPr>
          <xdr:txBody>
            <a:bodyPr wrap="none" lIns="91440" tIns="0" rIns="91440" bIns="0" rtlCol="0" anchor="ctr" anchorCtr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14:m>
                <m:oMath xmlns:m="http://schemas.openxmlformats.org/officeDocument/2006/math">
                  <m:r>
                    <a:rPr lang="en-AU" sz="1500" b="1" i="1">
                      <a:solidFill>
                        <a:srgbClr val="00B050"/>
                      </a:solidFill>
                      <a:latin typeface="Cambria Math" panose="02040503050406030204" pitchFamily="18" charset="0"/>
                    </a:rPr>
                    <m:t>𝑽</m:t>
                  </m:r>
                </m:oMath>
              </a14:m>
              <a:r>
                <a:rPr lang="en-AU" sz="1500" b="1">
                  <a:solidFill>
                    <a:srgbClr val="00B050"/>
                  </a:solidFill>
                </a:rPr>
                <a:t>  =  </a:t>
              </a:r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pt-BR" sz="14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  <m:r>
                                  <a:rPr lang="en-AU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</m:t>
                                      </m:r>
                                      <m:r>
                                        <a:rPr lang="en-AU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𝟏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B05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</m:t>
                                            </m:r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B050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𝟏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  <m:r>
                                  <a:rPr lang="pt-BR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𝟐𝟐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chemeClr val="accent2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𝟑𝟐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chemeClr val="accent2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chemeClr val="accent2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AU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</m:t>
                                            </m:r>
                                            <m:r>
                                              <a:rPr lang="pt-BR" sz="1100" b="1" i="1" kern="1200">
                                                <a:solidFill>
                                                  <a:schemeClr val="accent2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𝟐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B05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/>
                        </m:mr>
                        <m:mr>
                          <m:e/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B05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/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B05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B050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⋯</m:t>
                                        </m:r>
                                      </m:e>
                                    </m:mr>
                                    <m:mr>
                                      <m:e/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B05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r>
                              <m:rPr>
                                <m:brk m:alnAt="7"/>
                              </m:rPr>
                              <a:rPr lang="pt-BR" sz="1100" b="1" i="1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…</m:t>
                            </m:r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𝟗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pt-BR" sz="1100" b="1" i="1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…</m:t>
                            </m:r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𝟐𝟗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r>
                                    <m:rPr>
                                      <m:brk m:alnAt="7"/>
                                    </m:rPr>
                                    <a:rPr lang="pt-BR" sz="1100" b="1" i="1" kern="1200">
                                      <a:solidFill>
                                        <a:srgbClr val="0000FF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…</m:t>
                                  </m:r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𝟑𝟗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00FF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…</m:t>
                                            </m:r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</m:t>
                                            </m:r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𝟗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  <m:r>
                        <a:rPr lang="pt-BR" sz="1100" b="1" i="1" kern="120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 </m:t>
                      </m:r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pt-BR" sz="1100" b="1" i="1" kern="1200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mP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AU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𝒗</m:t>
                                </m:r>
                              </m:e>
                              <m:sub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  <m: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𝒏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pt-BR" sz="1100" b="1" i="1" kern="1200">
                                    <a:solidFill>
                                      <a:srgbClr val="0000FF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𝒗</m:t>
                                      </m:r>
                                    </m:e>
                                    <m:sub>
                                      <m: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𝟑</m:t>
                                      </m:r>
                                      <m: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𝒏</m:t>
                                      </m:r>
                                    </m:sub>
                                  </m:sSub>
                                </m:e>
                              </m:mr>
                              <m:mr>
                                <m:e>
                                  <m:m>
                                    <m:mPr>
                                      <m:mcs>
                                        <m:mc>
                                          <m:mcPr>
                                            <m:count m:val="1"/>
                                            <m:mcJc m:val="center"/>
                                          </m:mcPr>
                                        </m:mc>
                                      </m:mcs>
                                      <m:ctrlPr>
                                        <a:rPr lang="pt-BR" sz="1100" b="1" i="1" kern="1200">
                                          <a:solidFill>
                                            <a:srgbClr val="0000FF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mPr>
                                    <m:mr>
                                      <m:e>
                                        <m:r>
                                          <m:rPr>
                                            <m:brk m:alnAt="7"/>
                                          </m:rPr>
                                          <a:rPr lang="pt-BR" sz="1100" b="1" i="1" kern="1200">
                                            <a:solidFill>
                                              <a:srgbClr val="0000FF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⋮</m:t>
                                        </m:r>
                                      </m:e>
                                    </m:mr>
                                    <m:mr>
                                      <m:e>
                                        <m:sSub>
                                          <m:sSubPr>
                                            <m:ctrlP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AU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𝒗</m:t>
                                            </m:r>
                                          </m:e>
                                          <m:sub>
                                            <m:r>
                                              <a:rPr lang="pt-BR" sz="1100" b="1" i="1" kern="1200">
                                                <a:solidFill>
                                                  <a:srgbClr val="0000FF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𝒏𝒏</m:t>
                                            </m:r>
                                          </m:sub>
                                        </m:sSub>
                                      </m:e>
                                    </m:mr>
                                  </m:m>
                                </m:e>
                              </m:mr>
                            </m:m>
                          </m:e>
                        </m:mr>
                      </m:m>
                    </m:e>
                  </m:d>
                </m:oMath>
              </a14:m>
              <a:r>
                <a:rPr lang="en-AU" sz="1500" b="1">
                  <a:solidFill>
                    <a:srgbClr val="00B050"/>
                  </a:solidFill>
                </a:rPr>
                <a:t>  </a:t>
              </a:r>
            </a:p>
          </xdr:txBody>
        </xdr:sp>
      </mc:Choice>
      <mc:Fallback xmlns="">
        <xdr:sp macro="" textlink="">
          <xdr:nvSpPr>
            <xdr:cNvPr id="195" name="TextBox 1">
              <a:extLst>
                <a:ext uri="{FF2B5EF4-FFF2-40B4-BE49-F238E27FC236}">
                  <a16:creationId xmlns:a16="http://schemas.microsoft.com/office/drawing/2014/main" id="{8BFE1423-FEAF-4FFE-8C23-9401A6E30659}"/>
                </a:ext>
              </a:extLst>
            </xdr:cNvPr>
            <xdr:cNvSpPr txBox="1"/>
          </xdr:nvSpPr>
          <xdr:spPr>
            <a:xfrm>
              <a:off x="1739567" y="827169"/>
              <a:ext cx="2155658" cy="1097882"/>
            </a:xfrm>
            <a:prstGeom prst="rect">
              <a:avLst/>
            </a:prstGeom>
            <a:solidFill>
              <a:schemeClr val="bg1"/>
            </a:solidFill>
            <a:ln>
              <a:solidFill>
                <a:srgbClr val="00B050"/>
              </a:solidFill>
            </a:ln>
          </xdr:spPr>
          <xdr:txBody>
            <a:bodyPr wrap="none" lIns="91440" tIns="0" rIns="91440" bIns="0" rtlCol="0" anchor="ctr" anchorCtr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lang="en-AU" sz="1500" b="1" i="0">
                  <a:solidFill>
                    <a:srgbClr val="00B050"/>
                  </a:solidFill>
                  <a:latin typeface="Cambria Math" panose="02040503050406030204" pitchFamily="18" charset="0"/>
                </a:rPr>
                <a:t>𝑽</a:t>
              </a:r>
              <a:r>
                <a:rPr lang="en-AU" sz="1500" b="1">
                  <a:solidFill>
                    <a:srgbClr val="00B050"/>
                  </a:solidFill>
                </a:rPr>
                <a:t>  =  </a:t>
              </a:r>
              <a:r>
                <a:rPr lang="pt-BR" sz="14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𝒗_𝟏𝟏@𝒗_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𝟏@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𝟏@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■8(⋮@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</a:t>
              </a:r>
              <a:r>
                <a:rPr lang="en-AU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𝟏 )))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𝟐@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𝟐𝟐@■8(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𝟑𝟐@■8(⋮@</a:t>
              </a:r>
              <a:r>
                <a:rPr lang="en-AU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chemeClr val="accent2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𝒏𝟐 )))</a:t>
              </a:r>
              <a:r>
                <a:rPr lang="pt-BR" sz="11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■8(@@■8(@■8(⋯@)))  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𝟗@…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𝟐𝟗@■8(…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𝟑𝟗@■8(⋮@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…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𝒏𝟗 )))  ■8(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𝒗_𝟏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𝒏@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𝟐𝒏@■8(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𝟑𝒏@■8(⋮@</a:t>
              </a:r>
              <a:r>
                <a:rPr lang="en-AU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𝒗_</a:t>
              </a:r>
              <a:r>
                <a:rPr lang="pt-BR" sz="11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𝒏𝒏 )))|</a:t>
              </a:r>
              <a:r>
                <a:rPr lang="en-AU" sz="1500" b="1">
                  <a:solidFill>
                    <a:srgbClr val="00B050"/>
                  </a:solidFill>
                </a:rPr>
                <a:t>  </a:t>
              </a:r>
            </a:p>
          </xdr:txBody>
        </xdr:sp>
      </mc:Fallback>
    </mc:AlternateContent>
    <xdr:clientData/>
  </xdr:twoCellAnchor>
  <xdr:twoCellAnchor>
    <xdr:from>
      <xdr:col>1</xdr:col>
      <xdr:colOff>150395</xdr:colOff>
      <xdr:row>4</xdr:row>
      <xdr:rowOff>105279</xdr:rowOff>
    </xdr:from>
    <xdr:to>
      <xdr:col>3</xdr:col>
      <xdr:colOff>275723</xdr:colOff>
      <xdr:row>7</xdr:row>
      <xdr:rowOff>110291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TextBox 1">
              <a:extLst>
                <a:ext uri="{FF2B5EF4-FFF2-40B4-BE49-F238E27FC236}">
                  <a16:creationId xmlns:a16="http://schemas.microsoft.com/office/drawing/2014/main" id="{00000000-0008-0000-0600-0000C5000000}"/>
                </a:ext>
              </a:extLst>
            </xdr:cNvPr>
            <xdr:cNvSpPr txBox="1"/>
          </xdr:nvSpPr>
          <xdr:spPr>
            <a:xfrm>
              <a:off x="255671" y="907384"/>
              <a:ext cx="1348539" cy="606591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algn="ctr">
                <a:lnSpc>
                  <a:spcPct val="107000"/>
                </a:lnSpc>
                <a:spcAft>
                  <a:spcPts val="800"/>
                </a:spcAft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d>
                      <m:dPr>
                        <m:begChr m:val="|"/>
                        <m:endChr m:val="|"/>
                        <m:ctrlPr>
                          <a:rPr lang="pt-BR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pt-BR" sz="1400" b="1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sSub>
                          <m:sSubPr>
                            <m:ctrlPr>
                              <a:rPr lang="ar-AE" sz="14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400" b="1" i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𝐉</m:t>
                            </m:r>
                          </m:e>
                          <m:sub>
                            <m:r>
                              <a:rPr lang="ar-AE" sz="1400" b="1" i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𝐢𝐣</m:t>
                            </m:r>
                            <m:r>
                              <a:rPr lang="pt-BR" sz="1400" b="1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</m:sub>
                        </m:sSub>
                      </m:e>
                    </m:d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𝐗</m:t>
                    </m:r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|</m:t>
                    </m:r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𝐙</m:t>
                    </m:r>
                    <m:r>
                      <a:rPr lang="pt-BR" sz="1400" b="1" i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|</m:t>
                    </m:r>
                    <m:r>
                      <a:rPr lang="pt-BR" sz="1400" b="1" i="1" kern="1200">
                        <a:solidFill>
                          <a:srgbClr val="00B050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Arial" panose="020B0604020202020204" pitchFamily="34" charset="0"/>
                      </a:rPr>
                      <m:t>≈</m:t>
                    </m:r>
                    <m:f>
                      <m:fPr>
                        <m:ctrlPr>
                          <a:rPr lang="ar-AE" sz="1400" b="1" i="1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Times New Roman" panose="02020603050405020304" pitchFamily="18" charset="0"/>
                            <a:cs typeface="Arial" panose="020B0604020202020204" pitchFamily="34" charset="0"/>
                          </a:rPr>
                        </m:ctrlPr>
                      </m:fPr>
                      <m:num>
                        <m:r>
                          <a:rPr lang="ar-AE" sz="1400" b="1" i="0" kern="120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1400" b="1" i="1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1400" b="1" i="0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𝐡</m:t>
                            </m:r>
                          </m:e>
                          <m:sub>
                            <m:r>
                              <a:rPr lang="ar-AE" sz="1400" b="1" i="0" kern="120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𝐢</m:t>
                            </m:r>
                          </m:sub>
                        </m:sSub>
                      </m:num>
                      <m:den>
                        <m:r>
                          <a:rPr lang="ar-AE" sz="1400" b="1" i="0" kern="120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Arial" panose="020B0604020202020204" pitchFamily="34" charset="0"/>
                          </a:rPr>
                          <m:t>𝛛</m:t>
                        </m:r>
                        <m:sSub>
                          <m:sSubPr>
                            <m:ctrlPr>
                              <a:rPr lang="ar-AE" sz="14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</m:ctrlPr>
                          </m:sSubPr>
                          <m:e>
                            <m:r>
                              <a:rPr lang="pt-BR" sz="1400" b="1" i="1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𝒌</m:t>
                            </m:r>
                          </m:e>
                          <m:sub>
                            <m:r>
                              <a:rPr lang="ar-AE" sz="1400" b="1" i="0" kern="1200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Arial" panose="020B0604020202020204" pitchFamily="34" charset="0"/>
                              </a:rPr>
                              <m:t>𝐣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sz="1400" b="1" i="0">
                <a:effectLst/>
                <a:latin typeface="Calibri" panose="020F0502020204030204" pitchFamily="34" charset="0"/>
                <a:ea typeface="Calibri" panose="020F0502020204030204" pitchFamily="34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97" name="TextBox 1">
              <a:extLst>
                <a:ext uri="{FF2B5EF4-FFF2-40B4-BE49-F238E27FC236}">
                  <a16:creationId xmlns:a16="http://schemas.microsoft.com/office/drawing/2014/main" id="{C928AD59-2CC0-48C5-84C1-1E518D408815}"/>
                </a:ext>
              </a:extLst>
            </xdr:cNvPr>
            <xdr:cNvSpPr txBox="1"/>
          </xdr:nvSpPr>
          <xdr:spPr>
            <a:xfrm>
              <a:off x="255671" y="907384"/>
              <a:ext cx="1348539" cy="606591"/>
            </a:xfrm>
            <a:prstGeom prst="rect">
              <a:avLst/>
            </a:prstGeom>
            <a:solidFill>
              <a:srgbClr val="CDFFCD"/>
            </a:solidFill>
            <a:ln w="12700">
              <a:solidFill>
                <a:schemeClr val="tx1"/>
              </a:solidFill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algn="ctr">
                <a:lnSpc>
                  <a:spcPct val="107000"/>
                </a:lnSpc>
                <a:spcAft>
                  <a:spcPts val="800"/>
                </a:spcAft>
              </a:pP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 𝐉</a:t>
              </a:r>
              <a:r>
                <a:rPr lang="ar-AE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_(𝐢𝐣</a:t>
              </a: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ar-AE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BR" sz="14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|𝐗|𝐙|</a:t>
              </a:r>
              <a:r>
                <a:rPr lang="pt-BR" sz="1400" b="1" i="0" kern="1200">
                  <a:solidFill>
                    <a:srgbClr val="00B05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≈</a:t>
              </a:r>
              <a:r>
                <a:rPr lang="ar-AE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cs typeface="Arial" panose="020B0604020202020204" pitchFamily="34" charset="0"/>
                </a:rPr>
                <a:t>(</a:t>
              </a:r>
              <a:r>
                <a:rPr lang="ar-AE" sz="14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𝛛</a:t>
              </a:r>
              <a:r>
                <a:rPr lang="pt-BR" sz="14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𝐡</a:t>
              </a:r>
              <a:r>
                <a:rPr lang="ar-AE" sz="1400" b="1" i="0" kern="120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_𝐢</a:t>
              </a:r>
              <a:r>
                <a:rPr lang="ar-AE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)/(𝛛</a:t>
              </a:r>
              <a:r>
                <a:rPr lang="pt-BR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𝒌</a:t>
              </a:r>
              <a:r>
                <a:rPr lang="ar-AE" sz="1400" b="1" i="0" kern="120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Arial" panose="020B0604020202020204" pitchFamily="34" charset="0"/>
                </a:rPr>
                <a:t>_𝐣 )</a:t>
              </a:r>
              <a:endParaRPr sz="1400" b="1" i="0">
                <a:effectLst/>
                <a:latin typeface="Calibri" panose="020F0502020204030204" pitchFamily="34" charset="0"/>
                <a:ea typeface="Calibri" panose="020F0502020204030204" pitchFamily="34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twoCellAnchor>
  <xdr:twoCellAnchor>
    <xdr:from>
      <xdr:col>7</xdr:col>
      <xdr:colOff>543366</xdr:colOff>
      <xdr:row>1</xdr:row>
      <xdr:rowOff>120797</xdr:rowOff>
    </xdr:from>
    <xdr:to>
      <xdr:col>9</xdr:col>
      <xdr:colOff>591553</xdr:colOff>
      <xdr:row>7</xdr:row>
      <xdr:rowOff>97744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pSpPr>
          <a:grpSpLocks noChangeAspect="1"/>
        </xdr:cNvGrpSpPr>
      </xdr:nvGrpSpPr>
      <xdr:grpSpPr>
        <a:xfrm>
          <a:off x="4318274" y="321323"/>
          <a:ext cx="1271397" cy="1180105"/>
          <a:chOff x="9210917" y="19279850"/>
          <a:chExt cx="2257087" cy="2684413"/>
        </a:xfrm>
      </xdr:grpSpPr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GrpSpPr>
            <a:grpSpLocks noChangeAspect="1"/>
          </xdr:cNvGrpSpPr>
        </xdr:nvGrpSpPr>
        <xdr:grpSpPr>
          <a:xfrm>
            <a:off x="9210917" y="19279850"/>
            <a:ext cx="2257087" cy="2684413"/>
            <a:chOff x="12678068" y="17355854"/>
            <a:chExt cx="1420030" cy="1671509"/>
          </a:xfrm>
        </xdr:grpSpPr>
        <xdr:cxnSp macro="">
          <xdr:nvCxnSpPr>
            <xdr:cNvPr id="80" name="Straight Arrow Connector 79">
              <a:extLst>
                <a:ext uri="{FF2B5EF4-FFF2-40B4-BE49-F238E27FC236}">
                  <a16:creationId xmlns:a16="http://schemas.microsoft.com/office/drawing/2014/main" id="{00000000-0008-0000-0600-000050000000}"/>
                </a:ext>
              </a:extLst>
            </xdr:cNvPr>
            <xdr:cNvCxnSpPr/>
          </xdr:nvCxnSpPr>
          <xdr:spPr>
            <a:xfrm flipV="1">
              <a:off x="13260813" y="18233572"/>
              <a:ext cx="675089" cy="0"/>
            </a:xfrm>
            <a:prstGeom prst="straightConnector1">
              <a:avLst/>
            </a:prstGeom>
            <a:ln w="3175">
              <a:solidFill>
                <a:schemeClr val="tx1"/>
              </a:solidFill>
              <a:headEnd w="sm" len="sm"/>
              <a:tailEnd type="triangle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" name="Straight Arrow Connector 80">
              <a:extLst>
                <a:ext uri="{FF2B5EF4-FFF2-40B4-BE49-F238E27FC236}">
                  <a16:creationId xmlns:a16="http://schemas.microsoft.com/office/drawing/2014/main" id="{00000000-0008-0000-0600-000051000000}"/>
                </a:ext>
              </a:extLst>
            </xdr:cNvPr>
            <xdr:cNvCxnSpPr/>
          </xdr:nvCxnSpPr>
          <xdr:spPr>
            <a:xfrm flipV="1">
              <a:off x="12801040" y="17500555"/>
              <a:ext cx="1017921" cy="1332982"/>
            </a:xfrm>
            <a:prstGeom prst="straightConnector1">
              <a:avLst/>
            </a:prstGeom>
            <a:ln w="3175">
              <a:solidFill>
                <a:schemeClr val="tx1"/>
              </a:solidFill>
              <a:prstDash val="dash"/>
              <a:headEnd type="triangle" w="sm" len="sm"/>
              <a:tailEnd type="triangle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2" name="Straight Arrow Connector 81">
              <a:extLst>
                <a:ext uri="{FF2B5EF4-FFF2-40B4-BE49-F238E27FC236}">
                  <a16:creationId xmlns:a16="http://schemas.microsoft.com/office/drawing/2014/main" id="{00000000-0008-0000-0600-000052000000}"/>
                </a:ext>
              </a:extLst>
            </xdr:cNvPr>
            <xdr:cNvCxnSpPr/>
          </xdr:nvCxnSpPr>
          <xdr:spPr>
            <a:xfrm flipV="1">
              <a:off x="13260813" y="17355854"/>
              <a:ext cx="0" cy="856116"/>
            </a:xfrm>
            <a:prstGeom prst="straightConnector1">
              <a:avLst/>
            </a:prstGeom>
            <a:ln w="3175">
              <a:solidFill>
                <a:schemeClr val="tx1"/>
              </a:solidFill>
              <a:headEnd w="sm" len="sm"/>
              <a:tailEnd type="triangle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3" name="Straight Arrow Connector 82">
              <a:extLst>
                <a:ext uri="{FF2B5EF4-FFF2-40B4-BE49-F238E27FC236}">
                  <a16:creationId xmlns:a16="http://schemas.microsoft.com/office/drawing/2014/main" id="{00000000-0008-0000-0600-000053000000}"/>
                </a:ext>
              </a:extLst>
            </xdr:cNvPr>
            <xdr:cNvCxnSpPr>
              <a:cxnSpLocks/>
            </xdr:cNvCxnSpPr>
          </xdr:nvCxnSpPr>
          <xdr:spPr>
            <a:xfrm flipH="1">
              <a:off x="13110754" y="18242184"/>
              <a:ext cx="150059" cy="387157"/>
            </a:xfrm>
            <a:prstGeom prst="straightConnector1">
              <a:avLst/>
            </a:prstGeom>
            <a:ln w="9525">
              <a:solidFill>
                <a:srgbClr val="00B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4" name="Straight Arrow Connector 83">
              <a:extLst>
                <a:ext uri="{FF2B5EF4-FFF2-40B4-BE49-F238E27FC236}">
                  <a16:creationId xmlns:a16="http://schemas.microsoft.com/office/drawing/2014/main" id="{00000000-0008-0000-0600-000054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260570" y="18088788"/>
              <a:ext cx="431465" cy="148503"/>
            </a:xfrm>
            <a:prstGeom prst="straightConnector1">
              <a:avLst/>
            </a:prstGeom>
            <a:ln w="9525">
              <a:solidFill>
                <a:schemeClr val="accent2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5" name="Straight Arrow Connector 84">
              <a:extLst>
                <a:ext uri="{FF2B5EF4-FFF2-40B4-BE49-F238E27FC236}">
                  <a16:creationId xmlns:a16="http://schemas.microsoft.com/office/drawing/2014/main" id="{00000000-0008-0000-0600-000055000000}"/>
                </a:ext>
              </a:extLst>
            </xdr:cNvPr>
            <xdr:cNvCxnSpPr>
              <a:cxnSpLocks/>
            </xdr:cNvCxnSpPr>
          </xdr:nvCxnSpPr>
          <xdr:spPr>
            <a:xfrm flipH="1" flipV="1">
              <a:off x="13074803" y="17851183"/>
              <a:ext cx="194608" cy="394007"/>
            </a:xfrm>
            <a:prstGeom prst="straightConnector1">
              <a:avLst/>
            </a:prstGeom>
            <a:ln w="9525">
              <a:solidFill>
                <a:srgbClr val="0000FF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6" name="TextBox 57">
              <a:extLst>
                <a:ext uri="{FF2B5EF4-FFF2-40B4-BE49-F238E27FC236}">
                  <a16:creationId xmlns:a16="http://schemas.microsoft.com/office/drawing/2014/main" id="{00000000-0008-0000-0600-000056000000}"/>
                </a:ext>
              </a:extLst>
            </xdr:cNvPr>
            <xdr:cNvSpPr txBox="1"/>
          </xdr:nvSpPr>
          <xdr:spPr>
            <a:xfrm>
              <a:off x="13608148" y="17815435"/>
              <a:ext cx="489950" cy="412108"/>
            </a:xfrm>
            <a:prstGeom prst="rect">
              <a:avLst/>
            </a:prstGeom>
            <a:noFill/>
            <a:ln w="3175">
              <a:noFill/>
            </a:ln>
          </xdr:spPr>
          <xdr:txBody>
            <a:bodyPr wrap="none" rtlCol="0">
              <a:sp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r>
                <a:rPr lang="en-AU" sz="1000" b="1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v</a:t>
              </a:r>
              <a:r>
                <a:rPr lang="en-AU" sz="1000" baseline="-2500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1</a:t>
              </a:r>
            </a:p>
          </xdr:txBody>
        </xdr:sp>
        <xdr:sp macro="" textlink="">
          <xdr:nvSpPr>
            <xdr:cNvPr id="87" name="TextBox 59">
              <a:extLst>
                <a:ext uri="{FF2B5EF4-FFF2-40B4-BE49-F238E27FC236}">
                  <a16:creationId xmlns:a16="http://schemas.microsoft.com/office/drawing/2014/main" id="{00000000-0008-0000-0600-000057000000}"/>
                </a:ext>
              </a:extLst>
            </xdr:cNvPr>
            <xdr:cNvSpPr txBox="1"/>
          </xdr:nvSpPr>
          <xdr:spPr>
            <a:xfrm>
              <a:off x="12843589" y="18615255"/>
              <a:ext cx="489949" cy="412108"/>
            </a:xfrm>
            <a:prstGeom prst="rect">
              <a:avLst/>
            </a:prstGeom>
            <a:noFill/>
            <a:ln w="3175">
              <a:noFill/>
            </a:ln>
          </xdr:spPr>
          <xdr:txBody>
            <a:bodyPr wrap="none" rtlCol="0">
              <a:sp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r>
                <a:rPr lang="en-AU" sz="1000" b="1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v</a:t>
              </a:r>
              <a:r>
                <a:rPr lang="en-AU" sz="1000" baseline="-2500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2</a:t>
              </a:r>
            </a:p>
          </xdr:txBody>
        </xdr:sp>
        <xdr:sp macro="" textlink="">
          <xdr:nvSpPr>
            <xdr:cNvPr id="88" name="TextBox 60">
              <a:extLst>
                <a:ext uri="{FF2B5EF4-FFF2-40B4-BE49-F238E27FC236}">
                  <a16:creationId xmlns:a16="http://schemas.microsoft.com/office/drawing/2014/main" id="{00000000-0008-0000-0600-000058000000}"/>
                </a:ext>
              </a:extLst>
            </xdr:cNvPr>
            <xdr:cNvSpPr txBox="1"/>
          </xdr:nvSpPr>
          <xdr:spPr>
            <a:xfrm>
              <a:off x="12678068" y="17586116"/>
              <a:ext cx="489951" cy="412108"/>
            </a:xfrm>
            <a:prstGeom prst="rect">
              <a:avLst/>
            </a:prstGeom>
            <a:noFill/>
            <a:ln w="3175">
              <a:noFill/>
            </a:ln>
          </xdr:spPr>
          <xdr:txBody>
            <a:bodyPr wrap="none" rtlCol="0">
              <a:sp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r>
                <a:rPr lang="en-AU" sz="1000" b="1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v</a:t>
              </a:r>
              <a:r>
                <a:rPr lang="en-AU" sz="1000" baseline="-2500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3</a:t>
              </a:r>
            </a:p>
          </xdr:txBody>
        </xdr:sp>
      </xdr:grpSp>
      <xdr:cxnSp macro="">
        <xdr:nvCxnSpPr>
          <xdr:cNvPr id="77" name="Straight Arrow Connector 76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CxnSpPr/>
        </xdr:nvCxnSpPr>
        <xdr:spPr>
          <a:xfrm>
            <a:off x="9253414" y="20691232"/>
            <a:ext cx="858424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Arrow Connector 77">
            <a:extLst>
              <a:ext uri="{FF2B5EF4-FFF2-40B4-BE49-F238E27FC236}">
                <a16:creationId xmlns:a16="http://schemas.microsoft.com/office/drawing/2014/main" id="{00000000-0008-0000-0600-00004E000000}"/>
              </a:ext>
            </a:extLst>
          </xdr:cNvPr>
          <xdr:cNvCxnSpPr/>
        </xdr:nvCxnSpPr>
        <xdr:spPr>
          <a:xfrm>
            <a:off x="10140460" y="20691229"/>
            <a:ext cx="14654" cy="1099925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481264</xdr:colOff>
      <xdr:row>2</xdr:row>
      <xdr:rowOff>25063</xdr:rowOff>
    </xdr:from>
    <xdr:to>
      <xdr:col>11</xdr:col>
      <xdr:colOff>591553</xdr:colOff>
      <xdr:row>3</xdr:row>
      <xdr:rowOff>6976</xdr:rowOff>
    </xdr:to>
    <xdr:sp macro="" textlink="">
      <xdr:nvSpPr>
        <xdr:cNvPr id="10" name="TextBox 14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6090988" y="426116"/>
          <a:ext cx="721894" cy="182439"/>
        </a:xfrm>
        <a:prstGeom prst="rect">
          <a:avLst/>
        </a:prstGeom>
        <a:noFill/>
        <a:ln w="3175">
          <a:noFill/>
        </a:ln>
      </xdr:spPr>
      <xdr:txBody>
        <a:bodyPr vertOverflow="overflow" horzOverflow="overflow" wrap="none" rtlCol="0">
          <a:noAutofit/>
        </a:bodyPr>
        <a:lstStyle>
          <a:defPPr>
            <a:defRPr lang="en-AU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 algn="l"/>
          <a:r>
            <a:rPr lang="en-AU" sz="700" b="0">
              <a:solidFill>
                <a:srgbClr val="0000FF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behaviour H_Q</a:t>
          </a:r>
        </a:p>
      </xdr:txBody>
    </xdr:sp>
    <xdr:clientData/>
  </xdr:twoCellAnchor>
  <xdr:twoCellAnchor>
    <xdr:from>
      <xdr:col>1</xdr:col>
      <xdr:colOff>150390</xdr:colOff>
      <xdr:row>10</xdr:row>
      <xdr:rowOff>0</xdr:rowOff>
    </xdr:from>
    <xdr:to>
      <xdr:col>5</xdr:col>
      <xdr:colOff>431127</xdr:colOff>
      <xdr:row>17</xdr:row>
      <xdr:rowOff>31813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GrpSpPr>
          <a:grpSpLocks noChangeAspect="1"/>
        </xdr:cNvGrpSpPr>
      </xdr:nvGrpSpPr>
      <xdr:grpSpPr>
        <a:xfrm>
          <a:off x="255666" y="2005263"/>
          <a:ext cx="2727158" cy="1435497"/>
          <a:chOff x="17129125" y="22225003"/>
          <a:chExt cx="6683375" cy="3928697"/>
        </a:xfrm>
      </xdr:grpSpPr>
      <xdr:grpSp>
        <xdr:nvGrpSpPr>
          <xdr:cNvPr id="37" name="Group 36">
            <a:extLst>
              <a:ext uri="{FF2B5EF4-FFF2-40B4-BE49-F238E27FC236}">
                <a16:creationId xmlns:a16="http://schemas.microsoft.com/office/drawing/2014/main" id="{00000000-0008-0000-0600-000025000000}"/>
              </a:ext>
            </a:extLst>
          </xdr:cNvPr>
          <xdr:cNvGrpSpPr/>
        </xdr:nvGrpSpPr>
        <xdr:grpSpPr>
          <a:xfrm>
            <a:off x="17129125" y="22225003"/>
            <a:ext cx="6683375" cy="3928697"/>
            <a:chOff x="17859375" y="18161001"/>
            <a:chExt cx="6683375" cy="4865275"/>
          </a:xfrm>
        </xdr:grpSpPr>
        <xdr:sp macro="" textlink="">
          <xdr:nvSpPr>
            <xdr:cNvPr id="39" name="Rectangle 38">
              <a:extLst>
                <a:ext uri="{FF2B5EF4-FFF2-40B4-BE49-F238E27FC236}">
                  <a16:creationId xmlns:a16="http://schemas.microsoft.com/office/drawing/2014/main" id="{00000000-0008-0000-0600-000027000000}"/>
                </a:ext>
              </a:extLst>
            </xdr:cNvPr>
            <xdr:cNvSpPr/>
          </xdr:nvSpPr>
          <xdr:spPr>
            <a:xfrm>
              <a:off x="17859375" y="18161001"/>
              <a:ext cx="6683375" cy="4865275"/>
            </a:xfrm>
            <a:prstGeom prst="rect">
              <a:avLst/>
            </a:prstGeom>
            <a:solidFill>
              <a:srgbClr val="D9F5FF"/>
            </a:solidFill>
            <a:ln w="19050">
              <a:solidFill>
                <a:sysClr val="windowText" lastClr="00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40" name="Group 39">
              <a:extLst>
                <a:ext uri="{FF2B5EF4-FFF2-40B4-BE49-F238E27FC236}">
                  <a16:creationId xmlns:a16="http://schemas.microsoft.com/office/drawing/2014/main" id="{00000000-0008-0000-0600-000028000000}"/>
                </a:ext>
              </a:extLst>
            </xdr:cNvPr>
            <xdr:cNvGrpSpPr/>
          </xdr:nvGrpSpPr>
          <xdr:grpSpPr>
            <a:xfrm>
              <a:off x="17986376" y="18330916"/>
              <a:ext cx="6287294" cy="4587536"/>
              <a:chOff x="17986376" y="18330916"/>
              <a:chExt cx="6287294" cy="4587536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41" name="TextBox 4">
                    <a:extLst>
                      <a:ext uri="{FF2B5EF4-FFF2-40B4-BE49-F238E27FC236}">
                        <a16:creationId xmlns:a16="http://schemas.microsoft.com/office/drawing/2014/main" id="{00000000-0008-0000-0600-000029000000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14:m>
                      <m:oMath xmlns:m="http://schemas.openxmlformats.org/officeDocument/2006/math">
                        <m:r>
                          <a:rPr lang="en-AU" sz="1500" b="0" i="1"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en-AU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𝐔</m:t>
                        </m:r>
                        <m:r>
                          <a:rPr lang="pt-BR" sz="1500" b="1" i="0">
                            <a:solidFill>
                              <a:srgbClr val="0000FF"/>
                            </a:solidFill>
                            <a:latin typeface="Cambria Math" panose="02040503050406030204" pitchFamily="18" charset="0"/>
                          </a:rPr>
                          <m:t>   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AU" sz="15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2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b="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  <m:e>
                                  <m:sSub>
                                    <m:sSubPr>
                                      <m:ctrlP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𝐒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mr>
                            </m:m>
                          </m:e>
                        </m:d>
                      </m:oMath>
                    </a14:m>
                    <a:r>
                      <a:rPr lang="en-AU" sz="1500"/>
                      <a:t>    </a:t>
                    </a:r>
                    <a14:m>
                      <m:oMath xmlns:m="http://schemas.openxmlformats.org/officeDocument/2006/math">
                        <m:d>
                          <m:dPr>
                            <m:begChr m:val="⌈"/>
                            <m:endChr m:val="⌉"/>
                            <m:ctrlPr>
                              <a:rPr lang="en-AU" sz="15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m>
                              <m:mPr>
                                <m:mcs>
                                  <m:mc>
                                    <m:mcPr>
                                      <m:count m:val="1"/>
                                      <m:mcJc m:val="center"/>
                                    </m:mcPr>
                                  </m:mc>
                                </m:mcs>
                                <m:ctrlPr>
                                  <a:rPr lang="en-AU" sz="1500" i="1">
                                    <a:latin typeface="Cambria Math" panose="02040503050406030204" pitchFamily="18" charset="0"/>
                                  </a:rPr>
                                </m:ctrlPr>
                              </m:mP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1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B05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  <m:mr>
                                <m:e>
                                  <m:sSubSup>
                                    <m:sSubSupPr>
                                      <m:ctrlPr>
                                        <a:rPr lang="en-AU" sz="150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SupPr>
                                    <m:e>
                                      <m:r>
                                        <a:rPr lang="en-AU" sz="1500" b="1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𝐕</m:t>
                                      </m:r>
                                    </m:e>
                                    <m:sub>
                                      <m:r>
                                        <a:rPr lang="en-AU" sz="1500" b="0" i="1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2</m:t>
                                      </m:r>
                                    </m:sub>
                                    <m:sup>
                                      <m:r>
                                        <m:rPr>
                                          <m:sty m:val="p"/>
                                        </m:rPr>
                                        <a:rPr lang="en-AU" sz="1500" b="0" i="0">
                                          <a:solidFill>
                                            <a:srgbClr val="0000FF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sup>
                                  </m:sSubSup>
                                </m:e>
                              </m:mr>
                            </m:m>
                          </m:e>
                        </m:d>
                      </m:oMath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41" name="TextBox 4">
                    <a:extLst>
                      <a:ext uri="{FF2B5EF4-FFF2-40B4-BE49-F238E27FC236}">
                        <a16:creationId xmlns:a16="http://schemas.microsoft.com/office/drawing/2014/main" id="{EC22D2A2-9590-D106-19CE-699A3B4537C4}"/>
                      </a:ext>
                    </a:extLst>
                  </xdr:cNvPr>
                  <xdr:cNvSpPr txBox="1"/>
                </xdr:nvSpPr>
                <xdr:spPr>
                  <a:xfrm>
                    <a:off x="19282062" y="20965993"/>
                    <a:ext cx="4651376" cy="1952459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en-AU" sz="1500" b="0" i="0">
                        <a:latin typeface="Cambria Math" panose="02040503050406030204" pitchFamily="18" charset="0"/>
                      </a:rPr>
                      <a:t>=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𝐔</a:t>
                    </a:r>
                    <a:r>
                      <a:rPr lang="pt-BR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   </a:t>
                    </a:r>
                    <a:r>
                      <a:rPr lang="en-AU" sz="1500" b="0" i="0">
                        <a:latin typeface="Cambria Math" panose="02040503050406030204" pitchFamily="18" charset="0"/>
                      </a:rPr>
                      <a:t>[■8(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_1&amp;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𝐒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_2 )]</a:t>
                    </a:r>
                    <a:r>
                      <a:rPr lang="en-AU" sz="1500"/>
                      <a:t>    </a:t>
                    </a:r>
                    <a:r>
                      <a:rPr lang="en-AU" sz="1500" i="0">
                        <a:latin typeface="Cambria Math" panose="02040503050406030204" pitchFamily="18" charset="0"/>
                      </a:rPr>
                      <a:t>⌈■8(</a:t>
                    </a:r>
                    <a:r>
                      <a:rPr lang="en-AU" sz="1500" b="1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a:t>1^t@</a:t>
                    </a:r>
                    <a:r>
                      <a:rPr lang="en-AU" sz="1500" b="1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𝐕_</a:t>
                    </a:r>
                    <a:r>
                      <a:rPr lang="en-AU" sz="1500" b="0" i="0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a:t>2^t )⌉</a:t>
                    </a:r>
                    <a:endParaRPr lang="en-AU" sz="1500"/>
                  </a:p>
                </xdr:txBody>
              </xdr:sp>
            </mc:Fallback>
          </mc:AlternateContent>
          <xdr:pic>
            <xdr:nvPicPr>
              <xdr:cNvPr id="42" name="Picture 41">
                <a:extLst>
                  <a:ext uri="{FF2B5EF4-FFF2-40B4-BE49-F238E27FC236}">
                    <a16:creationId xmlns:a16="http://schemas.microsoft.com/office/drawing/2014/main" id="{00000000-0008-0000-0600-00002A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160999" y="18330916"/>
                <a:ext cx="6112671" cy="2497086"/>
              </a:xfrm>
              <a:prstGeom prst="rect">
                <a:avLst/>
              </a:prstGeom>
              <a:noFill/>
              <a:ln w="3175">
                <a:solidFill>
                  <a:schemeClr val="tx1"/>
                </a:solidFill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2" name="TextBox 4">
                    <a:extLst>
                      <a:ext uri="{FF2B5EF4-FFF2-40B4-BE49-F238E27FC236}">
                        <a16:creationId xmlns:a16="http://schemas.microsoft.com/office/drawing/2014/main" id="{00000000-0008-0000-0600-000048000000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p>
                            <m:sSupPr>
                              <m:ctrlPr>
                                <a:rPr lang="en-AU" sz="1500" b="1" i="1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𝑸</m:t>
                              </m:r>
                            </m:e>
                            <m:sup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𝟏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/</m:t>
                              </m:r>
                              <m:r>
                                <a:rPr lang="pt-BR" sz="1500" b="1" i="1">
                                  <a:latin typeface="Cambria Math" panose="02040503050406030204" pitchFamily="18" charset="0"/>
                                </a:rPr>
                                <m:t>𝟐</m:t>
                              </m:r>
                            </m:sup>
                          </m:sSup>
                          <m:r>
                            <a:rPr lang="pt-BR" sz="1500" b="1" i="0">
                              <a:latin typeface="Cambria Math" panose="02040503050406030204" pitchFamily="18" charset="0"/>
                            </a:rPr>
                            <m:t>𝐉</m:t>
                          </m:r>
                        </m:oMath>
                      </m:oMathPara>
                    </a14:m>
                    <a:endParaRPr lang="en-AU" sz="1500"/>
                  </a:p>
                </xdr:txBody>
              </xdr:sp>
            </mc:Choice>
            <mc:Fallback xmlns="">
              <xdr:sp macro="" textlink="">
                <xdr:nvSpPr>
                  <xdr:cNvPr id="72" name="TextBox 4">
                    <a:extLst>
                      <a:ext uri="{FF2B5EF4-FFF2-40B4-BE49-F238E27FC236}">
                        <a16:creationId xmlns:a16="http://schemas.microsoft.com/office/drawing/2014/main" id="{A9549F4E-8C03-2B31-8C0F-BB08D32F7650}"/>
                      </a:ext>
                    </a:extLst>
                  </xdr:cNvPr>
                  <xdr:cNvSpPr txBox="1"/>
                </xdr:nvSpPr>
                <xdr:spPr>
                  <a:xfrm>
                    <a:off x="17986376" y="21610397"/>
                    <a:ext cx="1698624" cy="587375"/>
                  </a:xfrm>
                  <a:prstGeom prst="rect">
                    <a:avLst/>
                  </a:prstGeom>
                  <a:noFill/>
                  <a:ln w="3175">
                    <a:noFill/>
                  </a:ln>
                </xdr:spPr>
                <xdr:txBody>
                  <a:bodyPr wrap="square" lIns="0" tIns="0" rIns="0" bIns="0" rtlCol="0">
                    <a:noAutofit/>
                  </a:bodyPr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/>
                    <a:r>
                      <a:rPr lang="pt-BR" sz="1500" b="1" i="0">
                        <a:latin typeface="Cambria Math" panose="02040503050406030204" pitchFamily="18" charset="0"/>
                      </a:rPr>
                      <a:t>𝑸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^(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𝟏/𝟐</a:t>
                    </a:r>
                    <a:r>
                      <a:rPr lang="en-AU" sz="1500" b="1" i="0">
                        <a:latin typeface="Cambria Math" panose="02040503050406030204" pitchFamily="18" charset="0"/>
                      </a:rPr>
                      <a:t>)</a:t>
                    </a:r>
                    <a:r>
                      <a:rPr lang="pt-BR" sz="1500" b="1" i="0">
                        <a:latin typeface="Cambria Math" panose="02040503050406030204" pitchFamily="18" charset="0"/>
                      </a:rPr>
                      <a:t> 𝐉</a:t>
                    </a:r>
                    <a:endParaRPr lang="en-AU" sz="1500"/>
                  </a:p>
                </xdr:txBody>
              </xdr:sp>
            </mc:Fallback>
          </mc:AlternateContent>
        </xdr:grpSp>
      </xdr:grpSp>
      <xdr:sp macro="" textlink="">
        <xdr:nvSpPr>
          <xdr:cNvPr id="38" name="Freeform: Shape 37">
            <a:extLst>
              <a:ext uri="{FF2B5EF4-FFF2-40B4-BE49-F238E27FC236}">
                <a16:creationId xmlns:a16="http://schemas.microsoft.com/office/drawing/2014/main" id="{00000000-0008-0000-0600-000026000000}"/>
              </a:ext>
            </a:extLst>
          </xdr:cNvPr>
          <xdr:cNvSpPr/>
        </xdr:nvSpPr>
        <xdr:spPr>
          <a:xfrm>
            <a:off x="19351625" y="22378829"/>
            <a:ext cx="2809875" cy="3345765"/>
          </a:xfrm>
          <a:custGeom>
            <a:avLst/>
            <a:gdLst>
              <a:gd name="connsiteX0" fmla="*/ 0 w 2778125"/>
              <a:gd name="connsiteY0" fmla="*/ 0 h 4143375"/>
              <a:gd name="connsiteX1" fmla="*/ 0 w 2778125"/>
              <a:gd name="connsiteY1" fmla="*/ 2778125 h 4143375"/>
              <a:gd name="connsiteX2" fmla="*/ 635000 w 2778125"/>
              <a:gd name="connsiteY2" fmla="*/ 3063875 h 4143375"/>
              <a:gd name="connsiteX3" fmla="*/ 635000 w 2778125"/>
              <a:gd name="connsiteY3" fmla="*/ 4143375 h 4143375"/>
              <a:gd name="connsiteX4" fmla="*/ 2778125 w 2778125"/>
              <a:gd name="connsiteY4" fmla="*/ 4111625 h 4143375"/>
              <a:gd name="connsiteX5" fmla="*/ 2762250 w 2778125"/>
              <a:gd name="connsiteY5" fmla="*/ 3127375 h 4143375"/>
              <a:gd name="connsiteX6" fmla="*/ 2254250 w 2778125"/>
              <a:gd name="connsiteY6" fmla="*/ 2825750 h 4143375"/>
              <a:gd name="connsiteX7" fmla="*/ 2238375 w 2778125"/>
              <a:gd name="connsiteY7" fmla="*/ 0 h 4143375"/>
              <a:gd name="connsiteX8" fmla="*/ 0 w 2778125"/>
              <a:gd name="connsiteY8" fmla="*/ 0 h 4143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778125" h="4143375">
                <a:moveTo>
                  <a:pt x="0" y="0"/>
                </a:moveTo>
                <a:lnTo>
                  <a:pt x="0" y="2778125"/>
                </a:lnTo>
                <a:lnTo>
                  <a:pt x="635000" y="3063875"/>
                </a:lnTo>
                <a:lnTo>
                  <a:pt x="635000" y="4143375"/>
                </a:lnTo>
                <a:lnTo>
                  <a:pt x="2778125" y="4111625"/>
                </a:lnTo>
                <a:lnTo>
                  <a:pt x="2762250" y="3127375"/>
                </a:lnTo>
                <a:lnTo>
                  <a:pt x="2254250" y="2825750"/>
                </a:lnTo>
                <a:cubicBezTo>
                  <a:pt x="2248958" y="1883833"/>
                  <a:pt x="2243667" y="941917"/>
                  <a:pt x="2238375" y="0"/>
                </a:cubicBezTo>
                <a:lnTo>
                  <a:pt x="0" y="0"/>
                </a:lnTo>
                <a:close/>
              </a:path>
            </a:pathLst>
          </a:custGeom>
          <a:noFill/>
          <a:ln w="1270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274929</xdr:colOff>
      <xdr:row>6</xdr:row>
      <xdr:rowOff>23819</xdr:rowOff>
    </xdr:from>
    <xdr:to>
      <xdr:col>48</xdr:col>
      <xdr:colOff>119064</xdr:colOff>
      <xdr:row>22</xdr:row>
      <xdr:rowOff>155861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pSpPr/>
      </xdr:nvGrpSpPr>
      <xdr:grpSpPr>
        <a:xfrm>
          <a:off x="13006679" y="1166819"/>
          <a:ext cx="11750385" cy="3592792"/>
          <a:chOff x="16902547" y="41000716"/>
          <a:chExt cx="11170226" cy="3628239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GrpSpPr/>
        </xdr:nvGrpSpPr>
        <xdr:grpSpPr>
          <a:xfrm>
            <a:off x="16902547" y="43001046"/>
            <a:ext cx="11170226" cy="841775"/>
            <a:chOff x="16902547" y="43001046"/>
            <a:chExt cx="11170226" cy="841775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1" name="TextBox 1">
                  <a:extLst>
                    <a:ext uri="{FF2B5EF4-FFF2-40B4-BE49-F238E27FC236}">
                      <a16:creationId xmlns:a16="http://schemas.microsoft.com/office/drawing/2014/main" id="{00000000-0008-0000-0700-00000B000000}"/>
                    </a:ext>
                  </a:extLst>
                </xdr:cNvPr>
                <xdr:cNvSpPr txBox="1"/>
              </xdr:nvSpPr>
              <xdr:spPr>
                <a:xfrm>
                  <a:off x="24234580" y="43001850"/>
                  <a:ext cx="675409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en-AU" sz="4000" b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𝐕</m:t>
                      </m:r>
                    </m:oMath>
                  </a14:m>
                  <a:r>
                    <a:rPr lang="en-AU" sz="4000">
                      <a:solidFill>
                        <a:srgbClr val="FF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1" name="TextBox 1">
                  <a:extLst>
                    <a:ext uri="{FF2B5EF4-FFF2-40B4-BE49-F238E27FC236}">
                      <a16:creationId xmlns:a16="http://schemas.microsoft.com/office/drawing/2014/main" id="{72B46E82-5F84-F306-07FD-2F3F9DCCBB4B}"/>
                    </a:ext>
                  </a:extLst>
                </xdr:cNvPr>
                <xdr:cNvSpPr txBox="1"/>
              </xdr:nvSpPr>
              <xdr:spPr>
                <a:xfrm>
                  <a:off x="24234580" y="43001850"/>
                  <a:ext cx="675409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en-AU" sz="4000" b="1" i="0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a:t>𝐕</a:t>
                  </a:r>
                  <a:r>
                    <a:rPr lang="en-AU" sz="4000">
                      <a:solidFill>
                        <a:srgbClr val="FF0000"/>
                      </a:solidFill>
                    </a:rPr>
                    <a:t>  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2" name="TextBox 1">
                  <a:extLst>
                    <a:ext uri="{FF2B5EF4-FFF2-40B4-BE49-F238E27FC236}">
                      <a16:creationId xmlns:a16="http://schemas.microsoft.com/office/drawing/2014/main" id="{00000000-0008-0000-0700-00000C000000}"/>
                    </a:ext>
                  </a:extLst>
                </xdr:cNvPr>
                <xdr:cNvSpPr txBox="1"/>
              </xdr:nvSpPr>
              <xdr:spPr>
                <a:xfrm>
                  <a:off x="16902547" y="43001046"/>
                  <a:ext cx="952500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pt-BR" sz="40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𝐙</m:t>
                      </m:r>
                    </m:oMath>
                  </a14:m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2" name="TextBox 1">
                  <a:extLst>
                    <a:ext uri="{FF2B5EF4-FFF2-40B4-BE49-F238E27FC236}">
                      <a16:creationId xmlns:a16="http://schemas.microsoft.com/office/drawing/2014/main" id="{9047518B-EB59-4C63-CC4E-4C734C767918}"/>
                    </a:ext>
                  </a:extLst>
                </xdr:cNvPr>
                <xdr:cNvSpPr txBox="1"/>
              </xdr:nvSpPr>
              <xdr:spPr>
                <a:xfrm>
                  <a:off x="16902547" y="43001046"/>
                  <a:ext cx="952500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pt-BR" sz="4000" b="1" i="0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a:t>𝐙</a:t>
                  </a:r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3" name="TextBox 1">
                  <a:extLst>
                    <a:ext uri="{FF2B5EF4-FFF2-40B4-BE49-F238E27FC236}">
                      <a16:creationId xmlns:a16="http://schemas.microsoft.com/office/drawing/2014/main" id="{00000000-0008-0000-0700-00000D000000}"/>
                    </a:ext>
                  </a:extLst>
                </xdr:cNvPr>
                <xdr:cNvSpPr txBox="1"/>
              </xdr:nvSpPr>
              <xdr:spPr>
                <a:xfrm>
                  <a:off x="27639819" y="43018364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pt-BR" sz="40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𝐙</m:t>
                      </m:r>
                    </m:oMath>
                  </a14:m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3" name="TextBox 1">
                  <a:extLst>
                    <a:ext uri="{FF2B5EF4-FFF2-40B4-BE49-F238E27FC236}">
                      <a16:creationId xmlns:a16="http://schemas.microsoft.com/office/drawing/2014/main" id="{275CA192-80E7-13F4-B1C5-50F64D6169F6}"/>
                    </a:ext>
                  </a:extLst>
                </xdr:cNvPr>
                <xdr:cNvSpPr txBox="1"/>
              </xdr:nvSpPr>
              <xdr:spPr>
                <a:xfrm>
                  <a:off x="27639819" y="43018364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pt-BR" sz="4000" b="1" i="0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a:t>𝐙</a:t>
                  </a:r>
                  <a:r>
                    <a:rPr lang="en-AU" sz="4000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4" name="TextBox 1">
                  <a:extLst>
                    <a:ext uri="{FF2B5EF4-FFF2-40B4-BE49-F238E27FC236}">
                      <a16:creationId xmlns:a16="http://schemas.microsoft.com/office/drawing/2014/main" id="{00000000-0008-0000-0700-00000E000000}"/>
                    </a:ext>
                  </a:extLst>
                </xdr:cNvPr>
                <xdr:cNvSpPr txBox="1"/>
              </xdr:nvSpPr>
              <xdr:spPr>
                <a:xfrm>
                  <a:off x="21507146" y="43056762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14:m>
                    <m:oMath xmlns:m="http://schemas.openxmlformats.org/officeDocument/2006/math">
                      <m:r>
                        <a:rPr lang="pt-BR" sz="4000" b="1" i="0">
                          <a:solidFill>
                            <a:srgbClr val="000000"/>
                          </a:solidFill>
                          <a:latin typeface="Cambria Math" panose="02040503050406030204" pitchFamily="18" charset="0"/>
                        </a:rPr>
                        <m:t>𝐒</m:t>
                      </m:r>
                    </m:oMath>
                  </a14:m>
                  <a:r>
                    <a:rPr lang="en-AU" sz="4000" b="1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Choice>
          <mc:Fallback xmlns="">
            <xdr:sp macro="" textlink="">
              <xdr:nvSpPr>
                <xdr:cNvPr id="14" name="TextBox 1">
                  <a:extLst>
                    <a:ext uri="{FF2B5EF4-FFF2-40B4-BE49-F238E27FC236}">
                      <a16:creationId xmlns:a16="http://schemas.microsoft.com/office/drawing/2014/main" id="{31E355A9-8B52-36CE-8719-3F6B3F45529A}"/>
                    </a:ext>
                  </a:extLst>
                </xdr:cNvPr>
                <xdr:cNvSpPr txBox="1"/>
              </xdr:nvSpPr>
              <xdr:spPr>
                <a:xfrm>
                  <a:off x="21507146" y="43056762"/>
                  <a:ext cx="432954" cy="78605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noAutofit/>
                </a:bodyPr>
                <a:lstStyle>
                  <a:defPPr>
                    <a:defRPr lang="en-AU"/>
                  </a:defPPr>
                  <a:lvl1pPr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1pPr>
                  <a:lvl2pPr marL="4572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2pPr>
                  <a:lvl3pPr marL="9144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3pPr>
                  <a:lvl4pPr marL="13716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4pPr>
                  <a:lvl5pPr marL="1828800" algn="l" rtl="0" fontAlgn="base">
                    <a:spcBef>
                      <a:spcPct val="0"/>
                    </a:spcBef>
                    <a:spcAft>
                      <a:spcPct val="0"/>
                    </a:spcAft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lvl9pPr>
                </a:lstStyle>
                <a:p>
                  <a:pPr>
                    <a:defRPr/>
                  </a:pPr>
                  <a:r>
                    <a:rPr lang="pt-BR" sz="4000" b="1" i="0">
                      <a:solidFill>
                        <a:srgbClr val="000000"/>
                      </a:solidFill>
                      <a:latin typeface="Cambria Math" panose="02040503050406030204" pitchFamily="18" charset="0"/>
                    </a:rPr>
                    <a:t>𝐒</a:t>
                  </a:r>
                  <a:r>
                    <a:rPr lang="en-AU" sz="4000" b="1">
                      <a:solidFill>
                        <a:srgbClr val="000000"/>
                      </a:solidFill>
                    </a:rPr>
                    <a:t>  </a:t>
                  </a:r>
                </a:p>
              </xdr:txBody>
            </xdr:sp>
          </mc:Fallback>
        </mc:AlternateContent>
        <xdr:sp macro="" textlink="">
          <xdr:nvSpPr>
            <xdr:cNvPr id="15" name="TextBox 1">
              <a:extLst>
                <a:ext uri="{FF2B5EF4-FFF2-40B4-BE49-F238E27FC236}">
                  <a16:creationId xmlns:a16="http://schemas.microsoft.com/office/drawing/2014/main" id="{00000000-0008-0000-0700-00000F000000}"/>
                </a:ext>
              </a:extLst>
            </xdr:cNvPr>
            <xdr:cNvSpPr txBox="1"/>
          </xdr:nvSpPr>
          <xdr:spPr>
            <a:xfrm>
              <a:off x="19396363" y="43018364"/>
              <a:ext cx="432954" cy="786059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lang="en-AU" sz="4000" b="1">
                  <a:solidFill>
                    <a:srgbClr val="000000"/>
                  </a:solidFill>
                </a:rPr>
                <a:t>U  </a:t>
              </a:r>
            </a:p>
          </xdr:txBody>
        </xdr:sp>
      </xdr:grp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/>
        </xdr:nvSpPr>
        <xdr:spPr>
          <a:xfrm>
            <a:off x="18287999" y="41269227"/>
            <a:ext cx="8278092" cy="3359728"/>
          </a:xfrm>
          <a:prstGeom prst="rect">
            <a:avLst/>
          </a:prstGeom>
          <a:noFill/>
          <a:ln w="38100">
            <a:solidFill>
              <a:sysClr val="windowText" lastClr="0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24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CxnSpPr/>
        </xdr:nvCxnSpPr>
        <xdr:spPr>
          <a:xfrm flipH="1">
            <a:off x="25348360" y="41000716"/>
            <a:ext cx="0" cy="2342457"/>
          </a:xfrm>
          <a:prstGeom prst="line">
            <a:avLst/>
          </a:prstGeom>
          <a:ln w="127000">
            <a:solidFill>
              <a:srgbClr val="0000FF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233382</xdr:colOff>
      <xdr:row>2</xdr:row>
      <xdr:rowOff>165348</xdr:rowOff>
    </xdr:from>
    <xdr:to>
      <xdr:col>18</xdr:col>
      <xdr:colOff>525110</xdr:colOff>
      <xdr:row>23</xdr:row>
      <xdr:rowOff>140197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pSpPr/>
      </xdr:nvGrpSpPr>
      <xdr:grpSpPr>
        <a:xfrm>
          <a:off x="550882" y="546348"/>
          <a:ext cx="10546978" cy="4388099"/>
          <a:chOff x="18897023" y="32191244"/>
          <a:chExt cx="10655011" cy="4474233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GrpSpPr/>
        </xdr:nvGrpSpPr>
        <xdr:grpSpPr>
          <a:xfrm>
            <a:off x="18897023" y="32191244"/>
            <a:ext cx="10655011" cy="4474233"/>
            <a:chOff x="17097375" y="25799392"/>
            <a:chExt cx="10541000" cy="4474233"/>
          </a:xfrm>
        </xdr:grpSpPr>
        <xdr:grpSp>
          <xdr:nvGrpSpPr>
            <xdr:cNvPr id="22" name="Group 21">
              <a:extLst>
                <a:ext uri="{FF2B5EF4-FFF2-40B4-BE49-F238E27FC236}">
                  <a16:creationId xmlns:a16="http://schemas.microsoft.com/office/drawing/2014/main" id="{00000000-0008-0000-0700-000016000000}"/>
                </a:ext>
              </a:extLst>
            </xdr:cNvPr>
            <xdr:cNvGrpSpPr/>
          </xdr:nvGrpSpPr>
          <xdr:grpSpPr>
            <a:xfrm>
              <a:off x="17097375" y="25799392"/>
              <a:ext cx="10541000" cy="4474233"/>
              <a:chOff x="17208500" y="23124475"/>
              <a:chExt cx="10541000" cy="5190552"/>
            </a:xfrm>
          </xdr:grpSpPr>
          <xdr:sp macro="" textlink="">
            <xdr:nvSpPr>
              <xdr:cNvPr id="24" name="Rectangle 23">
                <a:extLst>
                  <a:ext uri="{FF2B5EF4-FFF2-40B4-BE49-F238E27FC236}">
                    <a16:creationId xmlns:a16="http://schemas.microsoft.com/office/drawing/2014/main" id="{00000000-0008-0000-0700-000018000000}"/>
                  </a:ext>
                </a:extLst>
              </xdr:cNvPr>
              <xdr:cNvSpPr/>
            </xdr:nvSpPr>
            <xdr:spPr>
              <a:xfrm>
                <a:off x="17208500" y="23124475"/>
                <a:ext cx="10541000" cy="5190552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25" name="Group 24">
                <a:extLst>
                  <a:ext uri="{FF2B5EF4-FFF2-40B4-BE49-F238E27FC236}">
                    <a16:creationId xmlns:a16="http://schemas.microsoft.com/office/drawing/2014/main" id="{00000000-0008-0000-0700-000019000000}"/>
                  </a:ext>
                </a:extLst>
              </xdr:cNvPr>
              <xdr:cNvGrpSpPr/>
            </xdr:nvGrpSpPr>
            <xdr:grpSpPr>
              <a:xfrm>
                <a:off x="17277363" y="23465489"/>
                <a:ext cx="10445543" cy="4636499"/>
                <a:chOff x="17229738" y="22671739"/>
                <a:chExt cx="10445543" cy="4636499"/>
              </a:xfrm>
            </xdr:grpSpPr>
            <xdr:grpSp>
              <xdr:nvGrpSpPr>
                <xdr:cNvPr id="26" name="Group 25">
                  <a:extLst>
                    <a:ext uri="{FF2B5EF4-FFF2-40B4-BE49-F238E27FC236}">
                      <a16:creationId xmlns:a16="http://schemas.microsoft.com/office/drawing/2014/main" id="{00000000-0008-0000-0700-00001A000000}"/>
                    </a:ext>
                  </a:extLst>
                </xdr:cNvPr>
                <xdr:cNvGrpSpPr/>
              </xdr:nvGrpSpPr>
              <xdr:grpSpPr>
                <a:xfrm>
                  <a:off x="17859375" y="22671739"/>
                  <a:ext cx="8366121" cy="2469892"/>
                  <a:chOff x="22089943" y="5212337"/>
                  <a:chExt cx="6725337" cy="2320823"/>
                </a:xfrm>
              </xdr:grpSpPr>
              <xdr:sp macro="" textlink="">
                <xdr:nvSpPr>
                  <xdr:cNvPr id="34" name="Freeform: Shape 33">
                    <a:extLst>
                      <a:ext uri="{FF2B5EF4-FFF2-40B4-BE49-F238E27FC236}">
                        <a16:creationId xmlns:a16="http://schemas.microsoft.com/office/drawing/2014/main" id="{00000000-0008-0000-0700-000022000000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25103373" y="5427108"/>
                    <a:ext cx="1402068" cy="1003071"/>
                  </a:xfrm>
                  <a:custGeom>
                    <a:avLst/>
                    <a:gdLst>
                      <a:gd name="connsiteX0" fmla="*/ 0 w 1491155"/>
                      <a:gd name="connsiteY0" fmla="*/ 0 h 768569"/>
                      <a:gd name="connsiteX1" fmla="*/ 1484586 w 1491155"/>
                      <a:gd name="connsiteY1" fmla="*/ 13138 h 768569"/>
                      <a:gd name="connsiteX2" fmla="*/ 1491155 w 1491155"/>
                      <a:gd name="connsiteY2" fmla="*/ 768569 h 768569"/>
                      <a:gd name="connsiteX3" fmla="*/ 748862 w 1491155"/>
                      <a:gd name="connsiteY3" fmla="*/ 748862 h 768569"/>
                      <a:gd name="connsiteX4" fmla="*/ 0 w 1491155"/>
                      <a:gd name="connsiteY4" fmla="*/ 0 h 768569"/>
                      <a:gd name="connsiteX0" fmla="*/ 0 w 1491155"/>
                      <a:gd name="connsiteY0" fmla="*/ 0 h 778422"/>
                      <a:gd name="connsiteX1" fmla="*/ 1484586 w 1491155"/>
                      <a:gd name="connsiteY1" fmla="*/ 13138 h 778422"/>
                      <a:gd name="connsiteX2" fmla="*/ 1491155 w 1491155"/>
                      <a:gd name="connsiteY2" fmla="*/ 768569 h 778422"/>
                      <a:gd name="connsiteX3" fmla="*/ 757899 w 1491155"/>
                      <a:gd name="connsiteY3" fmla="*/ 778422 h 778422"/>
                      <a:gd name="connsiteX4" fmla="*/ 0 w 1491155"/>
                      <a:gd name="connsiteY4" fmla="*/ 0 h 778422"/>
                      <a:gd name="connsiteX0" fmla="*/ 0 w 1473080"/>
                      <a:gd name="connsiteY0" fmla="*/ 5337 h 765284"/>
                      <a:gd name="connsiteX1" fmla="*/ 1466511 w 1473080"/>
                      <a:gd name="connsiteY1" fmla="*/ 0 h 765284"/>
                      <a:gd name="connsiteX2" fmla="*/ 1473080 w 1473080"/>
                      <a:gd name="connsiteY2" fmla="*/ 755431 h 765284"/>
                      <a:gd name="connsiteX3" fmla="*/ 739824 w 1473080"/>
                      <a:gd name="connsiteY3" fmla="*/ 765284 h 765284"/>
                      <a:gd name="connsiteX4" fmla="*/ 0 w 1473080"/>
                      <a:gd name="connsiteY4" fmla="*/ 5337 h 765284"/>
                      <a:gd name="connsiteX0" fmla="*/ 0 w 1500192"/>
                      <a:gd name="connsiteY0" fmla="*/ 0 h 767337"/>
                      <a:gd name="connsiteX1" fmla="*/ 1493623 w 1500192"/>
                      <a:gd name="connsiteY1" fmla="*/ 2053 h 767337"/>
                      <a:gd name="connsiteX2" fmla="*/ 1500192 w 1500192"/>
                      <a:gd name="connsiteY2" fmla="*/ 757484 h 767337"/>
                      <a:gd name="connsiteX3" fmla="*/ 766936 w 1500192"/>
                      <a:gd name="connsiteY3" fmla="*/ 767337 h 767337"/>
                      <a:gd name="connsiteX4" fmla="*/ 0 w 1500192"/>
                      <a:gd name="connsiteY4" fmla="*/ 0 h 767337"/>
                      <a:gd name="connsiteX0" fmla="*/ 0 w 1500192"/>
                      <a:gd name="connsiteY0" fmla="*/ 0 h 759947"/>
                      <a:gd name="connsiteX1" fmla="*/ 1493623 w 1500192"/>
                      <a:gd name="connsiteY1" fmla="*/ 2053 h 759947"/>
                      <a:gd name="connsiteX2" fmla="*/ 1500192 w 1500192"/>
                      <a:gd name="connsiteY2" fmla="*/ 757484 h 759947"/>
                      <a:gd name="connsiteX3" fmla="*/ 780492 w 1500192"/>
                      <a:gd name="connsiteY3" fmla="*/ 759947 h 759947"/>
                      <a:gd name="connsiteX4" fmla="*/ 0 w 1500192"/>
                      <a:gd name="connsiteY4" fmla="*/ 0 h 759947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1500192" h="759947">
                        <a:moveTo>
                          <a:pt x="0" y="0"/>
                        </a:moveTo>
                        <a:lnTo>
                          <a:pt x="1493623" y="2053"/>
                        </a:lnTo>
                        <a:cubicBezTo>
                          <a:pt x="1495813" y="253863"/>
                          <a:pt x="1498002" y="505674"/>
                          <a:pt x="1500192" y="757484"/>
                        </a:cubicBezTo>
                        <a:lnTo>
                          <a:pt x="780492" y="759947"/>
                        </a:lnTo>
                        <a:lnTo>
                          <a:pt x="0" y="0"/>
                        </a:lnTo>
                        <a:close/>
                      </a:path>
                    </a:pathLst>
                  </a:custGeom>
                  <a:solidFill>
                    <a:schemeClr val="accent6">
                      <a:lumMod val="60000"/>
                      <a:lumOff val="40000"/>
                    </a:schemeClr>
                  </a:solidFill>
                  <a:ln w="19050">
                    <a:solidFill>
                      <a:srgbClr val="80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/>
                  <a:p>
                    <a:pPr marL="0" indent="0" algn="ctr" defTabSz="914400" rtl="0" eaLnBrk="1" latinLnBrk="0" hangingPunct="1"/>
                    <a:endParaRPr lang="en-US" sz="2400" kern="1200">
                      <a:solidFill>
                        <a:prstClr val="white"/>
                      </a:solidFill>
                      <a:latin typeface="Calibri" panose="020F0502020204030204"/>
                      <a:ea typeface="+mn-ea"/>
                      <a:cs typeface="+mn-cs"/>
                    </a:endParaRPr>
                  </a:p>
                </xdr:txBody>
              </xdr:sp>
              <xdr:grpSp>
                <xdr:nvGrpSpPr>
                  <xdr:cNvPr id="35" name="Group 34">
                    <a:extLst>
                      <a:ext uri="{FF2B5EF4-FFF2-40B4-BE49-F238E27FC236}">
                        <a16:creationId xmlns:a16="http://schemas.microsoft.com/office/drawing/2014/main" id="{00000000-0008-0000-0700-000023000000}"/>
                      </a:ext>
                    </a:extLst>
                  </xdr:cNvPr>
                  <xdr:cNvGrpSpPr/>
                </xdr:nvGrpSpPr>
                <xdr:grpSpPr>
                  <a:xfrm>
                    <a:off x="22089943" y="5212337"/>
                    <a:ext cx="6725337" cy="2320823"/>
                    <a:chOff x="5464548" y="12734398"/>
                    <a:chExt cx="6044147" cy="2188742"/>
                  </a:xfrm>
                </xdr:grpSpPr>
                <xdr:grpSp>
                  <xdr:nvGrpSpPr>
                    <xdr:cNvPr id="36" name="Group 35">
                      <a:extLst>
                        <a:ext uri="{FF2B5EF4-FFF2-40B4-BE49-F238E27FC236}">
                          <a16:creationId xmlns:a16="http://schemas.microsoft.com/office/drawing/2014/main" id="{00000000-0008-0000-0700-000024000000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5464548" y="12940992"/>
                      <a:ext cx="3234251" cy="941940"/>
                      <a:chOff x="3388503" y="906162"/>
                      <a:chExt cx="8865138" cy="2576788"/>
                    </a:xfrm>
                  </xdr:grpSpPr>
                  <xdr:sp macro="" textlink="">
                    <xdr:nvSpPr>
                      <xdr:cNvPr id="50" name="Right Triangle 49">
                        <a:extLst>
                          <a:ext uri="{FF2B5EF4-FFF2-40B4-BE49-F238E27FC236}">
                            <a16:creationId xmlns:a16="http://schemas.microsoft.com/office/drawing/2014/main" id="{00000000-0008-0000-0700-000032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0461751" y="906162"/>
                        <a:ext cx="1791890" cy="2576788"/>
                      </a:xfrm>
                      <a:prstGeom prst="rtTriangle">
                        <a:avLst/>
                      </a:prstGeom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n w="19050">
                        <a:solidFill>
                          <a:srgbClr val="80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n-US" sz="2400">
                          <a:solidFill>
                            <a:prstClr val="white"/>
                          </a:solidFill>
                          <a:latin typeface="Calibri" panose="020F0502020204030204"/>
                        </a:endParaRPr>
                      </a:p>
                    </xdr:txBody>
                  </xdr:sp>
                  <xdr:sp macro="" textlink="">
                    <xdr:nvSpPr>
                      <xdr:cNvPr id="51" name="Rectangle 50">
                        <a:extLst>
                          <a:ext uri="{FF2B5EF4-FFF2-40B4-BE49-F238E27FC236}">
                            <a16:creationId xmlns:a16="http://schemas.microsoft.com/office/drawing/2014/main" id="{00000000-0008-0000-0700-000033000000}"/>
                          </a:ext>
                        </a:extLst>
                      </xdr:cNvPr>
                      <xdr:cNvSpPr/>
                    </xdr:nvSpPr>
                    <xdr:spPr>
                      <a:xfrm rot="3099981">
                        <a:off x="3285567" y="3128300"/>
                        <a:ext cx="330719" cy="124848"/>
                      </a:xfrm>
                      <a:prstGeom prst="rect">
                        <a:avLst/>
                      </a:prstGeom>
                      <a:solidFill>
                        <a:schemeClr val="accent2">
                          <a:lumMod val="40000"/>
                          <a:lumOff val="60000"/>
                        </a:schemeClr>
                      </a:solidFill>
                      <a:ln w="19050"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n-US"/>
                        </a:defPPr>
                        <a:lvl1pPr marL="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8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marL="0" marR="0" lvl="0" indent="0" algn="ctr" defTabSz="914400" rtl="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0" lang="en-AU" sz="2400" b="0" i="0" u="none" strike="noStrike" kern="1200" cap="none" spc="0" normalizeH="0" baseline="0">
                          <a:ln>
                            <a:noFill/>
                          </a:ln>
                          <a:solidFill>
                            <a:prstClr val="white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+mn-ea"/>
                          <a:cs typeface="+mn-cs"/>
                        </a:endParaRPr>
                      </a:p>
                    </xdr:txBody>
                  </xdr:sp>
                </xdr:grpSp>
                <xdr:grpSp>
                  <xdr:nvGrpSpPr>
                    <xdr:cNvPr id="37" name="Group 36">
                      <a:extLst>
                        <a:ext uri="{FF2B5EF4-FFF2-40B4-BE49-F238E27FC236}">
                          <a16:creationId xmlns:a16="http://schemas.microsoft.com/office/drawing/2014/main" id="{00000000-0008-0000-0700-000025000000}"/>
                        </a:ext>
                      </a:extLst>
                    </xdr:cNvPr>
                    <xdr:cNvGrpSpPr/>
                  </xdr:nvGrpSpPr>
                  <xdr:grpSpPr>
                    <a:xfrm>
                      <a:off x="6450873" y="12734398"/>
                      <a:ext cx="5057822" cy="2188742"/>
                      <a:chOff x="2469423" y="10553173"/>
                      <a:chExt cx="5057822" cy="2188742"/>
                    </a:xfrm>
                  </xdr:grpSpPr>
                  <xdr:grpSp>
                    <xdr:nvGrpSpPr>
                      <xdr:cNvPr id="38" name="Group 37">
                        <a:extLst>
                          <a:ext uri="{FF2B5EF4-FFF2-40B4-BE49-F238E27FC236}">
                            <a16:creationId xmlns:a16="http://schemas.microsoft.com/office/drawing/2014/main" id="{00000000-0008-0000-0700-000026000000}"/>
                          </a:ext>
                        </a:extLst>
                      </xdr:cNvPr>
                      <xdr:cNvGrpSpPr>
                        <a:grpSpLocks noChangeAspect="1"/>
                      </xdr:cNvGrpSpPr>
                    </xdr:nvGrpSpPr>
                    <xdr:grpSpPr>
                      <a:xfrm>
                        <a:off x="2469423" y="10747996"/>
                        <a:ext cx="5057822" cy="989019"/>
                        <a:chOff x="12487537" y="21968225"/>
                        <a:chExt cx="2733677" cy="534551"/>
                      </a:xfrm>
                    </xdr:grpSpPr>
                    <xdr:grpSp>
                      <xdr:nvGrpSpPr>
                        <xdr:cNvPr id="40" name="Group 39">
                          <a:extLst>
                            <a:ext uri="{FF2B5EF4-FFF2-40B4-BE49-F238E27FC236}">
                              <a16:creationId xmlns:a16="http://schemas.microsoft.com/office/drawing/2014/main" id="{00000000-0008-0000-0700-000028000000}"/>
                            </a:ext>
                          </a:extLst>
                        </xdr:cNvPr>
                        <xdr:cNvGrpSpPr>
                          <a:grpSpLocks noChangeAspect="1"/>
                        </xdr:cNvGrpSpPr>
                      </xdr:nvGrpSpPr>
                      <xdr:grpSpPr>
                        <a:xfrm>
                          <a:off x="12776417" y="21979191"/>
                          <a:ext cx="1916707" cy="510838"/>
                          <a:chOff x="4522233" y="4979676"/>
                          <a:chExt cx="6986917" cy="1866287"/>
                        </a:xfrm>
                      </xdr:grpSpPr>
                      <xdr:sp macro="" textlink="">
                        <xdr:nvSpPr>
                          <xdr:cNvPr id="48" name="Rectangle 47">
                            <a:extLst>
                              <a:ext uri="{FF2B5EF4-FFF2-40B4-BE49-F238E27FC236}">
                                <a16:creationId xmlns:a16="http://schemas.microsoft.com/office/drawing/2014/main" id="{00000000-0008-0000-0700-000030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522233" y="4979676"/>
                            <a:ext cx="1861894" cy="1866287"/>
                          </a:xfrm>
                          <a:prstGeom prst="rect">
                            <a:avLst/>
                          </a:prstGeom>
                          <a:solidFill>
                            <a:schemeClr val="accent5">
                              <a:lumMod val="60000"/>
                              <a:lumOff val="40000"/>
                            </a:schemeClr>
                          </a:solidFill>
                          <a:ln w="0">
                            <a:solidFill>
                              <a:srgbClr val="0000CC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49" name="Rectangle 48">
                            <a:extLst>
                              <a:ext uri="{FF2B5EF4-FFF2-40B4-BE49-F238E27FC236}">
                                <a16:creationId xmlns:a16="http://schemas.microsoft.com/office/drawing/2014/main" id="{00000000-0008-0000-0700-000031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9615394" y="4980583"/>
                            <a:ext cx="1893756" cy="1818880"/>
                          </a:xfrm>
                          <a:prstGeom prst="rect">
                            <a:avLst/>
                          </a:prstGeom>
                          <a:solidFill>
                            <a:srgbClr val="FFA7A7"/>
                          </a:solidFill>
                          <a:ln w="19050">
                            <a:solidFill>
                              <a:schemeClr val="accent6">
                                <a:lumMod val="50000"/>
                              </a:schemeClr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</xdr:grpSp>
                    <xdr:grpSp>
                      <xdr:nvGrpSpPr>
                        <xdr:cNvPr id="41" name="Group 40">
                          <a:extLst>
                            <a:ext uri="{FF2B5EF4-FFF2-40B4-BE49-F238E27FC236}">
                              <a16:creationId xmlns:a16="http://schemas.microsoft.com/office/drawing/2014/main" id="{00000000-0008-0000-0700-000029000000}"/>
                            </a:ext>
                          </a:extLst>
                        </xdr:cNvPr>
                        <xdr:cNvGrpSpPr>
                          <a:grpSpLocks noChangeAspect="1"/>
                        </xdr:cNvGrpSpPr>
                      </xdr:nvGrpSpPr>
                      <xdr:grpSpPr>
                        <a:xfrm>
                          <a:off x="12487537" y="21968225"/>
                          <a:ext cx="2733677" cy="534551"/>
                          <a:chOff x="5406809" y="972715"/>
                          <a:chExt cx="7011229" cy="1375473"/>
                        </a:xfrm>
                      </xdr:grpSpPr>
                      <xdr:sp macro="" textlink="">
                        <xdr:nvSpPr>
                          <xdr:cNvPr id="43" name="Rectangle 42">
                            <a:extLst>
                              <a:ext uri="{FF2B5EF4-FFF2-40B4-BE49-F238E27FC236}">
                                <a16:creationId xmlns:a16="http://schemas.microsoft.com/office/drawing/2014/main" id="{00000000-0008-0000-0700-00002B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406809" y="972715"/>
                            <a:ext cx="333868" cy="1375473"/>
                          </a:xfrm>
                          <a:prstGeom prst="rect">
                            <a:avLst/>
                          </a:prstGeom>
                          <a:solidFill>
                            <a:srgbClr val="66FFFF"/>
                          </a:solidFill>
                          <a:ln w="190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44" name="TextBox 4">
                            <a:extLst>
                              <a:ext uri="{FF2B5EF4-FFF2-40B4-BE49-F238E27FC236}">
                                <a16:creationId xmlns:a16="http://schemas.microsoft.com/office/drawing/2014/main" id="{00000000-0008-0000-0700-00002C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741811" y="1410147"/>
                            <a:ext cx="389849" cy="585302"/>
                          </a:xfrm>
                          <a:prstGeom prst="rect">
                            <a:avLst/>
                          </a:prstGeom>
                          <a:noFill/>
                        </xdr:spPr>
                        <xdr:txBody>
                          <a:bodyPr wrap="square" rtlCol="0">
                            <a:spAutoFit/>
                          </a:bodyPr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l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0" lang="en-AU" sz="3000" b="1" i="0" u="none" strike="noStrike" kern="1200" cap="none" spc="0" normalizeH="0" baseline="0">
                                <a:ln>
                                  <a:noFill/>
                                </a:ln>
                                <a:solidFill>
                                  <a:srgbClr val="00B05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+mn-ea"/>
                                <a:cs typeface="+mn-cs"/>
                              </a:rPr>
                              <a:t>=</a:t>
                            </a:r>
                          </a:p>
                        </xdr:txBody>
                      </xdr:sp>
                      <xdr:sp macro="" textlink="">
                        <xdr:nvSpPr>
                          <xdr:cNvPr id="45" name="Rectangle 44">
                            <a:extLst>
                              <a:ext uri="{FF2B5EF4-FFF2-40B4-BE49-F238E27FC236}">
                                <a16:creationId xmlns:a16="http://schemas.microsoft.com/office/drawing/2014/main" id="{00000000-0008-0000-0700-00002D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1460063" y="1062515"/>
                            <a:ext cx="252372" cy="854078"/>
                          </a:xfrm>
                          <a:prstGeom prst="rect">
                            <a:avLst/>
                          </a:prstGeom>
                          <a:solidFill>
                            <a:schemeClr val="accent2"/>
                          </a:solidFill>
                          <a:ln w="190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46" name="TextBox 7">
                            <a:extLst>
                              <a:ext uri="{FF2B5EF4-FFF2-40B4-BE49-F238E27FC236}">
                                <a16:creationId xmlns:a16="http://schemas.microsoft.com/office/drawing/2014/main" id="{00000000-0008-0000-0700-00002E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 flipH="1">
                            <a:off x="11727234" y="1181842"/>
                            <a:ext cx="240931" cy="585301"/>
                          </a:xfrm>
                          <a:prstGeom prst="rect">
                            <a:avLst/>
                          </a:prstGeom>
                          <a:noFill/>
                        </xdr:spPr>
                        <xdr:txBody>
                          <a:bodyPr wrap="square" rtlCol="0">
                            <a:spAutoFit/>
                          </a:bodyPr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tx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l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0" lang="en-AU" sz="3000" b="1" i="0" u="none" strike="noStrike" kern="1200" cap="none" spc="0" normalizeH="0" baseline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+mn-ea"/>
                                <a:cs typeface="+mn-cs"/>
                              </a:rPr>
                              <a:t>+</a:t>
                            </a:r>
                          </a:p>
                        </xdr:txBody>
                      </xdr:sp>
                      <xdr:sp macro="" textlink="">
                        <xdr:nvSpPr>
                          <xdr:cNvPr id="47" name="Rectangle 46">
                            <a:extLst>
                              <a:ext uri="{FF2B5EF4-FFF2-40B4-BE49-F238E27FC236}">
                                <a16:creationId xmlns:a16="http://schemas.microsoft.com/office/drawing/2014/main" id="{00000000-0008-0000-0700-00002F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2068273" y="1073092"/>
                            <a:ext cx="349765" cy="854078"/>
                          </a:xfrm>
                          <a:prstGeom prst="rect">
                            <a:avLst/>
                          </a:prstGeom>
                          <a:solidFill>
                            <a:srgbClr val="FFCCCC"/>
                          </a:solidFill>
                          <a:ln w="190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wrap="square" rtlCol="0" anchor="ctr"/>
                          <a:lstStyle>
                            <a:defPPr>
                              <a:defRPr lang="en-US"/>
                            </a:defPPr>
                            <a:lvl1pPr marL="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800" kern="12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marL="0" marR="0" lvl="0" indent="0" algn="ctr" defTabSz="914400" rtl="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0" lang="en-AU" sz="2400" b="0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prstClr val="white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+mn-ea"/>
                              <a:cs typeface="+mn-cs"/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42" name="TextBox 2">
                          <a:extLst>
                            <a:ext uri="{FF2B5EF4-FFF2-40B4-BE49-F238E27FC236}">
                              <a16:creationId xmlns:a16="http://schemas.microsoft.com/office/drawing/2014/main" id="{00000000-0008-0000-0700-00002A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018561" y="22028318"/>
                          <a:ext cx="1775311" cy="264084"/>
                        </a:xfrm>
                        <a:prstGeom prst="rect">
                          <a:avLst/>
                        </a:prstGeom>
                        <a:noFill/>
                      </xdr:spPr>
                      <xdr:txBody>
                        <a:bodyPr wrap="square" rtlCol="0">
                          <a:spAutoFit/>
                        </a:bodyPr>
                        <a:lstStyle>
                          <a:defPPr>
                            <a:defRPr lang="en-US"/>
                          </a:defPPr>
                          <a:lvl1pPr marL="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800" kern="12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marL="0" marR="0" lvl="0" indent="0" algn="l" defTabSz="914400" rtl="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kumimoji="0" lang="en-AU" sz="30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U</a:t>
                          </a:r>
                          <a:r>
                            <a:rPr kumimoji="0" lang="en-AU" sz="3000" b="1" i="0" u="none" strike="noStrike" kern="1200" cap="none" spc="0" normalizeH="0" baseline="0">
                              <a:ln>
                                <a:noFill/>
                              </a:ln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                   S                  </a:t>
                          </a:r>
                          <a:r>
                            <a:rPr kumimoji="0" lang="en-AU" sz="3000" b="1" i="0" u="none" strike="noStrike" kern="1200" cap="none" spc="0" normalizeH="0" baseline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V </a:t>
                          </a:r>
                          <a:r>
                            <a:rPr kumimoji="0" lang="en-AU" sz="3000" i="0" u="none" strike="noStrike" kern="1200" cap="none" spc="0" normalizeH="0" baseline="3000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a:t>t</a:t>
                          </a:r>
                        </a:p>
                      </xdr:txBody>
                    </xdr:sp>
                  </xdr:grpSp>
                  <xdr:sp macro="" textlink="">
                    <xdr:nvSpPr>
                      <xdr:cNvPr id="39" name="Rectangle 38">
                        <a:extLst>
                          <a:ext uri="{FF2B5EF4-FFF2-40B4-BE49-F238E27FC236}">
                            <a16:creationId xmlns:a16="http://schemas.microsoft.com/office/drawing/2014/main" id="{00000000-0008-0000-0700-000027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2964414" y="10553173"/>
                        <a:ext cx="3737563" cy="2188742"/>
                      </a:xfrm>
                      <a:prstGeom prst="rect">
                        <a:avLst/>
                      </a:prstGeom>
                      <a:noFill/>
                      <a:ln w="38100">
                        <a:solidFill>
                          <a:sysClr val="windowText" lastClr="000000"/>
                        </a:solidFill>
                        <a:prstDash val="dash"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en-US" sz="2400"/>
                      </a:p>
                    </xdr:txBody>
                  </xdr:sp>
                </xdr:grpSp>
              </xdr:grpSp>
            </xdr:grpSp>
            <xdr:grpSp>
              <xdr:nvGrpSpPr>
                <xdr:cNvPr id="27" name="Group 26">
                  <a:extLst>
                    <a:ext uri="{FF2B5EF4-FFF2-40B4-BE49-F238E27FC236}">
                      <a16:creationId xmlns:a16="http://schemas.microsoft.com/office/drawing/2014/main" id="{00000000-0008-0000-0700-00001B000000}"/>
                    </a:ext>
                  </a:extLst>
                </xdr:cNvPr>
                <xdr:cNvGrpSpPr/>
              </xdr:nvGrpSpPr>
              <xdr:grpSpPr>
                <a:xfrm>
                  <a:off x="17229738" y="22679854"/>
                  <a:ext cx="10445543" cy="4628384"/>
                  <a:chOff x="25595863" y="20870104"/>
                  <a:chExt cx="10445543" cy="4628384"/>
                </a:xfrm>
              </xdr:grpSpPr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28" name="Object 18">
                        <a:extLst>
                          <a:ext uri="{FF2B5EF4-FFF2-40B4-BE49-F238E27FC236}">
                            <a16:creationId xmlns:a16="http://schemas.microsoft.com/office/drawing/2014/main" id="{00000000-0008-0000-0700-00001C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4305875" y="21069748"/>
                        <a:ext cx="1735531" cy="3413477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14:m>
                          <m:oMath xmlns:m="http://schemas.openxmlformats.org/officeDocument/2006/math">
                            <m:bar>
                              <m:barPr>
                                <m:ctrlPr>
                                  <a:rPr lang="pt-BR" sz="2500" b="0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m:rPr>
                                    <m:sty m:val="p"/>
                                  </m:rPr>
                                  <a:rPr lang="pt-BR" sz="2500" b="0" i="0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p</m:t>
                                </m:r>
                              </m:e>
                            </m:bar>
                          </m:oMath>
                        </a14:m>
                        <a:r>
                          <a:rPr lang="pt-BR" sz="2500">
                            <a:solidFill>
                              <a:srgbClr val="FF0000"/>
                            </a:solidFill>
                          </a:rPr>
                          <a:t> = </a:t>
                        </a:r>
                        <a14:m>
                          <m:oMath xmlns:m="http://schemas.openxmlformats.org/officeDocument/2006/math">
                            <m:d>
                              <m:dPr>
                                <m:begChr m:val="|"/>
                                <m:endChr m:val="|"/>
                                <m:ctrlPr>
                                  <a:rPr lang="LID4096" sz="250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FF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  <m:m>
                                  <m:mPr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pt-BR" sz="2500" i="1">
                                        <a:solidFill>
                                          <a:srgbClr val="FF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𝑘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1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𝑘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2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m>
                                        <m:mPr>
                                          <m:mcs>
                                            <m:mc>
                                              <m:mcPr>
                                                <m:count m:val="1"/>
                                                <m:mcJc m:val="center"/>
                                              </m:mcPr>
                                            </m:mc>
                                          </m:mcs>
                                          <m:ctrlPr>
                                            <a:rPr lang="pt-BR" sz="2500" b="0" i="1">
                                              <a:solidFill>
                                                <a:srgbClr val="FF000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mPr>
                                        <m:mr>
                                          <m:e>
                                            <m:sSub>
                                              <m:sSubPr>
                                                <m:ctrlP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𝑘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3</m:t>
                                                </m:r>
                                              </m:sub>
                                            </m:sSub>
                                          </m:e>
                                        </m:mr>
                                        <m:mr>
                                          <m:e>
                                            <m:sSub>
                                              <m:sSubPr>
                                                <m:ctrlP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𝑘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4</m:t>
                                                </m:r>
                                              </m:sub>
                                            </m:sSub>
                                          </m:e>
                                        </m:mr>
                                        <m:mr>
                                          <m:e>
                                            <m:m>
                                              <m:mPr>
                                                <m:mcs>
                                                  <m:mc>
                                                    <m:mcPr>
                                                      <m:count m:val="1"/>
                                                      <m:mcJc m:val="center"/>
                                                    </m:mcPr>
                                                  </m:mc>
                                                </m:mcs>
                                                <m:ctrlPr>
                                                  <a:rPr lang="pt-BR" sz="2500" b="0" i="1">
                                                    <a:solidFill>
                                                      <a:srgbClr val="FF0000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mP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𝑘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5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𝑘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6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𝑘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𝑛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</m:m>
                                          </m:e>
                                        </m:mr>
                                      </m:m>
                                    </m:e>
                                  </m:mr>
                                </m:m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FF000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</m:e>
                            </m:d>
                          </m:oMath>
                        </a14:m>
                        <a:endParaRPr lang="pt-BR" sz="2500">
                          <a:solidFill>
                            <a:srgbClr val="FF0000"/>
                          </a:solidFill>
                        </a:endParaRPr>
                      </a:p>
                      <a:p>
                        <a:endParaRPr lang="LID4096" sz="25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28" name="Object 18">
                        <a:extLst>
                          <a:ext uri="{FF2B5EF4-FFF2-40B4-BE49-F238E27FC236}">
                            <a16:creationId xmlns:a16="http://schemas.microsoft.com/office/drawing/2014/main" id="{C398D930-217C-3A8C-1843-25DB882F2339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4305875" y="21069748"/>
                        <a:ext cx="1735531" cy="3413477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r>
                          <a:rPr lang="pt-BR" sz="25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▁p</a:t>
                        </a:r>
                        <a:r>
                          <a:rPr lang="pt-BR" sz="2500">
                            <a:solidFill>
                              <a:srgbClr val="FF0000"/>
                            </a:solidFill>
                          </a:rPr>
                          <a:t> = </a:t>
                        </a:r>
                        <a:r>
                          <a:rPr lang="LID4096" sz="250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a:t>|■(@@)</a:t>
                        </a:r>
                        <a:r>
                          <a:rPr lang="pt-BR" sz="250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a:t>■8(</a:t>
                        </a:r>
                        <a:r>
                          <a:rPr lang="pt-BR" sz="2500" b="0" i="0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a:t>𝑘_1@</a:t>
                        </a:r>
                        <a:r>
                          <a:rPr lang="pt-BR" sz="25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𝑘_2@■8(</a:t>
                        </a:r>
                        <a:r>
                          <a:rPr kumimoji="0" lang="pt-BR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𝑘_3@𝑘_4@■8(𝑘_5@𝑘_6@𝑘_𝑛 )))</a:t>
                        </a:r>
                        <a:r>
                          <a:rPr kumimoji="0" lang="LID4096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■(@@)|</a:t>
                        </a:r>
                        <a:endParaRPr lang="pt-BR" sz="2500">
                          <a:solidFill>
                            <a:srgbClr val="FF0000"/>
                          </a:solidFill>
                        </a:endParaRPr>
                      </a:p>
                      <a:p>
                        <a:endParaRPr lang="LID4096" sz="25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</mc:Fallback>
              </mc:AlternateContent>
              <mc:AlternateContent xmlns:mc="http://schemas.openxmlformats.org/markup-compatibility/2006" xmlns:a14="http://schemas.microsoft.com/office/drawing/2010/main">
                <mc:Choice Requires="a14">
                  <xdr:sp macro="" textlink="">
                    <xdr:nvSpPr>
                      <xdr:cNvPr id="29" name="Object 18">
                        <a:extLst>
                          <a:ext uri="{FF2B5EF4-FFF2-40B4-BE49-F238E27FC236}">
                            <a16:creationId xmlns:a16="http://schemas.microsoft.com/office/drawing/2014/main" id="{00000000-0008-0000-0700-00001D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5595863" y="20870104"/>
                        <a:ext cx="2042512" cy="4628384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r>
                          <a:rPr lang="pt-BR" sz="2500">
                            <a:solidFill>
                              <a:srgbClr val="00B050"/>
                            </a:solidFill>
                          </a:rPr>
                          <a:t>h = </a:t>
                        </a:r>
                        <a14:m>
                          <m:oMath xmlns:m="http://schemas.openxmlformats.org/officeDocument/2006/math">
                            <m:d>
                              <m:dPr>
                                <m:begChr m:val="|"/>
                                <m:endChr m:val="|"/>
                                <m:ctrlPr>
                                  <a:rPr lang="LID4096" sz="2500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00B05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  <m:m>
                                  <m:mPr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pt-BR" sz="2500" i="1">
                                        <a:solidFill>
                                          <a:srgbClr val="00B05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h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1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sSub>
                                        <m:sSubPr>
                                          <m:ctrlP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h</m:t>
                                          </m:r>
                                        </m:e>
                                        <m:sub>
                                          <m: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2</m:t>
                                          </m:r>
                                        </m:sub>
                                      </m:sSub>
                                    </m:e>
                                  </m:mr>
                                  <m:mr>
                                    <m:e>
                                      <m:m>
                                        <m:mPr>
                                          <m:mcs>
                                            <m:mc>
                                              <m:mcPr>
                                                <m:count m:val="1"/>
                                                <m:mcJc m:val="center"/>
                                              </m:mcPr>
                                            </m:mc>
                                          </m:mcs>
                                          <m:ctrlPr>
                                            <a:rPr lang="pt-BR" sz="2500" b="0" i="1">
                                              <a:solidFill>
                                                <a:srgbClr val="00B050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mPr>
                                        <m:mr>
                                          <m:e>
                                            <m:sSub>
                                              <m:sSubPr>
                                                <m:ctrlP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h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kumimoji="0" lang="pt-BR" sz="2500" b="0" i="1" u="none" strike="noStrike" kern="0" cap="none" spc="0" normalizeH="0" baseline="0" noProof="0">
                                                    <a:ln>
                                                      <a:noFill/>
                                                    </a:ln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uLnTx/>
                                                    <a:uFillTx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3</m:t>
                                                </m:r>
                                              </m:sub>
                                            </m:sSub>
                                          </m:e>
                                        </m:mr>
                                        <m:mr>
                                          <m:e>
                                            <m:m>
                                              <m:mPr>
                                                <m:mcs>
                                                  <m:mc>
                                                    <m:mcPr>
                                                      <m:count m:val="1"/>
                                                      <m:mcJc m:val="center"/>
                                                    </m:mcPr>
                                                  </m:mc>
                                                </m:mcs>
                                                <m:ctrlPr>
                                                  <a:rPr lang="pt-BR" sz="2500" b="0" i="1">
                                                    <a:solidFill>
                                                      <a:srgbClr val="00B050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mP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h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4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sSub>
                                                    <m:sSubPr>
                                                      <m:ctrlP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h</m:t>
                                                      </m:r>
                                                    </m:e>
                                                    <m:sub>
                                                      <m:r>
                                                        <a:rPr kumimoji="0" lang="pt-BR" sz="2500" b="0" i="1" u="none" strike="noStrike" kern="0" cap="none" spc="0" normalizeH="0" baseline="0" noProof="0">
                                                          <a:ln>
                                                            <a:noFill/>
                                                          </a:ln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uLnTx/>
                                                          <a:uFillTx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5</m:t>
                                                      </m:r>
                                                    </m:sub>
                                                  </m:sSub>
                                                </m:e>
                                              </m:mr>
                                              <m:mr>
                                                <m:e>
                                                  <m:m>
                                                    <m:mPr>
                                                      <m:mcs>
                                                        <m:mc>
                                                          <m:mcPr>
                                                            <m:count m:val="1"/>
                                                            <m:mcJc m:val="center"/>
                                                          </m:mcPr>
                                                        </m:mc>
                                                      </m:mcs>
                                                      <m:ctrlPr>
                                                        <a:rPr lang="pt-BR" sz="2500" b="0" i="1">
                                                          <a:solidFill>
                                                            <a:srgbClr val="00B050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mPr>
                                                    <m:mr>
                                                      <m:e>
                                                        <m:sSub>
                                                          <m:sSubPr>
                                                            <m:ctrlP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</m:ctrlPr>
                                                          </m:sSubPr>
                                                          <m:e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h</m:t>
                                                            </m:r>
                                                          </m:e>
                                                          <m:sub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6</m:t>
                                                            </m:r>
                                                          </m:sub>
                                                        </m:sSub>
                                                      </m:e>
                                                    </m:mr>
                                                    <m:mr>
                                                      <m:e>
                                                        <m:sSub>
                                                          <m:sSubPr>
                                                            <m:ctrlP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</m:ctrlPr>
                                                          </m:sSubPr>
                                                          <m:e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h</m:t>
                                                            </m:r>
                                                          </m:e>
                                                          <m:sub>
                                                            <m:r>
                                                              <a:rPr kumimoji="0" lang="pt-BR" sz="2500" b="0" i="1" u="none" strike="noStrike" kern="0" cap="none" spc="0" normalizeH="0" baseline="0" noProof="0">
                                                                <a:ln>
                                                                  <a:noFill/>
                                                                </a:ln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uLnTx/>
                                                                <a:uFillTx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  <m:t>7</m:t>
                                                            </m:r>
                                                          </m:sub>
                                                        </m:sSub>
                                                      </m:e>
                                                    </m:mr>
                                                    <m:mr>
                                                      <m:e>
                                                        <m:m>
                                                          <m:mPr>
                                                            <m:mcs>
                                                              <m:mc>
                                                                <m:mcPr>
                                                                  <m:count m:val="1"/>
                                                                  <m:mcJc m:val="center"/>
                                                                </m:mcPr>
                                                              </m:mc>
                                                            </m:mcs>
                                                            <m:ctrlPr>
                                                              <a:rPr lang="pt-BR" sz="2500" b="0" i="1">
                                                                <a:solidFill>
                                                                  <a:srgbClr val="00B050"/>
                                                                </a:solidFill>
                                                                <a:effectLst/>
                                                                <a:latin typeface="Cambria Math" panose="02040503050406030204" pitchFamily="18" charset="0"/>
                                                                <a:ea typeface="+mn-ea"/>
                                                                <a:cs typeface="+mn-cs"/>
                                                              </a:rPr>
                                                            </m:ctrlPr>
                                                          </m:mPr>
                                                          <m:mr>
                                                            <m:e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h</m:t>
                                                                  </m:r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8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e>
                                                          </m:mr>
                                                          <m:mr>
                                                            <m:e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h</m:t>
                                                                  </m:r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<a:ln>
                                                                        <a:noFill/>
                                                                      </a:ln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uLnTx/>
                                                                      <a:uFillTx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9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e>
                                                          </m:mr>
                                                          <m:mr>
                                                            <m:e>
                                                              <m:m>
                                                                <m:mPr>
                                                                  <m:mcs>
                                                                    <m:mc>
                                                                      <m:mcPr>
                                                                        <m:count m:val="1"/>
                                                                        <m:mcJc m:val="center"/>
                                                                      </m:mcPr>
                                                                    </m:mc>
                                                                  </m:mcs>
                                                                  <m:ctrlPr>
                                                                    <a:rPr lang="pt-BR" sz="2500" b="0" i="1">
                                                                      <a:solidFill>
                                                                        <a:srgbClr val="00B050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mPr>
                                                                <m:mr>
                                                                  <m:e>
                                                                    <m:sSub>
                                                                      <m:sSubPr>
                                                                        <m:ctrlP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</m:ctrlPr>
                                                                      </m:sSubPr>
                                                                      <m:e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h</m:t>
                                                                        </m:r>
                                                                      </m:e>
                                                                      <m:sub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𝑛</m:t>
                                                                        </m:r>
                                                                      </m:sub>
                                                                    </m:sSub>
                                                                  </m:e>
                                                                </m:mr>
                                                                <m:mr>
                                                                  <m:e>
                                                                    <m:sSub>
                                                                      <m:sSubPr>
                                                                        <m:ctrlP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</m:ctrlPr>
                                                                      </m:sSubPr>
                                                                      <m:e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h</m:t>
                                                                        </m:r>
                                                                      </m:e>
                                                                      <m:sub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11</m:t>
                                                                        </m:r>
                                                                      </m:sub>
                                                                    </m:sSub>
                                                                  </m:e>
                                                                </m:mr>
                                                                <m:mr>
                                                                  <m:e>
                                                                    <m:sSub>
                                                                      <m:sSubPr>
                                                                        <m:ctrlP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</m:ctrlPr>
                                                                      </m:sSubPr>
                                                                      <m:e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h</m:t>
                                                                        </m:r>
                                                                      </m:e>
                                                                      <m:sub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13</m:t>
                                                                        </m:r>
                                                                        <m:r>
                                                                          <a:rPr kumimoji="0" lang="pt-BR" sz="2500" b="0" i="1" u="none" strike="noStrike" kern="0" cap="none" spc="0" normalizeH="0" baseline="0" noProof="0">
                                                                            <a:ln>
                                                                              <a:noFill/>
                                                                            </a:ln>
                                                                            <a:solidFill>
                                                                              <a:srgbClr val="00B050"/>
                                                                            </a:solidFill>
                                                                            <a:effectLst/>
                                                                            <a:uLnTx/>
                                                                            <a:uFillTx/>
                                                                            <a:latin typeface="Cambria Math" panose="02040503050406030204" pitchFamily="18" charset="0"/>
                                                                            <a:ea typeface="+mn-ea"/>
                                                                            <a:cs typeface="+mn-cs"/>
                                                                          </a:rPr>
                                                                          <m:t>…</m:t>
                                                                        </m:r>
                                                                      </m:sub>
                                                                    </m:sSub>
                                                                  </m:e>
                                                                </m:mr>
                                                              </m:m>
                                                            </m:e>
                                                          </m:mr>
                                                        </m:m>
                                                      </m:e>
                                                    </m:mr>
                                                  </m:m>
                                                </m:e>
                                              </m:mr>
                                            </m:m>
                                          </m:e>
                                        </m:mr>
                                      </m:m>
                                    </m:e>
                                  </m:mr>
                                </m:m>
                                <m:m>
                                  <m:mPr>
                                    <m:plcHide m:val="on"/>
                                    <m:mcs>
                                      <m:mc>
                                        <m:mcPr>
                                          <m:count m:val="1"/>
                                          <m:mcJc m:val="center"/>
                                        </m:mcPr>
                                      </m:mc>
                                    </m:mcs>
                                    <m:ctrlPr>
                                      <a:rPr lang="LID4096" sz="2500" i="1">
                                        <a:solidFill>
                                          <a:srgbClr val="00B050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mP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  <m:mr>
                                    <m:e/>
                                  </m:mr>
                                </m:m>
                              </m:e>
                            </m:d>
                          </m:oMath>
                        </a14:m>
                        <a:endParaRPr lang="LID4096" sz="2500">
                          <a:solidFill>
                            <a:srgbClr val="00B050"/>
                          </a:solidFill>
                        </a:endParaRPr>
                      </a:p>
                    </xdr:txBody>
                  </xdr:sp>
                </mc:Choice>
                <mc:Fallback xmlns="">
                  <xdr:sp macro="" textlink="">
                    <xdr:nvSpPr>
                      <xdr:cNvPr id="29" name="Object 18">
                        <a:extLst>
                          <a:ext uri="{FF2B5EF4-FFF2-40B4-BE49-F238E27FC236}">
                            <a16:creationId xmlns:a16="http://schemas.microsoft.com/office/drawing/2014/main" id="{9865B1B8-0BCD-E892-0032-5B3144E1366F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5595863" y="20870104"/>
                        <a:ext cx="2042512" cy="4628384"/>
                      </a:xfrm>
                      <a:prstGeom prst="rect">
                        <a:avLst/>
                      </a:prstGeom>
                      <a:ln>
                        <a:noFill/>
                      </a:ln>
                    </xdr:spPr>
                    <xdr:txBody>
                      <a:bodyPr vertOverflow="clip" horzOverflow="clip" wrap="square">
                        <a:noAutofit/>
                      </a:bodyPr>
                      <a:lstStyle/>
                      <a:p>
                        <a:r>
                          <a:rPr lang="pt-BR" sz="2500">
                            <a:solidFill>
                              <a:srgbClr val="00B050"/>
                            </a:solidFill>
                          </a:rPr>
                          <a:t>h = </a:t>
                        </a:r>
                        <a:r>
                          <a:rPr lang="LID4096" sz="2500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a:t>|■(@@)</a:t>
                        </a:r>
                        <a:r>
                          <a:rPr lang="pt-BR" sz="2500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a:t>■8(</a:t>
                        </a:r>
                        <a:r>
                          <a:rPr lang="pt-BR" sz="2500" b="0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a:t>ℎ_1@</a:t>
                        </a:r>
                        <a:r>
                          <a:rPr lang="pt-BR" sz="25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ℎ_2@■8(</a:t>
                        </a:r>
                        <a:r>
                          <a:rPr kumimoji="0" lang="pt-BR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ℎ_3@■8(ℎ_4@ℎ_5@■8(ℎ_6@ℎ_7@■8(ℎ_8@ℎ_9@■8(ℎ_𝑛@ℎ_11@ℎ_(13…) ))))))</a:t>
                        </a:r>
                        <a:r>
                          <a:rPr kumimoji="0" lang="LID4096" sz="25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a:t>■(@@)|</a:t>
                        </a:r>
                        <a:endParaRPr lang="LID4096" sz="2500">
                          <a:solidFill>
                            <a:srgbClr val="00B050"/>
                          </a:solidFill>
                        </a:endParaRPr>
                      </a:p>
                    </xdr:txBody>
                  </xdr:sp>
                </mc:Fallback>
              </mc:AlternateContent>
              <xdr:sp macro="" textlink="">
                <xdr:nvSpPr>
                  <xdr:cNvPr id="30" name="TextBox 14">
                    <a:extLst>
                      <a:ext uri="{FF2B5EF4-FFF2-40B4-BE49-F238E27FC236}">
                        <a16:creationId xmlns:a16="http://schemas.microsoft.com/office/drawing/2014/main" id="{00000000-0008-0000-0700-00001E000000}"/>
                      </a:ext>
                    </a:extLst>
                  </xdr:cNvPr>
                  <xdr:cNvSpPr txBox="1"/>
                </xdr:nvSpPr>
                <xdr:spPr>
                  <a:xfrm>
                    <a:off x="27225625" y="24485369"/>
                    <a:ext cx="2431968" cy="612321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AU" sz="3000" b="1">
                        <a:solidFill>
                          <a:srgbClr val="00B05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observações </a:t>
                    </a:r>
                  </a:p>
                </xdr:txBody>
              </xdr:sp>
              <xdr:sp macro="" textlink="">
                <xdr:nvSpPr>
                  <xdr:cNvPr id="31" name="TextBox 14">
                    <a:extLst>
                      <a:ext uri="{FF2B5EF4-FFF2-40B4-BE49-F238E27FC236}">
                        <a16:creationId xmlns:a16="http://schemas.microsoft.com/office/drawing/2014/main" id="{00000000-0008-0000-0700-00001F000000}"/>
                      </a:ext>
                    </a:extLst>
                  </xdr:cNvPr>
                  <xdr:cNvSpPr txBox="1"/>
                </xdr:nvSpPr>
                <xdr:spPr>
                  <a:xfrm>
                    <a:off x="30980623" y="23541692"/>
                    <a:ext cx="2198173" cy="612321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AU" sz="3000" b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modelo</a:t>
                    </a:r>
                  </a:p>
                </xdr:txBody>
              </xdr:sp>
              <xdr:sp macro="" textlink="">
                <xdr:nvSpPr>
                  <xdr:cNvPr id="32" name="TextBox 14">
                    <a:extLst>
                      <a:ext uri="{FF2B5EF4-FFF2-40B4-BE49-F238E27FC236}">
                        <a16:creationId xmlns:a16="http://schemas.microsoft.com/office/drawing/2014/main" id="{00000000-0008-0000-0700-000020000000}"/>
                      </a:ext>
                    </a:extLst>
                  </xdr:cNvPr>
                  <xdr:cNvSpPr txBox="1"/>
                </xdr:nvSpPr>
                <xdr:spPr>
                  <a:xfrm>
                    <a:off x="33585935" y="24490975"/>
                    <a:ext cx="2215491" cy="612321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noAutofit/>
                  </a:bodyPr>
                  <a:lstStyle>
                    <a:defPPr>
                      <a:defRPr lang="en-AU"/>
                    </a:defPPr>
                    <a:lvl1pPr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1pPr>
                    <a:lvl2pPr marL="4572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2pPr>
                    <a:lvl3pPr marL="9144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3pPr>
                    <a:lvl4pPr marL="13716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4pPr>
                    <a:lvl5pPr marL="1828800" algn="l" rtl="0" fontAlgn="base">
                      <a:spcBef>
                        <a:spcPct val="0"/>
                      </a:spcBef>
                      <a:spcAft>
                        <a:spcPct val="0"/>
                      </a:spcAft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kern="1200">
                        <a:solidFill>
                          <a:schemeClr val="tx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en-AU" sz="3000" b="1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parâmetros</a:t>
                    </a:r>
                  </a:p>
                </xdr:txBody>
              </xdr:sp>
              <xdr:sp macro="" textlink="">
                <xdr:nvSpPr>
                  <xdr:cNvPr id="33" name="Arrow: Left-Right 32">
                    <a:extLst>
                      <a:ext uri="{FF2B5EF4-FFF2-40B4-BE49-F238E27FC236}">
                        <a16:creationId xmlns:a16="http://schemas.microsoft.com/office/drawing/2014/main" id="{00000000-0008-0000-0700-000021000000}"/>
                      </a:ext>
                    </a:extLst>
                  </xdr:cNvPr>
                  <xdr:cNvSpPr/>
                </xdr:nvSpPr>
                <xdr:spPr>
                  <a:xfrm>
                    <a:off x="30427429" y="24590286"/>
                    <a:ext cx="2563091" cy="571501"/>
                  </a:xfrm>
                  <a:prstGeom prst="leftRightArrow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/>
                  </a:p>
                </xdr:txBody>
              </xdr:sp>
            </xdr:grpSp>
          </xdr:grp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23" name="Object 4">
                  <a:extLst>
                    <a:ext uri="{63B3BB69-23CF-44E3-9099-C40C66FF867C}">
                      <a14:compatExt spid="_x0000_s1028"/>
                    </a:ext>
                    <a:ext uri="{FF2B5EF4-FFF2-40B4-BE49-F238E27FC236}">
                      <a16:creationId xmlns:a16="http://schemas.microsoft.com/office/drawing/2014/main" id="{00000000-0008-0000-0700-000017000000}"/>
                    </a:ext>
                  </a:extLst>
                </xdr:cNvPr>
                <xdr:cNvSpPr txBox="1"/>
              </xdr:nvSpPr>
              <xdr:spPr>
                <a:xfrm>
                  <a:off x="25733375" y="26506555"/>
                  <a:ext cx="555625" cy="467799"/>
                </a:xfrm>
                <a:prstGeom prst="rect">
                  <a:avLst/>
                </a:prstGeom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14:m>
                    <m:oMath xmlns:m="http://schemas.openxmlformats.org/officeDocument/2006/math">
                      <m:r>
                        <a:rPr kumimoji="0" lang="ar-AE" sz="3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kumimoji="0" lang="ar-AE" sz="3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𝜀</m:t>
                      </m:r>
                    </m:oMath>
                  </a14:m>
                  <a:r>
                    <a:rPr lang="pt-BR" sz="3000" b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</a:t>
                  </a:r>
                  <a:endParaRPr lang="pt-BR" sz="3000">
                    <a:effectLst/>
                  </a:endParaRPr>
                </a:p>
              </xdr:txBody>
            </xdr:sp>
          </mc:Choice>
          <mc:Fallback xmlns="">
            <xdr:sp macro="" textlink="">
              <xdr:nvSpPr>
                <xdr:cNvPr id="23" name="Object 4">
                  <a:extLst>
                    <a:ext uri="{63B3BB69-23CF-44E3-9099-C40C66FF867C}">
                      <a14:compatExt xmlns:a14="http://schemas.microsoft.com/office/drawing/2010/main" spid="_x0000_s1028"/>
                    </a:ext>
                    <a:ext uri="{FF2B5EF4-FFF2-40B4-BE49-F238E27FC236}">
                      <a16:creationId xmlns:a16="http://schemas.microsoft.com/office/drawing/2014/main" id="{D73CB86D-D638-8CA0-0E42-FB7D017FC4A3}"/>
                    </a:ext>
                  </a:extLst>
                </xdr:cNvPr>
                <xdr:cNvSpPr txBox="1"/>
              </xdr:nvSpPr>
              <xdr:spPr>
                <a:xfrm>
                  <a:off x="25733375" y="26506555"/>
                  <a:ext cx="555625" cy="467799"/>
                </a:xfrm>
                <a:prstGeom prst="rect">
                  <a:avLst/>
                </a:prstGeom>
              </xdr:spPr>
              <xdr:txBody>
                <a:bodyPr vertOverflow="clip" horzOverflow="clip" wrap="square">
                  <a:noAutofit/>
                </a:bodyPr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ar-AE" sz="3000" b="0" i="0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 𝜀</a:t>
                  </a:r>
                  <a:r>
                    <a:rPr lang="pt-BR" sz="3000" b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</a:t>
                  </a:r>
                  <a:endParaRPr lang="pt-BR" sz="3000">
                    <a:effectLst/>
                  </a:endParaRPr>
                </a:p>
              </xdr:txBody>
            </xdr:sp>
          </mc:Fallback>
        </mc:AlternateContent>
      </xdr:grpSp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00000000-0008-0000-0700-000015000000}"/>
              </a:ext>
            </a:extLst>
          </xdr:cNvPr>
          <xdr:cNvSpPr/>
        </xdr:nvSpPr>
        <xdr:spPr>
          <a:xfrm>
            <a:off x="23137091" y="32592819"/>
            <a:ext cx="2632364" cy="1590609"/>
          </a:xfrm>
          <a:custGeom>
            <a:avLst/>
            <a:gdLst>
              <a:gd name="connsiteX0" fmla="*/ 0 w 2778125"/>
              <a:gd name="connsiteY0" fmla="*/ 0 h 4143375"/>
              <a:gd name="connsiteX1" fmla="*/ 0 w 2778125"/>
              <a:gd name="connsiteY1" fmla="*/ 2778125 h 4143375"/>
              <a:gd name="connsiteX2" fmla="*/ 635000 w 2778125"/>
              <a:gd name="connsiteY2" fmla="*/ 3063875 h 4143375"/>
              <a:gd name="connsiteX3" fmla="*/ 635000 w 2778125"/>
              <a:gd name="connsiteY3" fmla="*/ 4143375 h 4143375"/>
              <a:gd name="connsiteX4" fmla="*/ 2778125 w 2778125"/>
              <a:gd name="connsiteY4" fmla="*/ 4111625 h 4143375"/>
              <a:gd name="connsiteX5" fmla="*/ 2762250 w 2778125"/>
              <a:gd name="connsiteY5" fmla="*/ 3127375 h 4143375"/>
              <a:gd name="connsiteX6" fmla="*/ 2254250 w 2778125"/>
              <a:gd name="connsiteY6" fmla="*/ 2825750 h 4143375"/>
              <a:gd name="connsiteX7" fmla="*/ 2238375 w 2778125"/>
              <a:gd name="connsiteY7" fmla="*/ 0 h 4143375"/>
              <a:gd name="connsiteX8" fmla="*/ 0 w 2778125"/>
              <a:gd name="connsiteY8" fmla="*/ 0 h 4143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778125" h="4143375">
                <a:moveTo>
                  <a:pt x="0" y="0"/>
                </a:moveTo>
                <a:lnTo>
                  <a:pt x="0" y="2778125"/>
                </a:lnTo>
                <a:lnTo>
                  <a:pt x="635000" y="3063875"/>
                </a:lnTo>
                <a:lnTo>
                  <a:pt x="635000" y="4143375"/>
                </a:lnTo>
                <a:lnTo>
                  <a:pt x="2778125" y="4111625"/>
                </a:lnTo>
                <a:lnTo>
                  <a:pt x="2762250" y="3127375"/>
                </a:lnTo>
                <a:lnTo>
                  <a:pt x="2254250" y="2825750"/>
                </a:lnTo>
                <a:cubicBezTo>
                  <a:pt x="2248958" y="1883833"/>
                  <a:pt x="2243667" y="941917"/>
                  <a:pt x="2238375" y="0"/>
                </a:cubicBezTo>
                <a:lnTo>
                  <a:pt x="0" y="0"/>
                </a:lnTo>
                <a:close/>
              </a:path>
            </a:pathLst>
          </a:cu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138545</xdr:colOff>
      <xdr:row>18</xdr:row>
      <xdr:rowOff>155863</xdr:rowOff>
    </xdr:from>
    <xdr:to>
      <xdr:col>25</xdr:col>
      <xdr:colOff>331541</xdr:colOff>
      <xdr:row>21</xdr:row>
      <xdr:rowOff>58667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Box 4">
              <a:extLst>
                <a:ext uri="{FF2B5EF4-FFF2-40B4-BE49-F238E27FC236}">
                  <a16:creationId xmlns:a16="http://schemas.microsoft.com/office/drawing/2014/main" id="{00000000-0008-0000-0700-000034000000}"/>
                </a:ext>
              </a:extLst>
            </xdr:cNvPr>
            <xdr:cNvSpPr txBox="1"/>
          </xdr:nvSpPr>
          <xdr:spPr>
            <a:xfrm>
              <a:off x="12940145" y="3584863"/>
              <a:ext cx="2631396" cy="474304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AU" sz="4000" b="1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𝑸</m:t>
                        </m:r>
                      </m:e>
                      <m:sup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𝟏</m:t>
                        </m:r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/</m:t>
                        </m:r>
                        <m:r>
                          <a:rPr lang="pt-BR" sz="4000" b="1" i="1"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pt-BR" sz="4000" b="1" i="0">
                        <a:latin typeface="Cambria Math" panose="02040503050406030204" pitchFamily="18" charset="0"/>
                      </a:rPr>
                      <m:t>𝐉</m:t>
                    </m:r>
                  </m:oMath>
                </m:oMathPara>
              </a14:m>
              <a:endParaRPr lang="en-AU" sz="4000"/>
            </a:p>
          </xdr:txBody>
        </xdr:sp>
      </mc:Choice>
      <mc:Fallback xmlns="">
        <xdr:sp macro="" textlink="">
          <xdr:nvSpPr>
            <xdr:cNvPr id="52" name="TextBox 4">
              <a:extLst>
                <a:ext uri="{FF2B5EF4-FFF2-40B4-BE49-F238E27FC236}">
                  <a16:creationId xmlns:a16="http://schemas.microsoft.com/office/drawing/2014/main" id="{ADF4D77A-534B-4A61-96C2-652A52BFC496}"/>
                </a:ext>
              </a:extLst>
            </xdr:cNvPr>
            <xdr:cNvSpPr txBox="1"/>
          </xdr:nvSpPr>
          <xdr:spPr>
            <a:xfrm>
              <a:off x="12940145" y="3584863"/>
              <a:ext cx="2631396" cy="474304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pt-BR" sz="4000" b="1" i="0">
                  <a:latin typeface="Cambria Math" panose="02040503050406030204" pitchFamily="18" charset="0"/>
                </a:rPr>
                <a:t>𝑸</a:t>
              </a:r>
              <a:r>
                <a:rPr lang="en-AU" sz="4000" b="1" i="0">
                  <a:latin typeface="Cambria Math" panose="02040503050406030204" pitchFamily="18" charset="0"/>
                </a:rPr>
                <a:t>^(</a:t>
              </a:r>
              <a:r>
                <a:rPr lang="pt-BR" sz="4000" b="1" i="0">
                  <a:latin typeface="Cambria Math" panose="02040503050406030204" pitchFamily="18" charset="0"/>
                </a:rPr>
                <a:t>𝟏/𝟐</a:t>
              </a:r>
              <a:r>
                <a:rPr lang="en-AU" sz="4000" b="1" i="0">
                  <a:latin typeface="Cambria Math" panose="02040503050406030204" pitchFamily="18" charset="0"/>
                </a:rPr>
                <a:t>)</a:t>
              </a:r>
              <a:r>
                <a:rPr lang="pt-BR" sz="4000" b="1" i="0">
                  <a:latin typeface="Cambria Math" panose="02040503050406030204" pitchFamily="18" charset="0"/>
                </a:rPr>
                <a:t> 𝐉</a:t>
              </a:r>
              <a:endParaRPr lang="en-AU" sz="4000"/>
            </a:p>
          </xdr:txBody>
        </xdr:sp>
      </mc:Fallback>
    </mc:AlternateContent>
    <xdr:clientData/>
  </xdr:twoCellAnchor>
  <xdr:twoCellAnchor>
    <xdr:from>
      <xdr:col>34</xdr:col>
      <xdr:colOff>247650</xdr:colOff>
      <xdr:row>17</xdr:row>
      <xdr:rowOff>76200</xdr:rowOff>
    </xdr:from>
    <xdr:to>
      <xdr:col>37</xdr:col>
      <xdr:colOff>16680</xdr:colOff>
      <xdr:row>22</xdr:row>
      <xdr:rowOff>31866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700-000035000000}"/>
                </a:ext>
              </a:extLst>
            </xdr:cNvPr>
            <xdr:cNvSpPr txBox="1"/>
          </xdr:nvSpPr>
          <xdr:spPr>
            <a:xfrm>
              <a:off x="20974050" y="3314700"/>
              <a:ext cx="1597830" cy="908166"/>
            </a:xfrm>
            <a:prstGeom prst="rect">
              <a:avLst/>
            </a:prstGeom>
            <a:noFill/>
          </xdr:spPr>
          <xdr:txBody>
            <a:bodyPr vertOverflow="clip" horzOverflow="clip" wrap="square" anchor="ctr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m:rPr>
                      <m:nor/>
                    </m:rPr>
                    <a:rPr kumimoji="0" lang="en-AU" sz="6000" b="1" i="0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  <a:sym typeface="Symbol" panose="05050102010706020507" pitchFamily="18" charset="2"/>
                    </a:rPr>
                    <m:t></m:t>
                  </m:r>
                </m:oMath>
              </a14:m>
              <a:r>
                <a:rPr lang="pt-BR" sz="6000" b="1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6000" b="1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rPr>
                <a:t>    </a:t>
              </a:r>
            </a:p>
          </xdr:txBody>
        </xdr:sp>
      </mc:Choice>
      <mc:Fallback xmlns="">
        <xdr:sp macro="" textlink="">
          <xdr:nvSpPr>
            <xdr:cNvPr id="5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FB502DB8-EC11-41AE-9514-F638A9C110BA}"/>
                </a:ext>
              </a:extLst>
            </xdr:cNvPr>
            <xdr:cNvSpPr txBox="1"/>
          </xdr:nvSpPr>
          <xdr:spPr>
            <a:xfrm>
              <a:off x="20974050" y="3314700"/>
              <a:ext cx="1597830" cy="908166"/>
            </a:xfrm>
            <a:prstGeom prst="rect">
              <a:avLst/>
            </a:prstGeom>
            <a:noFill/>
          </xdr:spPr>
          <xdr:txBody>
            <a:bodyPr vertOverflow="clip" horzOverflow="clip" wrap="square" anchor="ctr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AU" sz="60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  <a:sym typeface="Symbol" panose="05050102010706020507" pitchFamily="18" charset="2"/>
                </a:rPr>
                <a:t>"</a:t>
              </a:r>
              <a:r>
                <a:rPr kumimoji="0" lang="LID4096" sz="60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  <a:sym typeface="Symbol" panose="05050102010706020507" pitchFamily="18" charset="2"/>
                </a:rPr>
                <a:t>"</a:t>
              </a:r>
              <a:r>
                <a:rPr lang="pt-BR" sz="6000" b="1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GB" sz="6000" b="1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rPr>
                <a:t>    </a:t>
              </a:r>
            </a:p>
          </xdr:txBody>
        </xdr:sp>
      </mc:Fallback>
    </mc:AlternateContent>
    <xdr:clientData/>
  </xdr:twoCellAnchor>
  <xdr:twoCellAnchor>
    <xdr:from>
      <xdr:col>38</xdr:col>
      <xdr:colOff>222250</xdr:colOff>
      <xdr:row>17</xdr:row>
      <xdr:rowOff>142875</xdr:rowOff>
    </xdr:from>
    <xdr:to>
      <xdr:col>48</xdr:col>
      <xdr:colOff>346700</xdr:colOff>
      <xdr:row>21</xdr:row>
      <xdr:rowOff>159254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Box 1">
              <a:extLst>
                <a:ext uri="{FF2B5EF4-FFF2-40B4-BE49-F238E27FC236}">
                  <a16:creationId xmlns:a16="http://schemas.microsoft.com/office/drawing/2014/main" id="{00000000-0008-0000-0700-000036000000}"/>
                </a:ext>
              </a:extLst>
            </xdr:cNvPr>
            <xdr:cNvSpPr txBox="1"/>
          </xdr:nvSpPr>
          <xdr:spPr>
            <a:xfrm>
              <a:off x="20240625" y="3794125"/>
              <a:ext cx="4744075" cy="778379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en-AU" sz="4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𝐯</m:t>
                        </m:r>
                      </m:e>
                      <m:sub>
                        <m: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B05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ED7D31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en-AU" sz="4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ED7D31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𝐯</m:t>
                        </m:r>
                      </m:e>
                      <m:sub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ED7D31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kumimoji="0" lang="pt-BR" sz="40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ED7D31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  <m:sSub>
                      <m:sSubPr>
                        <m:ctrlPr>
                          <a:rPr kumimoji="0" lang="en-AU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40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𝐰</m:t>
                        </m:r>
                      </m:e>
                      <m:sub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,…….…</m:t>
                        </m:r>
                        <m:r>
                          <a:rPr kumimoji="0" lang="pt-BR" sz="4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𝑛</m:t>
                        </m:r>
                      </m:sub>
                    </m:sSub>
                  </m:oMath>
                </m:oMathPara>
              </a14:m>
              <a:endParaRPr lang="en-AU" sz="4000">
                <a:solidFill>
                  <a:srgbClr val="000000"/>
                </a:solidFill>
              </a:endParaRPr>
            </a:p>
          </xdr:txBody>
        </xdr:sp>
      </mc:Choice>
      <mc:Fallback xmlns="">
        <xdr:sp macro="" textlink="">
          <xdr:nvSpPr>
            <xdr:cNvPr id="54" name="TextBox 1">
              <a:extLst>
                <a:ext uri="{FF2B5EF4-FFF2-40B4-BE49-F238E27FC236}">
                  <a16:creationId xmlns:a16="http://schemas.microsoft.com/office/drawing/2014/main" id="{A9A6FE73-B908-46A0-B130-5EEAE64B3C92}"/>
                </a:ext>
              </a:extLst>
            </xdr:cNvPr>
            <xdr:cNvSpPr txBox="1"/>
          </xdr:nvSpPr>
          <xdr:spPr>
            <a:xfrm>
              <a:off x="20240625" y="3794125"/>
              <a:ext cx="4744075" cy="778379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noAutofit/>
            </a:bodyPr>
            <a:lstStyle>
              <a:defPPr>
                <a:defRPr lang="en-AU"/>
              </a:defPPr>
              <a:lvl1pPr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1pPr>
              <a:lvl2pPr marL="4572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2pPr>
              <a:lvl3pPr marL="9144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3pPr>
              <a:lvl4pPr marL="13716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4pPr>
              <a:lvl5pPr marL="1828800" algn="l" rtl="0" fontAlgn="base">
                <a:spcBef>
                  <a:spcPct val="0"/>
                </a:spcBef>
                <a:spcAft>
                  <a:spcPct val="0"/>
                </a:spcAft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ern="120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r>
                <a:rPr kumimoji="0" lang="en-AU" sz="4000" b="1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𝐯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00B05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_1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kumimoji="0" lang="en-AU" sz="4000" b="1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𝐯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kumimoji="0" lang="pt-BR" sz="4000" b="0" i="0" u="none" strike="noStrike" kern="0" cap="none" spc="0" normalizeH="0" baseline="0" noProof="0">
                  <a:ln>
                    <a:noFill/>
                  </a:ln>
                  <a:solidFill>
                    <a:srgbClr val="ED7D31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   </a:t>
              </a:r>
              <a:r>
                <a:rPr kumimoji="0" lang="pt-BR" sz="4000" b="1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𝐰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_(</a:t>
              </a:r>
              <a:r>
                <a:rPr kumimoji="0" lang="pt-BR" sz="4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3,4,5,…….…𝑛</a:t>
              </a:r>
              <a:r>
                <a:rPr kumimoji="0" lang="en-AU" sz="4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n-AU" sz="4000">
                <a:solidFill>
                  <a:srgbClr val="000000"/>
                </a:solidFill>
              </a:endParaRP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 noChangeAspect="1"/>
        </xdr:cNvGrpSpPr>
      </xdr:nvGrpSpPr>
      <xdr:grpSpPr>
        <a:xfrm>
          <a:off x="7268654" y="1881843"/>
          <a:ext cx="1585314" cy="1384626"/>
          <a:chOff x="12953011" y="16136699"/>
          <a:chExt cx="2763203" cy="2383157"/>
        </a:xfrm>
      </xdr:grpSpPr>
      <xdr:cxnSp macro="">
        <xdr:nvCxnSpPr>
          <xdr:cNvPr id="3" name="Straight Arrow Connector 9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11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Freeform 7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6" name="Freeform 8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7" name="Freeform 9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0800000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768B424A-C6C2-C981-14F8-209936AC08BF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09000000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87F68A41-4973-46AF-9266-EF05339E2658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9</xdr:col>
      <xdr:colOff>571500</xdr:colOff>
      <xdr:row>1</xdr:row>
      <xdr:rowOff>499</xdr:rowOff>
    </xdr:from>
    <xdr:to>
      <xdr:col>14</xdr:col>
      <xdr:colOff>431131</xdr:colOff>
      <xdr:row>7</xdr:row>
      <xdr:rowOff>91250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pSpPr/>
      </xdr:nvGrpSpPr>
      <xdr:grpSpPr>
        <a:xfrm>
          <a:off x="5536406" y="202905"/>
          <a:ext cx="2895725" cy="1305189"/>
          <a:chOff x="5951692" y="264821"/>
          <a:chExt cx="2904230" cy="1296538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GrpSpPr/>
        </xdr:nvGrpSpPr>
        <xdr:grpSpPr>
          <a:xfrm>
            <a:off x="5951692" y="264821"/>
            <a:ext cx="2904230" cy="1296538"/>
            <a:chOff x="5975684" y="264725"/>
            <a:chExt cx="2917658" cy="1295380"/>
          </a:xfrm>
        </xdr:grpSpPr>
        <xdr:grpSp>
          <xdr:nvGrpSpPr>
            <xdr:cNvPr id="15" name="Agrupar 78">
              <a:extLst>
                <a:ext uri="{FF2B5EF4-FFF2-40B4-BE49-F238E27FC236}">
                  <a16:creationId xmlns:a16="http://schemas.microsoft.com/office/drawing/2014/main" id="{00000000-0008-0000-0800-00000F000000}"/>
                </a:ext>
              </a:extLst>
            </xdr:cNvPr>
            <xdr:cNvGrpSpPr/>
          </xdr:nvGrpSpPr>
          <xdr:grpSpPr>
            <a:xfrm>
              <a:off x="5975684" y="264725"/>
              <a:ext cx="2917658" cy="1220746"/>
              <a:chOff x="1029980" y="20365949"/>
              <a:chExt cx="13263459" cy="3712247"/>
            </a:xfrm>
          </xdr:grpSpPr>
          <xdr:sp macro="" textlink="">
            <xdr:nvSpPr>
              <xdr:cNvPr id="17" name="Freeform: Shape 10">
                <a:extLst>
                  <a:ext uri="{FF2B5EF4-FFF2-40B4-BE49-F238E27FC236}">
                    <a16:creationId xmlns:a16="http://schemas.microsoft.com/office/drawing/2014/main" id="{00000000-0008-0000-0800-000011000000}"/>
                  </a:ext>
                </a:extLst>
              </xdr:cNvPr>
              <xdr:cNvSpPr/>
            </xdr:nvSpPr>
            <xdr:spPr>
              <a:xfrm>
                <a:off x="1029980" y="21748303"/>
                <a:ext cx="13263459" cy="2329893"/>
              </a:xfrm>
              <a:custGeom>
                <a:avLst/>
                <a:gdLst>
                  <a:gd name="connsiteX0" fmla="*/ 2717074 w 11325497"/>
                  <a:gd name="connsiteY0" fmla="*/ 13063 h 1841863"/>
                  <a:gd name="connsiteX1" fmla="*/ 11325497 w 11325497"/>
                  <a:gd name="connsiteY1" fmla="*/ 0 h 1841863"/>
                  <a:gd name="connsiteX2" fmla="*/ 7981405 w 11325497"/>
                  <a:gd name="connsiteY2" fmla="*/ 1841863 h 1841863"/>
                  <a:gd name="connsiteX3" fmla="*/ 0 w 11325497"/>
                  <a:gd name="connsiteY3" fmla="*/ 1828800 h 1841863"/>
                  <a:gd name="connsiteX4" fmla="*/ 2717074 w 11325497"/>
                  <a:gd name="connsiteY4" fmla="*/ 13063 h 1841863"/>
                  <a:gd name="connsiteX0" fmla="*/ 3239588 w 11848011"/>
                  <a:gd name="connsiteY0" fmla="*/ 13063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3239588 w 11848011"/>
                  <a:gd name="connsiteY4" fmla="*/ 13063 h 1841863"/>
                  <a:gd name="connsiteX0" fmla="*/ 4376056 w 11848011"/>
                  <a:gd name="connsiteY0" fmla="*/ 26125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4376056 w 11848011"/>
                  <a:gd name="connsiteY4" fmla="*/ 26125 h 18418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1848011" h="1841863">
                    <a:moveTo>
                      <a:pt x="4376056" y="26125"/>
                    </a:moveTo>
                    <a:lnTo>
                      <a:pt x="11848011" y="0"/>
                    </a:lnTo>
                    <a:lnTo>
                      <a:pt x="8503919" y="1841863"/>
                    </a:lnTo>
                    <a:lnTo>
                      <a:pt x="0" y="1828800"/>
                    </a:lnTo>
                    <a:lnTo>
                      <a:pt x="4376056" y="26125"/>
                    </a:lnTo>
                    <a:close/>
                  </a:path>
                </a:pathLst>
              </a:custGeom>
              <a:solidFill>
                <a:schemeClr val="accent2">
                  <a:lumMod val="20000"/>
                  <a:lumOff val="80000"/>
                </a:schemeClr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AU" sz="900" b="0" i="0" u="none" strike="noStrike" kern="1200" cap="none" spc="0" normalizeH="0" baseline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cxnSp macro="">
            <xdr:nvCxnSpPr>
              <xdr:cNvPr id="18" name="Straight Arrow Connector 2">
                <a:extLst>
                  <a:ext uri="{FF2B5EF4-FFF2-40B4-BE49-F238E27FC236}">
                    <a16:creationId xmlns:a16="http://schemas.microsoft.com/office/drawing/2014/main" id="{00000000-0008-0000-0800-000012000000}"/>
                  </a:ext>
                </a:extLst>
              </xdr:cNvPr>
              <xdr:cNvCxnSpPr/>
            </xdr:nvCxnSpPr>
            <xdr:spPr>
              <a:xfrm>
                <a:off x="6753024" y="22599840"/>
                <a:ext cx="3883658" cy="0"/>
              </a:xfrm>
              <a:prstGeom prst="straightConnector1">
                <a:avLst/>
              </a:prstGeom>
              <a:ln w="19050">
                <a:solidFill>
                  <a:srgbClr val="00B05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Arrow Connector 4">
                <a:extLst>
                  <a:ext uri="{FF2B5EF4-FFF2-40B4-BE49-F238E27FC236}">
                    <a16:creationId xmlns:a16="http://schemas.microsoft.com/office/drawing/2014/main" id="{00000000-0008-0000-0800-000013000000}"/>
                  </a:ext>
                </a:extLst>
              </xdr:cNvPr>
              <xdr:cNvCxnSpPr/>
            </xdr:nvCxnSpPr>
            <xdr:spPr>
              <a:xfrm flipH="1">
                <a:off x="5086501" y="22584596"/>
                <a:ext cx="1712100" cy="879006"/>
              </a:xfrm>
              <a:prstGeom prst="straightConnector1">
                <a:avLst/>
              </a:prstGeom>
              <a:ln w="19050">
                <a:solidFill>
                  <a:schemeClr val="accent2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Arrow Connector 6">
                <a:extLst>
                  <a:ext uri="{FF2B5EF4-FFF2-40B4-BE49-F238E27FC236}">
                    <a16:creationId xmlns:a16="http://schemas.microsoft.com/office/drawing/2014/main" id="{00000000-0008-0000-0800-000014000000}"/>
                  </a:ext>
                </a:extLst>
              </xdr:cNvPr>
              <xdr:cNvCxnSpPr/>
            </xdr:nvCxnSpPr>
            <xdr:spPr>
              <a:xfrm flipH="1" flipV="1">
                <a:off x="6785123" y="20783882"/>
                <a:ext cx="0" cy="1785472"/>
              </a:xfrm>
              <a:prstGeom prst="straightConnector1">
                <a:avLst/>
              </a:prstGeom>
              <a:ln w="3175">
                <a:solidFill>
                  <a:srgbClr val="0000FF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1" name="TextBox 7">
                <a:extLst>
                  <a:ext uri="{FF2B5EF4-FFF2-40B4-BE49-F238E27FC236}">
                    <a16:creationId xmlns:a16="http://schemas.microsoft.com/office/drawing/2014/main" id="{00000000-0008-0000-0800-000015000000}"/>
                  </a:ext>
                </a:extLst>
              </xdr:cNvPr>
              <xdr:cNvSpPr txBox="1"/>
            </xdr:nvSpPr>
            <xdr:spPr>
              <a:xfrm>
                <a:off x="10179030" y="22458065"/>
                <a:ext cx="1106201" cy="746378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  <xdr:sp macro="" textlink="">
            <xdr:nvSpPr>
              <xdr:cNvPr id="22" name="TextBox 8">
                <a:extLst>
                  <a:ext uri="{FF2B5EF4-FFF2-40B4-BE49-F238E27FC236}">
                    <a16:creationId xmlns:a16="http://schemas.microsoft.com/office/drawing/2014/main" id="{00000000-0008-0000-0800-000016000000}"/>
                  </a:ext>
                </a:extLst>
              </xdr:cNvPr>
              <xdr:cNvSpPr txBox="1"/>
            </xdr:nvSpPr>
            <xdr:spPr>
              <a:xfrm>
                <a:off x="5514296" y="22981605"/>
                <a:ext cx="819231" cy="756411"/>
              </a:xfrm>
              <a:prstGeom prst="rect">
                <a:avLst/>
              </a:prstGeom>
              <a:noFill/>
              <a:ln w="3175">
                <a:noFill/>
              </a:ln>
              <a:effectLst/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23" name="TextBox 9">
                <a:extLst>
                  <a:ext uri="{FF2B5EF4-FFF2-40B4-BE49-F238E27FC236}">
                    <a16:creationId xmlns:a16="http://schemas.microsoft.com/office/drawing/2014/main" id="{00000000-0008-0000-0800-000017000000}"/>
                  </a:ext>
                </a:extLst>
              </xdr:cNvPr>
              <xdr:cNvSpPr txBox="1"/>
            </xdr:nvSpPr>
            <xdr:spPr>
              <a:xfrm>
                <a:off x="5513672" y="20391835"/>
                <a:ext cx="1249012" cy="591807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W</a:t>
                </a:r>
                <a:endParaRPr kumimoji="0" lang="en-AU" sz="9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  <xdr:cxnSp macro="">
            <xdr:nvCxnSpPr>
              <xdr:cNvPr id="24" name="Straight Arrow Connector 3">
                <a:extLst>
                  <a:ext uri="{FF2B5EF4-FFF2-40B4-BE49-F238E27FC236}">
                    <a16:creationId xmlns:a16="http://schemas.microsoft.com/office/drawing/2014/main" id="{00000000-0008-0000-0800-000018000000}"/>
                  </a:ext>
                </a:extLst>
              </xdr:cNvPr>
              <xdr:cNvCxnSpPr/>
            </xdr:nvCxnSpPr>
            <xdr:spPr>
              <a:xfrm flipV="1">
                <a:off x="6795715" y="20365949"/>
                <a:ext cx="2005467" cy="219690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" name="Straight Connector 24">
                <a:extLst>
                  <a:ext uri="{FF2B5EF4-FFF2-40B4-BE49-F238E27FC236}">
                    <a16:creationId xmlns:a16="http://schemas.microsoft.com/office/drawing/2014/main" id="{00000000-0008-0000-0800-000019000000}"/>
                  </a:ext>
                </a:extLst>
              </xdr:cNvPr>
              <xdr:cNvCxnSpPr/>
            </xdr:nvCxnSpPr>
            <xdr:spPr>
              <a:xfrm>
                <a:off x="8846764" y="20549025"/>
                <a:ext cx="1796" cy="2746924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" name="Straight Arrow Connector 25">
                <a:extLst>
                  <a:ext uri="{FF2B5EF4-FFF2-40B4-BE49-F238E27FC236}">
                    <a16:creationId xmlns:a16="http://schemas.microsoft.com/office/drawing/2014/main" id="{00000000-0008-0000-0800-00001A00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6775811" y="22588215"/>
                <a:ext cx="2112192" cy="694476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prstDash val="dash"/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7" name="TextBox 23">
                <a:extLst>
                  <a:ext uri="{FF2B5EF4-FFF2-40B4-BE49-F238E27FC236}">
                    <a16:creationId xmlns:a16="http://schemas.microsoft.com/office/drawing/2014/main" id="{00000000-0008-0000-0800-00001B000000}"/>
                  </a:ext>
                </a:extLst>
              </xdr:cNvPr>
              <xdr:cNvSpPr txBox="1"/>
            </xdr:nvSpPr>
            <xdr:spPr>
              <a:xfrm>
                <a:off x="11138352" y="21634221"/>
                <a:ext cx="2744871" cy="640284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l-GR" sz="1100" b="1">
                    <a:solidFill>
                      <a:srgbClr val="00B050"/>
                    </a:solidFill>
                  </a:rPr>
                  <a:t>α</a:t>
                </a:r>
                <a:r>
                  <a:rPr lang="en-AU" sz="1100" b="1">
                    <a:solidFill>
                      <a:srgbClr val="00B050"/>
                    </a:solidFill>
                  </a:rPr>
                  <a:t> = v</a:t>
                </a:r>
                <a:r>
                  <a:rPr lang="en-AU" sz="1100" b="1" baseline="30000">
                    <a:solidFill>
                      <a:srgbClr val="00B050"/>
                    </a:solidFill>
                  </a:rPr>
                  <a:t>t</a:t>
                </a:r>
                <a:r>
                  <a:rPr lang="en-AU" sz="1100" b="1" baseline="-25000">
                    <a:solidFill>
                      <a:srgbClr val="00B050"/>
                    </a:solidFill>
                  </a:rPr>
                  <a:t>1</a:t>
                </a:r>
                <a:r>
                  <a:rPr lang="en-AU" sz="1100" b="1">
                    <a:solidFill>
                      <a:srgbClr val="00B050"/>
                    </a:solidFill>
                  </a:rPr>
                  <a:t>k </a:t>
                </a:r>
              </a:p>
            </xdr:txBody>
          </xdr:sp>
          <xdr:sp macro="" textlink="">
            <xdr:nvSpPr>
              <xdr:cNvPr id="28" name="TextBox 24">
                <a:extLst>
                  <a:ext uri="{FF2B5EF4-FFF2-40B4-BE49-F238E27FC236}">
                    <a16:creationId xmlns:a16="http://schemas.microsoft.com/office/drawing/2014/main" id="{00000000-0008-0000-0800-00001C000000}"/>
                  </a:ext>
                </a:extLst>
              </xdr:cNvPr>
              <xdr:cNvSpPr txBox="1">
                <a:spLocks noChangeAspect="1"/>
              </xdr:cNvSpPr>
            </xdr:nvSpPr>
            <xdr:spPr>
              <a:xfrm rot="19406871">
                <a:off x="2385057" y="22403532"/>
                <a:ext cx="2416646" cy="1647689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l-GR" sz="1100" b="1">
                    <a:solidFill>
                      <a:schemeClr val="accent2"/>
                    </a:solidFill>
                  </a:rPr>
                  <a:t>β</a:t>
                </a:r>
                <a:r>
                  <a:rPr lang="en-AU" sz="1100" b="1">
                    <a:solidFill>
                      <a:schemeClr val="accent2"/>
                    </a:solidFill>
                  </a:rPr>
                  <a:t> = v</a:t>
                </a:r>
                <a:r>
                  <a:rPr lang="en-AU" sz="1100" b="1" baseline="30000">
                    <a:solidFill>
                      <a:schemeClr val="accent2"/>
                    </a:solidFill>
                  </a:rPr>
                  <a:t>t</a:t>
                </a:r>
                <a:r>
                  <a:rPr lang="en-AU" sz="1100" b="1" baseline="-25000">
                    <a:solidFill>
                      <a:schemeClr val="accent2"/>
                    </a:solidFill>
                  </a:rPr>
                  <a:t>2</a:t>
                </a:r>
                <a:r>
                  <a:rPr lang="en-AU" sz="1100" b="1">
                    <a:solidFill>
                      <a:schemeClr val="accent2"/>
                    </a:solidFill>
                  </a:rPr>
                  <a:t>k </a:t>
                </a:r>
                <a:endParaRPr lang="en-AU" sz="1100" b="1" u="sng">
                  <a:solidFill>
                    <a:schemeClr val="accent2"/>
                  </a:solidFill>
                </a:endParaRP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00000000-0008-0000-0800-000010000000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bar>
                              <m:barPr>
                                <m:ctrlP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</m:ba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BD299F8D-5606-08F1-D5CE-ED2620FF76D5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▁𝒌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_𝟎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Fallback>
        </mc:AlternateContent>
      </xdr:grpSp>
      <xdr:sp macro="" textlink="">
        <xdr:nvSpPr>
          <xdr:cNvPr id="12" name="TextBox 14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 txBox="1"/>
        </xdr:nvSpPr>
        <xdr:spPr>
          <a:xfrm>
            <a:off x="6031904" y="1307398"/>
            <a:ext cx="1143074" cy="182739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AU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9pPr>
          </a:lstStyle>
          <a:p>
            <a:pPr algn="l"/>
            <a:r>
              <a:rPr lang="en-AU" sz="700" b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rPr>
              <a:t>characterisation K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CxnSpPr>
            <a:cxnSpLocks noChangeAspect="1"/>
          </xdr:cNvCxnSpPr>
        </xdr:nvCxnSpPr>
        <xdr:spPr>
          <a:xfrm flipH="1">
            <a:off x="7269871" y="1003936"/>
            <a:ext cx="79940" cy="82296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800-00000E000000}"/>
              </a:ext>
            </a:extLst>
          </xdr:cNvPr>
          <xdr:cNvCxnSpPr/>
        </xdr:nvCxnSpPr>
        <xdr:spPr>
          <a:xfrm flipH="1" flipV="1">
            <a:off x="7120504" y="1085172"/>
            <a:ext cx="137160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142380</xdr:colOff>
      <xdr:row>6</xdr:row>
      <xdr:rowOff>53458</xdr:rowOff>
    </xdr:from>
    <xdr:to>
      <xdr:col>4</xdr:col>
      <xdr:colOff>407860</xdr:colOff>
      <xdr:row>8</xdr:row>
      <xdr:rowOff>130340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GrpSpPr>
          <a:grpSpLocks noChangeAspect="1"/>
        </xdr:cNvGrpSpPr>
      </xdr:nvGrpSpPr>
      <xdr:grpSpPr>
        <a:xfrm>
          <a:off x="249536" y="1267896"/>
          <a:ext cx="2087137" cy="481694"/>
          <a:chOff x="4388523" y="1807665"/>
          <a:chExt cx="2539662" cy="577915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00000000-0008-0000-0800-00001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53081" r="70398" b="9837"/>
          <a:stretch>
            <a:fillRect/>
          </a:stretch>
        </xdr:blipFill>
        <xdr:spPr>
          <a:xfrm>
            <a:off x="4421608" y="1824789"/>
            <a:ext cx="686800" cy="541422"/>
          </a:xfrm>
          <a:prstGeom prst="rect">
            <a:avLst/>
          </a:prstGeom>
        </xdr:spPr>
      </xdr:pic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GrpSpPr>
            <a:grpSpLocks noChangeAspect="1"/>
          </xdr:cNvGrpSpPr>
        </xdr:nvGrpSpPr>
        <xdr:grpSpPr>
          <a:xfrm>
            <a:off x="5293634" y="1814766"/>
            <a:ext cx="1574391" cy="570814"/>
            <a:chOff x="5106043" y="1925053"/>
            <a:chExt cx="2821023" cy="894362"/>
          </a:xfrm>
        </xdr:grpSpPr>
        <xdr:pic>
          <xdr:nvPicPr>
            <xdr:cNvPr id="35" name="Picture 34">
              <a:extLst>
                <a:ext uri="{FF2B5EF4-FFF2-40B4-BE49-F238E27FC236}">
                  <a16:creationId xmlns:a16="http://schemas.microsoft.com/office/drawing/2014/main" id="{00000000-0008-0000-0800-000023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59262" t="63028" b="9777"/>
            <a:stretch>
              <a:fillRect/>
            </a:stretch>
          </xdr:blipFill>
          <xdr:spPr>
            <a:xfrm>
              <a:off x="5798176" y="1925053"/>
              <a:ext cx="2128890" cy="894362"/>
            </a:xfrm>
            <a:prstGeom prst="rect">
              <a:avLst/>
            </a:prstGeom>
          </xdr:spPr>
        </xdr:pic>
        <xdr:pic>
          <xdr:nvPicPr>
            <xdr:cNvPr id="36" name="Picture 3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43760" t="48619" r="39275" b="8505"/>
            <a:stretch>
              <a:fillRect/>
            </a:stretch>
          </xdr:blipFill>
          <xdr:spPr>
            <a:xfrm>
              <a:off x="5106043" y="1932907"/>
              <a:ext cx="553120" cy="879724"/>
            </a:xfrm>
            <a:prstGeom prst="rect">
              <a:avLst/>
            </a:prstGeom>
          </xdr:spPr>
        </xdr:pic>
      </xdr:grpSp>
      <xdr:sp macro="" textlink="">
        <xdr:nvSpPr>
          <xdr:cNvPr id="32" name="TextBox 11">
            <a:extLst>
              <a:ext uri="{FF2B5EF4-FFF2-40B4-BE49-F238E27FC236}">
                <a16:creationId xmlns:a16="http://schemas.microsoft.com/office/drawing/2014/main" id="{00000000-0008-0000-0800-000020000000}"/>
              </a:ext>
            </a:extLst>
          </xdr:cNvPr>
          <xdr:cNvSpPr txBox="1"/>
        </xdr:nvSpPr>
        <xdr:spPr>
          <a:xfrm>
            <a:off x="6426873" y="1807665"/>
            <a:ext cx="501312" cy="217651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AU" sz="700">
                <a:solidFill>
                  <a:srgbClr val="FF0000"/>
                </a:solidFill>
              </a:rPr>
              <a:t>Prior</a:t>
            </a:r>
          </a:p>
        </xdr:txBody>
      </xdr:sp>
      <xdr:sp macro="" textlink="">
        <xdr:nvSpPr>
          <xdr:cNvPr id="33" name="TextBox 11">
            <a:extLst>
              <a:ext uri="{FF2B5EF4-FFF2-40B4-BE49-F238E27FC236}">
                <a16:creationId xmlns:a16="http://schemas.microsoft.com/office/drawing/2014/main" id="{00000000-0008-0000-0800-000021000000}"/>
              </a:ext>
            </a:extLst>
          </xdr:cNvPr>
          <xdr:cNvSpPr txBox="1"/>
        </xdr:nvSpPr>
        <xdr:spPr>
          <a:xfrm>
            <a:off x="4388523" y="1924973"/>
            <a:ext cx="664740" cy="265777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AU" sz="700">
                <a:solidFill>
                  <a:srgbClr val="0000FF"/>
                </a:solidFill>
              </a:rPr>
              <a:t>Posterior</a:t>
            </a:r>
          </a:p>
        </xdr:txBody>
      </xdr:sp>
      <xdr:sp macro="" textlink="">
        <xdr:nvSpPr>
          <xdr:cNvPr id="34" name="TextBox 11">
            <a:extLst>
              <a:ext uri="{FF2B5EF4-FFF2-40B4-BE49-F238E27FC236}">
                <a16:creationId xmlns:a16="http://schemas.microsoft.com/office/drawing/2014/main" id="{00000000-0008-0000-0800-000022000000}"/>
              </a:ext>
            </a:extLst>
          </xdr:cNvPr>
          <xdr:cNvSpPr txBox="1"/>
        </xdr:nvSpPr>
        <xdr:spPr>
          <a:xfrm>
            <a:off x="5227726" y="1876847"/>
            <a:ext cx="664740" cy="265777"/>
          </a:xfrm>
          <a:prstGeom prst="rect">
            <a:avLst/>
          </a:prstGeom>
          <a:noFill/>
          <a:ln w="3175"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txBody>
          <a:bodyPr vertOverflow="overflow" horzOverflow="overflow"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AU" sz="700">
                <a:solidFill>
                  <a:srgbClr val="FF0000"/>
                </a:solidFill>
              </a:rPr>
              <a:t>error</a:t>
            </a:r>
          </a:p>
        </xdr:txBody>
      </xdr:sp>
    </xdr:grpSp>
    <xdr:clientData/>
  </xdr:twoCellAnchor>
  <xdr:oneCellAnchor>
    <xdr:from>
      <xdr:col>4</xdr:col>
      <xdr:colOff>441159</xdr:colOff>
      <xdr:row>4</xdr:row>
      <xdr:rowOff>25066</xdr:rowOff>
    </xdr:from>
    <xdr:ext cx="2046848" cy="575259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9559" y="787066"/>
          <a:ext cx="2046848" cy="575259"/>
        </a:xfrm>
        <a:prstGeom prst="rect">
          <a:avLst/>
        </a:prstGeom>
      </xdr:spPr>
    </xdr:pic>
    <xdr:clientData/>
  </xdr:oneCellAnchor>
  <xdr:twoCellAnchor>
    <xdr:from>
      <xdr:col>10</xdr:col>
      <xdr:colOff>481264</xdr:colOff>
      <xdr:row>2</xdr:row>
      <xdr:rowOff>25063</xdr:rowOff>
    </xdr:from>
    <xdr:to>
      <xdr:col>11</xdr:col>
      <xdr:colOff>591553</xdr:colOff>
      <xdr:row>3</xdr:row>
      <xdr:rowOff>6976</xdr:rowOff>
    </xdr:to>
    <xdr:sp macro="" textlink="">
      <xdr:nvSpPr>
        <xdr:cNvPr id="38" name="TextBox 14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6577264" y="406063"/>
          <a:ext cx="719889" cy="172413"/>
        </a:xfrm>
        <a:prstGeom prst="rect">
          <a:avLst/>
        </a:prstGeom>
        <a:noFill/>
        <a:ln w="3175">
          <a:noFill/>
        </a:ln>
      </xdr:spPr>
      <xdr:txBody>
        <a:bodyPr vertOverflow="overflow" horzOverflow="overflow" wrap="none" rtlCol="0">
          <a:noAutofit/>
        </a:bodyPr>
        <a:lstStyle>
          <a:defPPr>
            <a:defRPr lang="en-AU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 algn="l"/>
          <a:r>
            <a:rPr lang="en-AU" sz="700" b="0">
              <a:solidFill>
                <a:srgbClr val="0000FF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behaviour H_Q</a:t>
          </a:r>
        </a:p>
      </xdr:txBody>
    </xdr:sp>
    <xdr:clientData/>
  </xdr:twoCellAnchor>
  <xdr:oneCellAnchor>
    <xdr:from>
      <xdr:col>1</xdr:col>
      <xdr:colOff>140368</xdr:colOff>
      <xdr:row>9</xdr:row>
      <xdr:rowOff>19282</xdr:rowOff>
    </xdr:from>
    <xdr:ext cx="6612922" cy="835462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968" y="1733782"/>
          <a:ext cx="6612922" cy="835462"/>
        </a:xfrm>
        <a:prstGeom prst="rect">
          <a:avLst/>
        </a:prstGeom>
      </xdr:spPr>
    </xdr:pic>
    <xdr:clientData/>
  </xdr:oneCellAnchor>
  <xdr:twoCellAnchor>
    <xdr:from>
      <xdr:col>1</xdr:col>
      <xdr:colOff>175461</xdr:colOff>
      <xdr:row>4</xdr:row>
      <xdr:rowOff>25066</xdr:rowOff>
    </xdr:from>
    <xdr:to>
      <xdr:col>4</xdr:col>
      <xdr:colOff>345908</xdr:colOff>
      <xdr:row>5</xdr:row>
      <xdr:rowOff>138077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800-000028000000}"/>
                </a:ext>
              </a:extLst>
            </xdr:cNvPr>
            <xdr:cNvSpPr txBox="1"/>
          </xdr:nvSpPr>
          <xdr:spPr>
            <a:xfrm>
              <a:off x="785061" y="787066"/>
              <a:ext cx="1999247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𝑷</m:t>
                  </m:r>
                  <m:d>
                    <m:d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pt-BR" sz="1300" b="1" i="0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𝐤</m:t>
                      </m:r>
                    </m:e>
                    <m:e>
                      <m:r>
                        <a:rPr lang="pt-BR" sz="1300" b="1" i="0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𝐡</m:t>
                      </m:r>
                    </m:e>
                  </m:d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∝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14:m>
                <m:oMath xmlns:m="http://schemas.openxmlformats.org/officeDocument/2006/math"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𝑷</m:t>
                  </m:r>
                  <m:r>
                    <a:rPr lang="pt-BR" sz="1300" b="1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r>
                    <a:rPr lang="pt-BR" sz="1300" b="1" i="0">
                      <a:solidFill>
                        <a:srgbClr val="0000FF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𝐡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|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𝐤</m:t>
                  </m:r>
                  <m:r>
                    <a:rPr lang="pt-BR" sz="1300" b="1" i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14:m>
                <m:oMath xmlns:m="http://schemas.openxmlformats.org/officeDocument/2006/math"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𝑷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𝐤</m:t>
                  </m:r>
                  <m:r>
                    <a:rPr lang="pt-BR" sz="1300" b="1" i="0">
                      <a:solidFill>
                        <a:srgbClr val="FF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</m:oMath>
              </a14:m>
              <a:r>
                <a:rPr lang="pt-BR" sz="1300" b="1" i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pt-BR" sz="1300" b="1" i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40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4C76C0E4-C935-4E90-89E5-311AAFE32EAE}"/>
                </a:ext>
              </a:extLst>
            </xdr:cNvPr>
            <xdr:cNvSpPr txBox="1"/>
          </xdr:nvSpPr>
          <xdr:spPr>
            <a:xfrm>
              <a:off x="785061" y="787066"/>
              <a:ext cx="1999247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𝑷(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𝐤│</a:t>
              </a:r>
              <a:r>
                <a:rPr lang="pt-BR" sz="13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𝐡)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∝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𝑷(</a:t>
              </a:r>
              <a:r>
                <a:rPr lang="pt-BR" sz="1300" b="1" i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𝐡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|𝐤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𝑷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(𝐤)</a:t>
              </a:r>
              <a:r>
                <a:rPr lang="pt-BR" sz="1300" b="1" i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pt-BR" sz="1300" b="1" i="0">
                <a:solidFill>
                  <a:sysClr val="windowText" lastClr="000000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twoCellAnchor>
  <xdr:twoCellAnchor>
    <xdr:from>
      <xdr:col>2</xdr:col>
      <xdr:colOff>0</xdr:colOff>
      <xdr:row>13</xdr:row>
      <xdr:rowOff>200526</xdr:rowOff>
    </xdr:from>
    <xdr:to>
      <xdr:col>2</xdr:col>
      <xdr:colOff>350921</xdr:colOff>
      <xdr:row>15</xdr:row>
      <xdr:rowOff>113011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800-000029000000}"/>
                </a:ext>
              </a:extLst>
            </xdr:cNvPr>
            <xdr:cNvSpPr txBox="1"/>
          </xdr:nvSpPr>
          <xdr:spPr>
            <a:xfrm>
              <a:off x="1219200" y="2667501"/>
              <a:ext cx="350921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𝚺</m:t>
                      </m:r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𝜽</m:t>
                      </m:r>
                    </m:sub>
                  </m:sSub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1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843E5895-DC8D-4B23-AD75-044968FE6486}"/>
                </a:ext>
              </a:extLst>
            </xdr:cNvPr>
            <xdr:cNvSpPr txBox="1"/>
          </xdr:nvSpPr>
          <xdr:spPr>
            <a:xfrm>
              <a:off x="1219200" y="2667501"/>
              <a:ext cx="350921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𝜽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Fallback>
    </mc:AlternateContent>
    <xdr:clientData/>
  </xdr:twoCellAnchor>
  <xdr:twoCellAnchor>
    <xdr:from>
      <xdr:col>2</xdr:col>
      <xdr:colOff>428124</xdr:colOff>
      <xdr:row>14</xdr:row>
      <xdr:rowOff>7019</xdr:rowOff>
    </xdr:from>
    <xdr:to>
      <xdr:col>3</xdr:col>
      <xdr:colOff>167440</xdr:colOff>
      <xdr:row>15</xdr:row>
      <xdr:rowOff>120030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800-00002A000000}"/>
                </a:ext>
              </a:extLst>
            </xdr:cNvPr>
            <xdr:cNvSpPr txBox="1"/>
          </xdr:nvSpPr>
          <xdr:spPr>
            <a:xfrm>
              <a:off x="1647324" y="2674019"/>
              <a:ext cx="348916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𝚺</m:t>
                      </m:r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𝝐</m:t>
                      </m:r>
                    </m:sub>
                  </m:sSub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321ACCC2-098A-4B87-BB99-7400C2114C95}"/>
                </a:ext>
              </a:extLst>
            </xdr:cNvPr>
            <xdr:cNvSpPr txBox="1"/>
          </xdr:nvSpPr>
          <xdr:spPr>
            <a:xfrm>
              <a:off x="1647324" y="2674019"/>
              <a:ext cx="348916" cy="303511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𝝐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13</xdr:row>
      <xdr:rowOff>200526</xdr:rowOff>
    </xdr:from>
    <xdr:to>
      <xdr:col>5</xdr:col>
      <xdr:colOff>325856</xdr:colOff>
      <xdr:row>15</xdr:row>
      <xdr:rowOff>113011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SpPr txBox="1"/>
          </xdr:nvSpPr>
          <xdr:spPr>
            <a:xfrm>
              <a:off x="2438400" y="2667501"/>
              <a:ext cx="935456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Sup>
                        <m:sSub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𝝈</m:t>
                          </m:r>
                        </m:e>
                        <m:sub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𝒔</m:t>
                          </m:r>
                        </m:sub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p>
                      </m:sSubSup>
                      <m:r>
                        <a:rPr lang="pt-BR" sz="11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𝒚</m:t>
                          </m:r>
                        </m:e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</m:t>
                          </m:r>
                        </m:sup>
                      </m:sSup>
                      <m:r>
                        <a:rPr lang="pt-BR" sz="11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∑</m:t>
                      </m:r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𝜽</m:t>
                      </m:r>
                    </m:sub>
                  </m:sSub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𝒚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2C652CCB-A6FA-4A42-9955-F1BFF97F6C3C}"/>
                </a:ext>
              </a:extLst>
            </xdr:cNvPr>
            <xdr:cNvSpPr txBox="1"/>
          </xdr:nvSpPr>
          <xdr:spPr>
            <a:xfrm>
              <a:off x="2438400" y="2667501"/>
              <a:ext cx="935456" cy="303010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𝝈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_𝒔^𝟐=𝒚^𝑻∑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𝜽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𝒚 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16</xdr:row>
      <xdr:rowOff>0</xdr:rowOff>
    </xdr:from>
    <xdr:to>
      <xdr:col>5</xdr:col>
      <xdr:colOff>325856</xdr:colOff>
      <xdr:row>17</xdr:row>
      <xdr:rowOff>113012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800-00002C000000}"/>
                </a:ext>
              </a:extLst>
            </xdr:cNvPr>
            <xdr:cNvSpPr txBox="1"/>
          </xdr:nvSpPr>
          <xdr:spPr>
            <a:xfrm>
              <a:off x="2438400" y="3048000"/>
              <a:ext cx="935456" cy="303512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Sup>
                        <m:sSub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acc>
                            <m:accPr>
                              <m:chr m:val="̅"/>
                              <m:ctrlPr>
                                <a:rPr lang="pt-BR" sz="1100" b="1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accPr>
                            <m:e>
                              <m:r>
                                <a:rPr lang="pt-BR" sz="1100" b="1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𝝈</m:t>
                              </m:r>
                            </m:e>
                          </m:acc>
                        </m:e>
                        <m:sub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𝒔</m:t>
                          </m:r>
                        </m:sub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p>
                      </m:sSubSup>
                      <m:r>
                        <a:rPr lang="pt-BR" sz="1100" b="1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𝒚</m:t>
                          </m:r>
                        </m:e>
                        <m:sup>
                          <m:r>
                            <a:rPr lang="pt-BR" sz="1100" b="1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</m:t>
                          </m:r>
                        </m:sup>
                      </m:sSup>
                      <m:acc>
                        <m:accPr>
                          <m:chr m:val="̅"/>
                          <m:ctrlPr>
                            <a:rPr lang="pt-BR" sz="1100" b="1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accPr>
                        <m:e>
                          <m:acc>
                            <m:accPr>
                              <m:chr m:val="̅"/>
                              <m:ctrlPr>
                                <a:rPr lang="pt-BR" sz="1100" b="1" i="1">
                                  <a:solidFill>
                                    <a:sysClr val="windowText" lastClr="00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accPr>
                            <m:e>
                              <m:r>
                                <a:rPr lang="pt-BR" sz="1100" b="1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∑</m:t>
                              </m:r>
                            </m:e>
                          </m:acc>
                        </m:e>
                      </m:acc>
                    </m:e>
                    <m:sub>
                      <m:r>
                        <a:rPr lang="pt-BR" sz="1300" b="1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𝜽</m:t>
                      </m:r>
                    </m:sub>
                  </m:sSub>
                  <m:r>
                    <a:rPr lang="pt-BR" sz="1300" b="1" i="1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𝒚</m:t>
                  </m:r>
                </m:oMath>
              </a14:m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</a:p>
          </xdr:txBody>
        </xdr:sp>
      </mc:Choice>
      <mc:Fallback xmlns="">
        <xdr:sp macro="" textlink="">
          <xdr:nvSpPr>
            <xdr:cNvPr id="4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9C148541-570E-492F-A81B-EE83E6A64E55}"/>
                </a:ext>
              </a:extLst>
            </xdr:cNvPr>
            <xdr:cNvSpPr txBox="1"/>
          </xdr:nvSpPr>
          <xdr:spPr>
            <a:xfrm>
              <a:off x="2438400" y="3048000"/>
              <a:ext cx="935456" cy="303512"/>
            </a:xfrm>
            <a:prstGeom prst="rect">
              <a:avLst/>
            </a:prstGeom>
            <a:solidFill>
              <a:schemeClr val="bg1"/>
            </a:solidFill>
            <a:ln w="12700">
              <a:noFill/>
              <a:prstDash val="dash"/>
            </a:ln>
          </xdr:spPr>
          <xdr:txBody>
            <a:bodyPr wrap="none" lIns="45720" tIns="0" rIns="45720" bIns="0" rtlCol="0" anchor="ctr" anchorCtr="0">
              <a:no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𝝈 ̅_𝒔^𝟐=𝒚^𝑻</a:t>
              </a:r>
              <a:r>
                <a:rPr lang="pt-BR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 b="1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∑</a:t>
              </a:r>
              <a:r>
                <a:rPr lang="pt-BR" sz="11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̅  ̅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𝜽</a:t>
              </a:r>
              <a:r>
                <a:rPr lang="pt-BR" sz="1300" b="1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𝒚 </a:t>
              </a:r>
            </a:p>
          </xdr:txBody>
        </xdr:sp>
      </mc:Fallback>
    </mc:AlternateContent>
    <xdr:clientData/>
  </xdr:twoCellAnchor>
  <xdr:twoCellAnchor>
    <xdr:from>
      <xdr:col>6</xdr:col>
      <xdr:colOff>285749</xdr:colOff>
      <xdr:row>21</xdr:row>
      <xdr:rowOff>75198</xdr:rowOff>
    </xdr:from>
    <xdr:to>
      <xdr:col>10</xdr:col>
      <xdr:colOff>175460</xdr:colOff>
      <xdr:row>33</xdr:row>
      <xdr:rowOff>165433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>
          <a:grpSpLocks noChangeAspect="1"/>
        </xdr:cNvGrpSpPr>
      </xdr:nvGrpSpPr>
      <xdr:grpSpPr>
        <a:xfrm>
          <a:off x="3428999" y="4325729"/>
          <a:ext cx="2318586" cy="2519110"/>
          <a:chOff x="1769644" y="1579146"/>
          <a:chExt cx="2336132" cy="2496550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6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2E000000}"/>
                  </a:ext>
                </a:extLst>
              </xdr:cNvPr>
              <xdr:cNvSpPr txBox="1"/>
            </xdr:nvSpPr>
            <xdr:spPr>
              <a:xfrm>
                <a:off x="1769644" y="2606841"/>
                <a:ext cx="2336132" cy="1468855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𝑋</m:t>
                        </m:r>
                      </m:e>
                      <m:sub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𝐼𝑁𝑃𝑈𝑇𝑆</m:t>
                        </m:r>
                      </m:sub>
                    </m:sSub>
                    <m:r>
                      <a:rPr kumimoji="0" lang="pt-BR" sz="10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 ∗ </m:t>
                    </m:r>
                    <m:sSub>
                      <m:sSubPr>
                        <m:ctrlP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𝑃𝐴𝑅𝐴𝑀𝐸𝑇𝑅𝑂𝑆</m:t>
                        </m:r>
                        <m:r>
                          <a:rPr kumimoji="0" lang="pt-BR" sz="10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0000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 </m:t>
                        </m:r>
                      </m:sub>
                    </m:sSub>
                    <m:r>
                      <a:rPr kumimoji="0" lang="pt-BR" sz="1000" b="1" i="1" u="none" strike="noStrike" kern="0" cap="none" spc="0" normalizeH="0" baseline="0" noProof="0">
                        <a:ln>
                          <a:noFill/>
                        </a:ln>
                        <a:solidFill>
                          <a:srgbClr val="FF66FF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66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66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𝒄</m:t>
                        </m:r>
                      </m:e>
                      <m:sub>
                        <m:r>
                          <a:rPr kumimoji="0" lang="pt-BR" sz="10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rgbClr val="FF66FF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𝑹𝑬𝑺𝑼𝑳𝑻𝑨𝑫𝑶𝑺</m:t>
                        </m:r>
                      </m:sub>
                    </m:sSub>
                  </m:oMath>
                </a14:m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 b="1" i="0">
                  <a:solidFill>
                    <a:srgbClr val="FF66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Φ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pt-BR" sz="1000" b="1" i="1">
                              <a:solidFill>
                                <a:srgbClr val="FF66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000" b="1" i="1">
                              <a:solidFill>
                                <a:srgbClr val="FF66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(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𝒄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−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𝑋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𝑏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lang="pt-BR" sz="1000" b="1" i="1">
                              <a:solidFill>
                                <a:srgbClr val="FF66FF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𝒕</m:t>
                          </m:r>
                        </m:sup>
                      </m:sSup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𝑐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lang="pt-BR" sz="1000" b="0" i="1">
                          <a:solidFill>
                            <a:srgbClr val="FF0000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𝑋</m:t>
                      </m:r>
                      <m:r>
                        <a:rPr lang="pt-BR" sz="1000" b="0" i="1">
                          <a:solidFill>
                            <a:srgbClr val="0000FF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𝑏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oMath>
                  </m:oMathPara>
                </a14:m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kumimoji="0" lang="el-G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Φ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(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𝒄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−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𝑋</m:t>
                          </m:r>
                          <m:r>
                            <a:rPr kumimoji="0" lang="pt-BR" sz="10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𝑏</m:t>
                          </m:r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0000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kumimoji="0" lang="pt-BR" sz="10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rgbClr val="FF66FF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𝒕</m:t>
                          </m:r>
                        </m:sup>
                      </m:sSup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66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  <m:r>
                        <a:rPr kumimoji="0" lang="pt-BR" sz="10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𝑸</m:t>
                      </m:r>
                      <m:r>
                        <a:rPr kumimoji="0" lang="pt-BR" sz="10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66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 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𝑐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−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𝑋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0000FF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𝑏</m:t>
                      </m:r>
                      <m:r>
                        <a:rPr kumimoji="0" lang="pt-BR" sz="10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)</m:t>
                      </m:r>
                    </m:oMath>
                  </m:oMathPara>
                </a14:m>
                <a:endParaRPr kumimoji="0" lang="pt-BR" sz="1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Φ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nary>
                        <m:naryPr>
                          <m:chr m:val="∑"/>
                          <m:ctrl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𝑖</m:t>
                          </m:r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  <m:sup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𝑚</m:t>
                          </m:r>
                        </m:sup>
                        <m:e>
                          <m:sSup>
                            <m:sSupPr>
                              <m:ctrlP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𝑊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𝑟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  <m:sup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e>
                      </m:nary>
                    </m:oMath>
                  </m:oMathPara>
                </a14:m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46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AB5558A5-D4D2-442E-CB71-E66DD228881D}"/>
                  </a:ext>
                </a:extLst>
              </xdr:cNvPr>
              <xdr:cNvSpPr txBox="1"/>
            </xdr:nvSpPr>
            <xdr:spPr>
              <a:xfrm>
                <a:off x="1769644" y="2606841"/>
                <a:ext cx="2336132" cy="1468855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𝑋_𝐼𝑁𝑃𝑈𝑇𝑆  ∗ 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𝑏_(𝑃𝐴𝑅𝐴𝑀𝐸𝑇𝑅𝑂𝑆 )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=𝒄_𝑹𝑬𝑺𝑼𝑳𝑻𝑨𝑫𝑶𝑺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 b="1" i="0">
                  <a:solidFill>
                    <a:srgbClr val="FF66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Φ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</a:t>
                </a:r>
                <a:r>
                  <a:rPr lang="pt-BR" sz="1000" b="1" i="0">
                    <a:solidFill>
                      <a:srgbClr val="FF66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〖(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𝒄−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〗^</a:t>
                </a:r>
                <a:r>
                  <a:rPr lang="pt-BR" sz="1000" b="1" i="0">
                    <a:solidFill>
                      <a:srgbClr val="FF66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𝒕</a:t>
                </a:r>
                <a:r>
                  <a:rPr lang="pt-BR" sz="1000" b="0" i="0">
                    <a:solidFill>
                      <a:srgbClr val="FF66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 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(𝑐−</a:t>
                </a:r>
                <a:r>
                  <a:rPr lang="pt-BR" sz="10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lang="pt-BR" sz="10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Φ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=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〖(𝒄−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〗^𝒕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  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𝑸</a:t>
                </a:r>
                <a:r>
                  <a:rPr kumimoji="0" lang="pt-BR" sz="1000" b="1" i="0" u="none" strike="noStrike" kern="0" cap="none" spc="0" normalizeH="0" baseline="0" noProof="0">
                    <a:ln>
                      <a:noFill/>
                    </a:ln>
                    <a:solidFill>
                      <a:srgbClr val="FF66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 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(𝑐−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FF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𝑋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𝑏</a:t>
                </a:r>
                <a:r>
                  <a:rPr kumimoji="0" lang="pt-BR" sz="1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)</a:t>
                </a:r>
                <a:endParaRPr kumimoji="0" lang="pt-BR" sz="1000" b="0" i="0" u="none" strike="noStrike" kern="0" cap="none" spc="0" normalizeH="0" baseline="0" noProof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Φ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=∑_(𝑖=1)^𝑚▒〖(𝑊_𝑖 𝑟_𝑖)〗^2 </a:t>
                </a:r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7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2F000000}"/>
                  </a:ext>
                </a:extLst>
              </xdr:cNvPr>
              <xdr:cNvSpPr txBox="1"/>
            </xdr:nvSpPr>
            <xdr:spPr>
              <a:xfrm>
                <a:off x="1774658" y="2245894"/>
                <a:ext cx="1814627" cy="350921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200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Φ</m:t>
                      </m:r>
                      <m:r>
                        <a:rPr lang="el-GR" sz="120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sSup>
                        <m:sSupPr>
                          <m:ctrlPr>
                            <a:rPr lang="ar-AE" sz="120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ar-AE" sz="120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pt-BR" sz="1200" i="1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h</m:t>
                              </m:r>
                              <m:r>
                                <a:rPr lang="pt-BR" sz="1200" i="1">
                                  <a:solidFill>
                                    <a:srgbClr val="0000FF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bar>
                                <m:barPr>
                                  <m:ctrlPr>
                                    <a:rPr lang="pt-BR" sz="12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r>
                                    <m:rPr>
                                      <m:sty m:val="p"/>
                                    </m:rPr>
                                    <a:rPr lang="pt-BR" sz="1200" b="0" i="0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X</m:t>
                                  </m:r>
                                </m:e>
                              </m:bar>
                              <m:r>
                                <a:rPr lang="pt-BR" sz="12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bar>
                                <m:barPr>
                                  <m:ctrlPr>
                                    <a:rPr lang="pt-BR" sz="1200" b="0" i="1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barPr>
                                <m:e>
                                  <m:r>
                                    <m:rPr>
                                      <m:sty m:val="p"/>
                                    </m:rPr>
                                    <a:rPr lang="pt-BR" sz="1200" b="0" i="0">
                                      <a:solidFill>
                                        <a:srgbClr val="FF0000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p</m:t>
                                  </m:r>
                                </m:e>
                              </m:bar>
                            </m:e>
                          </m:d>
                        </m:e>
                        <m:sup>
                          <m:r>
                            <m:rPr>
                              <m:sty m:val="p"/>
                            </m:rPr>
                            <a:rPr lang="en-US" sz="1200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t</m:t>
                          </m:r>
                        </m:sup>
                      </m:sSup>
                      <m:d>
                        <m:dPr>
                          <m:ctrlPr>
                            <a:rPr lang="ar-AE" sz="120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pt-BR" sz="120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h</m:t>
                          </m:r>
                          <m:r>
                            <a:rPr lang="pt-BR" sz="120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−</m:t>
                          </m:r>
                          <m:bar>
                            <m:barPr>
                              <m:ctrlPr>
                                <a:rPr lang="pt-BR" sz="12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m:rPr>
                                  <m:sty m:val="p"/>
                                </m:rPr>
                                <a:rPr lang="pt-BR" sz="1200" b="0" i="0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X</m:t>
                              </m:r>
                            </m:e>
                          </m:bar>
                          <m:bar>
                            <m:barPr>
                              <m:ctrlPr>
                                <a:rPr lang="pt-BR" sz="1200" b="0" i="1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m:rPr>
                                  <m:sty m:val="p"/>
                                </m:rPr>
                                <a:rPr lang="pt-BR" sz="1200" b="0" i="0">
                                  <a:solidFill>
                                    <a:srgbClr val="FF0000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p</m:t>
                              </m:r>
                            </m:e>
                          </m:bar>
                        </m:e>
                      </m:d>
                    </m:oMath>
                  </m:oMathPara>
                </a14:m>
                <a:endParaRPr lang="en-GB" sz="1200"/>
              </a:p>
            </xdr:txBody>
          </xdr:sp>
        </mc:Choice>
        <mc:Fallback xmlns="">
          <xdr:sp macro="" textlink="">
            <xdr:nvSpPr>
              <xdr:cNvPr id="47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E627D58C-6917-9062-D32E-A39B2E984079}"/>
                  </a:ext>
                </a:extLst>
              </xdr:cNvPr>
              <xdr:cNvSpPr txBox="1"/>
            </xdr:nvSpPr>
            <xdr:spPr>
              <a:xfrm>
                <a:off x="1774658" y="2245894"/>
                <a:ext cx="1814627" cy="350921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Φ=</a:t>
                </a:r>
                <a:r>
                  <a:rPr lang="ar-AE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(</a:t>
                </a:r>
                <a:r>
                  <a:rPr lang="pt-BR" sz="120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ℎ−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X  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▁p)</a:t>
                </a:r>
                <a:r>
                  <a:rPr lang="ar-AE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^</a:t>
                </a:r>
                <a:r>
                  <a:rPr lang="en-US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t</a:t>
                </a:r>
                <a:r>
                  <a:rPr lang="ar-AE" sz="120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(</a:t>
                </a:r>
                <a:r>
                  <a:rPr lang="pt-BR" sz="120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ℎ−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X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▁p)</a:t>
                </a:r>
                <a:endParaRPr lang="en-GB" sz="1200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30000000}"/>
                  </a:ext>
                </a:extLst>
              </xdr:cNvPr>
              <xdr:cNvSpPr txBox="1"/>
            </xdr:nvSpPr>
            <xdr:spPr>
              <a:xfrm>
                <a:off x="1776534" y="1930885"/>
                <a:ext cx="1827927" cy="306638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r>
                        <a:rPr lang="pt-BR" sz="12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𝑟</m:t>
                      </m:r>
                      <m:r>
                        <a:rPr lang="pt-BR" sz="1200" i="1">
                          <a:solidFill>
                            <a:sysClr val="windowText" lastClr="000000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 </m:t>
                      </m:r>
                      <m:sSub>
                        <m:sSubPr>
                          <m:ctrlPr>
                            <a:rPr lang="pt-BR" sz="1200" b="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2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(</m:t>
                          </m:r>
                          <m:r>
                            <a:rPr lang="pt-BR" sz="120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h</m:t>
                          </m:r>
                          <m:r>
                            <a:rPr lang="pt-BR" sz="1200" i="1">
                              <a:solidFill>
                                <a:sysClr val="windowText" lastClr="00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−</m:t>
                          </m:r>
                          <m:bar>
                            <m:barPr>
                              <m:ctrlPr>
                                <a:rPr lang="pt-BR" sz="12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barPr>
                            <m:e>
                              <m:r>
                                <m:rPr>
                                  <m:sty m:val="p"/>
                                </m:rPr>
                                <a:rPr lang="pt-BR" sz="1200" b="0" i="0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X</m:t>
                              </m:r>
                            </m:e>
                          </m:bar>
                          <m:r>
                            <a:rPr lang="pt-BR" sz="12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 </m:t>
                          </m:r>
                          <m:r>
                            <a:rPr lang="pt-BR" sz="1200" b="0" i="1">
                              <a:solidFill>
                                <a:srgbClr val="FF0000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𝑝</m:t>
                          </m:r>
                          <m:r>
                            <a:rPr lang="pt-BR" sz="12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)</m:t>
                          </m:r>
                        </m:e>
                        <m:sub>
                          <m:r>
                            <a:rPr lang="pt-BR" sz="1200" b="0" i="1">
                              <a:solidFill>
                                <a:srgbClr val="0000FF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𝑖</m:t>
                          </m:r>
                        </m:sub>
                      </m:sSub>
                    </m:oMath>
                  </m:oMathPara>
                </a14:m>
                <a:endParaRPr lang="pt-BR" sz="1200" b="0" i="1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endParaRPr>
              </a:p>
            </xdr:txBody>
          </xdr:sp>
        </mc:Choice>
        <mc:Fallback xmlns="">
          <xdr:sp macro="" textlink="">
            <xdr:nvSpPr>
              <xdr:cNvPr id="4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57943E12-B601-2503-0962-4F799D86A724}"/>
                  </a:ext>
                </a:extLst>
              </xdr:cNvPr>
              <xdr:cNvSpPr txBox="1"/>
            </xdr:nvSpPr>
            <xdr:spPr>
              <a:xfrm>
                <a:off x="1776534" y="1930885"/>
                <a:ext cx="1827927" cy="306638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8100">
                <a:noFill/>
              </a:ln>
            </xdr:spPr>
            <xdr:txBody>
              <a:bodyPr vertOverflow="clip" horzOverflow="clip" wrap="none" anchor="ctr">
                <a:no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200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𝑟= 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〖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(</a:t>
                </a:r>
                <a:r>
                  <a:rPr lang="pt-BR" sz="120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ℎ</a:t>
                </a:r>
                <a:r>
                  <a:rPr lang="pt-BR" sz="1200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−</a:t>
                </a:r>
                <a:r>
                  <a:rPr lang="pt-BR" sz="1200" b="0" i="0">
                    <a:solidFill>
                      <a:sysClr val="windowText" lastClr="00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X  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𝑝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)</a:t>
                </a: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〗_𝑖</a:t>
                </a:r>
                <a:endParaRPr lang="pt-BR" sz="1200" b="0" i="1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31000000}"/>
                  </a:ext>
                </a:extLst>
              </xdr:cNvPr>
              <xdr:cNvSpPr txBox="1"/>
            </xdr:nvSpPr>
            <xdr:spPr>
              <a:xfrm>
                <a:off x="1779672" y="1579146"/>
                <a:ext cx="1448044" cy="336299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bar>
                      <m:barPr>
                        <m:ctrlPr>
                          <a:rPr lang="pt-BR" sz="1200" b="0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lang="pt-BR" sz="1200" b="0" i="1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h</m:t>
                        </m:r>
                      </m:e>
                    </m:bar>
                    <m:r>
                      <a:rPr lang="pt-BR" sz="1200" b="0" i="1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   </m:t>
                    </m:r>
                    <m:bar>
                      <m:barPr>
                        <m:ctrlPr>
                          <a:rPr lang="pt-BR" sz="12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a:rPr lang="pt-BR" sz="12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</m:e>
                    </m:bar>
                  </m:oMath>
                </a14:m>
                <a:r>
                  <a:rPr lang="pt-BR" sz="1200" b="0">
                    <a:effectLst/>
                    <a:ea typeface="+mn-ea"/>
                    <a:cs typeface="+mn-cs"/>
                  </a:rPr>
                  <a:t>   </a:t>
                </a:r>
                <a14:m>
                  <m:oMath xmlns:m="http://schemas.openxmlformats.org/officeDocument/2006/math">
                    <m:bar>
                      <m:barPr>
                        <m:ctrlPr>
                          <a:rPr lang="pt-BR" sz="12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barPr>
                      <m:e>
                        <m:r>
                          <m:rPr>
                            <m:sty m:val="p"/>
                          </m:rPr>
                          <a:rPr lang="pt-BR" sz="1200" b="0" i="0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</m:bar>
                  </m:oMath>
                </a14:m>
                <a:r>
                  <a:rPr lang="pt-BR" sz="1200" b="0">
                    <a:effectLst/>
                    <a:ea typeface="+mn-ea"/>
                    <a:cs typeface="+mn-cs"/>
                  </a:rPr>
                  <a:t> </a:t>
                </a:r>
                <a:r>
                  <a:rPr lang="pt-BR" sz="1200" b="0">
                    <a:solidFill>
                      <a:srgbClr val="FF0000"/>
                    </a:solidFill>
                    <a:effectLst/>
                    <a:ea typeface="+mn-ea"/>
                    <a:cs typeface="+mn-cs"/>
                  </a:rPr>
                  <a:t>+ </a:t>
                </a:r>
                <a14:m>
                  <m:oMath xmlns:m="http://schemas.openxmlformats.org/officeDocument/2006/math">
                    <m:r>
                      <a:rPr lang="ar-AE" sz="1200" i="1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ar-AE" sz="1200" i="1">
                        <a:solidFill>
                          <a:srgbClr val="FF0000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𝜀</m:t>
                    </m:r>
                  </m:oMath>
                </a14:m>
                <a:r>
                  <a:rPr lang="pt-BR" sz="1200" b="0">
                    <a:effectLst/>
                    <a:ea typeface="+mn-ea"/>
                    <a:cs typeface="+mn-cs"/>
                  </a:rPr>
                  <a:t>                 </a:t>
                </a:r>
                <a:endParaRPr lang="en-GB" sz="1200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mc:Choice>
        <mc:Fallback xmlns="">
          <xdr:sp macro="" textlink="">
            <xdr:nvSpPr>
              <xdr:cNvPr id="4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14CC15D6-420C-3D9A-1D9C-094C1E7344D6}"/>
                  </a:ext>
                </a:extLst>
              </xdr:cNvPr>
              <xdr:cNvSpPr txBox="1"/>
            </xdr:nvSpPr>
            <xdr:spPr>
              <a:xfrm>
                <a:off x="1779672" y="1579146"/>
                <a:ext cx="1448044" cy="336299"/>
              </a:xfrm>
              <a:prstGeom prst="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200" b="0" i="0">
                    <a:solidFill>
                      <a:srgbClr val="0000FF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▁ℎ=    </a:t>
                </a:r>
                <a:r>
                  <a:rPr lang="pt-BR" sz="12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▁𝑋</a:t>
                </a:r>
                <a:r>
                  <a:rPr lang="pt-BR" sz="1200" b="0">
                    <a:effectLst/>
                    <a:ea typeface="+mn-ea"/>
                    <a:cs typeface="+mn-cs"/>
                  </a:rPr>
                  <a:t>   </a:t>
                </a:r>
                <a:r>
                  <a:rPr lang="pt-BR" sz="1200" b="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▁p</a:t>
                </a:r>
                <a:r>
                  <a:rPr lang="pt-BR" sz="1200" b="0">
                    <a:effectLst/>
                    <a:ea typeface="+mn-ea"/>
                    <a:cs typeface="+mn-cs"/>
                  </a:rPr>
                  <a:t> </a:t>
                </a:r>
                <a:r>
                  <a:rPr lang="pt-BR" sz="1200" b="0">
                    <a:solidFill>
                      <a:srgbClr val="FF0000"/>
                    </a:solidFill>
                    <a:effectLst/>
                    <a:ea typeface="+mn-ea"/>
                    <a:cs typeface="+mn-cs"/>
                  </a:rPr>
                  <a:t>+ </a:t>
                </a:r>
                <a:r>
                  <a:rPr lang="ar-AE" sz="1200" i="0">
                    <a:solidFill>
                      <a:srgbClr val="FF000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𝜀</a:t>
                </a:r>
                <a:r>
                  <a:rPr lang="pt-BR" sz="1200" b="0">
                    <a:effectLst/>
                    <a:ea typeface="+mn-ea"/>
                    <a:cs typeface="+mn-cs"/>
                  </a:rPr>
                  <a:t>                 </a:t>
                </a:r>
                <a:endParaRPr lang="en-GB" sz="1200">
                  <a:solidFill>
                    <a:srgbClr val="00B05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mc:Fallback>
      </mc:AlternateContent>
    </xdr:grpSp>
    <xdr:clientData/>
  </xdr:twoCellAnchor>
  <xdr:twoCellAnchor>
    <xdr:from>
      <xdr:col>6</xdr:col>
      <xdr:colOff>275724</xdr:colOff>
      <xdr:row>14</xdr:row>
      <xdr:rowOff>90236</xdr:rowOff>
    </xdr:from>
    <xdr:to>
      <xdr:col>9</xdr:col>
      <xdr:colOff>468203</xdr:colOff>
      <xdr:row>18</xdr:row>
      <xdr:rowOff>15039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GrpSpPr/>
      </xdr:nvGrpSpPr>
      <xdr:grpSpPr>
        <a:xfrm>
          <a:off x="3418974" y="2923924"/>
          <a:ext cx="2014135" cy="734428"/>
          <a:chOff x="3439027" y="2897604"/>
          <a:chExt cx="2027294" cy="726909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39481" y="2897604"/>
            <a:ext cx="2026840" cy="206437"/>
          </a:xfrm>
          <a:prstGeom prst="rect">
            <a:avLst/>
          </a:prstGeom>
        </xdr:spPr>
      </xdr:pic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52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800-000034000000}"/>
                  </a:ext>
                </a:extLst>
              </xdr:cNvPr>
              <xdr:cNvSpPr txBox="1"/>
            </xdr:nvSpPr>
            <xdr:spPr>
              <a:xfrm>
                <a:off x="3439027" y="3118184"/>
                <a:ext cx="1905000" cy="506329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m:rPr>
                          <m:sty m:val="p"/>
                        </m:rPr>
                        <a:rPr lang="el-G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Φ</m:t>
                      </m:r>
                      <m:r>
                        <a:rPr lang="pt-BR" sz="1000" b="0" i="1"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nary>
                        <m:naryPr>
                          <m:chr m:val="∑"/>
                          <m:ctrl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𝑖</m:t>
                          </m:r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m:rPr>
                              <m:brk m:alnAt="23"/>
                            </m:rP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  <m:sup>
                          <m:r>
                            <a:rPr lang="pt-BR" sz="10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𝑛</m:t>
                          </m:r>
                        </m:sup>
                        <m:e>
                          <m:sSup>
                            <m:sSupPr>
                              <m:ctrlP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𝑊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𝑟</m:t>
                                  </m:r>
                                </m:e>
                                <m:sub>
                                  <m:r>
                                    <a:rPr lang="pt-BR" sz="10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𝑖</m:t>
                                  </m:r>
                                </m:sub>
                              </m:sSub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  <m:sup>
                              <m:r>
                                <a:rPr lang="pt-BR" sz="10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e>
                      </m:nary>
                      <m:nary>
                        <m:naryPr>
                          <m:chr m:val="∑"/>
                          <m:ctrlP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𝑗</m:t>
                          </m:r>
                          <m: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m:rPr>
                              <m:brk m:alnAt="23"/>
                            </m:rP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  <m:sup>
                          <m:r>
                            <a:rPr lang="pt-BR" sz="1100" b="0" i="1"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𝑚𝑞</m:t>
                          </m:r>
                        </m:sup>
                        <m:e>
                          <m:sSup>
                            <m:sSupPr>
                              <m:ctrlP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sSub>
                                <m:sSubPr>
                                  <m:ctrlPr>
                                    <a:rPr lang="pt-BR" sz="11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t-BR" sz="11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𝑓</m:t>
                                  </m:r>
                                </m:e>
                                <m:sub>
                                  <m:r>
                                    <a:rPr lang="pt-BR" sz="1100" b="0" i="1"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𝑗</m:t>
                                  </m:r>
                                </m:sub>
                              </m:sSub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𝑝</m:t>
                              </m:r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  <m:sup>
                              <m:r>
                                <a:rPr lang="pt-BR" sz="1100" b="0" i="1"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e>
                      </m:nary>
                    </m:oMath>
                  </m:oMathPara>
                </a14:m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Choice>
        <mc:Fallback xmlns="">
          <xdr:sp macro="" textlink="">
            <xdr:nvSpPr>
              <xdr:cNvPr id="52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15399C04-7059-1F16-717D-E00A89746E7A}"/>
                  </a:ext>
                </a:extLst>
              </xdr:cNvPr>
              <xdr:cNvSpPr txBox="1"/>
            </xdr:nvSpPr>
            <xdr:spPr>
              <a:xfrm>
                <a:off x="3439027" y="3118184"/>
                <a:ext cx="1905000" cy="506329"/>
              </a:xfrm>
              <a:prstGeom prst="rect">
                <a:avLst/>
              </a:prstGeom>
              <a:solidFill>
                <a:schemeClr val="bg1"/>
              </a:solidFill>
            </xdr:spPr>
            <xdr:txBody>
              <a:bodyPr vertOverflow="clip" horzOverflow="clip" wrap="non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l-G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Φ</a:t>
                </a:r>
                <a:r>
                  <a:rPr lang="pt-BR" sz="10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=∑_(𝑖=1)^𝑛▒〖(𝑊_𝑖 𝑟_𝑖)〗^2 </a:t>
                </a:r>
                <a:r>
                  <a:rPr lang="pt-BR" sz="1100" b="0" i="0"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 ∑_(𝑗=1)^𝑚𝑞▒〖(𝑓_𝑗 (𝑝)〗^2 </a:t>
                </a:r>
                <a:endParaRPr lang="en-150" sz="1000">
                  <a:effectLst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pt-BR" sz="1000">
                  <a:solidFill>
                    <a:srgbClr val="0000FF"/>
                  </a:solidFill>
                  <a:effectLst/>
                </a:endParaRPr>
              </a:p>
            </xdr:txBody>
          </xdr:sp>
        </mc:Fallback>
      </mc:AlternateContent>
    </xdr:grpSp>
    <xdr:clientData/>
  </xdr:twoCellAnchor>
  <xdr:oneCellAnchor>
    <xdr:from>
      <xdr:col>10</xdr:col>
      <xdr:colOff>205539</xdr:colOff>
      <xdr:row>16</xdr:row>
      <xdr:rowOff>55145</xdr:rowOff>
    </xdr:from>
    <xdr:ext cx="1365773" cy="639655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01539" y="3103145"/>
          <a:ext cx="1365773" cy="639655"/>
        </a:xfrm>
        <a:prstGeom prst="rect">
          <a:avLst/>
        </a:prstGeom>
      </xdr:spPr>
    </xdr:pic>
    <xdr:clientData/>
  </xdr:oneCellAnchor>
  <xdr:oneCellAnchor>
    <xdr:from>
      <xdr:col>1</xdr:col>
      <xdr:colOff>529829</xdr:colOff>
      <xdr:row>18</xdr:row>
      <xdr:rowOff>166687</xdr:rowOff>
    </xdr:from>
    <xdr:ext cx="952381" cy="47619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9429" y="3595687"/>
          <a:ext cx="952381" cy="47619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482091</xdr:colOff>
      <xdr:row>9</xdr:row>
      <xdr:rowOff>60187</xdr:rowOff>
    </xdr:from>
    <xdr:to>
      <xdr:col>15</xdr:col>
      <xdr:colOff>245749</xdr:colOff>
      <xdr:row>16</xdr:row>
      <xdr:rowOff>27969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 noChangeAspect="1"/>
        </xdr:cNvGrpSpPr>
      </xdr:nvGrpSpPr>
      <xdr:grpSpPr>
        <a:xfrm>
          <a:off x="7268654" y="1881843"/>
          <a:ext cx="1585314" cy="1384626"/>
          <a:chOff x="12953011" y="16136699"/>
          <a:chExt cx="2763203" cy="2383157"/>
        </a:xfrm>
      </xdr:grpSpPr>
      <xdr:cxnSp macro="">
        <xdr:nvCxnSpPr>
          <xdr:cNvPr id="3" name="Straight Arrow Connector 9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CxnSpPr/>
        </xdr:nvCxnSpPr>
        <xdr:spPr>
          <a:xfrm>
            <a:off x="13432098" y="18097674"/>
            <a:ext cx="2200683" cy="0"/>
          </a:xfrm>
          <a:prstGeom prst="straightConnector1">
            <a:avLst/>
          </a:prstGeom>
          <a:ln w="19050">
            <a:solidFill>
              <a:srgbClr val="00B050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Straight Arrow Connector 11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CxnSpPr/>
        </xdr:nvCxnSpPr>
        <xdr:spPr>
          <a:xfrm flipH="1" flipV="1">
            <a:off x="13450216" y="16719535"/>
            <a:ext cx="11672" cy="1348197"/>
          </a:xfrm>
          <a:prstGeom prst="straightConnector1">
            <a:avLst/>
          </a:prstGeom>
          <a:ln w="19050">
            <a:solidFill>
              <a:schemeClr val="accent2"/>
            </a:solidFill>
            <a:tailEnd type="stealth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Freeform 7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>
            <a:spLocks/>
          </xdr:cNvSpPr>
        </xdr:nvSpPr>
        <xdr:spPr bwMode="auto">
          <a:xfrm>
            <a:off x="13919742" y="16877598"/>
            <a:ext cx="832638" cy="721105"/>
          </a:xfrm>
          <a:custGeom>
            <a:avLst/>
            <a:gdLst>
              <a:gd name="T0" fmla="*/ 2147483647 w 1190"/>
              <a:gd name="T1" fmla="*/ 2147483647 h 1038"/>
              <a:gd name="T2" fmla="*/ 2147483647 w 1190"/>
              <a:gd name="T3" fmla="*/ 2147483647 h 1038"/>
              <a:gd name="T4" fmla="*/ 2147483647 w 1190"/>
              <a:gd name="T5" fmla="*/ 2147483647 h 1038"/>
              <a:gd name="T6" fmla="*/ 2147483647 w 1190"/>
              <a:gd name="T7" fmla="*/ 2147483647 h 1038"/>
              <a:gd name="T8" fmla="*/ 2147483647 w 1190"/>
              <a:gd name="T9" fmla="*/ 2147483647 h 1038"/>
              <a:gd name="T10" fmla="*/ 2147483647 w 1190"/>
              <a:gd name="T11" fmla="*/ 2147483647 h 1038"/>
              <a:gd name="T12" fmla="*/ 2147483647 w 1190"/>
              <a:gd name="T13" fmla="*/ 2147483647 h 1038"/>
              <a:gd name="T14" fmla="*/ 2147483647 w 1190"/>
              <a:gd name="T15" fmla="*/ 2147483647 h 1038"/>
              <a:gd name="T16" fmla="*/ 2147483647 w 1190"/>
              <a:gd name="T17" fmla="*/ 2147483647 h 1038"/>
              <a:gd name="T18" fmla="*/ 2147483647 w 1190"/>
              <a:gd name="T19" fmla="*/ 2147483647 h 1038"/>
              <a:gd name="T20" fmla="*/ 2147483647 w 1190"/>
              <a:gd name="T21" fmla="*/ 2147483647 h 1038"/>
              <a:gd name="T22" fmla="*/ 2147483647 w 1190"/>
              <a:gd name="T23" fmla="*/ 2147483647 h 1038"/>
              <a:gd name="T24" fmla="*/ 2147483647 w 1190"/>
              <a:gd name="T25" fmla="*/ 2147483647 h 1038"/>
              <a:gd name="T26" fmla="*/ 2147483647 w 1190"/>
              <a:gd name="T27" fmla="*/ 2147483647 h 1038"/>
              <a:gd name="T28" fmla="*/ 2147483647 w 1190"/>
              <a:gd name="T29" fmla="*/ 2147483647 h 1038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w 1190"/>
              <a:gd name="T46" fmla="*/ 0 h 1038"/>
              <a:gd name="T47" fmla="*/ 1190 w 1190"/>
              <a:gd name="T48" fmla="*/ 1038 h 1038"/>
            </a:gdLst>
            <a:ahLst/>
            <a:cxnLst>
              <a:cxn ang="T30">
                <a:pos x="T0" y="T1"/>
              </a:cxn>
              <a:cxn ang="T31">
                <a:pos x="T2" y="T3"/>
              </a:cxn>
              <a:cxn ang="T32">
                <a:pos x="T4" y="T5"/>
              </a:cxn>
              <a:cxn ang="T33">
                <a:pos x="T6" y="T7"/>
              </a:cxn>
              <a:cxn ang="T34">
                <a:pos x="T8" y="T9"/>
              </a:cxn>
              <a:cxn ang="T35">
                <a:pos x="T10" y="T11"/>
              </a:cxn>
              <a:cxn ang="T36">
                <a:pos x="T12" y="T13"/>
              </a:cxn>
              <a:cxn ang="T37">
                <a:pos x="T14" y="T15"/>
              </a:cxn>
              <a:cxn ang="T38">
                <a:pos x="T16" y="T17"/>
              </a:cxn>
              <a:cxn ang="T39">
                <a:pos x="T18" y="T19"/>
              </a:cxn>
              <a:cxn ang="T40">
                <a:pos x="T20" y="T21"/>
              </a:cxn>
              <a:cxn ang="T41">
                <a:pos x="T22" y="T23"/>
              </a:cxn>
              <a:cxn ang="T42">
                <a:pos x="T24" y="T25"/>
              </a:cxn>
              <a:cxn ang="T43">
                <a:pos x="T26" y="T27"/>
              </a:cxn>
              <a:cxn ang="T44">
                <a:pos x="T28" y="T29"/>
              </a:cxn>
            </a:cxnLst>
            <a:rect l="T45" t="T46" r="T47" b="T48"/>
            <a:pathLst>
              <a:path w="1190" h="1038">
                <a:moveTo>
                  <a:pt x="606" y="603"/>
                </a:moveTo>
                <a:cubicBezTo>
                  <a:pt x="544" y="560"/>
                  <a:pt x="468" y="496"/>
                  <a:pt x="414" y="446"/>
                </a:cubicBezTo>
                <a:cubicBezTo>
                  <a:pt x="360" y="396"/>
                  <a:pt x="320" y="366"/>
                  <a:pt x="279" y="303"/>
                </a:cubicBezTo>
                <a:cubicBezTo>
                  <a:pt x="238" y="240"/>
                  <a:pt x="212" y="113"/>
                  <a:pt x="170" y="66"/>
                </a:cubicBezTo>
                <a:cubicBezTo>
                  <a:pt x="128" y="19"/>
                  <a:pt x="48" y="0"/>
                  <a:pt x="24" y="21"/>
                </a:cubicBezTo>
                <a:cubicBezTo>
                  <a:pt x="0" y="42"/>
                  <a:pt x="10" y="130"/>
                  <a:pt x="24" y="194"/>
                </a:cubicBezTo>
                <a:cubicBezTo>
                  <a:pt x="38" y="258"/>
                  <a:pt x="61" y="326"/>
                  <a:pt x="106" y="403"/>
                </a:cubicBezTo>
                <a:cubicBezTo>
                  <a:pt x="151" y="480"/>
                  <a:pt x="239" y="593"/>
                  <a:pt x="295" y="654"/>
                </a:cubicBezTo>
                <a:cubicBezTo>
                  <a:pt x="351" y="715"/>
                  <a:pt x="387" y="732"/>
                  <a:pt x="443" y="766"/>
                </a:cubicBezTo>
                <a:cubicBezTo>
                  <a:pt x="499" y="800"/>
                  <a:pt x="579" y="830"/>
                  <a:pt x="633" y="857"/>
                </a:cubicBezTo>
                <a:cubicBezTo>
                  <a:pt x="687" y="884"/>
                  <a:pt x="684" y="903"/>
                  <a:pt x="770" y="930"/>
                </a:cubicBezTo>
                <a:cubicBezTo>
                  <a:pt x="856" y="957"/>
                  <a:pt x="1114" y="1038"/>
                  <a:pt x="1152" y="1021"/>
                </a:cubicBezTo>
                <a:cubicBezTo>
                  <a:pt x="1190" y="1004"/>
                  <a:pt x="1057" y="883"/>
                  <a:pt x="997" y="830"/>
                </a:cubicBezTo>
                <a:cubicBezTo>
                  <a:pt x="937" y="777"/>
                  <a:pt x="853" y="741"/>
                  <a:pt x="788" y="703"/>
                </a:cubicBezTo>
                <a:cubicBezTo>
                  <a:pt x="723" y="665"/>
                  <a:pt x="668" y="646"/>
                  <a:pt x="606" y="60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6" name="Freeform 8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>
            <a:spLocks/>
          </xdr:cNvSpPr>
        </xdr:nvSpPr>
        <xdr:spPr bwMode="auto">
          <a:xfrm>
            <a:off x="13777704" y="16626809"/>
            <a:ext cx="1456767" cy="1128203"/>
          </a:xfrm>
          <a:custGeom>
            <a:avLst/>
            <a:gdLst>
              <a:gd name="T0" fmla="*/ 2147483647 w 2082"/>
              <a:gd name="T1" fmla="*/ 2147483647 h 1624"/>
              <a:gd name="T2" fmla="*/ 2147483647 w 2082"/>
              <a:gd name="T3" fmla="*/ 2147483647 h 1624"/>
              <a:gd name="T4" fmla="*/ 2147483647 w 2082"/>
              <a:gd name="T5" fmla="*/ 2147483647 h 1624"/>
              <a:gd name="T6" fmla="*/ 2147483647 w 2082"/>
              <a:gd name="T7" fmla="*/ 2147483647 h 1624"/>
              <a:gd name="T8" fmla="*/ 2147483647 w 2082"/>
              <a:gd name="T9" fmla="*/ 2147483647 h 1624"/>
              <a:gd name="T10" fmla="*/ 2147483647 w 2082"/>
              <a:gd name="T11" fmla="*/ 2147483647 h 1624"/>
              <a:gd name="T12" fmla="*/ 2147483647 w 2082"/>
              <a:gd name="T13" fmla="*/ 2147483647 h 1624"/>
              <a:gd name="T14" fmla="*/ 2147483647 w 2082"/>
              <a:gd name="T15" fmla="*/ 2147483647 h 1624"/>
              <a:gd name="T16" fmla="*/ 2147483647 w 2082"/>
              <a:gd name="T17" fmla="*/ 2147483647 h 1624"/>
              <a:gd name="T18" fmla="*/ 2147483647 w 2082"/>
              <a:gd name="T19" fmla="*/ 2147483647 h 1624"/>
              <a:gd name="T20" fmla="*/ 2147483647 w 2082"/>
              <a:gd name="T21" fmla="*/ 2147483647 h 1624"/>
              <a:gd name="T22" fmla="*/ 2147483647 w 2082"/>
              <a:gd name="T23" fmla="*/ 2147483647 h 1624"/>
              <a:gd name="T24" fmla="*/ 2147483647 w 2082"/>
              <a:gd name="T25" fmla="*/ 2147483647 h 1624"/>
              <a:gd name="T26" fmla="*/ 2147483647 w 2082"/>
              <a:gd name="T27" fmla="*/ 2147483647 h 1624"/>
              <a:gd name="T28" fmla="*/ 2147483647 w 2082"/>
              <a:gd name="T29" fmla="*/ 2147483647 h 1624"/>
              <a:gd name="T30" fmla="*/ 2147483647 w 2082"/>
              <a:gd name="T31" fmla="*/ 2147483647 h 1624"/>
              <a:gd name="T32" fmla="*/ 2147483647 w 2082"/>
              <a:gd name="T33" fmla="*/ 2147483647 h 1624"/>
              <a:gd name="T34" fmla="*/ 2147483647 w 2082"/>
              <a:gd name="T35" fmla="*/ 2147483647 h 1624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w 2082"/>
              <a:gd name="T55" fmla="*/ 0 h 1624"/>
              <a:gd name="T56" fmla="*/ 2082 w 2082"/>
              <a:gd name="T57" fmla="*/ 1624 h 1624"/>
            </a:gdLst>
            <a:ahLst/>
            <a:cxnLst>
              <a:cxn ang="T36">
                <a:pos x="T0" y="T1"/>
              </a:cxn>
              <a:cxn ang="T37">
                <a:pos x="T2" y="T3"/>
              </a:cxn>
              <a:cxn ang="T38">
                <a:pos x="T4" y="T5"/>
              </a:cxn>
              <a:cxn ang="T39">
                <a:pos x="T6" y="T7"/>
              </a:cxn>
              <a:cxn ang="T40">
                <a:pos x="T8" y="T9"/>
              </a:cxn>
              <a:cxn ang="T41">
                <a:pos x="T10" y="T11"/>
              </a:cxn>
              <a:cxn ang="T42">
                <a:pos x="T12" y="T13"/>
              </a:cxn>
              <a:cxn ang="T43">
                <a:pos x="T14" y="T15"/>
              </a:cxn>
              <a:cxn ang="T44">
                <a:pos x="T16" y="T17"/>
              </a:cxn>
              <a:cxn ang="T45">
                <a:pos x="T18" y="T19"/>
              </a:cxn>
              <a:cxn ang="T46">
                <a:pos x="T20" y="T21"/>
              </a:cxn>
              <a:cxn ang="T47">
                <a:pos x="T22" y="T23"/>
              </a:cxn>
              <a:cxn ang="T48">
                <a:pos x="T24" y="T25"/>
              </a:cxn>
              <a:cxn ang="T49">
                <a:pos x="T26" y="T27"/>
              </a:cxn>
              <a:cxn ang="T50">
                <a:pos x="T28" y="T29"/>
              </a:cxn>
              <a:cxn ang="T51">
                <a:pos x="T30" y="T31"/>
              </a:cxn>
              <a:cxn ang="T52">
                <a:pos x="T32" y="T33"/>
              </a:cxn>
              <a:cxn ang="T53">
                <a:pos x="T34" y="T35"/>
              </a:cxn>
            </a:cxnLst>
            <a:rect l="T54" t="T55" r="T56" b="T57"/>
            <a:pathLst>
              <a:path w="2082" h="1624">
                <a:moveTo>
                  <a:pt x="1427" y="1173"/>
                </a:moveTo>
                <a:cubicBezTo>
                  <a:pt x="1315" y="1094"/>
                  <a:pt x="1141" y="992"/>
                  <a:pt x="1046" y="927"/>
                </a:cubicBezTo>
                <a:cubicBezTo>
                  <a:pt x="951" y="862"/>
                  <a:pt x="921" y="845"/>
                  <a:pt x="857" y="783"/>
                </a:cubicBezTo>
                <a:cubicBezTo>
                  <a:pt x="793" y="721"/>
                  <a:pt x="716" y="622"/>
                  <a:pt x="664" y="555"/>
                </a:cubicBezTo>
                <a:cubicBezTo>
                  <a:pt x="612" y="488"/>
                  <a:pt x="574" y="446"/>
                  <a:pt x="545" y="379"/>
                </a:cubicBezTo>
                <a:cubicBezTo>
                  <a:pt x="516" y="312"/>
                  <a:pt x="527" y="217"/>
                  <a:pt x="491" y="155"/>
                </a:cubicBezTo>
                <a:cubicBezTo>
                  <a:pt x="455" y="93"/>
                  <a:pt x="391" y="18"/>
                  <a:pt x="327" y="9"/>
                </a:cubicBezTo>
                <a:cubicBezTo>
                  <a:pt x="263" y="0"/>
                  <a:pt x="162" y="44"/>
                  <a:pt x="109" y="100"/>
                </a:cubicBezTo>
                <a:cubicBezTo>
                  <a:pt x="56" y="156"/>
                  <a:pt x="18" y="258"/>
                  <a:pt x="9" y="346"/>
                </a:cubicBezTo>
                <a:cubicBezTo>
                  <a:pt x="0" y="434"/>
                  <a:pt x="27" y="529"/>
                  <a:pt x="55" y="627"/>
                </a:cubicBezTo>
                <a:cubicBezTo>
                  <a:pt x="83" y="725"/>
                  <a:pt x="117" y="848"/>
                  <a:pt x="175" y="934"/>
                </a:cubicBezTo>
                <a:cubicBezTo>
                  <a:pt x="233" y="1020"/>
                  <a:pt x="311" y="1078"/>
                  <a:pt x="403" y="1140"/>
                </a:cubicBezTo>
                <a:cubicBezTo>
                  <a:pt x="495" y="1202"/>
                  <a:pt x="599" y="1250"/>
                  <a:pt x="727" y="1309"/>
                </a:cubicBezTo>
                <a:cubicBezTo>
                  <a:pt x="855" y="1368"/>
                  <a:pt x="968" y="1440"/>
                  <a:pt x="1173" y="1491"/>
                </a:cubicBezTo>
                <a:cubicBezTo>
                  <a:pt x="1378" y="1542"/>
                  <a:pt x="1828" y="1624"/>
                  <a:pt x="1955" y="1618"/>
                </a:cubicBezTo>
                <a:cubicBezTo>
                  <a:pt x="2082" y="1612"/>
                  <a:pt x="1972" y="1497"/>
                  <a:pt x="1936" y="1455"/>
                </a:cubicBezTo>
                <a:cubicBezTo>
                  <a:pt x="1900" y="1413"/>
                  <a:pt x="1821" y="1411"/>
                  <a:pt x="1736" y="1364"/>
                </a:cubicBezTo>
                <a:cubicBezTo>
                  <a:pt x="1651" y="1317"/>
                  <a:pt x="1492" y="1213"/>
                  <a:pt x="1427" y="1173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xdr:sp macro="" textlink="">
        <xdr:nvSpPr>
          <xdr:cNvPr id="7" name="Freeform 9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>
            <a:spLocks/>
          </xdr:cNvSpPr>
        </xdr:nvSpPr>
        <xdr:spPr bwMode="auto">
          <a:xfrm>
            <a:off x="13598582" y="16292655"/>
            <a:ext cx="1841599" cy="1594351"/>
          </a:xfrm>
          <a:custGeom>
            <a:avLst/>
            <a:gdLst>
              <a:gd name="T0" fmla="*/ 2147483647 w 2632"/>
              <a:gd name="T1" fmla="*/ 2147483647 h 2295"/>
              <a:gd name="T2" fmla="*/ 2147483647 w 2632"/>
              <a:gd name="T3" fmla="*/ 2147483647 h 2295"/>
              <a:gd name="T4" fmla="*/ 2147483647 w 2632"/>
              <a:gd name="T5" fmla="*/ 2147483647 h 2295"/>
              <a:gd name="T6" fmla="*/ 2147483647 w 2632"/>
              <a:gd name="T7" fmla="*/ 2147483647 h 2295"/>
              <a:gd name="T8" fmla="*/ 2147483647 w 2632"/>
              <a:gd name="T9" fmla="*/ 2147483647 h 2295"/>
              <a:gd name="T10" fmla="*/ 2147483647 w 2632"/>
              <a:gd name="T11" fmla="*/ 2147483647 h 2295"/>
              <a:gd name="T12" fmla="*/ 2147483647 w 2632"/>
              <a:gd name="T13" fmla="*/ 2147483647 h 2295"/>
              <a:gd name="T14" fmla="*/ 2147483647 w 2632"/>
              <a:gd name="T15" fmla="*/ 2147483647 h 2295"/>
              <a:gd name="T16" fmla="*/ 2147483647 w 2632"/>
              <a:gd name="T17" fmla="*/ 2147483647 h 2295"/>
              <a:gd name="T18" fmla="*/ 2147483647 w 2632"/>
              <a:gd name="T19" fmla="*/ 2147483647 h 2295"/>
              <a:gd name="T20" fmla="*/ 2147483647 w 2632"/>
              <a:gd name="T21" fmla="*/ 2147483647 h 2295"/>
              <a:gd name="T22" fmla="*/ 2147483647 w 2632"/>
              <a:gd name="T23" fmla="*/ 2147483647 h 2295"/>
              <a:gd name="T24" fmla="*/ 2147483647 w 2632"/>
              <a:gd name="T25" fmla="*/ 2147483647 h 2295"/>
              <a:gd name="T26" fmla="*/ 2147483647 w 2632"/>
              <a:gd name="T27" fmla="*/ 2147483647 h 2295"/>
              <a:gd name="T28" fmla="*/ 2147483647 w 2632"/>
              <a:gd name="T29" fmla="*/ 2147483647 h 2295"/>
              <a:gd name="T30" fmla="*/ 2147483647 w 2632"/>
              <a:gd name="T31" fmla="*/ 2147483647 h 2295"/>
              <a:gd name="T32" fmla="*/ 2147483647 w 2632"/>
              <a:gd name="T33" fmla="*/ 2147483647 h 2295"/>
              <a:gd name="T34" fmla="*/ 2147483647 w 2632"/>
              <a:gd name="T35" fmla="*/ 2147483647 h 2295"/>
              <a:gd name="T36" fmla="*/ 2147483647 w 2632"/>
              <a:gd name="T37" fmla="*/ 2147483647 h 2295"/>
              <a:gd name="T38" fmla="*/ 2147483647 w 2632"/>
              <a:gd name="T39" fmla="*/ 2147483647 h 2295"/>
              <a:gd name="T40" fmla="*/ 2147483647 w 2632"/>
              <a:gd name="T41" fmla="*/ 2147483647 h 2295"/>
              <a:gd name="T42" fmla="*/ 2147483647 w 2632"/>
              <a:gd name="T43" fmla="*/ 2147483647 h 2295"/>
              <a:gd name="T44" fmla="*/ 2147483647 w 2632"/>
              <a:gd name="T45" fmla="*/ 2147483647 h 2295"/>
              <a:gd name="T46" fmla="*/ 2147483647 w 2632"/>
              <a:gd name="T47" fmla="*/ 2147483647 h 229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2632"/>
              <a:gd name="T73" fmla="*/ 0 h 2295"/>
              <a:gd name="T74" fmla="*/ 2632 w 2632"/>
              <a:gd name="T75" fmla="*/ 2295 h 2295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2632" h="2295">
                <a:moveTo>
                  <a:pt x="1701" y="1454"/>
                </a:moveTo>
                <a:cubicBezTo>
                  <a:pt x="1613" y="1416"/>
                  <a:pt x="1547" y="1399"/>
                  <a:pt x="1474" y="1354"/>
                </a:cubicBezTo>
                <a:cubicBezTo>
                  <a:pt x="1401" y="1309"/>
                  <a:pt x="1327" y="1241"/>
                  <a:pt x="1265" y="1181"/>
                </a:cubicBezTo>
                <a:cubicBezTo>
                  <a:pt x="1203" y="1121"/>
                  <a:pt x="1143" y="1075"/>
                  <a:pt x="1100" y="995"/>
                </a:cubicBezTo>
                <a:cubicBezTo>
                  <a:pt x="1057" y="915"/>
                  <a:pt x="1019" y="798"/>
                  <a:pt x="1005" y="703"/>
                </a:cubicBezTo>
                <a:cubicBezTo>
                  <a:pt x="991" y="608"/>
                  <a:pt x="1030" y="519"/>
                  <a:pt x="1016" y="423"/>
                </a:cubicBezTo>
                <a:cubicBezTo>
                  <a:pt x="1002" y="328"/>
                  <a:pt x="964" y="197"/>
                  <a:pt x="921" y="131"/>
                </a:cubicBezTo>
                <a:cubicBezTo>
                  <a:pt x="879" y="65"/>
                  <a:pt x="828" y="41"/>
                  <a:pt x="761" y="26"/>
                </a:cubicBezTo>
                <a:cubicBezTo>
                  <a:pt x="694" y="10"/>
                  <a:pt x="605" y="0"/>
                  <a:pt x="521" y="40"/>
                </a:cubicBezTo>
                <a:cubicBezTo>
                  <a:pt x="437" y="81"/>
                  <a:pt x="331" y="184"/>
                  <a:pt x="257" y="268"/>
                </a:cubicBezTo>
                <a:cubicBezTo>
                  <a:pt x="182" y="353"/>
                  <a:pt x="113" y="442"/>
                  <a:pt x="72" y="549"/>
                </a:cubicBezTo>
                <a:cubicBezTo>
                  <a:pt x="30" y="656"/>
                  <a:pt x="0" y="789"/>
                  <a:pt x="7" y="909"/>
                </a:cubicBezTo>
                <a:cubicBezTo>
                  <a:pt x="15" y="1029"/>
                  <a:pt x="75" y="1162"/>
                  <a:pt x="116" y="1268"/>
                </a:cubicBezTo>
                <a:cubicBezTo>
                  <a:pt x="157" y="1374"/>
                  <a:pt x="201" y="1469"/>
                  <a:pt x="256" y="1545"/>
                </a:cubicBezTo>
                <a:cubicBezTo>
                  <a:pt x="311" y="1621"/>
                  <a:pt x="379" y="1670"/>
                  <a:pt x="447" y="1727"/>
                </a:cubicBezTo>
                <a:cubicBezTo>
                  <a:pt x="515" y="1784"/>
                  <a:pt x="585" y="1839"/>
                  <a:pt x="665" y="1890"/>
                </a:cubicBezTo>
                <a:cubicBezTo>
                  <a:pt x="745" y="1941"/>
                  <a:pt x="824" y="1993"/>
                  <a:pt x="929" y="2036"/>
                </a:cubicBezTo>
                <a:cubicBezTo>
                  <a:pt x="1034" y="2079"/>
                  <a:pt x="1124" y="2112"/>
                  <a:pt x="1292" y="2145"/>
                </a:cubicBezTo>
                <a:cubicBezTo>
                  <a:pt x="1460" y="2178"/>
                  <a:pt x="1732" y="2221"/>
                  <a:pt x="1938" y="2236"/>
                </a:cubicBezTo>
                <a:cubicBezTo>
                  <a:pt x="2144" y="2251"/>
                  <a:pt x="2426" y="2295"/>
                  <a:pt x="2529" y="2236"/>
                </a:cubicBezTo>
                <a:cubicBezTo>
                  <a:pt x="2632" y="2177"/>
                  <a:pt x="2623" y="1985"/>
                  <a:pt x="2556" y="1881"/>
                </a:cubicBezTo>
                <a:cubicBezTo>
                  <a:pt x="2489" y="1777"/>
                  <a:pt x="2221" y="1665"/>
                  <a:pt x="2129" y="1615"/>
                </a:cubicBezTo>
                <a:cubicBezTo>
                  <a:pt x="2037" y="1565"/>
                  <a:pt x="2072" y="1608"/>
                  <a:pt x="2001" y="1581"/>
                </a:cubicBezTo>
                <a:cubicBezTo>
                  <a:pt x="1930" y="1554"/>
                  <a:pt x="1789" y="1492"/>
                  <a:pt x="1701" y="1454"/>
                </a:cubicBezTo>
                <a:close/>
              </a:path>
            </a:pathLst>
          </a:custGeom>
          <a:noFill/>
          <a:ln w="19050">
            <a:solidFill>
              <a:sysClr val="windowText" lastClr="000000"/>
            </a:solidFill>
            <a:round/>
            <a:headEnd/>
            <a:tailEnd type="none" w="med" len="lg"/>
          </a:ln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AU" sz="1000" i="0"/>
          </a:p>
        </xdr:txBody>
      </xdr: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900-00000800000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 xmlns:m="http://schemas.openxmlformats.org/officeDocument/2006/math">
                    <m:sSub>
                      <m:sSubPr>
                        <m:ctrlPr>
                          <a:rPr lang="pt-BR" sz="1400" b="0" i="1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</m:t>
                        </m:r>
                      </m:e>
                      <m:sub>
                        <m:r>
                          <a:rPr lang="pt-BR" sz="1400" b="0" i="0">
                            <a:solidFill>
                              <a:srgbClr val="00B05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a14:m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8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3888D7B4-00C3-3A86-1F8F-0B00D5A6E9D0}"/>
                  </a:ext>
                </a:extLst>
              </xdr:cNvPr>
              <xdr:cNvSpPr txBox="1"/>
            </xdr:nvSpPr>
            <xdr:spPr>
              <a:xfrm>
                <a:off x="14849282" y="18081867"/>
                <a:ext cx="866932" cy="437989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0" i="0">
                    <a:solidFill>
                      <a:srgbClr val="00B050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p_1</a:t>
                </a:r>
                <a:r>
                  <a:rPr kumimoji="0" lang="pt-B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r>
                  <a:rPr kumimoji="0" lang="el-GR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α</a:t>
                </a:r>
                <a:r>
                  <a:rPr kumimoji="0" lang="en-AU" sz="1400" b="0" i="0" u="none" strike="noStrike" kern="0" cap="none" spc="0" normalizeH="0" baseline="0" noProof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i="0">
                  <a:solidFill>
                    <a:srgbClr val="00B050"/>
                  </a:solidFill>
                </a:endParaRP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9" name="Object 4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900-000009000000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14:m>
                  <m:oMathPara xmlns:m="http://schemas.openxmlformats.org/officeDocument/2006/math">
                    <m:oMathParaPr>
                      <m:jc m:val="left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pt-BR" sz="1400" b="1" i="1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𝐩</m:t>
                          </m:r>
                        </m:e>
                        <m:sub>
                          <m:r>
                            <a:rPr lang="pt-BR" sz="1400" b="1" i="0">
                              <a:solidFill>
                                <a:schemeClr val="accent2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𝟐</m:t>
                          </m:r>
                        </m:sub>
                      </m:sSub>
                    </m:oMath>
                  </m:oMathPara>
                </a14:m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Choice>
        <mc:Fallback xmlns="">
          <xdr:sp macro="" textlink="">
            <xdr:nvSpPr>
              <xdr:cNvPr id="9" name="Object 4">
                <a:extLst>
                  <a:ext uri="{63B3BB69-23CF-44E3-9099-C40C66FF867C}">
                    <a14:compatExt xmlns:a14="http://schemas.microsoft.com/office/drawing/2010/main" spid="_x0000_s1028"/>
                  </a:ext>
                  <a:ext uri="{FF2B5EF4-FFF2-40B4-BE49-F238E27FC236}">
                    <a16:creationId xmlns:a16="http://schemas.microsoft.com/office/drawing/2014/main" id="{901A4FFC-79E7-B2C2-142B-E0458F76B968}"/>
                  </a:ext>
                </a:extLst>
              </xdr:cNvPr>
              <xdr:cNvSpPr txBox="1"/>
            </xdr:nvSpPr>
            <xdr:spPr>
              <a:xfrm>
                <a:off x="12953011" y="16136699"/>
                <a:ext cx="795093" cy="999651"/>
              </a:xfrm>
              <a:prstGeom prst="rect">
                <a:avLst/>
              </a:prstGeom>
              <a:ln w="19050">
                <a:noFill/>
              </a:ln>
            </xdr:spPr>
            <xdr:txBody>
              <a:bodyPr vertOverflow="clip" horzOverflow="clip" wrap="square">
                <a:noAutofit/>
              </a:bodyPr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pt-BR" sz="1400" b="1" i="0">
                    <a:solidFill>
                      <a:schemeClr val="accent2"/>
                    </a:solidFill>
                    <a:effectLst/>
                    <a:latin typeface="Cambria Math" panose="02040503050406030204" pitchFamily="18" charset="0"/>
                    <a:ea typeface="+mn-ea"/>
                    <a:cs typeface="+mn-cs"/>
                  </a:rPr>
                  <a:t>𝐩_𝟐</a:t>
                </a:r>
                <a:endParaRPr lang="pt-BR" sz="1400" b="1" i="0">
                  <a:solidFill>
                    <a:schemeClr val="accent2"/>
                  </a:solidFill>
                  <a:effectLst/>
                  <a:ea typeface="+mn-ea"/>
                  <a:cs typeface="+mn-cs"/>
                </a:endParaRPr>
              </a:p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l-GR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β</a:t>
                </a:r>
                <a:r>
                  <a:rPr kumimoji="0" lang="en-AU" sz="1400" b="1" i="0" u="none" strike="noStrike" kern="0" cap="none" spc="0" normalizeH="0" baseline="0" noProof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+mn-lt"/>
                    <a:ea typeface="+mn-ea"/>
                    <a:cs typeface="+mn-cs"/>
                  </a:rPr>
                  <a:t> </a:t>
                </a:r>
                <a:endParaRPr lang="en-GB" sz="1400" b="1" i="0">
                  <a:solidFill>
                    <a:schemeClr val="accent2"/>
                  </a:solidFill>
                </a:endParaRPr>
              </a:p>
            </xdr:txBody>
          </xdr:sp>
        </mc:Fallback>
      </mc:AlternateContent>
    </xdr:grpSp>
    <xdr:clientData/>
  </xdr:twoCellAnchor>
  <xdr:twoCellAnchor>
    <xdr:from>
      <xdr:col>9</xdr:col>
      <xdr:colOff>571500</xdr:colOff>
      <xdr:row>1</xdr:row>
      <xdr:rowOff>499</xdr:rowOff>
    </xdr:from>
    <xdr:to>
      <xdr:col>14</xdr:col>
      <xdr:colOff>431131</xdr:colOff>
      <xdr:row>7</xdr:row>
      <xdr:rowOff>91250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5536406" y="202905"/>
          <a:ext cx="2895725" cy="1305189"/>
          <a:chOff x="5951692" y="264821"/>
          <a:chExt cx="2904230" cy="1296538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GrpSpPr/>
        </xdr:nvGrpSpPr>
        <xdr:grpSpPr>
          <a:xfrm>
            <a:off x="5951692" y="264821"/>
            <a:ext cx="2904230" cy="1296538"/>
            <a:chOff x="5975684" y="264725"/>
            <a:chExt cx="2917658" cy="1295380"/>
          </a:xfrm>
        </xdr:grpSpPr>
        <xdr:grpSp>
          <xdr:nvGrpSpPr>
            <xdr:cNvPr id="15" name="Agrupar 78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GrpSpPr/>
          </xdr:nvGrpSpPr>
          <xdr:grpSpPr>
            <a:xfrm>
              <a:off x="5975684" y="264725"/>
              <a:ext cx="2917658" cy="1220746"/>
              <a:chOff x="1029980" y="20365949"/>
              <a:chExt cx="13263459" cy="3712247"/>
            </a:xfrm>
          </xdr:grpSpPr>
          <xdr:sp macro="" textlink="">
            <xdr:nvSpPr>
              <xdr:cNvPr id="17" name="Freeform: Shape 10">
                <a:extLst>
                  <a:ext uri="{FF2B5EF4-FFF2-40B4-BE49-F238E27FC236}">
                    <a16:creationId xmlns:a16="http://schemas.microsoft.com/office/drawing/2014/main" id="{00000000-0008-0000-0900-000011000000}"/>
                  </a:ext>
                </a:extLst>
              </xdr:cNvPr>
              <xdr:cNvSpPr/>
            </xdr:nvSpPr>
            <xdr:spPr>
              <a:xfrm>
                <a:off x="1029980" y="21748303"/>
                <a:ext cx="13263459" cy="2329893"/>
              </a:xfrm>
              <a:custGeom>
                <a:avLst/>
                <a:gdLst>
                  <a:gd name="connsiteX0" fmla="*/ 2717074 w 11325497"/>
                  <a:gd name="connsiteY0" fmla="*/ 13063 h 1841863"/>
                  <a:gd name="connsiteX1" fmla="*/ 11325497 w 11325497"/>
                  <a:gd name="connsiteY1" fmla="*/ 0 h 1841863"/>
                  <a:gd name="connsiteX2" fmla="*/ 7981405 w 11325497"/>
                  <a:gd name="connsiteY2" fmla="*/ 1841863 h 1841863"/>
                  <a:gd name="connsiteX3" fmla="*/ 0 w 11325497"/>
                  <a:gd name="connsiteY3" fmla="*/ 1828800 h 1841863"/>
                  <a:gd name="connsiteX4" fmla="*/ 2717074 w 11325497"/>
                  <a:gd name="connsiteY4" fmla="*/ 13063 h 1841863"/>
                  <a:gd name="connsiteX0" fmla="*/ 3239588 w 11848011"/>
                  <a:gd name="connsiteY0" fmla="*/ 13063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3239588 w 11848011"/>
                  <a:gd name="connsiteY4" fmla="*/ 13063 h 1841863"/>
                  <a:gd name="connsiteX0" fmla="*/ 4376056 w 11848011"/>
                  <a:gd name="connsiteY0" fmla="*/ 26125 h 1841863"/>
                  <a:gd name="connsiteX1" fmla="*/ 11848011 w 11848011"/>
                  <a:gd name="connsiteY1" fmla="*/ 0 h 1841863"/>
                  <a:gd name="connsiteX2" fmla="*/ 8503919 w 11848011"/>
                  <a:gd name="connsiteY2" fmla="*/ 1841863 h 1841863"/>
                  <a:gd name="connsiteX3" fmla="*/ 0 w 11848011"/>
                  <a:gd name="connsiteY3" fmla="*/ 1828800 h 1841863"/>
                  <a:gd name="connsiteX4" fmla="*/ 4376056 w 11848011"/>
                  <a:gd name="connsiteY4" fmla="*/ 26125 h 18418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11848011" h="1841863">
                    <a:moveTo>
                      <a:pt x="4376056" y="26125"/>
                    </a:moveTo>
                    <a:lnTo>
                      <a:pt x="11848011" y="0"/>
                    </a:lnTo>
                    <a:lnTo>
                      <a:pt x="8503919" y="1841863"/>
                    </a:lnTo>
                    <a:lnTo>
                      <a:pt x="0" y="1828800"/>
                    </a:lnTo>
                    <a:lnTo>
                      <a:pt x="4376056" y="26125"/>
                    </a:lnTo>
                    <a:close/>
                  </a:path>
                </a:pathLst>
              </a:custGeom>
              <a:solidFill>
                <a:schemeClr val="accent2">
                  <a:lumMod val="20000"/>
                  <a:lumOff val="80000"/>
                </a:schemeClr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en-AU" sz="900" b="0" i="0" u="none" strike="noStrike" kern="1200" cap="none" spc="0" normalizeH="0" baseline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endParaRPr>
              </a:p>
            </xdr:txBody>
          </xdr:sp>
          <xdr:cxnSp macro="">
            <xdr:nvCxnSpPr>
              <xdr:cNvPr id="18" name="Straight Arrow Connector 2">
                <a:extLst>
                  <a:ext uri="{FF2B5EF4-FFF2-40B4-BE49-F238E27FC236}">
                    <a16:creationId xmlns:a16="http://schemas.microsoft.com/office/drawing/2014/main" id="{00000000-0008-0000-0900-000012000000}"/>
                  </a:ext>
                </a:extLst>
              </xdr:cNvPr>
              <xdr:cNvCxnSpPr/>
            </xdr:nvCxnSpPr>
            <xdr:spPr>
              <a:xfrm>
                <a:off x="6753024" y="22599840"/>
                <a:ext cx="3883658" cy="0"/>
              </a:xfrm>
              <a:prstGeom prst="straightConnector1">
                <a:avLst/>
              </a:prstGeom>
              <a:ln w="19050">
                <a:solidFill>
                  <a:srgbClr val="00B05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Straight Arrow Connector 4">
                <a:extLst>
                  <a:ext uri="{FF2B5EF4-FFF2-40B4-BE49-F238E27FC236}">
                    <a16:creationId xmlns:a16="http://schemas.microsoft.com/office/drawing/2014/main" id="{00000000-0008-0000-0900-000013000000}"/>
                  </a:ext>
                </a:extLst>
              </xdr:cNvPr>
              <xdr:cNvCxnSpPr/>
            </xdr:nvCxnSpPr>
            <xdr:spPr>
              <a:xfrm flipH="1">
                <a:off x="5086501" y="22584596"/>
                <a:ext cx="1712100" cy="879006"/>
              </a:xfrm>
              <a:prstGeom prst="straightConnector1">
                <a:avLst/>
              </a:prstGeom>
              <a:ln w="19050">
                <a:solidFill>
                  <a:schemeClr val="accent2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Arrow Connector 6">
                <a:extLst>
                  <a:ext uri="{FF2B5EF4-FFF2-40B4-BE49-F238E27FC236}">
                    <a16:creationId xmlns:a16="http://schemas.microsoft.com/office/drawing/2014/main" id="{00000000-0008-0000-0900-000014000000}"/>
                  </a:ext>
                </a:extLst>
              </xdr:cNvPr>
              <xdr:cNvCxnSpPr/>
            </xdr:nvCxnSpPr>
            <xdr:spPr>
              <a:xfrm flipH="1" flipV="1">
                <a:off x="6785123" y="20783882"/>
                <a:ext cx="0" cy="1785472"/>
              </a:xfrm>
              <a:prstGeom prst="straightConnector1">
                <a:avLst/>
              </a:prstGeom>
              <a:ln w="3175">
                <a:solidFill>
                  <a:srgbClr val="0000FF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1" name="TextBox 7">
                <a:extLst>
                  <a:ext uri="{FF2B5EF4-FFF2-40B4-BE49-F238E27FC236}">
                    <a16:creationId xmlns:a16="http://schemas.microsoft.com/office/drawing/2014/main" id="{00000000-0008-0000-0900-000015000000}"/>
                  </a:ext>
                </a:extLst>
              </xdr:cNvPr>
              <xdr:cNvSpPr txBox="1"/>
            </xdr:nvSpPr>
            <xdr:spPr>
              <a:xfrm>
                <a:off x="10179030" y="22458065"/>
                <a:ext cx="1106201" cy="746378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rgbClr val="00B05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1</a:t>
                </a:r>
              </a:p>
            </xdr:txBody>
          </xdr:sp>
          <xdr:sp macro="" textlink="">
            <xdr:nvSpPr>
              <xdr:cNvPr id="22" name="TextBox 8">
                <a:extLst>
                  <a:ext uri="{FF2B5EF4-FFF2-40B4-BE49-F238E27FC236}">
                    <a16:creationId xmlns:a16="http://schemas.microsoft.com/office/drawing/2014/main" id="{00000000-0008-0000-0900-000016000000}"/>
                  </a:ext>
                </a:extLst>
              </xdr:cNvPr>
              <xdr:cNvSpPr txBox="1"/>
            </xdr:nvSpPr>
            <xdr:spPr>
              <a:xfrm>
                <a:off x="5514296" y="22981605"/>
                <a:ext cx="819231" cy="756411"/>
              </a:xfrm>
              <a:prstGeom prst="rect">
                <a:avLst/>
              </a:prstGeom>
              <a:noFill/>
              <a:ln w="3175">
                <a:noFill/>
              </a:ln>
              <a:effectLst/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1100" b="1" i="0" u="none" strike="noStrike" kern="1200" cap="none" spc="0" normalizeH="0" baseline="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v</a:t>
                </a:r>
                <a:r>
                  <a:rPr kumimoji="0" lang="en-AU" sz="1100" b="1" i="0" u="none" strike="noStrike" kern="1200" cap="none" spc="0" normalizeH="0" baseline="-25000">
                    <a:ln>
                      <a:noFill/>
                    </a:ln>
                    <a:solidFill>
                      <a:schemeClr val="accent2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2</a:t>
                </a:r>
              </a:p>
            </xdr:txBody>
          </xdr:sp>
          <xdr:sp macro="" textlink="">
            <xdr:nvSpPr>
              <xdr:cNvPr id="23" name="TextBox 9">
                <a:extLst>
                  <a:ext uri="{FF2B5EF4-FFF2-40B4-BE49-F238E27FC236}">
                    <a16:creationId xmlns:a16="http://schemas.microsoft.com/office/drawing/2014/main" id="{00000000-0008-0000-0900-000017000000}"/>
                  </a:ext>
                </a:extLst>
              </xdr:cNvPr>
              <xdr:cNvSpPr txBox="1"/>
            </xdr:nvSpPr>
            <xdr:spPr>
              <a:xfrm>
                <a:off x="5513672" y="20391835"/>
                <a:ext cx="1249012" cy="591807"/>
              </a:xfrm>
              <a:prstGeom prst="rect">
                <a:avLst/>
              </a:prstGeom>
              <a:noFill/>
              <a:ln w="3175">
                <a:noFill/>
              </a:ln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en-AU" sz="900" b="1" i="0" u="none" strike="noStrike" kern="1200" cap="none" spc="0" normalizeH="0" baseline="0">
                    <a:ln>
                      <a:noFill/>
                    </a:ln>
                    <a:solidFill>
                      <a:srgbClr val="0000FF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W</a:t>
                </a:r>
                <a:endParaRPr kumimoji="0" lang="en-AU" sz="900" b="1" i="0" u="none" strike="noStrike" kern="1200" cap="none" spc="0" normalizeH="0" baseline="-2500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endParaRPr>
              </a:p>
            </xdr:txBody>
          </xdr:sp>
          <xdr:cxnSp macro="">
            <xdr:nvCxnSpPr>
              <xdr:cNvPr id="24" name="Straight Arrow Connector 3">
                <a:extLst>
                  <a:ext uri="{FF2B5EF4-FFF2-40B4-BE49-F238E27FC236}">
                    <a16:creationId xmlns:a16="http://schemas.microsoft.com/office/drawing/2014/main" id="{00000000-0008-0000-0900-000018000000}"/>
                  </a:ext>
                </a:extLst>
              </xdr:cNvPr>
              <xdr:cNvCxnSpPr/>
            </xdr:nvCxnSpPr>
            <xdr:spPr>
              <a:xfrm flipV="1">
                <a:off x="6795715" y="20365949"/>
                <a:ext cx="2005467" cy="2196903"/>
              </a:xfrm>
              <a:prstGeom prst="straightConnector1">
                <a:avLst/>
              </a:prstGeom>
              <a:ln w="3175">
                <a:solidFill>
                  <a:srgbClr val="FF0000"/>
                </a:solidFill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" name="Straight Connector 24">
                <a:extLst>
                  <a:ext uri="{FF2B5EF4-FFF2-40B4-BE49-F238E27FC236}">
                    <a16:creationId xmlns:a16="http://schemas.microsoft.com/office/drawing/2014/main" id="{00000000-0008-0000-0900-000019000000}"/>
                  </a:ext>
                </a:extLst>
              </xdr:cNvPr>
              <xdr:cNvCxnSpPr/>
            </xdr:nvCxnSpPr>
            <xdr:spPr>
              <a:xfrm>
                <a:off x="8846764" y="20549025"/>
                <a:ext cx="1796" cy="2746924"/>
              </a:xfrm>
              <a:prstGeom prst="line">
                <a:avLst/>
              </a:prstGeom>
              <a:ln w="3175">
                <a:solidFill>
                  <a:sysClr val="windowText" lastClr="00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" name="Straight Arrow Connector 25">
                <a:extLst>
                  <a:ext uri="{FF2B5EF4-FFF2-40B4-BE49-F238E27FC236}">
                    <a16:creationId xmlns:a16="http://schemas.microsoft.com/office/drawing/2014/main" id="{00000000-0008-0000-0900-00001A00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6775811" y="22588215"/>
                <a:ext cx="2112192" cy="694476"/>
              </a:xfrm>
              <a:prstGeom prst="straightConnector1">
                <a:avLst/>
              </a:prstGeom>
              <a:ln w="3175">
                <a:solidFill>
                  <a:sysClr val="windowText" lastClr="000000"/>
                </a:solidFill>
                <a:prstDash val="dash"/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7" name="TextBox 23">
                <a:extLst>
                  <a:ext uri="{FF2B5EF4-FFF2-40B4-BE49-F238E27FC236}">
                    <a16:creationId xmlns:a16="http://schemas.microsoft.com/office/drawing/2014/main" id="{00000000-0008-0000-0900-00001B000000}"/>
                  </a:ext>
                </a:extLst>
              </xdr:cNvPr>
              <xdr:cNvSpPr txBox="1"/>
            </xdr:nvSpPr>
            <xdr:spPr>
              <a:xfrm>
                <a:off x="11138352" y="21634221"/>
                <a:ext cx="2744871" cy="640284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el-GR" sz="1100" b="1">
                    <a:solidFill>
                      <a:srgbClr val="00B050"/>
                    </a:solidFill>
                  </a:rPr>
                  <a:t>α</a:t>
                </a:r>
                <a:r>
                  <a:rPr lang="en-AU" sz="1100" b="1">
                    <a:solidFill>
                      <a:srgbClr val="00B050"/>
                    </a:solidFill>
                  </a:rPr>
                  <a:t> = v</a:t>
                </a:r>
                <a:r>
                  <a:rPr lang="en-AU" sz="1100" b="1" baseline="30000">
                    <a:solidFill>
                      <a:srgbClr val="00B050"/>
                    </a:solidFill>
                  </a:rPr>
                  <a:t>t</a:t>
                </a:r>
                <a:r>
                  <a:rPr lang="en-AU" sz="1100" b="1" baseline="-25000">
                    <a:solidFill>
                      <a:srgbClr val="00B050"/>
                    </a:solidFill>
                  </a:rPr>
                  <a:t>1</a:t>
                </a:r>
                <a:r>
                  <a:rPr lang="en-AU" sz="1100" b="1">
                    <a:solidFill>
                      <a:srgbClr val="00B050"/>
                    </a:solidFill>
                  </a:rPr>
                  <a:t>k </a:t>
                </a:r>
              </a:p>
            </xdr:txBody>
          </xdr:sp>
          <xdr:sp macro="" textlink="">
            <xdr:nvSpPr>
              <xdr:cNvPr id="28" name="TextBox 24">
                <a:extLst>
                  <a:ext uri="{FF2B5EF4-FFF2-40B4-BE49-F238E27FC236}">
                    <a16:creationId xmlns:a16="http://schemas.microsoft.com/office/drawing/2014/main" id="{00000000-0008-0000-0900-00001C000000}"/>
                  </a:ext>
                </a:extLst>
              </xdr:cNvPr>
              <xdr:cNvSpPr txBox="1">
                <a:spLocks noChangeAspect="1"/>
              </xdr:cNvSpPr>
            </xdr:nvSpPr>
            <xdr:spPr>
              <a:xfrm rot="19406871">
                <a:off x="2385057" y="22403532"/>
                <a:ext cx="2416646" cy="1647689"/>
              </a:xfrm>
              <a:prstGeom prst="rect">
                <a:avLst/>
              </a:prstGeom>
              <a:noFill/>
              <a:ln w="3175">
                <a:noFill/>
              </a:ln>
              <a:scene3d>
                <a:camera prst="orthographicFront"/>
                <a:lightRig rig="threePt" dir="t"/>
              </a:scene3d>
              <a:sp3d>
                <a:bevelT/>
              </a:sp3d>
            </xdr:spPr>
            <xdr:txBody>
              <a:bodyPr vertOverflow="overflow" horzOverflow="overflow" wrap="none" rtlCol="0" anchor="ctr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l-GR" sz="1100" b="1">
                    <a:solidFill>
                      <a:schemeClr val="accent2"/>
                    </a:solidFill>
                  </a:rPr>
                  <a:t>β</a:t>
                </a:r>
                <a:r>
                  <a:rPr lang="en-AU" sz="1100" b="1">
                    <a:solidFill>
                      <a:schemeClr val="accent2"/>
                    </a:solidFill>
                  </a:rPr>
                  <a:t> = v</a:t>
                </a:r>
                <a:r>
                  <a:rPr lang="en-AU" sz="1100" b="1" baseline="30000">
                    <a:solidFill>
                      <a:schemeClr val="accent2"/>
                    </a:solidFill>
                  </a:rPr>
                  <a:t>t</a:t>
                </a:r>
                <a:r>
                  <a:rPr lang="en-AU" sz="1100" b="1" baseline="-25000">
                    <a:solidFill>
                      <a:schemeClr val="accent2"/>
                    </a:solidFill>
                  </a:rPr>
                  <a:t>2</a:t>
                </a:r>
                <a:r>
                  <a:rPr lang="en-AU" sz="1100" b="1">
                    <a:solidFill>
                      <a:schemeClr val="accent2"/>
                    </a:solidFill>
                  </a:rPr>
                  <a:t>k </a:t>
                </a:r>
                <a:endParaRPr lang="en-AU" sz="1100" b="1" u="sng">
                  <a:solidFill>
                    <a:schemeClr val="accent2"/>
                  </a:solidFill>
                </a:endParaRPr>
              </a:p>
            </xdr:txBody>
          </xdr:sp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00000000-0008-0000-0900-000010000000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bar>
                              <m:barPr>
                                <m:ctrlP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barPr>
                              <m:e>
                                <m:r>
                                  <a:rPr lang="pt-BR" sz="1100" b="1" i="1" kern="1200" baseline="0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𝒌</m:t>
                                </m:r>
                              </m:e>
                            </m:bar>
                          </m:e>
                          <m:sub>
                            <m:r>
                              <a:rPr kumimoji="0" lang="pt-BR" sz="11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𝟎</m:t>
                            </m:r>
                          </m:sub>
                        </m:sSub>
                        <m:r>
                          <a:rPr kumimoji="0" lang="pt-BR" sz="11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 </m:t>
                        </m:r>
                        <m:r>
                          <m:rPr>
                            <m:nor/>
                          </m:rPr>
                          <a:rPr kumimoji="0" lang="pt-BR" sz="11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oMath>
                    </m:oMathPara>
                  </a14:m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Choice>
          <mc:Fallback xmlns="">
            <xdr:sp macro="" textlink="">
              <xdr:nvSpPr>
                <xdr:cNvPr id="16" name="TextBox 20">
                  <a:extLst>
                    <a:ext uri="{FF2B5EF4-FFF2-40B4-BE49-F238E27FC236}">
                      <a16:creationId xmlns:a16="http://schemas.microsoft.com/office/drawing/2014/main" id="{CCCB6DE1-6188-AC6F-B341-5FD3114AE809}"/>
                    </a:ext>
                  </a:extLst>
                </xdr:cNvPr>
                <xdr:cNvSpPr txBox="1"/>
              </xdr:nvSpPr>
              <xdr:spPr>
                <a:xfrm>
                  <a:off x="7870657" y="1214372"/>
                  <a:ext cx="300789" cy="345733"/>
                </a:xfrm>
                <a:prstGeom prst="rect">
                  <a:avLst/>
                </a:prstGeom>
                <a:noFill/>
                <a:ln w="3175">
                  <a:noFill/>
                </a:ln>
              </xdr:spPr>
              <xdr:txBody>
                <a:bodyPr vertOverflow="overflow" horzOverflow="overflow" wrap="none" rtlCol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/>
                  <a:r>
                    <a:rPr lang="pt-BR" sz="1100" b="1" i="0" kern="1200" baseline="0">
                      <a:solidFill>
                        <a:sysClr val="windowText" lastClr="000000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a:t>▁𝒌</a:t>
                  </a:r>
                  <a:r>
                    <a:rPr kumimoji="0" lang="pt-BR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_𝟎    " </a:t>
                  </a:r>
                  <a:r>
                    <a:rPr kumimoji="0" lang="LID4096" sz="11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+mn-lt"/>
                      <a:ea typeface="+mn-ea"/>
                      <a:cs typeface="+mn-cs"/>
                    </a:rPr>
                    <a:t>"</a:t>
                  </a:r>
                  <a:endParaRPr lang="en-AU" sz="1100" b="1" u="sng">
                    <a:solidFill>
                      <a:sysClr val="windowText" lastClr="000000"/>
                    </a:solidFill>
                  </a:endParaRPr>
                </a:p>
              </xdr:txBody>
            </xdr:sp>
          </mc:Fallback>
        </mc:AlternateContent>
      </xdr:grpSp>
      <xdr:sp macro="" textlink="">
        <xdr:nvSpPr>
          <xdr:cNvPr id="12" name="TextBox 14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SpPr txBox="1"/>
        </xdr:nvSpPr>
        <xdr:spPr>
          <a:xfrm>
            <a:off x="6031904" y="1307398"/>
            <a:ext cx="1143074" cy="182739"/>
          </a:xfrm>
          <a:prstGeom prst="rect">
            <a:avLst/>
          </a:prstGeom>
          <a:noFill/>
          <a:ln w="3175">
            <a:noFill/>
          </a:ln>
        </xdr:spPr>
        <xdr:txBody>
          <a:bodyPr vertOverflow="overflow" horzOverflow="overflow" wrap="none" rtlCol="0">
            <a:noAutofit/>
          </a:bodyPr>
          <a:lstStyle>
            <a:defPPr>
              <a:defRPr lang="en-AU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lvl9pPr>
          </a:lstStyle>
          <a:p>
            <a:pPr algn="l"/>
            <a:r>
              <a:rPr lang="en-AU" sz="700" b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rPr>
              <a:t>characterisation K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CxnSpPr>
            <a:cxnSpLocks noChangeAspect="1"/>
          </xdr:cNvCxnSpPr>
        </xdr:nvCxnSpPr>
        <xdr:spPr>
          <a:xfrm flipH="1">
            <a:off x="7269871" y="1003936"/>
            <a:ext cx="79940" cy="82296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/>
        </xdr:nvCxnSpPr>
        <xdr:spPr>
          <a:xfrm flipH="1" flipV="1">
            <a:off x="7120504" y="1085172"/>
            <a:ext cx="137160" cy="0"/>
          </a:xfrm>
          <a:prstGeom prst="straightConnector1">
            <a:avLst/>
          </a:prstGeom>
          <a:ln w="3175">
            <a:solidFill>
              <a:schemeClr val="tx1"/>
            </a:solidFill>
            <a:prstDash val="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481264</xdr:colOff>
      <xdr:row>2</xdr:row>
      <xdr:rowOff>25063</xdr:rowOff>
    </xdr:from>
    <xdr:to>
      <xdr:col>11</xdr:col>
      <xdr:colOff>591553</xdr:colOff>
      <xdr:row>3</xdr:row>
      <xdr:rowOff>6976</xdr:rowOff>
    </xdr:to>
    <xdr:sp macro="" textlink="">
      <xdr:nvSpPr>
        <xdr:cNvPr id="29" name="TextBox 14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 txBox="1"/>
      </xdr:nvSpPr>
      <xdr:spPr>
        <a:xfrm>
          <a:off x="6577264" y="406063"/>
          <a:ext cx="719889" cy="172413"/>
        </a:xfrm>
        <a:prstGeom prst="rect">
          <a:avLst/>
        </a:prstGeom>
        <a:noFill/>
        <a:ln w="3175">
          <a:noFill/>
        </a:ln>
      </xdr:spPr>
      <xdr:txBody>
        <a:bodyPr vertOverflow="overflow" horzOverflow="overflow" wrap="none" rtlCol="0">
          <a:noAutofit/>
        </a:bodyPr>
        <a:lstStyle>
          <a:defPPr>
            <a:defRPr lang="en-AU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 algn="l"/>
          <a:r>
            <a:rPr lang="en-AU" sz="700" b="0">
              <a:solidFill>
                <a:srgbClr val="0000FF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behaviour H_Q</a:t>
          </a:r>
        </a:p>
      </xdr:txBody>
    </xdr:sp>
    <xdr:clientData/>
  </xdr:twoCellAnchor>
  <xdr:oneCellAnchor>
    <xdr:from>
      <xdr:col>1</xdr:col>
      <xdr:colOff>119063</xdr:colOff>
      <xdr:row>1</xdr:row>
      <xdr:rowOff>130969</xdr:rowOff>
    </xdr:from>
    <xdr:ext cx="952381" cy="47619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663" y="321469"/>
          <a:ext cx="952381" cy="47619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845594" cy="1737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3614C0C9-C7EA-4C57-9860-F3B2976FC6EE}"/>
                </a:ext>
              </a:extLst>
            </xdr:cNvPr>
            <xdr:cNvSpPr txBox="1">
              <a:spLocks/>
            </xdr:cNvSpPr>
          </xdr:nvSpPr>
          <xdr:spPr>
            <a:xfrm>
              <a:off x="107156" y="202406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𝐗𝐛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r>
                      <a:rPr kumimoji="0" lang="pt-BR" sz="900" b="1" i="0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𝐜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32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3614C0C9-C7EA-4C57-9860-F3B2976FC6EE}"/>
                </a:ext>
              </a:extLst>
            </xdr:cNvPr>
            <xdr:cNvSpPr txBox="1">
              <a:spLocks/>
            </xdr:cNvSpPr>
          </xdr:nvSpPr>
          <xdr:spPr>
            <a:xfrm>
              <a:off x="107156" y="202406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𝐗𝐛=𝐜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2</xdr:row>
      <xdr:rowOff>0</xdr:rowOff>
    </xdr:from>
    <xdr:ext cx="2845594" cy="1737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1E9161BB-60DF-4F72-BA7D-A2BB2E1FF3B0}"/>
                </a:ext>
              </a:extLst>
            </xdr:cNvPr>
            <xdr:cNvSpPr txBox="1">
              <a:spLocks/>
            </xdr:cNvSpPr>
          </xdr:nvSpPr>
          <xdr:spPr>
            <a:xfrm>
              <a:off x="107156" y="404813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kumimoji="0" lang="pt-BR" sz="900" b="1" i="1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𝚽</m:t>
                    </m:r>
                    <m:r>
                      <a:rPr kumimoji="0" lang="pt-BR" sz="900" b="1" i="1" u="none" strike="noStrike" kern="120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p>
                      <m:sSupPr>
                        <m:ctrlPr>
                          <a:rPr kumimoji="0" lang="pt-BR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0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0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  <m:t>𝐜</m:t>
                        </m:r>
                        <m:r>
                          <a:rPr lang="pt-BR" sz="1100" b="1" i="0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0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  <m:t>𝐗𝐛</m:t>
                        </m:r>
                        <m:r>
                          <a:rPr lang="pt-BR" sz="1100" b="1" i="0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kumimoji="0" lang="pt-BR" sz="900" b="1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𝒕</m:t>
                        </m:r>
                      </m:sup>
                    </m:sSup>
                    <m:r>
                      <a:rPr lang="pt-BR" sz="1100" b="1" i="0" baseline="0">
                        <a:effectLst/>
                        <a:latin typeface="+mn-lt"/>
                        <a:ea typeface="+mn-ea"/>
                        <a:cs typeface="+mn-cs"/>
                      </a:rPr>
                      <m:t>(</m:t>
                    </m:r>
                    <m:r>
                      <a:rPr lang="pt-BR" sz="1100" b="1" i="0" baseline="0">
                        <a:effectLst/>
                        <a:latin typeface="+mn-lt"/>
                        <a:ea typeface="+mn-ea"/>
                        <a:cs typeface="+mn-cs"/>
                      </a:rPr>
                      <m:t>𝐜</m:t>
                    </m:r>
                    <m:r>
                      <a:rPr lang="pt-BR" sz="1100" b="1" i="0" baseline="0">
                        <a:effectLst/>
                        <a:latin typeface="+mn-lt"/>
                        <a:ea typeface="+mn-ea"/>
                        <a:cs typeface="+mn-cs"/>
                      </a:rPr>
                      <m:t>−</m:t>
                    </m:r>
                    <m:r>
                      <a:rPr lang="pt-BR" sz="1100" b="1" i="0" baseline="0">
                        <a:effectLst/>
                        <a:latin typeface="+mn-lt"/>
                        <a:ea typeface="+mn-ea"/>
                        <a:cs typeface="+mn-cs"/>
                      </a:rPr>
                      <m:t>𝐗𝐛</m:t>
                    </m:r>
                    <m:r>
                      <a:rPr lang="pt-BR" sz="1100" b="1" i="0" baseline="0">
                        <a:effectLst/>
                        <a:latin typeface="+mn-lt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33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1E9161BB-60DF-4F72-BA7D-A2BB2E1FF3B0}"/>
                </a:ext>
              </a:extLst>
            </xdr:cNvPr>
            <xdr:cNvSpPr txBox="1">
              <a:spLocks/>
            </xdr:cNvSpPr>
          </xdr:nvSpPr>
          <xdr:spPr>
            <a:xfrm>
              <a:off x="107156" y="404813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𝚽=〖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(𝐜−𝐗𝐛)</a:t>
              </a:r>
              <a:r>
                <a:rPr kumimoji="0" lang="pt-BR" sz="9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〗^𝒕</a:t>
              </a:r>
              <a:r>
                <a:rPr kumimoji="0" lang="pt-BR" sz="1100" b="1" i="0" u="none" strike="noStrike" kern="120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(𝐜−𝐗𝐛)</a:t>
              </a: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3</xdr:row>
      <xdr:rowOff>0</xdr:rowOff>
    </xdr:from>
    <xdr:ext cx="2845594" cy="1737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829D649D-17E5-4588-A17C-D9BE0CE87BC1}"/>
                </a:ext>
              </a:extLst>
            </xdr:cNvPr>
            <xdr:cNvSpPr txBox="1">
              <a:spLocks/>
            </xdr:cNvSpPr>
          </xdr:nvSpPr>
          <xdr:spPr>
            <a:xfrm>
              <a:off x="107156" y="607219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1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  <m:t>𝒃</m:t>
                        </m:r>
                        <m:r>
                          <a:rPr lang="pt-BR" sz="1100" b="1" i="1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  <m:t>=(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lang="pt-BR" sz="1100" b="1" i="1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𝒕</m:t>
                            </m:r>
                          </m:sup>
                        </m:sSup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𝑿</m:t>
                        </m:r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  <m:sSup>
                      <m:sSupPr>
                        <m:ctrlPr>
                          <a:rPr lang="pt-BR" sz="1100" b="1" i="1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𝑿</m:t>
                        </m:r>
                      </m:e>
                      <m:sup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𝒕</m:t>
                        </m:r>
                      </m:sup>
                    </m:sSup>
                    <m:r>
                      <a:rPr lang="pt-BR" sz="1100" b="1" i="1" baseline="0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𝒄</m:t>
                    </m:r>
                  </m:oMath>
                </m:oMathPara>
              </a14:m>
              <a:endParaRPr lang="en-150" sz="90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34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829D649D-17E5-4588-A17C-D9BE0CE87BC1}"/>
                </a:ext>
              </a:extLst>
            </xdr:cNvPr>
            <xdr:cNvSpPr txBox="1">
              <a:spLocks/>
            </xdr:cNvSpPr>
          </xdr:nvSpPr>
          <xdr:spPr>
            <a:xfrm>
              <a:off x="107156" y="607219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〖𝒃=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𝐗^𝒕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𝑿)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〗^(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−𝟏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) 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𝑿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𝒕 𝒄</a:t>
              </a:r>
              <a:endParaRPr lang="en-150" sz="90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4</xdr:row>
      <xdr:rowOff>0</xdr:rowOff>
    </xdr:from>
    <xdr:ext cx="2845594" cy="1737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A34D6A55-8F6B-4739-91D9-F597AE1E8BF6}"/>
                </a:ext>
              </a:extLst>
            </xdr:cNvPr>
            <xdr:cNvSpPr txBox="1">
              <a:spLocks/>
            </xdr:cNvSpPr>
          </xdr:nvSpPr>
          <xdr:spPr>
            <a:xfrm>
              <a:off x="107156" y="809625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𝑪</m:t>
                        </m:r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1100" b="1" i="1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  <m:t>𝒃</m:t>
                        </m:r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  <m:r>
                          <a:rPr lang="pt-BR" sz="1100" b="1" i="1" baseline="0">
                            <a:effectLst/>
                            <a:latin typeface="+mn-lt"/>
                            <a:ea typeface="+mn-ea"/>
                            <a:cs typeface="+mn-cs"/>
                          </a:rPr>
                          <m:t>=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𝝈</m:t>
                            </m:r>
                          </m:e>
                          <m:sup>
                            <m:r>
                              <a:rPr lang="pt-BR" sz="1100" b="1" i="1" baseline="0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p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p>
                          <m:sSupPr>
                            <m:ctrlPr>
                              <a:rPr lang="pt-BR" sz="1100" b="1" i="1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t-BR" sz="1100" b="1" i="0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𝐗</m:t>
                            </m:r>
                          </m:e>
                          <m:sup>
                            <m:r>
                              <a:rPr lang="pt-BR" sz="1100" b="1" i="1" baseline="0"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𝒕</m:t>
                            </m:r>
                          </m:sup>
                        </m:sSup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𝑿</m:t>
                        </m:r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  <m:sup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1100" b="1" i="1" baseline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𝟏</m:t>
                        </m:r>
                      </m:sup>
                    </m:sSup>
                  </m:oMath>
                </m:oMathPara>
              </a14:m>
              <a:endParaRPr lang="en-150" sz="90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35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A34D6A55-8F6B-4739-91D9-F597AE1E8BF6}"/>
                </a:ext>
              </a:extLst>
            </xdr:cNvPr>
            <xdr:cNvSpPr txBox="1">
              <a:spLocks/>
            </xdr:cNvSpPr>
          </xdr:nvSpPr>
          <xdr:spPr>
            <a:xfrm>
              <a:off x="107156" y="809625"/>
              <a:ext cx="2845594" cy="173736"/>
            </a:xfrm>
            <a:prstGeom prst="rect">
              <a:avLst/>
            </a:prstGeom>
            <a:solidFill>
              <a:schemeClr val="bg1"/>
            </a:solidFill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𝑪(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𝒃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=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𝝈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 (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𝐗^𝒕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𝑿)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〗^(</a:t>
              </a:r>
              <a:r>
                <a:rPr lang="pt-BR" sz="1100" b="1" i="0" baseline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−𝟏</a:t>
              </a:r>
              <a:r>
                <a:rPr lang="pt-BR" sz="1100" b="1" i="0" baseline="0">
                  <a:effectLst/>
                  <a:latin typeface="+mn-lt"/>
                  <a:ea typeface="+mn-ea"/>
                  <a:cs typeface="+mn-cs"/>
                </a:rPr>
                <a:t>)</a:t>
              </a:r>
              <a:endParaRPr lang="en-150" sz="900">
                <a:effectLst/>
              </a:endParaRPr>
            </a:p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endParaRPr lang="LID4096" sz="900" b="1" i="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</xdr:col>
      <xdr:colOff>207511</xdr:colOff>
      <xdr:row>1</xdr:row>
      <xdr:rowOff>45243</xdr:rowOff>
    </xdr:from>
    <xdr:ext cx="1113234" cy="2321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59786DBC-9EDB-475D-BE2A-D91DCAB9CCC1}"/>
                </a:ext>
              </a:extLst>
            </xdr:cNvPr>
            <xdr:cNvSpPr txBox="1">
              <a:spLocks/>
            </xdr:cNvSpPr>
          </xdr:nvSpPr>
          <xdr:spPr>
            <a:xfrm>
              <a:off x="1530125" y="246629"/>
              <a:ext cx="1113234" cy="23217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b="1" i="1" baseline="0">
                            <a:solidFill>
                              <a:srgbClr val="2525FF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pt-BR" sz="1100" b="1" i="1" baseline="0">
                            <a:solidFill>
                              <a:srgbClr val="2525FF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𝝈</m:t>
                        </m:r>
                      </m:e>
                      <m:sup>
                        <m:r>
                          <a:rPr lang="pt-BR" sz="1100" b="1" i="1" baseline="0">
                            <a:solidFill>
                              <a:srgbClr val="2525FF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𝟐</m:t>
                        </m:r>
                      </m:sup>
                    </m:sSup>
                    <m:r>
                      <a:rPr lang="pt-BR" sz="1100" b="1" i="1" baseline="0">
                        <a:solidFill>
                          <a:srgbClr val="2525FF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=</m:t>
                    </m:r>
                    <m:r>
                      <a:rPr lang="pt-BR" sz="1100" b="1" i="1" baseline="0">
                        <a:solidFill>
                          <a:srgbClr val="2525FF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𝚽</m:t>
                    </m:r>
                    <m:r>
                      <a:rPr lang="pt-BR" sz="1100" b="1" i="1" baseline="0">
                        <a:solidFill>
                          <a:srgbClr val="2525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/</m:t>
                    </m:r>
                    <m:r>
                      <a:rPr lang="pt-BR" sz="1100" b="1" i="1" baseline="0">
                        <a:solidFill>
                          <a:srgbClr val="2525FF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(</m:t>
                    </m:r>
                    <m:r>
                      <a:rPr lang="pt-BR" sz="1100" b="1" i="1" baseline="0">
                        <a:solidFill>
                          <a:srgbClr val="2525FF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𝒎</m:t>
                    </m:r>
                    <m:r>
                      <a:rPr lang="pt-BR" sz="1100" b="1" i="1" baseline="0">
                        <a:solidFill>
                          <a:srgbClr val="2525FF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</m:t>
                    </m:r>
                    <m:r>
                      <a:rPr lang="pt-BR" sz="1100" b="1" i="1" baseline="0">
                        <a:solidFill>
                          <a:srgbClr val="2525FF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𝒏</m:t>
                    </m:r>
                    <m:r>
                      <a:rPr lang="pt-BR" sz="1100" b="1" i="1" baseline="0">
                        <a:solidFill>
                          <a:srgbClr val="2525FF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LID4096" sz="9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36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59786DBC-9EDB-475D-BE2A-D91DCAB9CCC1}"/>
                </a:ext>
              </a:extLst>
            </xdr:cNvPr>
            <xdr:cNvSpPr txBox="1">
              <a:spLocks/>
            </xdr:cNvSpPr>
          </xdr:nvSpPr>
          <xdr:spPr>
            <a:xfrm>
              <a:off x="1530125" y="246629"/>
              <a:ext cx="1113234" cy="23217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𝝈^𝟐=𝚽</a:t>
              </a:r>
              <a:r>
                <a:rPr lang="pt-BR" sz="1100" b="1" i="0" baseline="0">
                  <a:solidFill>
                    <a:srgbClr val="2525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</a:t>
              </a:r>
              <a:r>
                <a:rPr lang="pt-BR" sz="1100" b="1" i="0" baseline="0">
                  <a:solidFill>
                    <a:srgbClr val="2525FF"/>
                  </a:solidFill>
                  <a:effectLst/>
                  <a:latin typeface="+mn-lt"/>
                  <a:ea typeface="+mn-ea"/>
                  <a:cs typeface="+mn-cs"/>
                </a:rPr>
                <a:t>(𝒎−𝒏)</a:t>
              </a:r>
              <a:endParaRPr lang="LID4096" sz="900" b="1" i="0">
                <a:solidFill>
                  <a:srgbClr val="2525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</xdr:col>
      <xdr:colOff>207511</xdr:colOff>
      <xdr:row>2</xdr:row>
      <xdr:rowOff>125693</xdr:rowOff>
    </xdr:from>
    <xdr:ext cx="902832" cy="440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9EF49A44-637C-4215-8128-5AA6C1607BC5}"/>
                </a:ext>
              </a:extLst>
            </xdr:cNvPr>
            <xdr:cNvSpPr txBox="1">
              <a:spLocks/>
            </xdr:cNvSpPr>
          </xdr:nvSpPr>
          <xdr:spPr>
            <a:xfrm>
              <a:off x="1530125" y="528464"/>
              <a:ext cx="902832" cy="44036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𝝆</m:t>
                        </m:r>
                      </m:e>
                      <m:sub>
                        <m: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𝒊𝒋</m:t>
                        </m:r>
                      </m:sub>
                    </m:sSub>
                    <m:r>
                      <a:rPr lang="pt-BR" sz="1100" b="1" i="1" baseline="0">
                        <a:solidFill>
                          <a:srgbClr val="0000FF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pt-BR" sz="1100" b="1" i="1" baseline="0">
                            <a:solidFill>
                              <a:srgbClr val="0000FF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1" i="1" baseline="0">
                                <a:solidFill>
                                  <a:srgbClr val="0000FF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1" i="1" baseline="0">
                                <a:solidFill>
                                  <a:srgbClr val="0000FF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𝝈</m:t>
                            </m:r>
                          </m:e>
                          <m:sub>
                            <m:r>
                              <a:rPr lang="pt-BR" sz="1100" b="1" i="1" baseline="0">
                                <a:solidFill>
                                  <a:srgbClr val="0000FF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𝒊𝒋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pt-BR" sz="1100" b="1" i="1" baseline="0">
                                <a:solidFill>
                                  <a:srgbClr val="0000FF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pt-BR" sz="1100" b="1" i="1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1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𝝈</m:t>
                                </m:r>
                              </m:e>
                              <m:sub>
                                <m:r>
                                  <a:rPr lang="pt-BR" sz="1100" b="1" i="1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𝒊𝒊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pt-BR" sz="1100" b="1" i="1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BR" sz="1100" b="1" i="1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𝝈</m:t>
                                </m:r>
                              </m:e>
                              <m:sub>
                                <m:r>
                                  <a:rPr lang="pt-BR" sz="1100" b="1" i="1" baseline="0">
                                    <a:solidFill>
                                      <a:srgbClr val="0000FF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m:t>𝒋𝒋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LID4096" sz="9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37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9EF49A44-637C-4215-8128-5AA6C1607BC5}"/>
                </a:ext>
              </a:extLst>
            </xdr:cNvPr>
            <xdr:cNvSpPr txBox="1">
              <a:spLocks/>
            </xdr:cNvSpPr>
          </xdr:nvSpPr>
          <xdr:spPr>
            <a:xfrm>
              <a:off x="1530125" y="528464"/>
              <a:ext cx="902832" cy="44036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rgbClr val="0000FF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𝝆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_𝒊𝒋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𝝈_𝒊𝒋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/√(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+mn-lt"/>
                  <a:ea typeface="+mn-ea"/>
                  <a:cs typeface="+mn-cs"/>
                </a:rPr>
                <a:t>𝝈_𝒊𝒊 𝝈_𝒋𝒋</a:t>
              </a:r>
              <a:r>
                <a:rPr lang="pt-BR" sz="1100" b="1" i="0" baseline="0">
                  <a:solidFill>
                    <a:srgbClr val="0000FF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endParaRPr lang="LID4096" sz="900" b="1" i="0">
                <a:solidFill>
                  <a:srgbClr val="0000FF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</xdr:col>
      <xdr:colOff>545477</xdr:colOff>
      <xdr:row>3</xdr:row>
      <xdr:rowOff>70417</xdr:rowOff>
    </xdr:from>
    <xdr:ext cx="423350" cy="22894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Object 4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7523ADA6-3BD6-4A6D-A172-EAF6645BD4BA}"/>
                </a:ext>
              </a:extLst>
            </xdr:cNvPr>
            <xdr:cNvSpPr txBox="1">
              <a:spLocks/>
            </xdr:cNvSpPr>
          </xdr:nvSpPr>
          <xdr:spPr>
            <a:xfrm>
              <a:off x="2477691" y="674574"/>
              <a:ext cx="423350" cy="22894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ysClr val="windowText" lastClr="000000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pt-BR" sz="90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t-BR" sz="90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𝑿</m:t>
                        </m:r>
                      </m:e>
                      <m:sub>
                        <m:r>
                          <a:rPr lang="pt-BR" sz="90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(</m:t>
                        </m:r>
                        <m:r>
                          <a:rPr lang="pt-BR" sz="90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𝒎</m:t>
                        </m:r>
                        <m:r>
                          <a:rPr lang="pt-BR" sz="90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pt-BR" sz="90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𝒏</m:t>
                        </m:r>
                        <m:r>
                          <a:rPr lang="pt-BR" sz="900" b="1" i="1" baseline="0">
                            <a:solidFill>
                              <a:sysClr val="windowText" lastClr="000000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)</m:t>
                        </m:r>
                      </m:sub>
                    </m:sSub>
                  </m:oMath>
                </m:oMathPara>
              </a14:m>
              <a:endParaRPr lang="LID4096" sz="90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39" name="Object 4">
              <a:extLst>
                <a:ext uri="{63B3BB69-23CF-44E3-9099-C40C66FF867C}">
                  <a14:compatExt xmlns:a14="http://schemas.microsoft.com/office/drawing/2010/main" spid="_x0000_s1028"/>
                </a:ext>
                <a:ext uri="{FF2B5EF4-FFF2-40B4-BE49-F238E27FC236}">
                  <a16:creationId xmlns:a16="http://schemas.microsoft.com/office/drawing/2014/main" id="{7523ADA6-3BD6-4A6D-A172-EAF6645BD4BA}"/>
                </a:ext>
              </a:extLst>
            </xdr:cNvPr>
            <xdr:cNvSpPr txBox="1">
              <a:spLocks/>
            </xdr:cNvSpPr>
          </xdr:nvSpPr>
          <xdr:spPr>
            <a:xfrm>
              <a:off x="2477691" y="674574"/>
              <a:ext cx="423350" cy="228941"/>
            </a:xfrm>
            <a:prstGeom prst="rect">
              <a:avLst/>
            </a:prstGeom>
            <a:solidFill>
              <a:schemeClr val="bg1"/>
            </a:solidFill>
            <a:ln w="3175">
              <a:solidFill>
                <a:sysClr val="windowText" lastClr="000000"/>
              </a:solidFill>
            </a:ln>
          </xdr:spPr>
          <xdr:txBody>
            <a:bodyPr vertOverflow="overflow" horzOverflow="overflow" wrap="none" lIns="45720" tIns="0" rIns="45720" bIns="0" anchor="t" anchorCtr="0">
              <a:noAutofit/>
            </a:bodyPr>
            <a:lstStyle/>
            <a:p>
              <a:pPr marL="0" marR="0" lvl="0" indent="0" algn="l" defTabSz="914400" eaLnBrk="1" fontAlgn="auto" latinLnBrk="0" hangingPunct="1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  <a:buClrTx/>
                <a:buSzTx/>
                <a:buFontTx/>
                <a:buNone/>
                <a:tabLst/>
                <a:defRPr/>
              </a:pPr>
              <a:r>
                <a:rPr lang="pt-BR" sz="900" b="1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𝑿</a:t>
              </a:r>
              <a:r>
                <a:rPr lang="pt-BR" sz="900" b="1" i="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_((𝒎−𝒏))</a:t>
              </a:r>
              <a:endParaRPr lang="LID4096" sz="900" b="1" i="0">
                <a:solidFill>
                  <a:sysClr val="windowText" lastClr="00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 editAs="oneCell">
    <xdr:from>
      <xdr:col>5</xdr:col>
      <xdr:colOff>458391</xdr:colOff>
      <xdr:row>0</xdr:row>
      <xdr:rowOff>196887</xdr:rowOff>
    </xdr:from>
    <xdr:to>
      <xdr:col>9</xdr:col>
      <xdr:colOff>440531</xdr:colOff>
      <xdr:row>4</xdr:row>
      <xdr:rowOff>176322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4EDFD4C-8A42-9702-D4B6-3F6E822D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422" y="196887"/>
          <a:ext cx="2411015" cy="7890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est\S\B001.xlsx" TargetMode="External"/><Relationship Id="rId1" Type="http://schemas.openxmlformats.org/officeDocument/2006/relationships/externalLinkPath" Target="file:///C:\pest\S\B0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0_Docs\2021\probReview_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1_Beta-Me\Beta_xls\_02_Algebra_AB.xlsx" TargetMode="External"/><Relationship Id="rId1" Type="http://schemas.openxmlformats.org/officeDocument/2006/relationships/externalLinkPath" Target="_02_Algebra_AB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2_Beta_in-house\08_GMDSI\b01b_Beta\00_COV_inverse_T_C_D_.xlsx" TargetMode="External"/><Relationship Id="rId1" Type="http://schemas.openxmlformats.org/officeDocument/2006/relationships/externalLinkPath" Target="/15_REPOS/02_Beta_in-house/08_GMDSI/b01b_Beta/00_COV_inverse_T_C_D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"/>
      <sheetName val="C157"/>
      <sheetName val="C_"/>
      <sheetName val="A2G"/>
      <sheetName val="A22G"/>
      <sheetName val="A3R"/>
      <sheetName val=".."/>
      <sheetName val="Z"/>
      <sheetName val="N"/>
      <sheetName val="11"/>
      <sheetName val="71"/>
      <sheetName val="12"/>
      <sheetName val="13"/>
      <sheetName val="14"/>
      <sheetName val="74"/>
      <sheetName val="75"/>
      <sheetName val="Qa"/>
      <sheetName val="Qchd"/>
      <sheetName val="p55"/>
      <sheetName val="p56"/>
      <sheetName val="p57"/>
      <sheetName val="p59"/>
      <sheetName val="p60"/>
      <sheetName val="P2"/>
      <sheetName val="q50"/>
      <sheetName val="q51"/>
      <sheetName val="q52"/>
      <sheetName val="q53"/>
      <sheetName val="q54"/>
      <sheetName val="K"/>
      <sheetName val="P1"/>
      <sheetName val="....."/>
      <sheetName val="C"/>
      <sheetName val="PAR"/>
      <sheetName val="Ctrl"/>
      <sheetName val="OBS"/>
      <sheetName val="MB"/>
      <sheetName val="#REF"/>
      <sheetName val="B001"/>
      <sheetName val="c75"/>
      <sheetName val="40"/>
      <sheetName val="41"/>
      <sheetName val="42"/>
      <sheetName val="43"/>
      <sheetName val="44"/>
      <sheetName val="rec"/>
      <sheetName val="r46"/>
      <sheetName val="r49"/>
      <sheetName val="r71"/>
      <sheetName val="g74"/>
      <sheetName val="a1"/>
      <sheetName val="a2"/>
      <sheetName val="a3"/>
      <sheetName val="a5"/>
      <sheetName val="In"/>
      <sheetName val="H_F"/>
      <sheetName val="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>
        <row r="5">
          <cell r="B5">
            <v>0</v>
          </cell>
        </row>
      </sheetData>
      <sheetData sheetId="40">
        <row r="3">
          <cell r="K3" t="str">
            <v>MED.par.bpa.IN</v>
          </cell>
        </row>
      </sheetData>
      <sheetData sheetId="41"/>
      <sheetData sheetId="42"/>
      <sheetData sheetId="43"/>
      <sheetData sheetId="44">
        <row r="1014">
          <cell r="BF1014" t="str">
            <v>MED.par.bpa.IN</v>
          </cell>
        </row>
      </sheetData>
      <sheetData sheetId="45"/>
      <sheetData sheetId="46"/>
      <sheetData sheetId="47"/>
      <sheetData sheetId="48">
        <row r="3">
          <cell r="K3" t="str">
            <v>MOD 3 Fixo</v>
          </cell>
        </row>
      </sheetData>
      <sheetData sheetId="49">
        <row r="5">
          <cell r="F5">
            <v>0</v>
          </cell>
        </row>
      </sheetData>
      <sheetData sheetId="50"/>
      <sheetData sheetId="51"/>
      <sheetData sheetId="52"/>
      <sheetData sheetId="53"/>
      <sheetData sheetId="54">
        <row r="9">
          <cell r="AA9">
            <v>1.0009999999999999</v>
          </cell>
        </row>
      </sheetData>
      <sheetData sheetId="55"/>
      <sheetData sheetId="5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crete distribution"/>
      <sheetName val="VaR"/>
      <sheetName val="portfolio"/>
      <sheetName val="bivariate pdf"/>
      <sheetName val="log-Normal distribution"/>
      <sheetName val="Normal distribution"/>
    </sheetNames>
    <sheetDataSet>
      <sheetData sheetId="0">
        <row r="4">
          <cell r="C4">
            <v>0.05</v>
          </cell>
        </row>
        <row r="5">
          <cell r="C5">
            <v>0.2</v>
          </cell>
        </row>
        <row r="6">
          <cell r="C6">
            <v>0.4</v>
          </cell>
        </row>
        <row r="7">
          <cell r="C7">
            <v>0.3</v>
          </cell>
        </row>
        <row r="8">
          <cell r="C8">
            <v>0.05</v>
          </cell>
        </row>
        <row r="30">
          <cell r="B30">
            <v>0.11000000000000001</v>
          </cell>
        </row>
        <row r="31">
          <cell r="B31">
            <v>2.0900000000000002E-2</v>
          </cell>
        </row>
        <row r="32">
          <cell r="B32">
            <v>0.14456832294800961</v>
          </cell>
        </row>
      </sheetData>
      <sheetData sheetId="1"/>
      <sheetData sheetId="2">
        <row r="3">
          <cell r="C3">
            <v>0.05</v>
          </cell>
          <cell r="D3">
            <v>1.0000000000000002E-2</v>
          </cell>
          <cell r="F3">
            <v>0</v>
          </cell>
        </row>
        <row r="4">
          <cell r="C4">
            <v>0.1</v>
          </cell>
          <cell r="D4">
            <v>4.0000000000000008E-2</v>
          </cell>
        </row>
        <row r="9">
          <cell r="C9">
            <v>0.5</v>
          </cell>
        </row>
        <row r="10">
          <cell r="C10">
            <v>0.5</v>
          </cell>
        </row>
      </sheetData>
      <sheetData sheetId="3"/>
      <sheetData sheetId="4"/>
      <sheetData sheetId="5">
        <row r="8">
          <cell r="B8">
            <v>1</v>
          </cell>
          <cell r="C8">
            <v>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"/>
      <sheetName val="C"/>
      <sheetName val="B"/>
    </sheetNames>
    <sheetDataSet>
      <sheetData sheetId="0">
        <row r="5">
          <cell r="AG5">
            <v>30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"/>
      <sheetName val="SVD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kataclima.com/pest/pest-videos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5EC04-C097-48EB-B02F-A297C66151DB}">
  <sheetPr>
    <tabColor theme="7" tint="0.59999389629810485"/>
  </sheetPr>
  <dimension ref="A1:AY102"/>
  <sheetViews>
    <sheetView zoomScale="70" zoomScaleNormal="70" workbookViewId="0">
      <selection activeCell="O4" sqref="O4"/>
    </sheetView>
  </sheetViews>
  <sheetFormatPr defaultRowHeight="18.75"/>
  <cols>
    <col min="1" max="1" width="2.42578125" customWidth="1"/>
    <col min="2" max="2" width="5.5703125" customWidth="1"/>
    <col min="3" max="3" width="6" style="103" customWidth="1"/>
    <col min="4" max="4" width="6.7109375" style="426" customWidth="1"/>
    <col min="5" max="5" width="7.28515625" customWidth="1"/>
    <col min="6" max="6" width="9.28515625" customWidth="1"/>
    <col min="7" max="8" width="6.7109375" customWidth="1"/>
    <col min="9" max="10" width="7.28515625" customWidth="1"/>
    <col min="11" max="13" width="6.7109375" customWidth="1"/>
    <col min="14" max="17" width="7.28515625" customWidth="1"/>
    <col min="18" max="20" width="6.7109375" customWidth="1"/>
    <col min="21" max="21" width="7.28515625" customWidth="1"/>
    <col min="22" max="22" width="8.85546875" customWidth="1"/>
    <col min="23" max="24" width="7.28515625" customWidth="1"/>
    <col min="25" max="25" width="5.140625" customWidth="1"/>
    <col min="26" max="26" width="7.7109375" customWidth="1"/>
    <col min="27" max="27" width="10" style="103" customWidth="1"/>
    <col min="28" max="28" width="11" style="103" customWidth="1"/>
    <col min="29" max="29" width="10" style="103" customWidth="1"/>
    <col min="30" max="30" width="12.85546875" style="103" customWidth="1"/>
    <col min="31" max="31" width="8.28515625" style="103" customWidth="1"/>
    <col min="32" max="32" width="9.42578125" style="103" customWidth="1"/>
    <col min="33" max="33" width="11.28515625" style="427" customWidth="1"/>
    <col min="34" max="35" width="8" style="427" customWidth="1"/>
    <col min="36" max="36" width="5" style="427" customWidth="1"/>
    <col min="37" max="37" width="3" style="258" customWidth="1"/>
    <col min="38" max="38" width="6.5703125" style="427" customWidth="1"/>
    <col min="39" max="42" width="9.42578125" style="427" customWidth="1"/>
    <col min="43" max="43" width="12.5703125" style="427" bestFit="1" customWidth="1"/>
    <col min="44" max="44" width="3.42578125" style="427" customWidth="1"/>
    <col min="45" max="45" width="12.140625" style="427" customWidth="1"/>
    <col min="46" max="46" width="3.42578125" style="427" customWidth="1"/>
    <col min="47" max="47" width="13.5703125" style="427" customWidth="1"/>
    <col min="48" max="48" width="5.28515625" style="427" customWidth="1"/>
  </cols>
  <sheetData>
    <row r="1" spans="1:51" ht="12.75" customHeight="1">
      <c r="A1" s="1"/>
      <c r="B1" s="1"/>
      <c r="C1" s="257"/>
      <c r="D1" s="78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57"/>
      <c r="AB1" s="257"/>
      <c r="AC1" s="257"/>
      <c r="AD1" s="257"/>
      <c r="AE1" s="257"/>
      <c r="AF1" s="257"/>
      <c r="AG1" s="258"/>
      <c r="AH1" s="258"/>
      <c r="AI1" s="258"/>
      <c r="AJ1" s="258"/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1"/>
      <c r="AX1" s="1"/>
      <c r="AY1" s="1"/>
    </row>
    <row r="2" spans="1:51" ht="33" customHeight="1">
      <c r="A2" s="1"/>
      <c r="B2" s="1"/>
      <c r="C2" s="37">
        <f t="shared" ref="C2:C28" si="0">C3+1</f>
        <v>28</v>
      </c>
      <c r="D2" s="259" t="s">
        <v>21</v>
      </c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1"/>
      <c r="W2" s="1"/>
      <c r="X2" s="1"/>
      <c r="Y2" s="260"/>
      <c r="Z2" s="260"/>
      <c r="AA2" s="260"/>
      <c r="AB2" s="260"/>
      <c r="AC2" s="260"/>
      <c r="AD2" s="260"/>
      <c r="AE2" s="260"/>
      <c r="AF2" s="260"/>
      <c r="AG2" s="260"/>
      <c r="AH2" s="260"/>
      <c r="AI2" s="260"/>
      <c r="AJ2" s="260"/>
      <c r="AK2" s="261"/>
      <c r="AL2" s="260"/>
      <c r="AM2" s="260"/>
      <c r="AN2" s="260"/>
      <c r="AO2" s="260"/>
      <c r="AP2" s="260"/>
      <c r="AQ2" s="260"/>
      <c r="AR2" s="260"/>
      <c r="AS2" s="260"/>
      <c r="AT2" s="260"/>
      <c r="AU2" s="260"/>
      <c r="AV2" s="260"/>
      <c r="AW2" s="1"/>
      <c r="AX2" s="1"/>
      <c r="AY2" s="1"/>
    </row>
    <row r="3" spans="1:51" ht="33" customHeight="1">
      <c r="A3" s="1"/>
      <c r="B3" s="1"/>
      <c r="C3" s="37">
        <f t="shared" si="0"/>
        <v>27</v>
      </c>
      <c r="D3" s="78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1"/>
      <c r="W3" s="1"/>
      <c r="X3" s="1"/>
      <c r="Y3" s="260"/>
      <c r="Z3" s="260"/>
      <c r="AA3" s="260"/>
      <c r="AB3" s="260"/>
      <c r="AC3" s="260"/>
      <c r="AD3" s="260"/>
      <c r="AE3" s="260"/>
      <c r="AF3" s="260"/>
      <c r="AG3" s="262" t="s">
        <v>33</v>
      </c>
      <c r="AH3" s="260"/>
      <c r="AI3" s="260"/>
      <c r="AJ3" s="260"/>
      <c r="AK3" s="261"/>
      <c r="AL3" s="260"/>
      <c r="AM3" s="260"/>
      <c r="AN3" s="260"/>
      <c r="AO3" s="260"/>
      <c r="AP3" s="260"/>
      <c r="AQ3" s="260"/>
      <c r="AR3" s="260"/>
      <c r="AS3" s="260"/>
      <c r="AT3" s="260"/>
      <c r="AU3" s="260"/>
      <c r="AV3" s="260"/>
      <c r="AW3" s="1"/>
      <c r="AX3" s="1"/>
      <c r="AY3" s="1"/>
    </row>
    <row r="4" spans="1:51" ht="33" customHeight="1" thickBot="1">
      <c r="A4" s="1"/>
      <c r="B4" s="1"/>
      <c r="C4" s="37">
        <f t="shared" si="0"/>
        <v>26</v>
      </c>
      <c r="D4" s="78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1"/>
      <c r="W4" s="1"/>
      <c r="X4" s="1"/>
      <c r="Y4" s="260"/>
      <c r="Z4" s="260"/>
      <c r="AA4" s="263"/>
      <c r="AB4" s="264"/>
      <c r="AC4" s="265"/>
      <c r="AD4" s="264"/>
      <c r="AE4" s="260"/>
      <c r="AF4" s="266"/>
      <c r="AG4" s="262"/>
      <c r="AH4" s="267"/>
      <c r="AI4" s="260"/>
      <c r="AJ4" s="260"/>
      <c r="AK4" s="261"/>
      <c r="AL4" s="260"/>
      <c r="AM4" s="264"/>
      <c r="AN4" s="260"/>
      <c r="AO4" s="260"/>
      <c r="AP4" s="260"/>
      <c r="AQ4" s="260"/>
      <c r="AR4" s="268"/>
      <c r="AS4" s="269" t="str">
        <f>AQ19</f>
        <v xml:space="preserve">Weighs </v>
      </c>
      <c r="AT4" s="268"/>
      <c r="AU4" s="260" t="s">
        <v>34</v>
      </c>
      <c r="AV4" s="260"/>
      <c r="AW4" s="270"/>
      <c r="AX4" s="270"/>
      <c r="AY4" s="1"/>
    </row>
    <row r="5" spans="1:51" ht="33" customHeight="1" thickBot="1">
      <c r="A5" s="1"/>
      <c r="B5" s="1"/>
      <c r="C5" s="37">
        <f t="shared" si="0"/>
        <v>25</v>
      </c>
      <c r="D5" s="78"/>
      <c r="E5" s="78"/>
      <c r="F5" s="78"/>
      <c r="G5" s="257"/>
      <c r="H5" s="257"/>
      <c r="I5" s="257"/>
      <c r="J5" s="78"/>
      <c r="K5" s="78"/>
      <c r="L5" s="78"/>
      <c r="M5" s="78"/>
      <c r="N5" s="257"/>
      <c r="O5" s="257"/>
      <c r="P5" s="257"/>
      <c r="Q5" s="257"/>
      <c r="R5" s="257"/>
      <c r="S5" s="78"/>
      <c r="T5" s="257"/>
      <c r="U5" s="257"/>
      <c r="V5" s="1"/>
      <c r="W5" s="1"/>
      <c r="X5" s="1"/>
      <c r="Y5" s="260"/>
      <c r="Z5" s="260"/>
      <c r="AA5" s="271">
        <v>11</v>
      </c>
      <c r="AB5" s="272">
        <v>12</v>
      </c>
      <c r="AC5" s="272">
        <v>13</v>
      </c>
      <c r="AD5" s="273">
        <v>14</v>
      </c>
      <c r="AE5" s="274"/>
      <c r="AF5" s="275"/>
      <c r="AG5" s="276">
        <v>30</v>
      </c>
      <c r="AH5" s="267"/>
      <c r="AI5" s="277">
        <v>1</v>
      </c>
      <c r="AJ5" s="278"/>
      <c r="AK5" s="261"/>
      <c r="AL5" s="260"/>
      <c r="AM5" s="279">
        <f t="shared" ref="AM5:AP8" si="1">$AF$27*AA14+$AF$28</f>
        <v>13.77142857142857</v>
      </c>
      <c r="AN5" s="280">
        <f t="shared" si="1"/>
        <v>15.08850635104184</v>
      </c>
      <c r="AO5" s="280">
        <f t="shared" si="1"/>
        <v>15.228291289597937</v>
      </c>
      <c r="AP5" s="281">
        <f t="shared" si="1"/>
        <v>16.578126100626928</v>
      </c>
      <c r="AQ5" s="282">
        <v>1</v>
      </c>
      <c r="AR5" s="268"/>
      <c r="AS5" s="283" t="s">
        <v>35</v>
      </c>
      <c r="AT5" s="268"/>
      <c r="AU5" s="284">
        <f>$AF$27*AG14+$AF$28</f>
        <v>16.096974370871386</v>
      </c>
      <c r="AV5" s="260"/>
      <c r="AW5" s="270"/>
      <c r="AX5" s="270"/>
      <c r="AY5" s="1"/>
    </row>
    <row r="6" spans="1:51" ht="27" customHeight="1" thickBot="1">
      <c r="A6" s="1"/>
      <c r="B6" s="1"/>
      <c r="C6" s="37">
        <f t="shared" si="0"/>
        <v>24</v>
      </c>
      <c r="D6" s="78"/>
      <c r="E6" s="78"/>
      <c r="F6" s="78"/>
      <c r="G6" s="257"/>
      <c r="H6" s="257"/>
      <c r="I6" s="257"/>
      <c r="J6" s="257"/>
      <c r="K6" s="257"/>
      <c r="L6" s="78"/>
      <c r="M6" s="257"/>
      <c r="N6" s="257"/>
      <c r="O6" s="257"/>
      <c r="P6" s="285">
        <v>1</v>
      </c>
      <c r="Q6" s="286">
        <f>$AG$5</f>
        <v>30</v>
      </c>
      <c r="R6" s="257"/>
      <c r="S6" s="257"/>
      <c r="T6" s="257"/>
      <c r="U6" s="257"/>
      <c r="V6" s="1"/>
      <c r="W6" s="1"/>
      <c r="X6" s="1"/>
      <c r="Y6" s="260"/>
      <c r="Z6" s="260"/>
      <c r="AA6" s="287">
        <v>21</v>
      </c>
      <c r="AB6" s="271">
        <v>22</v>
      </c>
      <c r="AC6" s="288">
        <v>23</v>
      </c>
      <c r="AD6" s="289">
        <v>24</v>
      </c>
      <c r="AE6" s="290"/>
      <c r="AF6" s="275"/>
      <c r="AG6" s="276">
        <v>-1</v>
      </c>
      <c r="AH6" s="267"/>
      <c r="AI6" s="277">
        <v>2</v>
      </c>
      <c r="AJ6" s="278"/>
      <c r="AK6" s="261"/>
      <c r="AL6" s="260"/>
      <c r="AM6" s="291">
        <f t="shared" si="1"/>
        <v>15.08850635104184</v>
      </c>
      <c r="AN6" s="292">
        <f t="shared" si="1"/>
        <v>13.77142857142857</v>
      </c>
      <c r="AO6" s="293">
        <f t="shared" si="1"/>
        <v>14.686160605347549</v>
      </c>
      <c r="AP6" s="294">
        <f t="shared" si="1"/>
        <v>15.650420919709415</v>
      </c>
      <c r="AQ6" s="295">
        <v>1</v>
      </c>
      <c r="AR6" s="268"/>
      <c r="AS6" s="283" t="s">
        <v>36</v>
      </c>
      <c r="AT6" s="268"/>
      <c r="AU6" s="296">
        <f>$AF$27*AG15+$AF$28</f>
        <v>14.801586078703997</v>
      </c>
      <c r="AV6" s="260"/>
      <c r="AW6" s="270"/>
      <c r="AX6" s="270"/>
      <c r="AY6" s="1"/>
    </row>
    <row r="7" spans="1:51" ht="27" customHeight="1" thickBot="1">
      <c r="A7" s="1"/>
      <c r="B7" s="1"/>
      <c r="C7" s="37">
        <f t="shared" si="0"/>
        <v>23</v>
      </c>
      <c r="D7" s="78"/>
      <c r="E7" s="78"/>
      <c r="F7" s="78"/>
      <c r="G7" s="257"/>
      <c r="H7" s="257"/>
      <c r="I7" s="257"/>
      <c r="J7" s="257"/>
      <c r="K7" s="257"/>
      <c r="L7" s="78"/>
      <c r="M7" s="78"/>
      <c r="N7" s="257"/>
      <c r="O7" s="257"/>
      <c r="P7" s="297">
        <f>P$30</f>
        <v>13</v>
      </c>
      <c r="Q7" s="298">
        <f>$C7</f>
        <v>23</v>
      </c>
      <c r="R7" s="257"/>
      <c r="S7" s="257"/>
      <c r="T7" s="257"/>
      <c r="U7" s="257"/>
      <c r="V7" s="1"/>
      <c r="W7" s="258"/>
      <c r="X7" s="258"/>
      <c r="Y7" s="260"/>
      <c r="Z7" s="260"/>
      <c r="AA7" s="287">
        <v>31</v>
      </c>
      <c r="AB7" s="299">
        <v>32</v>
      </c>
      <c r="AC7" s="271">
        <v>33</v>
      </c>
      <c r="AD7" s="300">
        <v>34</v>
      </c>
      <c r="AE7" s="290"/>
      <c r="AF7" s="275"/>
      <c r="AG7" s="276">
        <v>-20</v>
      </c>
      <c r="AH7" s="267"/>
      <c r="AI7" s="277">
        <v>3</v>
      </c>
      <c r="AJ7" s="278"/>
      <c r="AK7" s="261"/>
      <c r="AL7" s="260"/>
      <c r="AM7" s="291">
        <f t="shared" si="1"/>
        <v>15.228291289597937</v>
      </c>
      <c r="AN7" s="293">
        <f t="shared" si="1"/>
        <v>14.686160605347549</v>
      </c>
      <c r="AO7" s="292">
        <f t="shared" si="1"/>
        <v>13.77142857142857</v>
      </c>
      <c r="AP7" s="294">
        <f t="shared" si="1"/>
        <v>15.126690425786448</v>
      </c>
      <c r="AQ7" s="295">
        <v>1</v>
      </c>
      <c r="AR7" s="268"/>
      <c r="AS7" s="283" t="s">
        <v>37</v>
      </c>
      <c r="AT7" s="268"/>
      <c r="AU7" s="296">
        <f>$AF$27*AG16+$AF$28</f>
        <v>15.08850635104184</v>
      </c>
      <c r="AV7" s="260"/>
      <c r="AW7" s="270"/>
      <c r="AX7" s="270"/>
      <c r="AY7" s="1"/>
    </row>
    <row r="8" spans="1:51" ht="27" customHeight="1" thickBot="1">
      <c r="A8" s="1"/>
      <c r="B8" s="1"/>
      <c r="C8" s="37">
        <f t="shared" si="0"/>
        <v>22</v>
      </c>
      <c r="D8" s="78"/>
      <c r="E8" s="78"/>
      <c r="F8" s="78"/>
      <c r="G8" s="257"/>
      <c r="H8" s="257"/>
      <c r="I8" s="257"/>
      <c r="J8" s="257"/>
      <c r="K8" s="257"/>
      <c r="L8" s="78"/>
      <c r="M8" s="257"/>
      <c r="N8" s="257"/>
      <c r="O8" s="257"/>
      <c r="P8" s="257"/>
      <c r="Q8" s="257"/>
      <c r="R8" s="257"/>
      <c r="S8" s="257"/>
      <c r="T8" s="257"/>
      <c r="U8" s="257"/>
      <c r="V8" s="1"/>
      <c r="W8" s="1"/>
      <c r="X8" s="258"/>
      <c r="Y8" s="260"/>
      <c r="Z8" s="260"/>
      <c r="AA8" s="301">
        <v>41</v>
      </c>
      <c r="AB8" s="302">
        <v>42</v>
      </c>
      <c r="AC8" s="302">
        <v>43</v>
      </c>
      <c r="AD8" s="271">
        <v>44</v>
      </c>
      <c r="AE8" s="290"/>
      <c r="AF8" s="275"/>
      <c r="AG8" s="276">
        <v>400</v>
      </c>
      <c r="AH8" s="267"/>
      <c r="AI8" s="277">
        <v>4</v>
      </c>
      <c r="AJ8" s="278"/>
      <c r="AK8" s="261"/>
      <c r="AL8" s="260"/>
      <c r="AM8" s="303">
        <f t="shared" si="1"/>
        <v>16.578126100626928</v>
      </c>
      <c r="AN8" s="304">
        <f t="shared" si="1"/>
        <v>15.650420919709415</v>
      </c>
      <c r="AO8" s="304">
        <f t="shared" si="1"/>
        <v>15.126690425786448</v>
      </c>
      <c r="AP8" s="305">
        <f t="shared" si="1"/>
        <v>13.77142857142857</v>
      </c>
      <c r="AQ8" s="295">
        <v>1</v>
      </c>
      <c r="AR8" s="268"/>
      <c r="AS8" s="283" t="s">
        <v>38</v>
      </c>
      <c r="AT8" s="268"/>
      <c r="AU8" s="306">
        <f>$AF$27*AG17+$AF$28</f>
        <v>15.36861998392842</v>
      </c>
      <c r="AV8" s="260"/>
      <c r="AW8" s="1"/>
      <c r="AX8" s="270"/>
      <c r="AY8" s="1"/>
    </row>
    <row r="9" spans="1:51" ht="27" customHeight="1" thickBot="1">
      <c r="A9" s="1"/>
      <c r="B9" s="1"/>
      <c r="C9" s="37">
        <f t="shared" si="0"/>
        <v>21</v>
      </c>
      <c r="D9" s="78"/>
      <c r="E9" s="78"/>
      <c r="F9" s="257"/>
      <c r="G9" s="257"/>
      <c r="H9" s="257"/>
      <c r="I9" s="257"/>
      <c r="J9" s="257"/>
      <c r="K9" s="257"/>
      <c r="L9" s="78"/>
      <c r="M9" s="257"/>
      <c r="N9" s="257"/>
      <c r="O9" s="257"/>
      <c r="P9" s="257"/>
      <c r="Q9" s="257"/>
      <c r="R9" s="257"/>
      <c r="S9" s="257"/>
      <c r="T9" s="257"/>
      <c r="U9" s="257"/>
      <c r="V9" s="1"/>
      <c r="W9" s="258"/>
      <c r="X9" s="258"/>
      <c r="Y9" s="260"/>
      <c r="Z9" s="260"/>
      <c r="AA9" s="307"/>
      <c r="AB9" s="308"/>
      <c r="AC9" s="308"/>
      <c r="AD9" s="308"/>
      <c r="AE9" s="309"/>
      <c r="AF9" s="275"/>
      <c r="AG9" s="310">
        <f>SUM(AS24:AS27)</f>
        <v>116.37419987935832</v>
      </c>
      <c r="AH9" s="267"/>
      <c r="AI9" s="311">
        <f>$E$18</f>
        <v>5</v>
      </c>
      <c r="AJ9" s="260"/>
      <c r="AK9" s="261"/>
      <c r="AL9" s="260"/>
      <c r="AM9" s="312">
        <v>1</v>
      </c>
      <c r="AN9" s="313">
        <v>1</v>
      </c>
      <c r="AO9" s="313">
        <v>1</v>
      </c>
      <c r="AP9" s="313">
        <v>1</v>
      </c>
      <c r="AQ9" s="314">
        <v>0</v>
      </c>
      <c r="AR9" s="268"/>
      <c r="AS9" s="315" t="s">
        <v>39</v>
      </c>
      <c r="AT9" s="268"/>
      <c r="AU9" s="316">
        <v>1</v>
      </c>
      <c r="AV9" s="260"/>
      <c r="AW9" s="1"/>
      <c r="AX9" s="270"/>
      <c r="AY9" s="1"/>
    </row>
    <row r="10" spans="1:51" ht="27" customHeight="1">
      <c r="A10" s="1"/>
      <c r="B10" s="1"/>
      <c r="C10" s="37">
        <f t="shared" si="0"/>
        <v>20</v>
      </c>
      <c r="D10" s="78"/>
      <c r="E10" s="78"/>
      <c r="F10" s="257"/>
      <c r="G10" s="257"/>
      <c r="H10" s="257"/>
      <c r="I10" s="257"/>
      <c r="J10" s="257"/>
      <c r="K10" s="257"/>
      <c r="L10" s="78"/>
      <c r="M10" s="257"/>
      <c r="N10" s="257"/>
      <c r="O10" s="257"/>
      <c r="P10" s="78"/>
      <c r="Q10" s="257"/>
      <c r="R10" s="257"/>
      <c r="S10" s="257"/>
      <c r="T10" s="257"/>
      <c r="U10" s="257"/>
      <c r="V10" s="1"/>
      <c r="W10" s="258"/>
      <c r="X10" s="258"/>
      <c r="Y10" s="260"/>
      <c r="Z10" s="260"/>
      <c r="AA10" s="317"/>
      <c r="AB10" s="278"/>
      <c r="AC10" s="278"/>
      <c r="AD10" s="278"/>
      <c r="AE10" s="278"/>
      <c r="AF10" s="278"/>
      <c r="AG10" s="264"/>
      <c r="AH10" s="267"/>
      <c r="AI10" s="260"/>
      <c r="AJ10" s="260"/>
      <c r="AK10" s="261"/>
      <c r="AL10" s="260"/>
      <c r="AM10" s="260"/>
      <c r="AN10" s="260"/>
      <c r="AO10" s="318"/>
      <c r="AP10" s="260"/>
      <c r="AQ10" s="260"/>
      <c r="AR10" s="268"/>
      <c r="AS10" s="319" t="s">
        <v>40</v>
      </c>
      <c r="AT10" s="268"/>
      <c r="AU10" s="318"/>
      <c r="AV10" s="260"/>
      <c r="AW10" s="1"/>
      <c r="AX10" s="270"/>
      <c r="AY10" s="1"/>
    </row>
    <row r="11" spans="1:51" ht="27" customHeight="1">
      <c r="A11" s="1"/>
      <c r="B11" s="1"/>
      <c r="C11" s="37">
        <f t="shared" si="0"/>
        <v>19</v>
      </c>
      <c r="D11" s="78"/>
      <c r="E11" s="78"/>
      <c r="F11" s="257"/>
      <c r="G11" s="257"/>
      <c r="H11" s="257"/>
      <c r="I11" s="257"/>
      <c r="J11" s="257"/>
      <c r="K11" s="257"/>
      <c r="L11" s="78"/>
      <c r="M11" s="257"/>
      <c r="N11" s="257"/>
      <c r="O11" s="257"/>
      <c r="P11" s="78"/>
      <c r="Q11" s="257"/>
      <c r="R11" s="257"/>
      <c r="S11" s="257"/>
      <c r="T11" s="257"/>
      <c r="U11" s="257"/>
      <c r="V11" s="257"/>
      <c r="W11" s="258"/>
      <c r="X11" s="258"/>
      <c r="Y11" s="260"/>
      <c r="Z11" s="260"/>
      <c r="AA11" s="317"/>
      <c r="AB11" s="278"/>
      <c r="AC11" s="278"/>
      <c r="AD11" s="278"/>
      <c r="AE11" s="278"/>
      <c r="AF11" s="278"/>
      <c r="AG11" s="320"/>
      <c r="AH11" s="278"/>
      <c r="AI11" s="321"/>
      <c r="AJ11" s="260"/>
      <c r="AK11" s="261"/>
      <c r="AL11" s="260"/>
      <c r="AM11" s="260"/>
      <c r="AN11" s="260"/>
      <c r="AO11" s="318"/>
      <c r="AP11" s="260"/>
      <c r="AQ11" s="260"/>
      <c r="AR11" s="268"/>
      <c r="AS11" s="319"/>
      <c r="AT11" s="268"/>
      <c r="AU11" s="322"/>
      <c r="AV11" s="260"/>
      <c r="AW11" s="1"/>
      <c r="AX11" s="270"/>
      <c r="AY11" s="1"/>
    </row>
    <row r="12" spans="1:51" ht="27" customHeight="1">
      <c r="A12" s="1"/>
      <c r="B12" s="1"/>
      <c r="C12" s="37">
        <f t="shared" si="0"/>
        <v>18</v>
      </c>
      <c r="D12" s="78"/>
      <c r="E12" s="78"/>
      <c r="F12" s="257"/>
      <c r="G12" s="257"/>
      <c r="H12" s="257"/>
      <c r="I12" s="323">
        <v>2</v>
      </c>
      <c r="J12" s="286">
        <f>$AG$6</f>
        <v>-1</v>
      </c>
      <c r="K12" s="257"/>
      <c r="L12" s="78"/>
      <c r="M12" s="257"/>
      <c r="N12" s="257"/>
      <c r="O12" s="257"/>
      <c r="P12" s="78"/>
      <c r="Q12" s="257"/>
      <c r="R12" s="257"/>
      <c r="S12" s="257"/>
      <c r="T12" s="257"/>
      <c r="U12" s="257"/>
      <c r="V12" s="257"/>
      <c r="W12" s="257"/>
      <c r="X12" s="258"/>
      <c r="Y12" s="260"/>
      <c r="Z12" s="260"/>
      <c r="AA12" s="317"/>
      <c r="AB12" s="278"/>
      <c r="AC12" s="278"/>
      <c r="AD12" s="278"/>
      <c r="AE12" s="278"/>
      <c r="AF12" s="278"/>
      <c r="AG12" s="324"/>
      <c r="AH12" s="325"/>
      <c r="AI12" s="326" t="s">
        <v>41</v>
      </c>
      <c r="AJ12" s="260"/>
      <c r="AK12" s="261"/>
      <c r="AL12" s="260"/>
      <c r="AM12" s="260"/>
      <c r="AN12" s="260"/>
      <c r="AO12" s="318"/>
      <c r="AP12" s="260"/>
      <c r="AQ12" s="260"/>
      <c r="AR12" s="268"/>
      <c r="AS12" s="319"/>
      <c r="AT12" s="268"/>
      <c r="AU12" s="322"/>
      <c r="AV12" s="260"/>
      <c r="AW12" s="1"/>
      <c r="AX12" s="270"/>
      <c r="AY12" s="1"/>
    </row>
    <row r="13" spans="1:51" ht="27" customHeight="1" thickBot="1">
      <c r="A13" s="1"/>
      <c r="B13" s="1"/>
      <c r="C13" s="37">
        <f t="shared" si="0"/>
        <v>17</v>
      </c>
      <c r="D13" s="78"/>
      <c r="E13" s="78"/>
      <c r="F13" s="257"/>
      <c r="G13" s="257"/>
      <c r="H13" s="257"/>
      <c r="I13" s="297">
        <f>I$30</f>
        <v>6</v>
      </c>
      <c r="J13" s="298">
        <f>$C13</f>
        <v>17</v>
      </c>
      <c r="K13" s="257"/>
      <c r="L13" s="78"/>
      <c r="M13" s="257"/>
      <c r="N13" s="257"/>
      <c r="O13" s="257"/>
      <c r="P13" s="78"/>
      <c r="Q13" s="257"/>
      <c r="R13" s="257"/>
      <c r="S13" s="257"/>
      <c r="T13" s="257"/>
      <c r="U13" s="257"/>
      <c r="V13" s="257"/>
      <c r="W13" s="258"/>
      <c r="X13" s="258"/>
      <c r="Y13" s="260"/>
      <c r="Z13" s="260"/>
      <c r="AA13" s="317"/>
      <c r="AB13" s="278"/>
      <c r="AC13" s="278"/>
      <c r="AD13" s="278"/>
      <c r="AE13" s="278"/>
      <c r="AF13" s="278"/>
      <c r="AG13" s="327" t="s">
        <v>42</v>
      </c>
      <c r="AH13" s="267" t="s">
        <v>20</v>
      </c>
      <c r="AI13" s="267" t="s">
        <v>21</v>
      </c>
      <c r="AJ13" s="260"/>
      <c r="AK13" s="261"/>
      <c r="AL13" s="260"/>
      <c r="AM13" s="260"/>
      <c r="AN13" s="260"/>
      <c r="AO13" s="318"/>
      <c r="AP13" s="260"/>
      <c r="AQ13" s="260"/>
      <c r="AR13" s="268"/>
      <c r="AS13" s="319"/>
      <c r="AT13" s="268"/>
      <c r="AU13" s="322"/>
      <c r="AV13" s="260"/>
      <c r="AW13" s="1"/>
      <c r="AX13" s="270"/>
      <c r="AY13" s="1"/>
    </row>
    <row r="14" spans="1:51" ht="27" customHeight="1" thickBot="1">
      <c r="A14" s="1"/>
      <c r="B14" s="1"/>
      <c r="C14" s="37">
        <f t="shared" si="0"/>
        <v>16</v>
      </c>
      <c r="D14" s="78"/>
      <c r="E14" s="78"/>
      <c r="F14" s="257"/>
      <c r="G14" s="257"/>
      <c r="H14" s="257"/>
      <c r="I14" s="257"/>
      <c r="J14" s="257"/>
      <c r="K14" s="257"/>
      <c r="L14" s="78"/>
      <c r="M14" s="257"/>
      <c r="N14" s="257"/>
      <c r="O14" s="257"/>
      <c r="P14" s="257"/>
      <c r="Q14" s="257"/>
      <c r="R14" s="257"/>
      <c r="S14" s="257"/>
      <c r="T14" s="257"/>
      <c r="U14" s="257"/>
      <c r="V14" s="257"/>
      <c r="W14" s="78"/>
      <c r="X14" s="258"/>
      <c r="Y14" s="260"/>
      <c r="Z14" s="260"/>
      <c r="AA14" s="328">
        <v>0</v>
      </c>
      <c r="AB14" s="329">
        <f>SQRT(($P$7-$I$13)^2+($Q$7-$J$13)^2)</f>
        <v>9.2195444572928871</v>
      </c>
      <c r="AC14" s="329">
        <f>SQRT(($P$7-$N$17)^2+($Q$7-$O$17)^2)</f>
        <v>10.198039027185569</v>
      </c>
      <c r="AD14" s="330">
        <f>SQRT(($P$7-$D$29)^2+($Q$7-$E$29)^2)</f>
        <v>19.646882704388499</v>
      </c>
      <c r="AE14" s="331"/>
      <c r="AF14" s="332"/>
      <c r="AG14" s="333">
        <f>SQRT(($P$7-$E$19)^2+($Q$7-$F$19)^2)</f>
        <v>16.278820596099706</v>
      </c>
      <c r="AH14" s="334">
        <f>$P$7</f>
        <v>13</v>
      </c>
      <c r="AI14" s="334">
        <f>$Q$7</f>
        <v>23</v>
      </c>
      <c r="AJ14" s="260"/>
      <c r="AK14" s="261"/>
      <c r="AL14" s="260"/>
      <c r="AM14" s="279">
        <f t="array" ref="AM14:AQ18">MINVERSE(AM5:AQ9)</f>
        <v>-0.43716267485620885</v>
      </c>
      <c r="AN14" s="280">
        <v>0.25980677111651668</v>
      </c>
      <c r="AO14" s="280">
        <v>0.21395855233882177</v>
      </c>
      <c r="AP14" s="281">
        <v>-3.6602648599129782E-2</v>
      </c>
      <c r="AQ14" s="282">
        <v>0.44883860001873954</v>
      </c>
      <c r="AR14" s="278"/>
      <c r="AS14" s="284">
        <f>$AF$27*AG14+$AF$28</f>
        <v>16.096974370871386</v>
      </c>
      <c r="AT14" s="278"/>
      <c r="AU14" s="335">
        <f t="array" ref="AU14:AU18">MMULT(AM14:AQ18,AS14:AS18)</f>
        <v>-7.6822707433232162E-2</v>
      </c>
      <c r="AV14" s="260"/>
      <c r="AW14" s="1"/>
      <c r="AX14" s="270"/>
      <c r="AY14" s="1"/>
    </row>
    <row r="15" spans="1:51" ht="27" customHeight="1" thickBot="1">
      <c r="A15" s="1"/>
      <c r="B15" s="1"/>
      <c r="C15" s="37">
        <f t="shared" si="0"/>
        <v>15</v>
      </c>
      <c r="D15" s="78"/>
      <c r="E15" s="78"/>
      <c r="F15" s="257"/>
      <c r="G15" s="257"/>
      <c r="H15" s="257"/>
      <c r="I15" s="257"/>
      <c r="J15" s="257"/>
      <c r="K15" s="257"/>
      <c r="L15" s="257"/>
      <c r="M15" s="257"/>
      <c r="N15" s="257"/>
      <c r="O15" s="257"/>
      <c r="P15" s="257"/>
      <c r="Q15" s="257"/>
      <c r="R15" s="257"/>
      <c r="S15" s="257"/>
      <c r="T15" s="257"/>
      <c r="U15" s="257"/>
      <c r="V15" s="1"/>
      <c r="W15" s="78"/>
      <c r="X15" s="78"/>
      <c r="Y15" s="260"/>
      <c r="Z15" s="260"/>
      <c r="AA15" s="337">
        <f>AB14</f>
        <v>9.2195444572928871</v>
      </c>
      <c r="AB15" s="328">
        <v>0</v>
      </c>
      <c r="AC15" s="338">
        <f>SQRT(($N$17-$I$13)^2+($J$13-$O$17)^2)</f>
        <v>6.4031242374328485</v>
      </c>
      <c r="AD15" s="339">
        <f>SQRT(($D$29-$I$13)^2+($J$13-$E$29)^2)</f>
        <v>13.152946437965905</v>
      </c>
      <c r="AE15" s="340"/>
      <c r="AF15" s="332"/>
      <c r="AG15" s="341">
        <f>SQRT(($I$13-$E$19)^2+($J$13-$F$19)^2)</f>
        <v>7.2111025509279782</v>
      </c>
      <c r="AH15" s="334">
        <f>$I$13</f>
        <v>6</v>
      </c>
      <c r="AI15" s="334">
        <f>$J$13</f>
        <v>17</v>
      </c>
      <c r="AJ15" s="260"/>
      <c r="AK15" s="261"/>
      <c r="AL15" s="260"/>
      <c r="AM15" s="291">
        <v>0.25980677111651712</v>
      </c>
      <c r="AN15" s="292">
        <v>-0.71840018391983129</v>
      </c>
      <c r="AO15" s="293">
        <v>0.35548212300223592</v>
      </c>
      <c r="AP15" s="294">
        <v>0.10311128980107843</v>
      </c>
      <c r="AQ15" s="295">
        <v>0.13889806481609812</v>
      </c>
      <c r="AR15" s="278"/>
      <c r="AS15" s="296">
        <f>$AF$27*AG15+$AF$28</f>
        <v>14.801586078703997</v>
      </c>
      <c r="AT15" s="278"/>
      <c r="AU15" s="335">
        <v>0.63591133921791776</v>
      </c>
      <c r="AV15" s="278"/>
      <c r="AW15" s="1"/>
      <c r="AX15" s="1"/>
      <c r="AY15" s="1"/>
    </row>
    <row r="16" spans="1:51" ht="27" customHeight="1" thickBot="1">
      <c r="A16" s="1"/>
      <c r="B16" s="1"/>
      <c r="C16" s="37">
        <f t="shared" si="0"/>
        <v>14</v>
      </c>
      <c r="D16" s="78"/>
      <c r="E16" s="78"/>
      <c r="F16" s="257"/>
      <c r="G16" s="257"/>
      <c r="H16" s="257"/>
      <c r="I16" s="257"/>
      <c r="J16" s="257"/>
      <c r="K16" s="257"/>
      <c r="L16" s="257"/>
      <c r="M16" s="257"/>
      <c r="N16" s="285">
        <v>3</v>
      </c>
      <c r="O16" s="342">
        <f>$AG$7</f>
        <v>-20</v>
      </c>
      <c r="P16" s="257"/>
      <c r="Q16" s="257"/>
      <c r="R16" s="257"/>
      <c r="S16" s="257"/>
      <c r="T16" s="257"/>
      <c r="U16" s="257"/>
      <c r="V16" s="1"/>
      <c r="W16" s="258"/>
      <c r="X16" s="1"/>
      <c r="Y16" s="260"/>
      <c r="Z16" s="278"/>
      <c r="AA16" s="337">
        <f>AC14</f>
        <v>10.198039027185569</v>
      </c>
      <c r="AB16" s="343">
        <f>AC15</f>
        <v>6.4031242374328485</v>
      </c>
      <c r="AC16" s="328">
        <v>0</v>
      </c>
      <c r="AD16" s="344">
        <f>SQRT(($N$17-$D$29)^2+($O$17-$E$29)^2)</f>
        <v>9.4868329805051381</v>
      </c>
      <c r="AE16" s="340"/>
      <c r="AF16" s="332"/>
      <c r="AG16" s="341">
        <f>SQRT(($N$17-$E$19)^2+($O$17-$F$19)^2)</f>
        <v>9.2195444572928871</v>
      </c>
      <c r="AH16" s="334">
        <f>$N$17</f>
        <v>11</v>
      </c>
      <c r="AI16" s="334">
        <f>$O$17</f>
        <v>13</v>
      </c>
      <c r="AJ16" s="260"/>
      <c r="AK16" s="261"/>
      <c r="AL16" s="260"/>
      <c r="AM16" s="291">
        <v>0.21395855233882152</v>
      </c>
      <c r="AN16" s="293">
        <v>0.35548212300223603</v>
      </c>
      <c r="AO16" s="292">
        <v>-0.88666526827344716</v>
      </c>
      <c r="AP16" s="294">
        <v>0.31722459293238947</v>
      </c>
      <c r="AQ16" s="295">
        <v>-6.6801513597062864E-2</v>
      </c>
      <c r="AR16" s="278"/>
      <c r="AS16" s="296">
        <f>$AF$27*AG16+$AF$28</f>
        <v>15.08850635104184</v>
      </c>
      <c r="AT16" s="278"/>
      <c r="AU16" s="335">
        <v>0.13583274962988379</v>
      </c>
      <c r="AV16" s="278"/>
      <c r="AW16" s="1"/>
      <c r="AX16" s="1"/>
      <c r="AY16" s="1"/>
    </row>
    <row r="17" spans="1:51" ht="27" customHeight="1" thickBot="1">
      <c r="A17" s="1"/>
      <c r="B17" s="1"/>
      <c r="C17" s="37">
        <f t="shared" si="0"/>
        <v>13</v>
      </c>
      <c r="D17" s="78"/>
      <c r="E17" s="257"/>
      <c r="F17" s="257"/>
      <c r="G17" s="257"/>
      <c r="H17" s="257"/>
      <c r="I17" s="257"/>
      <c r="J17" s="257"/>
      <c r="K17" s="257"/>
      <c r="L17" s="257"/>
      <c r="M17" s="257"/>
      <c r="N17" s="297">
        <f>N$30</f>
        <v>11</v>
      </c>
      <c r="O17" s="298">
        <f>$C17</f>
        <v>13</v>
      </c>
      <c r="P17" s="257"/>
      <c r="Q17" s="257"/>
      <c r="R17" s="257"/>
      <c r="S17" s="257"/>
      <c r="T17" s="257"/>
      <c r="U17" s="285">
        <v>4</v>
      </c>
      <c r="V17" s="286">
        <f>$AG$8</f>
        <v>400</v>
      </c>
      <c r="W17" s="1"/>
      <c r="X17" s="1"/>
      <c r="Y17" s="260"/>
      <c r="Z17" s="278"/>
      <c r="AA17" s="345">
        <f>AD14</f>
        <v>19.646882704388499</v>
      </c>
      <c r="AB17" s="346">
        <f>AD15</f>
        <v>13.152946437965905</v>
      </c>
      <c r="AC17" s="346">
        <f>AD16</f>
        <v>9.4868329805051381</v>
      </c>
      <c r="AD17" s="328">
        <v>0</v>
      </c>
      <c r="AE17" s="340"/>
      <c r="AF17" s="332"/>
      <c r="AG17" s="347">
        <f>SQRT(($E$13-$E$19)^2+($F$13-$F$19)^2)</f>
        <v>11.180339887498949</v>
      </c>
      <c r="AH17" s="334">
        <f>$U$18</f>
        <v>18</v>
      </c>
      <c r="AI17" s="334">
        <f>$V$18</f>
        <v>12</v>
      </c>
      <c r="AJ17" s="260"/>
      <c r="AK17" s="261"/>
      <c r="AL17" s="260"/>
      <c r="AM17" s="303">
        <v>-3.660264859912981E-2</v>
      </c>
      <c r="AN17" s="304">
        <v>0.10311128980107857</v>
      </c>
      <c r="AO17" s="304">
        <v>0.31722459293238947</v>
      </c>
      <c r="AP17" s="305">
        <v>-0.38373323413433819</v>
      </c>
      <c r="AQ17" s="295">
        <v>0.47906484876222499</v>
      </c>
      <c r="AR17" s="278"/>
      <c r="AS17" s="306">
        <f>$AF$27*AG17+$AF$28</f>
        <v>15.36861998392842</v>
      </c>
      <c r="AT17" s="278"/>
      <c r="AU17" s="335">
        <v>0.30507861858542717</v>
      </c>
      <c r="AV17" s="278"/>
      <c r="AW17" s="1"/>
      <c r="AX17" s="1"/>
      <c r="AY17" s="1"/>
    </row>
    <row r="18" spans="1:51" ht="27" customHeight="1" thickBot="1">
      <c r="A18" s="1"/>
      <c r="B18" s="1"/>
      <c r="C18" s="37">
        <f t="shared" si="0"/>
        <v>12</v>
      </c>
      <c r="D18" s="78"/>
      <c r="E18" s="323">
        <v>5</v>
      </c>
      <c r="F18" s="348">
        <f>SUM(AS24:AS27)</f>
        <v>116.37419987935832</v>
      </c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97">
        <f>U$30</f>
        <v>18</v>
      </c>
      <c r="V18" s="298">
        <f>$C18</f>
        <v>12</v>
      </c>
      <c r="W18" s="1"/>
      <c r="X18" s="1"/>
      <c r="Y18" s="260"/>
      <c r="Z18" s="278"/>
      <c r="AA18" s="349"/>
      <c r="AB18" s="350"/>
      <c r="AC18" s="350"/>
      <c r="AD18" s="350"/>
      <c r="AE18" s="351"/>
      <c r="AF18" s="352"/>
      <c r="AG18" s="353"/>
      <c r="AH18" s="354">
        <f>E19</f>
        <v>2</v>
      </c>
      <c r="AI18" s="354">
        <f>F19</f>
        <v>11</v>
      </c>
      <c r="AJ18" s="260"/>
      <c r="AL18" s="260"/>
      <c r="AM18" s="312">
        <v>0.44883860001873954</v>
      </c>
      <c r="AN18" s="313">
        <v>0.13889806481609815</v>
      </c>
      <c r="AO18" s="313">
        <v>-6.680151359706317E-2</v>
      </c>
      <c r="AP18" s="313">
        <v>0.47906484876222527</v>
      </c>
      <c r="AQ18" s="314">
        <v>-15.20163761889901</v>
      </c>
      <c r="AR18" s="278"/>
      <c r="AS18" s="316">
        <v>1</v>
      </c>
      <c r="AT18" s="278"/>
      <c r="AU18" s="336">
        <v>0.43384803091760205</v>
      </c>
      <c r="AV18" s="278"/>
      <c r="AW18" s="1"/>
      <c r="AX18" s="1"/>
      <c r="AY18" s="1"/>
    </row>
    <row r="19" spans="1:51" ht="27" customHeight="1">
      <c r="A19" s="1"/>
      <c r="B19" s="1"/>
      <c r="C19" s="37">
        <f t="shared" si="0"/>
        <v>11</v>
      </c>
      <c r="D19" s="78"/>
      <c r="E19" s="355">
        <f>E$30</f>
        <v>2</v>
      </c>
      <c r="F19" s="355">
        <f>$C19</f>
        <v>11</v>
      </c>
      <c r="G19" s="78"/>
      <c r="H19" s="257"/>
      <c r="I19" s="257"/>
      <c r="J19" s="257"/>
      <c r="K19" s="257"/>
      <c r="L19" s="257"/>
      <c r="M19" s="257"/>
      <c r="N19" s="257"/>
      <c r="O19" s="257"/>
      <c r="P19" s="257"/>
      <c r="Q19" s="257"/>
      <c r="R19" s="257"/>
      <c r="S19" s="257"/>
      <c r="T19" s="257"/>
      <c r="U19" s="257"/>
      <c r="V19" s="1"/>
      <c r="W19" s="1"/>
      <c r="X19" s="1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1"/>
      <c r="AL19" s="260"/>
      <c r="AM19" s="260"/>
      <c r="AN19" s="260"/>
      <c r="AO19" s="260"/>
      <c r="AP19" s="278"/>
      <c r="AQ19" s="356" t="s">
        <v>43</v>
      </c>
      <c r="AR19" s="357"/>
      <c r="AS19" s="278"/>
      <c r="AT19" s="357"/>
      <c r="AU19" s="358">
        <f>SUM(AU14:AU17)</f>
        <v>0.99999999999999656</v>
      </c>
      <c r="AV19" s="357"/>
      <c r="AW19" s="1"/>
      <c r="AX19" s="1"/>
      <c r="AY19" s="1"/>
    </row>
    <row r="20" spans="1:51" ht="27" customHeight="1">
      <c r="A20" s="1"/>
      <c r="B20" s="1"/>
      <c r="C20" s="37">
        <f t="shared" si="0"/>
        <v>10</v>
      </c>
      <c r="D20" s="78"/>
      <c r="E20" s="78"/>
      <c r="F20" s="78"/>
      <c r="G20" s="78"/>
      <c r="H20" s="257"/>
      <c r="I20" s="257"/>
      <c r="J20" s="257"/>
      <c r="K20" s="257"/>
      <c r="L20" s="257"/>
      <c r="M20" s="257"/>
      <c r="N20" s="257"/>
      <c r="O20" s="257"/>
      <c r="P20" s="257"/>
      <c r="Q20" s="257"/>
      <c r="R20" s="257"/>
      <c r="S20" s="257"/>
      <c r="T20" s="257"/>
      <c r="U20" s="257"/>
      <c r="V20" s="1"/>
      <c r="W20" s="1"/>
      <c r="X20" s="1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1"/>
      <c r="AL20" s="260"/>
      <c r="AM20" s="260"/>
      <c r="AN20" s="260"/>
      <c r="AO20" s="260"/>
      <c r="AP20" s="260"/>
      <c r="AQ20" s="356"/>
      <c r="AR20" s="357"/>
      <c r="AS20" s="278"/>
      <c r="AT20" s="357"/>
      <c r="AU20" s="359" t="s">
        <v>44</v>
      </c>
      <c r="AV20" s="357"/>
      <c r="AW20" s="1"/>
      <c r="AX20" s="1"/>
      <c r="AY20" s="1"/>
    </row>
    <row r="21" spans="1:51" ht="27" customHeight="1">
      <c r="A21" s="1"/>
      <c r="B21" s="1"/>
      <c r="C21" s="37">
        <f t="shared" si="0"/>
        <v>9</v>
      </c>
      <c r="D21" s="78"/>
      <c r="E21" s="78"/>
      <c r="F21" s="78"/>
      <c r="G21" s="78"/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1"/>
      <c r="W21" s="1"/>
      <c r="X21" s="1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1"/>
      <c r="AL21" s="260"/>
      <c r="AM21" s="260"/>
      <c r="AN21" s="360"/>
      <c r="AO21" s="360"/>
      <c r="AP21" s="361"/>
      <c r="AQ21" s="361"/>
      <c r="AR21" s="357"/>
      <c r="AS21" s="278"/>
      <c r="AT21" s="357"/>
      <c r="AU21" s="357"/>
      <c r="AV21" s="357"/>
      <c r="AW21" s="1"/>
      <c r="AX21" s="1"/>
      <c r="AY21" s="1"/>
    </row>
    <row r="22" spans="1:51" ht="27" customHeight="1">
      <c r="A22" s="1"/>
      <c r="B22" s="1"/>
      <c r="C22" s="37">
        <f t="shared" si="0"/>
        <v>8</v>
      </c>
      <c r="D22" s="78"/>
      <c r="E22" s="257"/>
      <c r="F22" s="257"/>
      <c r="G22" s="78"/>
      <c r="H22" s="257"/>
      <c r="I22" s="257"/>
      <c r="J22" s="257"/>
      <c r="K22" s="257"/>
      <c r="L22" s="257"/>
      <c r="M22" s="257"/>
      <c r="N22" s="257"/>
      <c r="O22" s="257"/>
      <c r="P22" s="257"/>
      <c r="Q22" s="257"/>
      <c r="R22" s="257"/>
      <c r="S22" s="257"/>
      <c r="T22" s="257"/>
      <c r="U22" s="257"/>
      <c r="V22" s="1"/>
      <c r="W22" s="1"/>
      <c r="X22" s="1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1"/>
      <c r="AL22" s="260"/>
      <c r="AM22" s="260"/>
      <c r="AN22" s="260"/>
      <c r="AO22" s="360"/>
      <c r="AP22" s="360"/>
      <c r="AQ22" s="361"/>
      <c r="AR22" s="357"/>
      <c r="AS22" s="278"/>
      <c r="AT22" s="357"/>
      <c r="AU22" s="357"/>
      <c r="AV22" s="357"/>
      <c r="AW22" s="1"/>
      <c r="AX22" s="1"/>
      <c r="AY22" s="1"/>
    </row>
    <row r="23" spans="1:51" ht="27" customHeight="1" thickBot="1">
      <c r="A23" s="1"/>
      <c r="B23" s="1"/>
      <c r="C23" s="37">
        <f t="shared" si="0"/>
        <v>7</v>
      </c>
      <c r="D23" s="78"/>
      <c r="E23" s="257"/>
      <c r="F23" s="257"/>
      <c r="G23" s="78"/>
      <c r="H23" s="257"/>
      <c r="I23" s="257"/>
      <c r="J23" s="257"/>
      <c r="K23" s="257"/>
      <c r="L23" s="257"/>
      <c r="M23" s="257"/>
      <c r="N23" s="257"/>
      <c r="O23" s="257"/>
      <c r="P23" s="78"/>
      <c r="Q23" s="257"/>
      <c r="R23" s="257"/>
      <c r="S23" s="257"/>
      <c r="T23" s="257"/>
      <c r="U23" s="257"/>
      <c r="V23" s="1"/>
      <c r="W23" s="1"/>
      <c r="X23" s="1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1"/>
      <c r="AL23" s="260"/>
      <c r="AM23" s="260"/>
      <c r="AN23" s="260"/>
      <c r="AO23" s="360"/>
      <c r="AP23" s="360"/>
      <c r="AQ23" s="360"/>
      <c r="AR23" s="357"/>
      <c r="AS23" s="278"/>
      <c r="AT23" s="357"/>
      <c r="AU23" s="357"/>
      <c r="AV23" s="357"/>
      <c r="AW23" s="1"/>
      <c r="AX23" s="1"/>
      <c r="AY23" s="1"/>
    </row>
    <row r="24" spans="1:51" ht="27" customHeight="1" thickBot="1">
      <c r="A24" s="1"/>
      <c r="B24" s="1"/>
      <c r="C24" s="37">
        <f t="shared" si="0"/>
        <v>6</v>
      </c>
      <c r="D24" s="78"/>
      <c r="E24" s="78"/>
      <c r="F24" s="78"/>
      <c r="G24" s="78"/>
      <c r="H24" s="257"/>
      <c r="I24" s="257"/>
      <c r="J24" s="257"/>
      <c r="K24" s="257"/>
      <c r="L24" s="257"/>
      <c r="M24" s="257"/>
      <c r="N24" s="257"/>
      <c r="O24" s="257"/>
      <c r="P24" s="257"/>
      <c r="Q24" s="257"/>
      <c r="R24" s="257"/>
      <c r="S24" s="257"/>
      <c r="T24" s="257"/>
      <c r="U24" s="257"/>
      <c r="V24" s="1"/>
      <c r="W24" s="1"/>
      <c r="X24" s="1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1"/>
      <c r="AL24" s="260"/>
      <c r="AM24" s="260"/>
      <c r="AN24" s="360"/>
      <c r="AO24" s="360"/>
      <c r="AP24" s="360"/>
      <c r="AQ24" s="335">
        <f t="array" ref="AQ24:AQ27">MMULT(AM14:AQ18,AS14:AS18)</f>
        <v>-7.6822707433232162E-2</v>
      </c>
      <c r="AR24" s="357"/>
      <c r="AS24" s="362">
        <f>AG5*AQ24</f>
        <v>-2.3046812229969649</v>
      </c>
      <c r="AT24" s="357"/>
      <c r="AU24" s="357"/>
      <c r="AV24" s="357"/>
      <c r="AW24" s="270"/>
      <c r="AX24" s="1"/>
      <c r="AY24" s="1"/>
    </row>
    <row r="25" spans="1:51" ht="27" customHeight="1" thickBot="1">
      <c r="A25" s="1"/>
      <c r="B25" s="1"/>
      <c r="C25" s="37">
        <f t="shared" si="0"/>
        <v>5</v>
      </c>
      <c r="D25" s="78"/>
      <c r="E25" s="78"/>
      <c r="F25" s="78"/>
      <c r="G25" s="78"/>
      <c r="H25" s="78"/>
      <c r="I25" s="257"/>
      <c r="J25" s="257"/>
      <c r="K25" s="257"/>
      <c r="L25" s="257"/>
      <c r="M25" s="257"/>
      <c r="N25" s="257"/>
      <c r="O25" s="257"/>
      <c r="P25" s="257"/>
      <c r="Q25" s="257"/>
      <c r="R25" s="257"/>
      <c r="S25" s="257"/>
      <c r="T25" s="257"/>
      <c r="U25" s="257"/>
      <c r="V25" s="1"/>
      <c r="W25" s="1"/>
      <c r="X25" s="1"/>
      <c r="Y25" s="260"/>
      <c r="Z25" s="260"/>
      <c r="AA25" s="260"/>
      <c r="AB25" s="260"/>
      <c r="AC25" s="260"/>
      <c r="AD25" s="260"/>
      <c r="AE25" s="363"/>
      <c r="AF25" s="363"/>
      <c r="AG25" s="363"/>
      <c r="AH25" s="364"/>
      <c r="AI25" s="364"/>
      <c r="AJ25" s="364"/>
      <c r="AK25" s="261"/>
      <c r="AL25" s="260"/>
      <c r="AM25" s="260"/>
      <c r="AN25" s="360"/>
      <c r="AO25" s="360"/>
      <c r="AP25" s="360"/>
      <c r="AQ25" s="335">
        <v>0.63591133921791776</v>
      </c>
      <c r="AR25" s="357"/>
      <c r="AS25" s="362">
        <f>AG6*AQ25</f>
        <v>-0.63591133921791776</v>
      </c>
      <c r="AT25" s="357"/>
      <c r="AU25" s="357"/>
      <c r="AV25" s="357"/>
      <c r="AW25" s="270"/>
      <c r="AX25" s="1"/>
      <c r="AY25" s="1"/>
    </row>
    <row r="26" spans="1:51" ht="27" customHeight="1" thickBot="1">
      <c r="A26" s="1"/>
      <c r="B26" s="1"/>
      <c r="C26" s="37">
        <f t="shared" si="0"/>
        <v>4</v>
      </c>
      <c r="D26" s="78"/>
      <c r="E26" s="257"/>
      <c r="F26" s="257"/>
      <c r="G26" s="78"/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7"/>
      <c r="S26" s="257"/>
      <c r="T26" s="257"/>
      <c r="U26" s="257"/>
      <c r="V26" s="1"/>
      <c r="W26" s="1"/>
      <c r="X26" s="1"/>
      <c r="Y26" s="260"/>
      <c r="Z26" s="260"/>
      <c r="AA26" s="260"/>
      <c r="AB26" s="260"/>
      <c r="AC26" s="260"/>
      <c r="AD26" s="260"/>
      <c r="AE26" s="363"/>
      <c r="AF26" s="363"/>
      <c r="AG26" s="363"/>
      <c r="AH26" s="364"/>
      <c r="AI26" s="364"/>
      <c r="AJ26" s="364"/>
      <c r="AK26" s="261"/>
      <c r="AL26" s="260"/>
      <c r="AM26" s="260"/>
      <c r="AN26" s="360"/>
      <c r="AO26" s="360"/>
      <c r="AP26" s="360"/>
      <c r="AQ26" s="335">
        <v>0.13583274962988379</v>
      </c>
      <c r="AR26" s="357"/>
      <c r="AS26" s="362">
        <f>AG7*AQ26</f>
        <v>-2.7166549925976757</v>
      </c>
      <c r="AT26" s="357"/>
      <c r="AU26" s="357"/>
      <c r="AV26" s="357"/>
      <c r="AW26" s="270"/>
      <c r="AX26" s="1"/>
      <c r="AY26" s="1"/>
    </row>
    <row r="27" spans="1:51" ht="27" customHeight="1" thickBot="1">
      <c r="A27" s="1"/>
      <c r="B27" s="1"/>
      <c r="C27" s="37">
        <f t="shared" si="0"/>
        <v>3</v>
      </c>
      <c r="D27" s="78"/>
      <c r="E27" s="257"/>
      <c r="F27" s="257"/>
      <c r="G27" s="257"/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1"/>
      <c r="W27" s="1"/>
      <c r="X27" s="1"/>
      <c r="Y27" s="260"/>
      <c r="Z27" s="260"/>
      <c r="AA27" s="260"/>
      <c r="AB27" s="260"/>
      <c r="AC27" s="260"/>
      <c r="AD27" s="260"/>
      <c r="AE27" s="363" t="s">
        <v>45</v>
      </c>
      <c r="AF27" s="365">
        <f>SLOPE($AI$14:$AI$18,$AH$14:$AH$18)</f>
        <v>0.14285714285714285</v>
      </c>
      <c r="AG27" s="366" t="s">
        <v>46</v>
      </c>
      <c r="AH27" s="364"/>
      <c r="AI27" s="364"/>
      <c r="AJ27" s="364"/>
      <c r="AK27" s="261"/>
      <c r="AL27" s="260"/>
      <c r="AM27" s="260"/>
      <c r="AN27" s="360"/>
      <c r="AO27" s="360"/>
      <c r="AP27" s="360"/>
      <c r="AQ27" s="335">
        <v>0.30507861858542717</v>
      </c>
      <c r="AR27" s="357"/>
      <c r="AS27" s="362">
        <f>AG8*AQ27</f>
        <v>122.03144743417087</v>
      </c>
      <c r="AT27" s="357"/>
      <c r="AU27" s="357"/>
      <c r="AV27" s="357"/>
      <c r="AW27" s="270"/>
      <c r="AX27" s="1"/>
      <c r="AY27" s="1"/>
    </row>
    <row r="28" spans="1:51" ht="27" customHeight="1" thickBot="1">
      <c r="A28" s="1"/>
      <c r="B28" s="1"/>
      <c r="C28" s="37">
        <f t="shared" si="0"/>
        <v>2</v>
      </c>
      <c r="D28" s="285" t="s">
        <v>47</v>
      </c>
      <c r="E28" s="286">
        <v>1</v>
      </c>
      <c r="F28" s="258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60"/>
      <c r="Z28" s="260"/>
      <c r="AA28" s="260"/>
      <c r="AB28" s="260"/>
      <c r="AC28" s="260"/>
      <c r="AD28" s="260"/>
      <c r="AE28" s="363" t="s">
        <v>48</v>
      </c>
      <c r="AF28" s="365">
        <f>INTERCEPT($AI$14:$AI$18,$AH$14:$AH$18)</f>
        <v>13.77142857142857</v>
      </c>
      <c r="AG28" s="366" t="s">
        <v>49</v>
      </c>
      <c r="AH28" s="364"/>
      <c r="AI28" s="364"/>
      <c r="AJ28" s="364"/>
      <c r="AK28" s="261"/>
      <c r="AL28" s="260"/>
      <c r="AM28" s="260"/>
      <c r="AN28" s="360"/>
      <c r="AO28" s="360"/>
      <c r="AP28" s="367">
        <v>5</v>
      </c>
      <c r="AQ28" s="368"/>
      <c r="AR28" s="357"/>
      <c r="AS28" s="369"/>
      <c r="AT28" s="260"/>
      <c r="AU28" s="370" t="s">
        <v>50</v>
      </c>
      <c r="AV28" s="357"/>
      <c r="AW28" s="270"/>
      <c r="AX28" s="1"/>
      <c r="AY28" s="1"/>
    </row>
    <row r="29" spans="1:51" ht="27" customHeight="1" thickBot="1">
      <c r="A29" s="1"/>
      <c r="B29" s="1"/>
      <c r="C29" s="37">
        <f>C30+1</f>
        <v>1</v>
      </c>
      <c r="D29" s="371">
        <f>K$30</f>
        <v>8</v>
      </c>
      <c r="E29" s="372">
        <f>$C26</f>
        <v>4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270"/>
      <c r="Q29" s="270"/>
      <c r="R29" s="1"/>
      <c r="S29" s="1"/>
      <c r="T29" s="1"/>
      <c r="U29" s="1"/>
      <c r="V29" s="1"/>
      <c r="W29" s="270"/>
      <c r="X29" s="259" t="s">
        <v>20</v>
      </c>
      <c r="Y29" s="260"/>
      <c r="Z29" s="260"/>
      <c r="AA29" s="260"/>
      <c r="AB29" s="260"/>
      <c r="AC29" s="260"/>
      <c r="AD29" s="260"/>
      <c r="AE29" s="365"/>
      <c r="AF29" s="365"/>
      <c r="AG29" s="365"/>
      <c r="AH29" s="364"/>
      <c r="AI29" s="364"/>
      <c r="AJ29" s="364"/>
      <c r="AK29" s="261"/>
      <c r="AL29" s="260"/>
      <c r="AM29" s="360"/>
      <c r="AN29" s="360"/>
      <c r="AO29" s="360"/>
      <c r="AP29" s="373"/>
      <c r="AQ29" s="374" t="s">
        <v>51</v>
      </c>
      <c r="AR29" s="260"/>
      <c r="AS29" s="375">
        <f>SUM(AS24:AS27)</f>
        <v>116.37419987935832</v>
      </c>
      <c r="AT29" s="260"/>
      <c r="AU29" s="370" t="s">
        <v>52</v>
      </c>
      <c r="AV29" s="357"/>
      <c r="AW29" s="270"/>
      <c r="AX29" s="270"/>
      <c r="AY29" s="1"/>
    </row>
    <row r="30" spans="1:51" s="103" customFormat="1" ht="27" customHeight="1">
      <c r="A30" s="257"/>
      <c r="B30" s="37">
        <v>-1</v>
      </c>
      <c r="C30" s="37">
        <v>0</v>
      </c>
      <c r="D30" s="37">
        <f>C30+1</f>
        <v>1</v>
      </c>
      <c r="E30" s="37">
        <f t="shared" ref="E30:X30" si="2">D30+1</f>
        <v>2</v>
      </c>
      <c r="F30" s="37">
        <f t="shared" si="2"/>
        <v>3</v>
      </c>
      <c r="G30" s="37">
        <f t="shared" si="2"/>
        <v>4</v>
      </c>
      <c r="H30" s="37">
        <f t="shared" si="2"/>
        <v>5</v>
      </c>
      <c r="I30" s="37">
        <f t="shared" si="2"/>
        <v>6</v>
      </c>
      <c r="J30" s="37">
        <f t="shared" si="2"/>
        <v>7</v>
      </c>
      <c r="K30" s="37">
        <f t="shared" si="2"/>
        <v>8</v>
      </c>
      <c r="L30" s="37">
        <f t="shared" si="2"/>
        <v>9</v>
      </c>
      <c r="M30" s="37">
        <f t="shared" si="2"/>
        <v>10</v>
      </c>
      <c r="N30" s="37">
        <f t="shared" si="2"/>
        <v>11</v>
      </c>
      <c r="O30" s="37">
        <f t="shared" si="2"/>
        <v>12</v>
      </c>
      <c r="P30" s="37">
        <f t="shared" si="2"/>
        <v>13</v>
      </c>
      <c r="Q30" s="37">
        <f t="shared" si="2"/>
        <v>14</v>
      </c>
      <c r="R30" s="37">
        <f t="shared" si="2"/>
        <v>15</v>
      </c>
      <c r="S30" s="37">
        <f t="shared" si="2"/>
        <v>16</v>
      </c>
      <c r="T30" s="37">
        <f t="shared" si="2"/>
        <v>17</v>
      </c>
      <c r="U30" s="37">
        <f t="shared" si="2"/>
        <v>18</v>
      </c>
      <c r="V30" s="37">
        <f t="shared" si="2"/>
        <v>19</v>
      </c>
      <c r="W30" s="37">
        <f t="shared" si="2"/>
        <v>20</v>
      </c>
      <c r="X30" s="37">
        <f t="shared" si="2"/>
        <v>21</v>
      </c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1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  <c r="AW30" s="270"/>
      <c r="AX30" s="270"/>
      <c r="AY30" s="1"/>
    </row>
    <row r="31" spans="1:51" ht="27" customHeight="1">
      <c r="A31" s="1"/>
      <c r="B31" s="1"/>
      <c r="C31" s="37">
        <v>-1</v>
      </c>
      <c r="D31" s="376"/>
      <c r="E31" s="270"/>
      <c r="F31" s="1"/>
      <c r="G31" s="1"/>
      <c r="H31" s="1"/>
      <c r="I31" s="1"/>
      <c r="J31" s="1"/>
      <c r="K31" s="1"/>
      <c r="L31" s="270"/>
      <c r="M31" s="270"/>
      <c r="N31" s="270"/>
      <c r="O31" s="270"/>
      <c r="P31" s="270"/>
      <c r="Q31" s="270"/>
      <c r="R31" s="270"/>
      <c r="S31" s="270"/>
      <c r="T31" s="270"/>
      <c r="U31" s="270"/>
      <c r="V31" s="270"/>
      <c r="W31" s="270"/>
      <c r="X31" s="1"/>
      <c r="Y31" s="270"/>
      <c r="Z31" s="1"/>
      <c r="AA31" s="257"/>
      <c r="AB31" s="257"/>
      <c r="AC31" s="257"/>
      <c r="AD31" s="257"/>
      <c r="AE31" s="257"/>
      <c r="AF31" s="257"/>
      <c r="AG31" s="258"/>
      <c r="AH31" s="258"/>
      <c r="AI31" s="258"/>
      <c r="AJ31" s="258"/>
      <c r="AL31" s="258"/>
      <c r="AM31" s="258"/>
      <c r="AN31" s="258"/>
      <c r="AO31" s="258"/>
      <c r="AP31" s="258"/>
      <c r="AQ31" s="258"/>
      <c r="AR31" s="258"/>
      <c r="AS31" s="258"/>
      <c r="AT31" s="258"/>
      <c r="AU31" s="258"/>
      <c r="AV31" s="258"/>
      <c r="AW31" s="270"/>
      <c r="AX31" s="270"/>
      <c r="AY31" s="1"/>
    </row>
    <row r="32" spans="1:51" ht="27" customHeight="1">
      <c r="A32" s="1"/>
      <c r="B32" s="1"/>
      <c r="C32" s="78"/>
      <c r="D32" s="376"/>
      <c r="E32" s="270"/>
      <c r="F32" s="1"/>
      <c r="G32" s="1"/>
      <c r="H32" s="1"/>
      <c r="I32" s="1"/>
      <c r="J32" s="1"/>
      <c r="K32" s="1"/>
      <c r="L32" s="270"/>
      <c r="M32" s="270"/>
      <c r="N32" s="270"/>
      <c r="O32" s="270"/>
      <c r="P32" s="270"/>
      <c r="Q32" s="270"/>
      <c r="R32" s="270"/>
      <c r="S32" s="270"/>
      <c r="T32" s="270"/>
      <c r="U32" s="270"/>
      <c r="V32" s="270"/>
      <c r="W32" s="270"/>
      <c r="X32" s="1"/>
      <c r="Y32" s="270"/>
      <c r="Z32" s="1"/>
      <c r="AA32" s="257"/>
      <c r="AB32" s="257"/>
      <c r="AC32" s="257"/>
      <c r="AD32" s="257"/>
      <c r="AE32" s="257"/>
      <c r="AF32" s="257"/>
      <c r="AG32" s="258"/>
      <c r="AH32" s="258"/>
      <c r="AI32" s="258"/>
      <c r="AJ32" s="258"/>
      <c r="AL32" s="258"/>
      <c r="AM32" s="258"/>
      <c r="AN32" s="258"/>
      <c r="AO32" s="258"/>
      <c r="AP32" s="258"/>
      <c r="AQ32" s="258"/>
      <c r="AR32" s="258"/>
      <c r="AS32" s="258"/>
      <c r="AT32" s="258"/>
      <c r="AU32" s="258"/>
      <c r="AV32" s="258"/>
      <c r="AW32" s="270"/>
      <c r="AX32" s="270"/>
      <c r="AY32" s="1"/>
    </row>
    <row r="33" spans="1:51" ht="27" customHeight="1" thickBot="1">
      <c r="A33" s="357"/>
      <c r="B33" s="357"/>
      <c r="C33" s="357"/>
      <c r="D33" s="357"/>
      <c r="E33" s="357"/>
      <c r="F33" s="357"/>
      <c r="G33" s="357"/>
      <c r="H33" s="357"/>
      <c r="I33" s="357"/>
      <c r="J33" s="357"/>
      <c r="K33" s="357"/>
      <c r="L33" s="357"/>
      <c r="M33" s="357"/>
      <c r="N33" s="357"/>
      <c r="O33" s="357"/>
      <c r="P33" s="357"/>
      <c r="Q33" s="357"/>
      <c r="R33" s="357"/>
      <c r="S33" s="357"/>
      <c r="T33" s="357"/>
      <c r="U33" s="357"/>
      <c r="V33" s="357"/>
      <c r="W33" s="357"/>
      <c r="X33" s="357"/>
      <c r="Y33" s="357"/>
      <c r="Z33" s="357"/>
      <c r="AA33" s="357"/>
      <c r="AB33" s="357"/>
      <c r="AC33" s="357"/>
      <c r="AD33" s="357"/>
      <c r="AE33" s="357"/>
      <c r="AF33" s="357"/>
      <c r="AG33" s="357"/>
      <c r="AH33" s="357"/>
      <c r="AI33" s="357"/>
      <c r="AJ33" s="357"/>
      <c r="AK33" s="357"/>
      <c r="AL33" s="260"/>
      <c r="AM33" s="377" t="s">
        <v>34</v>
      </c>
      <c r="AN33" s="377"/>
      <c r="AO33" s="378"/>
      <c r="AP33" s="377"/>
      <c r="AQ33" s="275"/>
      <c r="AR33" s="379"/>
      <c r="AS33" s="379"/>
      <c r="AT33" s="379"/>
      <c r="AU33" s="379"/>
      <c r="AV33" s="357"/>
      <c r="AW33" s="270"/>
      <c r="AX33" s="270"/>
      <c r="AY33" s="1"/>
    </row>
    <row r="34" spans="1:51" ht="27" customHeight="1">
      <c r="A34" s="357"/>
      <c r="B34" s="357"/>
      <c r="C34" s="357"/>
      <c r="D34" s="357"/>
      <c r="E34" s="357"/>
      <c r="F34" s="357"/>
      <c r="G34" s="357"/>
      <c r="H34" s="357"/>
      <c r="I34" s="357"/>
      <c r="J34" s="357"/>
      <c r="K34" s="357"/>
      <c r="L34" s="357"/>
      <c r="M34" s="357"/>
      <c r="N34" s="357"/>
      <c r="O34" s="357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  <c r="AF34" s="357"/>
      <c r="AG34" s="357"/>
      <c r="AH34" s="357"/>
      <c r="AI34" s="357"/>
      <c r="AJ34" s="380" t="s">
        <v>53</v>
      </c>
      <c r="AK34" s="357"/>
      <c r="AL34" s="260"/>
      <c r="AM34" s="381">
        <f t="shared" ref="AM34:AP37" si="3">$AA$41+$AB$41*(($AA$40*AA14/$AD$41)-$AB$40*(AA14/$AD$41)^3)</f>
        <v>0.72</v>
      </c>
      <c r="AN34" s="382">
        <f t="shared" si="3"/>
        <v>9.7223898977616088</v>
      </c>
      <c r="AO34" s="382">
        <f t="shared" si="3"/>
        <v>9.9972656687392689</v>
      </c>
      <c r="AP34" s="383">
        <f t="shared" si="3"/>
        <v>-0.86717585483799531</v>
      </c>
      <c r="AQ34" s="384">
        <v>1</v>
      </c>
      <c r="AR34" s="385"/>
      <c r="AS34" s="283" t="s">
        <v>35</v>
      </c>
      <c r="AT34" s="385"/>
      <c r="AU34" s="386">
        <f>$AA$41+$AB$41*(($AA$40*AG14/$AD$41)-$AB$40*(AG14/$AD$41)^3)</f>
        <v>6.3234122134508501</v>
      </c>
      <c r="AV34" s="357"/>
      <c r="AW34" s="270"/>
      <c r="AX34" s="270"/>
      <c r="AY34" s="1"/>
    </row>
    <row r="35" spans="1:51" ht="30.75">
      <c r="A35" s="357"/>
      <c r="B35" s="357"/>
      <c r="C35" s="357"/>
      <c r="D35" s="357"/>
      <c r="E35" s="357"/>
      <c r="F35" s="357"/>
      <c r="G35" s="357"/>
      <c r="H35" s="357"/>
      <c r="I35" s="357"/>
      <c r="J35" s="357"/>
      <c r="K35" s="357"/>
      <c r="L35" s="357"/>
      <c r="M35" s="357"/>
      <c r="N35" s="357"/>
      <c r="O35" s="357"/>
      <c r="P35" s="357"/>
      <c r="Q35" s="357"/>
      <c r="R35" s="357"/>
      <c r="S35" s="357"/>
      <c r="T35" s="357"/>
      <c r="U35" s="357"/>
      <c r="V35" s="357"/>
      <c r="W35" s="357"/>
      <c r="X35" s="357"/>
      <c r="Y35" s="357"/>
      <c r="Z35" s="357"/>
      <c r="AA35" s="357"/>
      <c r="AB35" s="357"/>
      <c r="AC35" s="357"/>
      <c r="AD35" s="357"/>
      <c r="AE35" s="357"/>
      <c r="AF35" s="357"/>
      <c r="AG35" s="357"/>
      <c r="AH35" s="357"/>
      <c r="AI35" s="357"/>
      <c r="AJ35" s="387" t="s">
        <v>54</v>
      </c>
      <c r="AK35" s="357"/>
      <c r="AL35" s="260"/>
      <c r="AM35" s="388">
        <f t="shared" si="3"/>
        <v>9.7223898977616088</v>
      </c>
      <c r="AN35" s="389">
        <f t="shared" si="3"/>
        <v>0.72</v>
      </c>
      <c r="AO35" s="390">
        <f t="shared" si="3"/>
        <v>7.9618805941544233</v>
      </c>
      <c r="AP35" s="391">
        <f t="shared" si="3"/>
        <v>9.497689461700384</v>
      </c>
      <c r="AQ35" s="392">
        <v>1</v>
      </c>
      <c r="AR35" s="385"/>
      <c r="AS35" s="283" t="s">
        <v>36</v>
      </c>
      <c r="AT35" s="385"/>
      <c r="AU35" s="393">
        <f>$AA$41+$AB$41*(($AA$40*AG15/$AD$41)-$AB$40*(AG15/$AD$41)^3)</f>
        <v>8.5970866088339299</v>
      </c>
      <c r="AV35" s="357"/>
      <c r="AW35" s="1"/>
      <c r="AX35" s="270"/>
      <c r="AY35" s="1"/>
    </row>
    <row r="36" spans="1:51" ht="30.75">
      <c r="A36" s="357"/>
      <c r="B36" s="357"/>
      <c r="C36" s="357"/>
      <c r="D36" s="357"/>
      <c r="E36" s="357"/>
      <c r="F36" s="357"/>
      <c r="G36" s="357"/>
      <c r="H36" s="357"/>
      <c r="I36" s="357"/>
      <c r="J36" s="357"/>
      <c r="K36" s="357"/>
      <c r="L36" s="357"/>
      <c r="M36" s="357"/>
      <c r="N36" s="357"/>
      <c r="O36" s="357"/>
      <c r="P36" s="357"/>
      <c r="Q36" s="357"/>
      <c r="R36" s="357"/>
      <c r="S36" s="357"/>
      <c r="T36" s="357"/>
      <c r="U36" s="357"/>
      <c r="V36" s="357"/>
      <c r="W36" s="357"/>
      <c r="X36" s="357"/>
      <c r="Y36" s="357"/>
      <c r="Z36" s="357"/>
      <c r="AA36" s="357"/>
      <c r="AB36" s="357"/>
      <c r="AC36" s="357"/>
      <c r="AD36" s="357"/>
      <c r="AE36" s="357"/>
      <c r="AF36" s="357"/>
      <c r="AG36" s="357"/>
      <c r="AH36" s="357"/>
      <c r="AI36" s="357"/>
      <c r="AJ36" s="357"/>
      <c r="AK36" s="357"/>
      <c r="AL36" s="260"/>
      <c r="AM36" s="388">
        <f t="shared" si="3"/>
        <v>9.9972656687392689</v>
      </c>
      <c r="AN36" s="390">
        <f t="shared" si="3"/>
        <v>7.9618805941544233</v>
      </c>
      <c r="AO36" s="389">
        <f t="shared" si="3"/>
        <v>0.72</v>
      </c>
      <c r="AP36" s="391">
        <f t="shared" si="3"/>
        <v>9.816775178207509</v>
      </c>
      <c r="AQ36" s="392">
        <v>1</v>
      </c>
      <c r="AR36" s="385"/>
      <c r="AS36" s="283" t="s">
        <v>37</v>
      </c>
      <c r="AT36" s="385"/>
      <c r="AU36" s="393">
        <f>$AA$41+$AB$41*(($AA$40*AG16/$AD$41)-$AB$40*(AG16/$AD$41)^3)</f>
        <v>9.7223898977616088</v>
      </c>
      <c r="AV36" s="357"/>
      <c r="AW36" s="1"/>
      <c r="AX36" s="1"/>
      <c r="AY36" s="1"/>
    </row>
    <row r="37" spans="1:51" ht="31.5" thickBot="1">
      <c r="A37" s="357"/>
      <c r="B37" s="357"/>
      <c r="C37" s="357"/>
      <c r="D37" s="357"/>
      <c r="E37" s="357"/>
      <c r="F37" s="394"/>
      <c r="G37" s="394"/>
      <c r="H37" s="394"/>
      <c r="I37" s="394"/>
      <c r="J37" s="394"/>
      <c r="K37" s="394"/>
      <c r="L37" s="394"/>
      <c r="M37" s="394"/>
      <c r="N37" s="394"/>
      <c r="O37" s="394"/>
      <c r="P37" s="394"/>
      <c r="Q37" s="357"/>
      <c r="R37" s="357"/>
      <c r="S37" s="357"/>
      <c r="T37" s="357"/>
      <c r="U37" s="357"/>
      <c r="V37" s="357"/>
      <c r="W37" s="357"/>
      <c r="X37" s="357"/>
      <c r="Y37" s="357"/>
      <c r="Z37" s="357"/>
      <c r="AA37" s="357"/>
      <c r="AB37" s="357"/>
      <c r="AC37" s="357"/>
      <c r="AD37" s="357"/>
      <c r="AE37" s="357"/>
      <c r="AF37" s="357"/>
      <c r="AG37" s="357"/>
      <c r="AH37" s="357"/>
      <c r="AI37" s="357"/>
      <c r="AJ37" s="357"/>
      <c r="AK37" s="357"/>
      <c r="AL37" s="260"/>
      <c r="AM37" s="395">
        <f t="shared" si="3"/>
        <v>-0.86717585483799531</v>
      </c>
      <c r="AN37" s="396">
        <f t="shared" si="3"/>
        <v>9.497689461700384</v>
      </c>
      <c r="AO37" s="396">
        <f t="shared" si="3"/>
        <v>9.816775178207509</v>
      </c>
      <c r="AP37" s="397">
        <f t="shared" si="3"/>
        <v>0.72</v>
      </c>
      <c r="AQ37" s="392">
        <v>1</v>
      </c>
      <c r="AR37" s="385"/>
      <c r="AS37" s="283" t="s">
        <v>38</v>
      </c>
      <c r="AT37" s="385"/>
      <c r="AU37" s="398">
        <f>$AA$41+$AB$41*(($AA$40*AG17/$AD$41)-$AB$40*(AG17/$AD$41)^3)</f>
        <v>10.066209748929905</v>
      </c>
      <c r="AV37" s="357"/>
      <c r="AW37" s="1"/>
      <c r="AX37" s="1"/>
      <c r="AY37" s="1"/>
    </row>
    <row r="38" spans="1:51" ht="27" thickBot="1">
      <c r="A38" s="357"/>
      <c r="B38" s="357"/>
      <c r="C38" s="357"/>
      <c r="D38" s="357"/>
      <c r="E38" s="357"/>
      <c r="F38" s="394"/>
      <c r="G38" s="394"/>
      <c r="H38" s="394"/>
      <c r="I38" s="394"/>
      <c r="J38" s="394"/>
      <c r="K38" s="394"/>
      <c r="L38" s="394"/>
      <c r="M38" s="394"/>
      <c r="N38" s="394"/>
      <c r="O38" s="394"/>
      <c r="P38" s="394"/>
      <c r="Q38" s="357"/>
      <c r="R38" s="357"/>
      <c r="S38" s="357"/>
      <c r="T38" s="357"/>
      <c r="U38" s="357"/>
      <c r="V38" s="357"/>
      <c r="W38" s="357"/>
      <c r="X38" s="357"/>
      <c r="Y38" s="357"/>
      <c r="Z38" s="357"/>
      <c r="AA38" s="357"/>
      <c r="AB38" s="357"/>
      <c r="AC38" s="357"/>
      <c r="AD38" s="357"/>
      <c r="AE38" s="357"/>
      <c r="AF38" s="357"/>
      <c r="AG38" s="357"/>
      <c r="AH38" s="357"/>
      <c r="AI38" s="357"/>
      <c r="AJ38" s="357"/>
      <c r="AK38" s="357"/>
      <c r="AL38" s="260"/>
      <c r="AM38" s="399">
        <v>1</v>
      </c>
      <c r="AN38" s="400">
        <v>1</v>
      </c>
      <c r="AO38" s="400">
        <v>1</v>
      </c>
      <c r="AP38" s="400">
        <v>1</v>
      </c>
      <c r="AQ38" s="401">
        <v>0</v>
      </c>
      <c r="AR38" s="385"/>
      <c r="AS38" s="315" t="s">
        <v>39</v>
      </c>
      <c r="AT38" s="385"/>
      <c r="AU38" s="316">
        <v>1</v>
      </c>
      <c r="AV38" s="357"/>
      <c r="AW38" s="1"/>
      <c r="AX38" s="1"/>
      <c r="AY38" s="1"/>
    </row>
    <row r="39" spans="1:51" ht="27" thickBot="1">
      <c r="A39" s="260"/>
      <c r="B39" s="260"/>
      <c r="C39" s="260"/>
      <c r="D39" s="260"/>
      <c r="E39" s="260"/>
      <c r="F39" s="402"/>
      <c r="G39" s="402"/>
      <c r="H39" s="402"/>
      <c r="I39" s="402"/>
      <c r="J39" s="402"/>
      <c r="K39" s="402"/>
      <c r="L39" s="402"/>
      <c r="M39" s="402"/>
      <c r="N39" s="402"/>
      <c r="O39" s="402"/>
      <c r="P39" s="402"/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403"/>
      <c r="AN39" s="403"/>
      <c r="AO39" s="403"/>
      <c r="AP39" s="403"/>
      <c r="AQ39" s="403"/>
      <c r="AR39" s="379"/>
      <c r="AS39" s="379"/>
      <c r="AT39" s="379"/>
      <c r="AU39" s="379"/>
      <c r="AV39" s="357"/>
      <c r="AW39" s="1"/>
      <c r="AX39" s="1"/>
      <c r="AY39" s="1"/>
    </row>
    <row r="40" spans="1:51" ht="26.25">
      <c r="A40" s="260"/>
      <c r="B40" s="260"/>
      <c r="C40" s="260"/>
      <c r="D40" s="260"/>
      <c r="E40" s="260"/>
      <c r="F40" s="402"/>
      <c r="G40" s="402"/>
      <c r="H40" s="402"/>
      <c r="I40" s="402"/>
      <c r="J40" s="402"/>
      <c r="K40" s="402"/>
      <c r="L40" s="402"/>
      <c r="M40" s="402"/>
      <c r="N40" s="402"/>
      <c r="O40" s="402"/>
      <c r="P40" s="402"/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404">
        <f>3/2</f>
        <v>1.5</v>
      </c>
      <c r="AB40" s="404">
        <f>1/2</f>
        <v>0.5</v>
      </c>
      <c r="AC40" s="405" t="s">
        <v>55</v>
      </c>
      <c r="AD40" s="406" t="s">
        <v>56</v>
      </c>
      <c r="AE40" s="260"/>
      <c r="AF40" s="260"/>
      <c r="AG40" s="260"/>
      <c r="AH40" s="260"/>
      <c r="AI40" s="260"/>
      <c r="AJ40" s="260"/>
      <c r="AK40" s="260"/>
      <c r="AL40" s="260"/>
      <c r="AM40" s="381">
        <f t="array" ref="AM40:AQ44">MINVERSE(AM34:AQ38)</f>
        <v>0.29415412009348202</v>
      </c>
      <c r="AN40" s="382">
        <v>2.0199619918119721E-2</v>
      </c>
      <c r="AO40" s="382">
        <v>1.6774745774774356E-2</v>
      </c>
      <c r="AP40" s="383">
        <v>-0.33112848578637605</v>
      </c>
      <c r="AQ40" s="407">
        <v>0.13697223514314918</v>
      </c>
      <c r="AR40" s="412"/>
      <c r="AS40" s="386">
        <f>AU34</f>
        <v>6.3234122134508501</v>
      </c>
      <c r="AT40" s="412"/>
      <c r="AU40" s="413">
        <f t="array" ref="AU40:AU44">MMULT(AM40:AQ44,AS40:AS44)</f>
        <v>-0.99943030023226676</v>
      </c>
      <c r="AV40" s="357"/>
      <c r="AW40" s="1"/>
      <c r="AX40" s="1"/>
      <c r="AY40" s="1"/>
    </row>
    <row r="41" spans="1:51" ht="26.25">
      <c r="A41" s="260"/>
      <c r="B41" s="260"/>
      <c r="C41" s="260"/>
      <c r="D41" s="260"/>
      <c r="E41" s="260"/>
      <c r="F41" s="402"/>
      <c r="G41" s="402"/>
      <c r="H41" s="402"/>
      <c r="I41" s="402"/>
      <c r="J41" s="402"/>
      <c r="K41" s="402"/>
      <c r="L41" s="402"/>
      <c r="M41" s="402"/>
      <c r="N41" s="402"/>
      <c r="O41" s="402"/>
      <c r="P41" s="402"/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415">
        <v>0.72</v>
      </c>
      <c r="AB41" s="415">
        <v>9.35</v>
      </c>
      <c r="AC41" s="405" t="s">
        <v>55</v>
      </c>
      <c r="AD41" s="416">
        <v>11</v>
      </c>
      <c r="AE41" s="260"/>
      <c r="AF41" s="260"/>
      <c r="AG41" s="260"/>
      <c r="AH41" s="260"/>
      <c r="AI41" s="260"/>
      <c r="AJ41" s="260"/>
      <c r="AK41" s="260"/>
      <c r="AL41" s="260"/>
      <c r="AM41" s="388">
        <v>2.0199619918119711E-2</v>
      </c>
      <c r="AN41" s="389">
        <v>-8.6784358113056834E-2</v>
      </c>
      <c r="AO41" s="390">
        <v>5.2680656113632984E-2</v>
      </c>
      <c r="AP41" s="391">
        <v>1.390408208130412E-2</v>
      </c>
      <c r="AQ41" s="408">
        <v>0.31460240975417331</v>
      </c>
      <c r="AR41" s="412"/>
      <c r="AS41" s="393">
        <f t="shared" ref="AS41:AS43" si="4">AU35</f>
        <v>8.5970866088339299</v>
      </c>
      <c r="AT41" s="412"/>
      <c r="AU41" s="413">
        <v>0.34838357546485132</v>
      </c>
      <c r="AV41" s="357"/>
      <c r="AW41" s="1"/>
      <c r="AX41" s="1"/>
      <c r="AY41" s="1"/>
    </row>
    <row r="42" spans="1:51" ht="26.25">
      <c r="A42" s="260"/>
      <c r="B42" s="260"/>
      <c r="C42" s="260"/>
      <c r="D42" s="260"/>
      <c r="E42" s="260"/>
      <c r="F42" s="402"/>
      <c r="G42" s="402"/>
      <c r="H42" s="402"/>
      <c r="I42" s="402"/>
      <c r="J42" s="402"/>
      <c r="K42" s="402"/>
      <c r="L42" s="402"/>
      <c r="M42" s="402"/>
      <c r="N42" s="402"/>
      <c r="O42" s="402"/>
      <c r="P42" s="402"/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388">
        <v>1.6774745774774381E-2</v>
      </c>
      <c r="AN42" s="390">
        <v>5.2680656113632991E-2</v>
      </c>
      <c r="AO42" s="389">
        <v>-8.4122082835568837E-2</v>
      </c>
      <c r="AP42" s="391">
        <v>1.4666680947161457E-2</v>
      </c>
      <c r="AQ42" s="408">
        <v>0.32944970653838779</v>
      </c>
      <c r="AR42" s="412"/>
      <c r="AS42" s="393">
        <f t="shared" si="4"/>
        <v>9.7223898977616088</v>
      </c>
      <c r="AT42" s="412"/>
      <c r="AU42" s="413">
        <v>0.21819370046279016</v>
      </c>
      <c r="AV42" s="357"/>
      <c r="AW42" s="1"/>
      <c r="AX42" s="1"/>
      <c r="AY42" s="1"/>
    </row>
    <row r="43" spans="1:51" ht="27" thickBot="1">
      <c r="A43" s="260"/>
      <c r="B43" s="260"/>
      <c r="C43" s="260"/>
      <c r="D43" s="260"/>
      <c r="E43" s="260"/>
      <c r="F43" s="402"/>
      <c r="G43" s="402"/>
      <c r="H43" s="402"/>
      <c r="I43" s="402"/>
      <c r="J43" s="402"/>
      <c r="K43" s="402"/>
      <c r="L43" s="402"/>
      <c r="M43" s="402"/>
      <c r="N43" s="402"/>
      <c r="O43" s="402"/>
      <c r="P43" s="402"/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395">
        <v>-0.3311284857863761</v>
      </c>
      <c r="AN43" s="396">
        <v>1.3904082081304111E-2</v>
      </c>
      <c r="AO43" s="396">
        <v>1.466668094716149E-2</v>
      </c>
      <c r="AP43" s="397">
        <v>0.30255772275791049</v>
      </c>
      <c r="AQ43" s="408">
        <v>0.21897564856428983</v>
      </c>
      <c r="AR43" s="412"/>
      <c r="AS43" s="398">
        <f t="shared" si="4"/>
        <v>10.066209748929905</v>
      </c>
      <c r="AT43" s="412"/>
      <c r="AU43" s="413">
        <v>1.432853024304626</v>
      </c>
      <c r="AV43" s="357"/>
      <c r="AW43" s="1"/>
      <c r="AX43" s="1"/>
      <c r="AY43" s="1"/>
    </row>
    <row r="44" spans="1:51" ht="27" thickBot="1">
      <c r="A44" s="260"/>
      <c r="B44" s="260"/>
      <c r="C44" s="260"/>
      <c r="D44" s="260"/>
      <c r="E44" s="260"/>
      <c r="F44" s="402"/>
      <c r="G44" s="402"/>
      <c r="H44" s="402"/>
      <c r="I44" s="402"/>
      <c r="J44" s="402"/>
      <c r="K44" s="402"/>
      <c r="L44" s="402"/>
      <c r="M44" s="402"/>
      <c r="N44" s="402"/>
      <c r="O44" s="402"/>
      <c r="P44" s="402"/>
      <c r="Q44" s="260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409">
        <v>0.13697223514314918</v>
      </c>
      <c r="AN44" s="410">
        <v>0.3146024097541732</v>
      </c>
      <c r="AO44" s="410">
        <v>0.32944970653838784</v>
      </c>
      <c r="AP44" s="410">
        <v>0.21897564856428989</v>
      </c>
      <c r="AQ44" s="411">
        <v>-6.2610131452285085</v>
      </c>
      <c r="AR44" s="412"/>
      <c r="AS44" s="316">
        <v>1</v>
      </c>
      <c r="AT44" s="412"/>
      <c r="AU44" s="414">
        <v>2.7170762304092815</v>
      </c>
      <c r="AV44" s="357"/>
      <c r="AW44" s="1"/>
      <c r="AX44" s="1"/>
      <c r="AY44" s="1"/>
    </row>
    <row r="45" spans="1:51" ht="26.25">
      <c r="A45" s="260"/>
      <c r="B45" s="260"/>
      <c r="C45" s="260"/>
      <c r="D45" s="260"/>
      <c r="E45" s="260"/>
      <c r="F45" s="402"/>
      <c r="G45" s="402"/>
      <c r="H45" s="402"/>
      <c r="I45" s="402"/>
      <c r="J45" s="402"/>
      <c r="K45" s="402"/>
      <c r="L45" s="402"/>
      <c r="M45" s="402"/>
      <c r="N45" s="402"/>
      <c r="O45" s="402"/>
      <c r="P45" s="402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377"/>
      <c r="AN45" s="377"/>
      <c r="AO45" s="377"/>
      <c r="AP45" s="412"/>
      <c r="AQ45" s="417" t="s">
        <v>43</v>
      </c>
      <c r="AR45" s="379"/>
      <c r="AS45" s="412"/>
      <c r="AT45" s="379"/>
      <c r="AU45" s="418">
        <f>SUM(AU40:AU43)</f>
        <v>1.0000000000000009</v>
      </c>
      <c r="AV45" s="260"/>
      <c r="AW45" s="1"/>
      <c r="AX45" s="1"/>
      <c r="AY45" s="1"/>
    </row>
    <row r="46" spans="1:51" ht="26.25">
      <c r="A46" s="260"/>
      <c r="B46" s="260"/>
      <c r="C46" s="260"/>
      <c r="D46" s="260"/>
      <c r="E46" s="260"/>
      <c r="F46" s="402"/>
      <c r="G46" s="402"/>
      <c r="H46" s="402"/>
      <c r="I46" s="402"/>
      <c r="J46" s="402"/>
      <c r="K46" s="402"/>
      <c r="L46" s="402"/>
      <c r="M46" s="402"/>
      <c r="N46" s="402"/>
      <c r="O46" s="402"/>
      <c r="P46" s="402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377"/>
      <c r="AN46" s="377"/>
      <c r="AO46" s="377"/>
      <c r="AP46" s="377"/>
      <c r="AQ46" s="417"/>
      <c r="AR46" s="379"/>
      <c r="AS46" s="412"/>
      <c r="AT46" s="379"/>
      <c r="AU46" s="326" t="s">
        <v>44</v>
      </c>
      <c r="AV46" s="260"/>
      <c r="AW46" s="1"/>
      <c r="AX46" s="1"/>
      <c r="AY46" s="1"/>
    </row>
    <row r="47" spans="1:51" ht="26.25">
      <c r="A47" s="260"/>
      <c r="B47" s="260"/>
      <c r="C47" s="260"/>
      <c r="D47" s="260"/>
      <c r="E47" s="260"/>
      <c r="F47" s="402"/>
      <c r="G47" s="402"/>
      <c r="H47" s="402"/>
      <c r="I47" s="402"/>
      <c r="J47" s="402"/>
      <c r="K47" s="402"/>
      <c r="L47" s="402"/>
      <c r="M47" s="402"/>
      <c r="N47" s="402"/>
      <c r="O47" s="402"/>
      <c r="P47" s="402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377"/>
      <c r="AN47" s="327"/>
      <c r="AO47" s="327"/>
      <c r="AP47" s="385"/>
      <c r="AQ47" s="385"/>
      <c r="AR47" s="379"/>
      <c r="AS47" s="412"/>
      <c r="AT47" s="379"/>
      <c r="AU47" s="379"/>
      <c r="AV47" s="260"/>
      <c r="AW47" s="1"/>
      <c r="AX47" s="1"/>
      <c r="AY47" s="1"/>
    </row>
    <row r="48" spans="1:51" ht="26.25">
      <c r="A48" s="260"/>
      <c r="B48" s="260"/>
      <c r="C48" s="260"/>
      <c r="D48" s="260"/>
      <c r="E48" s="260"/>
      <c r="F48" s="402"/>
      <c r="G48" s="402"/>
      <c r="H48" s="402"/>
      <c r="I48" s="402"/>
      <c r="J48" s="402"/>
      <c r="K48" s="402"/>
      <c r="L48" s="402"/>
      <c r="M48" s="402"/>
      <c r="N48" s="402"/>
      <c r="O48" s="402"/>
      <c r="P48" s="402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377"/>
      <c r="AN48" s="377"/>
      <c r="AO48" s="327"/>
      <c r="AP48" s="327"/>
      <c r="AQ48" s="385"/>
      <c r="AR48" s="379"/>
      <c r="AS48" s="412"/>
      <c r="AT48" s="379"/>
      <c r="AU48" s="379"/>
      <c r="AV48" s="260"/>
      <c r="AW48" s="1"/>
      <c r="AX48" s="1"/>
      <c r="AY48" s="1"/>
    </row>
    <row r="49" spans="1:51" ht="27" thickBot="1">
      <c r="A49" s="260"/>
      <c r="B49" s="260"/>
      <c r="C49" s="260"/>
      <c r="D49" s="260"/>
      <c r="E49" s="260"/>
      <c r="F49" s="402"/>
      <c r="G49" s="402"/>
      <c r="H49" s="402"/>
      <c r="I49" s="402"/>
      <c r="J49" s="402"/>
      <c r="K49" s="402"/>
      <c r="L49" s="402"/>
      <c r="M49" s="402"/>
      <c r="N49" s="402"/>
      <c r="O49" s="402"/>
      <c r="P49" s="402"/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377"/>
      <c r="AN49" s="377"/>
      <c r="AO49" s="327"/>
      <c r="AP49" s="327"/>
      <c r="AQ49" s="327"/>
      <c r="AR49" s="379"/>
      <c r="AS49" s="412"/>
      <c r="AT49" s="379"/>
      <c r="AU49" s="379"/>
      <c r="AV49" s="260"/>
      <c r="AW49" s="1"/>
      <c r="AX49" s="1"/>
      <c r="AY49" s="1"/>
    </row>
    <row r="50" spans="1:51" ht="27" thickBot="1">
      <c r="A50" s="260"/>
      <c r="B50" s="260"/>
      <c r="C50" s="260"/>
      <c r="D50" s="260"/>
      <c r="E50" s="260"/>
      <c r="F50" s="402"/>
      <c r="G50" s="402"/>
      <c r="H50" s="402"/>
      <c r="I50" s="402"/>
      <c r="J50" s="402"/>
      <c r="K50" s="402"/>
      <c r="L50" s="402"/>
      <c r="M50" s="402"/>
      <c r="N50" s="402"/>
      <c r="O50" s="402"/>
      <c r="P50" s="402"/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377"/>
      <c r="AN50" s="327"/>
      <c r="AO50" s="327"/>
      <c r="AP50" s="327"/>
      <c r="AQ50" s="413">
        <f>AU40</f>
        <v>-0.99943030023226676</v>
      </c>
      <c r="AR50" s="379"/>
      <c r="AS50" s="362">
        <f>AG5*AQ50</f>
        <v>-29.982909006968004</v>
      </c>
      <c r="AT50" s="379"/>
      <c r="AU50" s="379"/>
      <c r="AV50" s="260"/>
      <c r="AW50" s="1"/>
      <c r="AX50" s="1"/>
      <c r="AY50" s="1"/>
    </row>
    <row r="51" spans="1:51" ht="27" thickBot="1">
      <c r="A51" s="260"/>
      <c r="B51" s="260"/>
      <c r="C51" s="260"/>
      <c r="D51" s="260"/>
      <c r="E51" s="260"/>
      <c r="F51" s="402"/>
      <c r="G51" s="402"/>
      <c r="H51" s="402"/>
      <c r="I51" s="402"/>
      <c r="J51" s="402"/>
      <c r="K51" s="402"/>
      <c r="L51" s="402"/>
      <c r="M51" s="402"/>
      <c r="N51" s="402"/>
      <c r="O51" s="402"/>
      <c r="P51" s="402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377"/>
      <c r="AN51" s="327"/>
      <c r="AO51" s="327"/>
      <c r="AP51" s="327"/>
      <c r="AQ51" s="413">
        <f>AU41</f>
        <v>0.34838357546485132</v>
      </c>
      <c r="AR51" s="379"/>
      <c r="AS51" s="362">
        <f>AG6*AQ51</f>
        <v>-0.34838357546485132</v>
      </c>
      <c r="AT51" s="379"/>
      <c r="AU51" s="379"/>
      <c r="AV51" s="260"/>
      <c r="AW51" s="1"/>
      <c r="AX51" s="1"/>
      <c r="AY51" s="1"/>
    </row>
    <row r="52" spans="1:51" ht="27" thickBot="1">
      <c r="A52" s="260"/>
      <c r="B52" s="260"/>
      <c r="C52" s="260"/>
      <c r="D52" s="260"/>
      <c r="E52" s="260"/>
      <c r="F52" s="402"/>
      <c r="G52" s="402"/>
      <c r="H52" s="402"/>
      <c r="I52" s="402"/>
      <c r="J52" s="402"/>
      <c r="K52" s="402"/>
      <c r="L52" s="402"/>
      <c r="M52" s="402"/>
      <c r="N52" s="402"/>
      <c r="O52" s="402"/>
      <c r="P52" s="402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377"/>
      <c r="AN52" s="327"/>
      <c r="AO52" s="327"/>
      <c r="AP52" s="327"/>
      <c r="AQ52" s="413">
        <f>AU42</f>
        <v>0.21819370046279016</v>
      </c>
      <c r="AR52" s="379"/>
      <c r="AS52" s="362">
        <f>AG7*AQ52</f>
        <v>-4.3638740092558033</v>
      </c>
      <c r="AT52" s="379"/>
      <c r="AU52" s="379"/>
      <c r="AV52" s="260"/>
      <c r="AW52" s="1"/>
      <c r="AX52" s="1"/>
      <c r="AY52" s="1"/>
    </row>
    <row r="53" spans="1:51" ht="27" thickBot="1">
      <c r="A53" s="260"/>
      <c r="B53" s="260"/>
      <c r="C53" s="260"/>
      <c r="D53" s="260"/>
      <c r="E53" s="260"/>
      <c r="F53" s="402"/>
      <c r="G53" s="402"/>
      <c r="H53" s="402"/>
      <c r="I53" s="402"/>
      <c r="J53" s="402"/>
      <c r="K53" s="402"/>
      <c r="L53" s="402"/>
      <c r="M53" s="402"/>
      <c r="N53" s="402"/>
      <c r="O53" s="402"/>
      <c r="P53" s="402"/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377"/>
      <c r="AN53" s="327"/>
      <c r="AO53" s="327"/>
      <c r="AP53" s="327"/>
      <c r="AQ53" s="413">
        <f>AU43</f>
        <v>1.432853024304626</v>
      </c>
      <c r="AR53" s="379"/>
      <c r="AS53" s="362">
        <f>AG8*AQ53</f>
        <v>573.14120972185037</v>
      </c>
      <c r="AT53" s="379"/>
      <c r="AU53" s="379"/>
      <c r="AV53" s="260"/>
      <c r="AW53" s="1"/>
      <c r="AX53" s="1"/>
      <c r="AY53" s="1"/>
    </row>
    <row r="54" spans="1:51" ht="27" thickBot="1">
      <c r="A54" s="260"/>
      <c r="B54" s="260"/>
      <c r="C54" s="260"/>
      <c r="D54" s="260"/>
      <c r="E54" s="260"/>
      <c r="F54" s="402"/>
      <c r="G54" s="402"/>
      <c r="H54" s="402"/>
      <c r="I54" s="402"/>
      <c r="J54" s="402"/>
      <c r="K54" s="402"/>
      <c r="L54" s="402"/>
      <c r="M54" s="402"/>
      <c r="N54" s="402"/>
      <c r="O54" s="402"/>
      <c r="P54" s="402"/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377"/>
      <c r="AN54" s="327"/>
      <c r="AO54" s="327"/>
      <c r="AP54" s="419">
        <v>5</v>
      </c>
      <c r="AQ54" s="420"/>
      <c r="AR54" s="379"/>
      <c r="AS54" s="421"/>
      <c r="AT54" s="377"/>
      <c r="AU54" s="422" t="s">
        <v>50</v>
      </c>
      <c r="AV54" s="260"/>
      <c r="AW54" s="1"/>
      <c r="AX54" s="1"/>
      <c r="AY54" s="1"/>
    </row>
    <row r="55" spans="1:51" ht="27" thickBot="1">
      <c r="A55" s="260"/>
      <c r="B55" s="260"/>
      <c r="C55" s="260"/>
      <c r="D55" s="260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327"/>
      <c r="AN55" s="327"/>
      <c r="AO55" s="327"/>
      <c r="AP55" s="423"/>
      <c r="AQ55" s="424" t="s">
        <v>51</v>
      </c>
      <c r="AR55" s="377"/>
      <c r="AS55" s="425">
        <f>SUM(AS50:AS53)</f>
        <v>538.44604313016168</v>
      </c>
      <c r="AT55" s="377"/>
      <c r="AU55" s="422" t="s">
        <v>52</v>
      </c>
      <c r="AV55" s="260"/>
      <c r="AW55" s="1"/>
      <c r="AX55" s="1"/>
      <c r="AY55" s="1"/>
    </row>
    <row r="56" spans="1:51">
      <c r="A56" s="260"/>
      <c r="B56" s="260"/>
      <c r="C56" s="260"/>
      <c r="D56" s="260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  <c r="AN56" s="260"/>
      <c r="AO56" s="260"/>
      <c r="AP56" s="260"/>
      <c r="AQ56" s="260"/>
      <c r="AR56" s="260"/>
      <c r="AS56" s="260"/>
      <c r="AT56" s="260"/>
      <c r="AU56" s="260"/>
      <c r="AV56" s="260"/>
      <c r="AW56" s="1"/>
      <c r="AX56" s="1"/>
      <c r="AY56" s="1"/>
    </row>
    <row r="57" spans="1:51">
      <c r="AK57" s="427"/>
    </row>
    <row r="58" spans="1:51">
      <c r="AK58" s="427"/>
    </row>
    <row r="59" spans="1:51">
      <c r="AK59" s="427"/>
    </row>
    <row r="60" spans="1:51">
      <c r="AK60" s="427"/>
    </row>
    <row r="61" spans="1:51">
      <c r="AK61" s="427"/>
    </row>
    <row r="62" spans="1:51">
      <c r="AK62" s="427"/>
    </row>
    <row r="63" spans="1:51">
      <c r="AK63" s="427"/>
    </row>
    <row r="64" spans="1:51">
      <c r="AK64" s="427"/>
    </row>
    <row r="65" spans="37:37">
      <c r="AK65" s="427"/>
    </row>
    <row r="66" spans="37:37">
      <c r="AK66" s="427"/>
    </row>
    <row r="67" spans="37:37">
      <c r="AK67" s="427"/>
    </row>
    <row r="68" spans="37:37">
      <c r="AK68" s="427"/>
    </row>
    <row r="69" spans="37:37">
      <c r="AK69" s="427"/>
    </row>
    <row r="70" spans="37:37">
      <c r="AK70" s="427"/>
    </row>
    <row r="71" spans="37:37">
      <c r="AK71" s="427"/>
    </row>
    <row r="72" spans="37:37">
      <c r="AK72" s="427"/>
    </row>
    <row r="73" spans="37:37">
      <c r="AK73" s="427"/>
    </row>
    <row r="74" spans="37:37">
      <c r="AK74" s="427"/>
    </row>
    <row r="75" spans="37:37">
      <c r="AK75" s="427"/>
    </row>
    <row r="76" spans="37:37">
      <c r="AK76" s="427"/>
    </row>
    <row r="77" spans="37:37">
      <c r="AK77" s="427"/>
    </row>
    <row r="78" spans="37:37">
      <c r="AK78" s="427"/>
    </row>
    <row r="79" spans="37:37">
      <c r="AK79" s="427"/>
    </row>
    <row r="80" spans="37:37">
      <c r="AK80" s="427"/>
    </row>
    <row r="81" spans="37:37">
      <c r="AK81" s="427"/>
    </row>
    <row r="82" spans="37:37">
      <c r="AK82" s="427"/>
    </row>
    <row r="83" spans="37:37">
      <c r="AK83" s="427"/>
    </row>
    <row r="84" spans="37:37">
      <c r="AK84" s="427"/>
    </row>
    <row r="85" spans="37:37">
      <c r="AK85" s="427"/>
    </row>
    <row r="86" spans="37:37">
      <c r="AK86" s="427"/>
    </row>
    <row r="87" spans="37:37">
      <c r="AK87" s="427"/>
    </row>
    <row r="88" spans="37:37">
      <c r="AK88" s="427"/>
    </row>
    <row r="89" spans="37:37">
      <c r="AK89" s="427"/>
    </row>
    <row r="90" spans="37:37">
      <c r="AK90" s="427"/>
    </row>
    <row r="91" spans="37:37">
      <c r="AK91" s="427"/>
    </row>
    <row r="92" spans="37:37">
      <c r="AK92" s="427"/>
    </row>
    <row r="93" spans="37:37">
      <c r="AK93" s="427"/>
    </row>
    <row r="94" spans="37:37">
      <c r="AK94" s="427"/>
    </row>
    <row r="95" spans="37:37">
      <c r="AK95" s="427"/>
    </row>
    <row r="96" spans="37:37">
      <c r="AK96" s="427"/>
    </row>
    <row r="97" spans="37:37">
      <c r="AK97" s="427"/>
    </row>
    <row r="98" spans="37:37">
      <c r="AK98" s="427"/>
    </row>
    <row r="99" spans="37:37">
      <c r="AK99" s="427"/>
    </row>
    <row r="100" spans="37:37">
      <c r="AK100" s="427"/>
    </row>
    <row r="101" spans="37:37">
      <c r="AK101" s="427"/>
    </row>
    <row r="102" spans="37:37">
      <c r="AK102" s="427"/>
    </row>
  </sheetData>
  <conditionalFormatting sqref="B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X3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:C3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0:X30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5:AG8">
    <cfRule type="dataBar" priority="7">
      <dataBar>
        <cfvo type="min"/>
        <cfvo type="max"/>
        <color theme="0"/>
      </dataBar>
      <extLst>
        <ext xmlns:x14="http://schemas.microsoft.com/office/spreadsheetml/2009/9/main" uri="{B025F937-C7B1-47D3-B67F-A62EFF666E3E}">
          <x14:id>{BF89FB0F-9137-4A7B-B5DD-4E97E5454A80}</x14:id>
        </ext>
      </extLst>
    </cfRule>
  </conditionalFormatting>
  <dataValidations count="1">
    <dataValidation type="textLength" operator="equal" allowBlank="1" showInputMessage="1" showErrorMessage="1" sqref="AG9 AS29 F18 Q6 J12 O16 V17" xr:uid="{B3DC3293-EA7B-4226-B1F5-85064AB7BE70}">
      <formula1>0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3" shapeId="10241" r:id="rId4">
          <objectPr defaultSize="0" autoPict="0" r:id="rId5">
            <anchor moveWithCells="1">
              <from>
                <xdr:col>7</xdr:col>
                <xdr:colOff>200025</xdr:colOff>
                <xdr:row>42</xdr:row>
                <xdr:rowOff>142875</xdr:rowOff>
              </from>
              <to>
                <xdr:col>16</xdr:col>
                <xdr:colOff>285750</xdr:colOff>
                <xdr:row>44</xdr:row>
                <xdr:rowOff>333375</xdr:rowOff>
              </to>
            </anchor>
          </objectPr>
        </oleObject>
      </mc:Choice>
      <mc:Fallback>
        <oleObject progId="Equation.3" shapeId="10241" r:id="rId4"/>
      </mc:Fallback>
    </mc:AlternateContent>
  </oleObjec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89FB0F-9137-4A7B-B5DD-4E97E5454A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AG5:AG8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FB868-EE97-4C7D-954A-6DCAAAD77EBC}">
  <sheetPr>
    <tabColor theme="7" tint="0.59999389629810485"/>
  </sheetPr>
  <dimension ref="A1:BV261"/>
  <sheetViews>
    <sheetView zoomScaleNormal="100" workbookViewId="0">
      <selection activeCell="Q5" sqref="Q5"/>
    </sheetView>
  </sheetViews>
  <sheetFormatPr defaultRowHeight="15"/>
  <cols>
    <col min="1" max="1" width="4.85546875" style="149" customWidth="1"/>
    <col min="2" max="2" width="3.28515625" style="104" customWidth="1"/>
    <col min="3" max="3" width="8.42578125" style="103" customWidth="1"/>
    <col min="4" max="12" width="8.42578125" style="149" customWidth="1"/>
    <col min="13" max="13" width="3.28515625" style="149" customWidth="1"/>
    <col min="14" max="14" width="4.85546875" style="149" customWidth="1"/>
    <col min="15" max="19" width="7.28515625" style="149" customWidth="1"/>
    <col min="20" max="20" width="7.28515625" style="252" customWidth="1"/>
    <col min="21" max="21" width="7.28515625" style="255" customWidth="1"/>
    <col min="22" max="23" width="7.28515625" style="252" customWidth="1"/>
    <col min="24" max="24" width="4.42578125" style="252" customWidth="1"/>
    <col min="25" max="33" width="4.85546875" style="254" customWidth="1"/>
    <col min="34" max="34" width="2.42578125" style="103" customWidth="1"/>
    <col min="35" max="35" width="6.5703125" style="103" customWidth="1"/>
    <col min="36" max="36" width="2.42578125" style="103" customWidth="1"/>
    <col min="37" max="37" width="6.28515625" style="256" customWidth="1"/>
    <col min="38" max="38" width="2.42578125" style="104" customWidth="1"/>
    <col min="39" max="41" width="7.28515625" style="103" customWidth="1"/>
    <col min="42" max="42" width="4.140625" style="103" bestFit="1" customWidth="1"/>
    <col min="43" max="43" width="4" style="103" bestFit="1" customWidth="1"/>
    <col min="44" max="44" width="4.85546875" style="103" bestFit="1" customWidth="1"/>
    <col min="45" max="74" width="5.28515625" style="103" bestFit="1" customWidth="1"/>
    <col min="75" max="76" width="3.5703125" style="103" customWidth="1"/>
    <col min="77" max="16384" width="9.140625" style="103"/>
  </cols>
  <sheetData>
    <row r="1" spans="1:74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1"/>
      <c r="Z1" s="101"/>
      <c r="AA1" s="101"/>
      <c r="AB1" s="101"/>
      <c r="AC1" s="101"/>
      <c r="AD1" s="101"/>
      <c r="AE1" s="101"/>
      <c r="AF1" s="101"/>
      <c r="AG1" s="101"/>
      <c r="AH1" s="100"/>
      <c r="AI1" s="100"/>
      <c r="AJ1" s="100"/>
      <c r="AK1" s="102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</row>
    <row r="2" spans="1:74">
      <c r="A2" s="100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1"/>
      <c r="Z2" s="101"/>
      <c r="AA2" s="101"/>
      <c r="AB2" s="101"/>
      <c r="AC2" s="101"/>
      <c r="AD2" s="101"/>
      <c r="AE2" s="101"/>
      <c r="AF2" s="101"/>
      <c r="AG2" s="101"/>
      <c r="AH2" s="100"/>
      <c r="AI2" s="100"/>
      <c r="AJ2" s="100"/>
      <c r="AK2" s="102"/>
      <c r="AL2" s="100"/>
      <c r="AM2" s="536" t="s">
        <v>29</v>
      </c>
      <c r="AN2" s="537"/>
      <c r="AO2" s="538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</row>
    <row r="3" spans="1:74" s="100" customFormat="1" ht="10.5" customHeight="1" thickBot="1">
      <c r="A3" s="106"/>
      <c r="B3" s="107"/>
      <c r="C3" s="108"/>
      <c r="D3" s="108"/>
      <c r="E3" s="108"/>
      <c r="F3" s="108"/>
      <c r="G3" s="108"/>
      <c r="H3" s="108"/>
      <c r="I3" s="108"/>
      <c r="J3" s="108"/>
      <c r="K3" s="104"/>
      <c r="L3" s="104"/>
      <c r="M3" s="104"/>
      <c r="N3" s="106"/>
      <c r="Y3" s="101"/>
      <c r="Z3" s="101"/>
      <c r="AA3" s="101"/>
      <c r="AB3" s="101"/>
      <c r="AC3" s="101"/>
      <c r="AD3" s="101"/>
      <c r="AE3" s="101"/>
      <c r="AF3" s="101"/>
      <c r="AG3" s="101"/>
      <c r="AK3" s="102"/>
      <c r="AM3" s="539"/>
      <c r="AN3" s="540"/>
      <c r="AO3" s="541"/>
    </row>
    <row r="4" spans="1:74" ht="24" customHeight="1">
      <c r="A4" s="106"/>
      <c r="B4" s="108"/>
      <c r="C4" s="109">
        <v>1.1000000000000001</v>
      </c>
      <c r="D4" s="110">
        <v>1.2</v>
      </c>
      <c r="E4" s="109">
        <v>1.3</v>
      </c>
      <c r="F4" s="111"/>
      <c r="G4" s="111"/>
      <c r="H4" s="111"/>
      <c r="I4" s="111"/>
      <c r="J4" s="111"/>
      <c r="K4" s="112"/>
      <c r="L4" s="113"/>
      <c r="M4" s="104"/>
      <c r="N4" s="106"/>
      <c r="O4" s="114">
        <f>(O5+P4)/2</f>
        <v>5.5</v>
      </c>
      <c r="P4" s="115">
        <v>6</v>
      </c>
      <c r="Q4" s="116">
        <f>(Q5+P4)/2</f>
        <v>3.5</v>
      </c>
      <c r="R4" s="117"/>
      <c r="S4" s="118"/>
      <c r="T4" s="106"/>
      <c r="U4" s="119"/>
      <c r="V4" s="106"/>
      <c r="W4" s="106"/>
      <c r="X4" s="106"/>
      <c r="Y4" s="101"/>
      <c r="Z4" s="101"/>
      <c r="AA4" s="101"/>
      <c r="AB4" s="101"/>
      <c r="AC4" s="101"/>
      <c r="AD4" s="101"/>
      <c r="AE4" s="101"/>
      <c r="AF4" s="101"/>
      <c r="AG4" s="101"/>
      <c r="AH4" s="100"/>
      <c r="AI4" s="100"/>
      <c r="AJ4" s="106"/>
      <c r="AK4" s="102"/>
      <c r="AL4" s="100"/>
      <c r="AM4" s="120">
        <f>O4</f>
        <v>5.5</v>
      </c>
      <c r="AN4" s="121">
        <f>P4</f>
        <v>6</v>
      </c>
      <c r="AO4" s="122">
        <f>Q4</f>
        <v>3.5</v>
      </c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</row>
    <row r="5" spans="1:74" ht="24" customHeight="1">
      <c r="A5" s="106"/>
      <c r="B5" s="108"/>
      <c r="C5" s="123">
        <v>2.1</v>
      </c>
      <c r="D5" s="124">
        <v>2.2000000000000002</v>
      </c>
      <c r="E5" s="110">
        <v>2.2999999999999998</v>
      </c>
      <c r="F5" s="108"/>
      <c r="G5" s="108"/>
      <c r="H5" s="108"/>
      <c r="I5" s="108"/>
      <c r="J5" s="108"/>
      <c r="K5" s="104"/>
      <c r="L5" s="125"/>
      <c r="M5" s="104"/>
      <c r="N5" s="106"/>
      <c r="O5" s="126">
        <v>5</v>
      </c>
      <c r="P5" s="127" t="s">
        <v>30</v>
      </c>
      <c r="Q5" s="128">
        <v>1</v>
      </c>
      <c r="R5" s="129"/>
      <c r="S5" s="118"/>
      <c r="T5" s="106"/>
      <c r="U5" s="119"/>
      <c r="V5" s="106"/>
      <c r="W5" s="106"/>
      <c r="X5" s="106"/>
      <c r="Y5" s="101"/>
      <c r="Z5" s="130"/>
      <c r="AA5" s="101"/>
      <c r="AB5" s="101"/>
      <c r="AC5" s="101"/>
      <c r="AD5" s="101"/>
      <c r="AE5" s="101"/>
      <c r="AF5" s="101"/>
      <c r="AG5" s="101"/>
      <c r="AH5" s="100"/>
      <c r="AI5" s="100"/>
      <c r="AJ5" s="100"/>
      <c r="AK5" s="102"/>
      <c r="AL5" s="100"/>
      <c r="AM5" s="131">
        <f>O5</f>
        <v>5</v>
      </c>
      <c r="AN5" s="132">
        <f>(AN4+AM5+AO5+AN6)/4</f>
        <v>23</v>
      </c>
      <c r="AO5" s="133">
        <f>Q5</f>
        <v>1</v>
      </c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</row>
    <row r="6" spans="1:74" ht="24" customHeight="1" thickBot="1">
      <c r="A6" s="106"/>
      <c r="B6" s="108"/>
      <c r="C6" s="134">
        <v>3.1</v>
      </c>
      <c r="D6" s="123">
        <v>3.2</v>
      </c>
      <c r="E6" s="134">
        <v>3.3</v>
      </c>
      <c r="F6" s="108"/>
      <c r="G6" s="108"/>
      <c r="H6" s="108"/>
      <c r="I6" s="108"/>
      <c r="J6" s="108"/>
      <c r="K6" s="104"/>
      <c r="L6" s="125"/>
      <c r="M6" s="104"/>
      <c r="N6" s="106"/>
      <c r="O6" s="135">
        <f>(O5+P6)/2</f>
        <v>42.5</v>
      </c>
      <c r="P6" s="136">
        <v>80</v>
      </c>
      <c r="Q6" s="137">
        <f>(Q5+P6)/2</f>
        <v>40.5</v>
      </c>
      <c r="R6" s="138"/>
      <c r="S6" s="139" t="s">
        <v>31</v>
      </c>
      <c r="T6" s="139"/>
      <c r="U6" s="139"/>
      <c r="V6" s="139"/>
      <c r="W6" s="139"/>
      <c r="X6" s="100"/>
      <c r="Y6" s="101"/>
      <c r="Z6" s="130"/>
      <c r="AA6" s="101"/>
      <c r="AB6" s="101"/>
      <c r="AC6" s="101"/>
      <c r="AD6" s="101"/>
      <c r="AE6" s="101"/>
      <c r="AF6" s="101"/>
      <c r="AG6" s="101"/>
      <c r="AH6" s="100"/>
      <c r="AI6" s="100"/>
      <c r="AJ6" s="100"/>
      <c r="AK6" s="102"/>
      <c r="AL6" s="100"/>
      <c r="AM6" s="140">
        <f>O6</f>
        <v>42.5</v>
      </c>
      <c r="AN6" s="141">
        <f>P6</f>
        <v>80</v>
      </c>
      <c r="AO6" s="142">
        <f>Q6</f>
        <v>40.5</v>
      </c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0"/>
    </row>
    <row r="7" spans="1:74" s="152" customFormat="1" ht="24" customHeight="1" thickBot="1">
      <c r="A7" s="106"/>
      <c r="B7" s="143"/>
      <c r="C7" s="144"/>
      <c r="D7" s="143"/>
      <c r="E7" s="145"/>
      <c r="F7" s="146"/>
      <c r="G7" s="143"/>
      <c r="H7" s="143"/>
      <c r="I7" s="143"/>
      <c r="J7" s="143"/>
      <c r="K7" s="147"/>
      <c r="L7" s="148"/>
      <c r="M7" s="149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0"/>
      <c r="Y7" s="130"/>
      <c r="Z7" s="130"/>
      <c r="AA7" s="130"/>
      <c r="AB7" s="130"/>
      <c r="AC7" s="130"/>
      <c r="AD7" s="130"/>
      <c r="AE7" s="130"/>
      <c r="AF7" s="130"/>
      <c r="AG7" s="130"/>
      <c r="AH7" s="150"/>
      <c r="AI7" s="150"/>
      <c r="AJ7" s="150"/>
      <c r="AK7" s="102"/>
      <c r="AL7" s="100"/>
      <c r="AM7" s="151"/>
      <c r="AN7" s="151"/>
      <c r="AO7" s="151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</row>
    <row r="8" spans="1:74" ht="24" customHeight="1" thickBot="1">
      <c r="A8" s="153"/>
      <c r="B8" s="108"/>
      <c r="C8" s="154">
        <f>C4</f>
        <v>1.1000000000000001</v>
      </c>
      <c r="D8" s="155"/>
      <c r="E8" s="156"/>
      <c r="F8" s="157"/>
      <c r="G8" s="158">
        <f>D4</f>
        <v>1.2</v>
      </c>
      <c r="H8" s="159">
        <f>C5</f>
        <v>2.1</v>
      </c>
      <c r="I8" s="160"/>
      <c r="J8" s="160"/>
      <c r="K8" s="161"/>
      <c r="L8" s="162">
        <f>COUNT(G8:J8)</f>
        <v>2</v>
      </c>
      <c r="M8" s="163"/>
      <c r="N8" s="164">
        <f t="shared" ref="N8:N16" si="0">SUM(O8:W8)</f>
        <v>1</v>
      </c>
      <c r="O8" s="165">
        <v>1</v>
      </c>
      <c r="P8" s="166">
        <v>0</v>
      </c>
      <c r="Q8" s="167">
        <v>0</v>
      </c>
      <c r="R8" s="168">
        <v>0</v>
      </c>
      <c r="S8" s="168">
        <v>0</v>
      </c>
      <c r="T8" s="169">
        <v>0</v>
      </c>
      <c r="U8" s="168">
        <v>0</v>
      </c>
      <c r="V8" s="168">
        <v>0</v>
      </c>
      <c r="W8" s="169">
        <v>0</v>
      </c>
      <c r="X8" s="100"/>
      <c r="Y8" s="170">
        <f t="array" ref="Y8:AG16">MINVERSE($O$8:$W$16)</f>
        <v>1</v>
      </c>
      <c r="Z8" s="171">
        <v>0</v>
      </c>
      <c r="AA8" s="172">
        <v>0</v>
      </c>
      <c r="AB8" s="173">
        <v>0</v>
      </c>
      <c r="AC8" s="171">
        <v>0</v>
      </c>
      <c r="AD8" s="172">
        <v>0</v>
      </c>
      <c r="AE8" s="173">
        <v>0</v>
      </c>
      <c r="AF8" s="171">
        <v>0</v>
      </c>
      <c r="AG8" s="172">
        <v>0</v>
      </c>
      <c r="AH8" s="100"/>
      <c r="AI8" s="182">
        <f>O4</f>
        <v>5.5</v>
      </c>
      <c r="AJ8" s="100"/>
      <c r="AK8" s="183">
        <f t="array" ref="AK8:AK16">MMULT(Y8:AG16,AI8:AI16)</f>
        <v>5.5</v>
      </c>
      <c r="AL8" s="100"/>
      <c r="AM8" s="120">
        <f>AK8</f>
        <v>5.5</v>
      </c>
      <c r="AN8" s="121">
        <f>AK11</f>
        <v>6</v>
      </c>
      <c r="AO8" s="122">
        <f>AK14</f>
        <v>3.5</v>
      </c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0"/>
      <c r="BQ8" s="100"/>
      <c r="BR8" s="100"/>
      <c r="BS8" s="100"/>
      <c r="BT8" s="100"/>
      <c r="BU8" s="100"/>
      <c r="BV8" s="100"/>
    </row>
    <row r="9" spans="1:74" ht="24" customHeight="1" thickBot="1">
      <c r="A9" s="153"/>
      <c r="B9" s="108"/>
      <c r="C9" s="187">
        <f>C5</f>
        <v>2.1</v>
      </c>
      <c r="D9" s="143"/>
      <c r="E9" s="148"/>
      <c r="F9" s="157"/>
      <c r="G9" s="188">
        <f>C4</f>
        <v>1.1000000000000001</v>
      </c>
      <c r="H9" s="189">
        <f>D5</f>
        <v>2.2000000000000002</v>
      </c>
      <c r="I9" s="190">
        <f>C6</f>
        <v>3.1</v>
      </c>
      <c r="J9" s="191"/>
      <c r="K9" s="192"/>
      <c r="L9" s="193">
        <f>COUNT(G9:J9)</f>
        <v>3</v>
      </c>
      <c r="M9" s="163"/>
      <c r="N9" s="164">
        <f t="shared" si="0"/>
        <v>1</v>
      </c>
      <c r="O9" s="194">
        <v>0</v>
      </c>
      <c r="P9" s="195">
        <v>1</v>
      </c>
      <c r="Q9" s="196">
        <v>0</v>
      </c>
      <c r="R9" s="197">
        <v>0</v>
      </c>
      <c r="S9" s="197">
        <v>0</v>
      </c>
      <c r="T9" s="198">
        <v>0</v>
      </c>
      <c r="U9" s="197">
        <v>0</v>
      </c>
      <c r="V9" s="197">
        <v>0</v>
      </c>
      <c r="W9" s="198">
        <v>0</v>
      </c>
      <c r="X9" s="100"/>
      <c r="Y9" s="174">
        <v>0</v>
      </c>
      <c r="Z9" s="170">
        <v>1</v>
      </c>
      <c r="AA9" s="175">
        <v>0</v>
      </c>
      <c r="AB9" s="174">
        <v>0</v>
      </c>
      <c r="AC9" s="176">
        <v>0</v>
      </c>
      <c r="AD9" s="175">
        <v>0</v>
      </c>
      <c r="AE9" s="174">
        <v>0</v>
      </c>
      <c r="AF9" s="176">
        <v>0</v>
      </c>
      <c r="AG9" s="175">
        <v>0</v>
      </c>
      <c r="AH9" s="100"/>
      <c r="AI9" s="199">
        <f>O5</f>
        <v>5</v>
      </c>
      <c r="AJ9" s="100"/>
      <c r="AK9" s="184">
        <v>5</v>
      </c>
      <c r="AL9" s="100"/>
      <c r="AM9" s="131">
        <f>AK9</f>
        <v>5</v>
      </c>
      <c r="AN9" s="132">
        <f>AK12</f>
        <v>23</v>
      </c>
      <c r="AO9" s="133">
        <f>AK15</f>
        <v>1</v>
      </c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</row>
    <row r="10" spans="1:74" ht="24" customHeight="1" thickBot="1">
      <c r="A10" s="153"/>
      <c r="B10" s="108"/>
      <c r="C10" s="200">
        <f>C6</f>
        <v>3.1</v>
      </c>
      <c r="D10" s="143"/>
      <c r="E10" s="148"/>
      <c r="F10" s="157"/>
      <c r="G10" s="201">
        <f>C5</f>
        <v>2.1</v>
      </c>
      <c r="H10" s="202">
        <f>D6</f>
        <v>3.2</v>
      </c>
      <c r="I10" s="203"/>
      <c r="J10" s="203"/>
      <c r="K10" s="204"/>
      <c r="L10" s="205">
        <f>COUNT(G10:J10)</f>
        <v>2</v>
      </c>
      <c r="M10" s="163"/>
      <c r="N10" s="164">
        <f t="shared" si="0"/>
        <v>1</v>
      </c>
      <c r="O10" s="206">
        <v>0</v>
      </c>
      <c r="P10" s="207">
        <v>0</v>
      </c>
      <c r="Q10" s="208">
        <v>1</v>
      </c>
      <c r="R10" s="197">
        <v>0</v>
      </c>
      <c r="S10" s="197">
        <v>0</v>
      </c>
      <c r="T10" s="198">
        <v>0</v>
      </c>
      <c r="U10" s="209">
        <v>0</v>
      </c>
      <c r="V10" s="209">
        <v>0</v>
      </c>
      <c r="W10" s="210">
        <v>0</v>
      </c>
      <c r="X10" s="100"/>
      <c r="Y10" s="177">
        <v>0</v>
      </c>
      <c r="Z10" s="178">
        <v>0</v>
      </c>
      <c r="AA10" s="170">
        <v>1</v>
      </c>
      <c r="AB10" s="179">
        <v>0</v>
      </c>
      <c r="AC10" s="179">
        <v>0</v>
      </c>
      <c r="AD10" s="175">
        <v>0</v>
      </c>
      <c r="AE10" s="177">
        <v>0</v>
      </c>
      <c r="AF10" s="178">
        <v>0</v>
      </c>
      <c r="AG10" s="180">
        <v>0</v>
      </c>
      <c r="AH10" s="100"/>
      <c r="AI10" s="211">
        <f>O6</f>
        <v>42.5</v>
      </c>
      <c r="AJ10" s="100"/>
      <c r="AK10" s="185">
        <v>42.5</v>
      </c>
      <c r="AL10" s="100"/>
      <c r="AM10" s="140">
        <f>AK10</f>
        <v>42.5</v>
      </c>
      <c r="AN10" s="141">
        <f>AK13</f>
        <v>80</v>
      </c>
      <c r="AO10" s="142">
        <f>AK16</f>
        <v>40.5</v>
      </c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0"/>
      <c r="BQ10" s="100"/>
      <c r="BR10" s="100"/>
      <c r="BS10" s="100"/>
      <c r="BT10" s="100"/>
      <c r="BU10" s="100"/>
      <c r="BV10" s="100"/>
    </row>
    <row r="11" spans="1:74" ht="24" customHeight="1" thickBot="1">
      <c r="A11" s="153"/>
      <c r="B11" s="108"/>
      <c r="C11" s="212"/>
      <c r="D11" s="213">
        <f>D4</f>
        <v>1.2</v>
      </c>
      <c r="E11" s="156"/>
      <c r="F11" s="157"/>
      <c r="G11" s="214">
        <f>C4</f>
        <v>1.1000000000000001</v>
      </c>
      <c r="H11" s="215">
        <f>D5</f>
        <v>2.2000000000000002</v>
      </c>
      <c r="I11" s="216">
        <f>E4</f>
        <v>1.3</v>
      </c>
      <c r="J11" s="217"/>
      <c r="K11" s="192"/>
      <c r="L11" s="205">
        <f>COUNT(G11:J11)</f>
        <v>3</v>
      </c>
      <c r="M11" s="163"/>
      <c r="N11" s="164">
        <f t="shared" si="0"/>
        <v>1</v>
      </c>
      <c r="O11" s="218">
        <v>0</v>
      </c>
      <c r="P11" s="197">
        <v>0</v>
      </c>
      <c r="Q11" s="197">
        <v>0</v>
      </c>
      <c r="R11" s="165">
        <v>1</v>
      </c>
      <c r="S11" s="166">
        <v>0</v>
      </c>
      <c r="T11" s="167">
        <v>0</v>
      </c>
      <c r="U11" s="168">
        <v>0</v>
      </c>
      <c r="V11" s="168">
        <v>0</v>
      </c>
      <c r="W11" s="169">
        <v>0</v>
      </c>
      <c r="X11" s="100"/>
      <c r="Y11" s="173">
        <v>0</v>
      </c>
      <c r="Z11" s="171">
        <v>0</v>
      </c>
      <c r="AA11" s="179">
        <v>0</v>
      </c>
      <c r="AB11" s="170">
        <v>1</v>
      </c>
      <c r="AC11" s="181">
        <v>0</v>
      </c>
      <c r="AD11" s="181">
        <v>0</v>
      </c>
      <c r="AE11" s="171">
        <v>0</v>
      </c>
      <c r="AF11" s="171">
        <v>0</v>
      </c>
      <c r="AG11" s="172">
        <v>0</v>
      </c>
      <c r="AH11" s="100"/>
      <c r="AI11" s="219">
        <f>P4</f>
        <v>6</v>
      </c>
      <c r="AJ11" s="100"/>
      <c r="AK11" s="183">
        <v>6</v>
      </c>
      <c r="AL11" s="100"/>
      <c r="AM11" s="220"/>
      <c r="AN11" s="105" t="s">
        <v>32</v>
      </c>
      <c r="AO11" s="221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0"/>
      <c r="BQ11" s="100"/>
      <c r="BR11" s="100"/>
      <c r="BS11" s="100"/>
      <c r="BT11" s="100"/>
      <c r="BU11" s="100"/>
      <c r="BV11" s="100"/>
    </row>
    <row r="12" spans="1:74" ht="24" customHeight="1" thickBot="1">
      <c r="A12" s="153"/>
      <c r="B12" s="108"/>
      <c r="C12" s="144"/>
      <c r="D12" s="222">
        <f>D5</f>
        <v>2.2000000000000002</v>
      </c>
      <c r="E12" s="148"/>
      <c r="F12" s="157"/>
      <c r="G12" s="223">
        <f>D4</f>
        <v>1.2</v>
      </c>
      <c r="H12" s="224">
        <f>C5</f>
        <v>2.1</v>
      </c>
      <c r="I12" s="225">
        <f>E5</f>
        <v>2.2999999999999998</v>
      </c>
      <c r="J12" s="224">
        <f>D6</f>
        <v>3.2</v>
      </c>
      <c r="K12" s="192"/>
      <c r="L12" s="226">
        <f>-COUNT(G12:J12)</f>
        <v>-4</v>
      </c>
      <c r="M12" s="163"/>
      <c r="N12" s="164">
        <f t="shared" si="0"/>
        <v>0</v>
      </c>
      <c r="O12" s="218">
        <v>0</v>
      </c>
      <c r="P12" s="227">
        <v>1</v>
      </c>
      <c r="Q12" s="197">
        <v>0</v>
      </c>
      <c r="R12" s="228">
        <v>1</v>
      </c>
      <c r="S12" s="229">
        <f>L12</f>
        <v>-4</v>
      </c>
      <c r="T12" s="196">
        <v>1</v>
      </c>
      <c r="U12" s="197">
        <v>0</v>
      </c>
      <c r="V12" s="197">
        <v>1</v>
      </c>
      <c r="W12" s="198">
        <v>0</v>
      </c>
      <c r="X12" s="100"/>
      <c r="Y12" s="174">
        <v>0</v>
      </c>
      <c r="Z12" s="176">
        <v>0.25</v>
      </c>
      <c r="AA12" s="179">
        <v>0</v>
      </c>
      <c r="AB12" s="181">
        <v>0.25</v>
      </c>
      <c r="AC12" s="181">
        <v>-0.25</v>
      </c>
      <c r="AD12" s="181">
        <v>0.25</v>
      </c>
      <c r="AE12" s="179">
        <v>0</v>
      </c>
      <c r="AF12" s="176">
        <v>0.25</v>
      </c>
      <c r="AG12" s="175">
        <v>0</v>
      </c>
      <c r="AH12" s="100"/>
      <c r="AI12" s="230">
        <v>0</v>
      </c>
      <c r="AJ12" s="100"/>
      <c r="AK12" s="186">
        <v>23</v>
      </c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</row>
    <row r="13" spans="1:74" ht="24" customHeight="1" thickBot="1">
      <c r="A13" s="153"/>
      <c r="B13" s="108"/>
      <c r="C13" s="146"/>
      <c r="D13" s="231">
        <f>D6</f>
        <v>3.2</v>
      </c>
      <c r="E13" s="232"/>
      <c r="F13" s="157"/>
      <c r="G13" s="233">
        <f>C6</f>
        <v>3.1</v>
      </c>
      <c r="H13" s="234">
        <f>D5</f>
        <v>2.2000000000000002</v>
      </c>
      <c r="I13" s="216">
        <f>E6</f>
        <v>3.3</v>
      </c>
      <c r="J13" s="191"/>
      <c r="K13" s="192"/>
      <c r="L13" s="162">
        <f>COUNT(G13:J13)</f>
        <v>3</v>
      </c>
      <c r="M13" s="163"/>
      <c r="N13" s="164">
        <f t="shared" si="0"/>
        <v>1</v>
      </c>
      <c r="O13" s="218">
        <v>0</v>
      </c>
      <c r="P13" s="197">
        <v>0</v>
      </c>
      <c r="Q13" s="197">
        <v>0</v>
      </c>
      <c r="R13" s="206">
        <v>0</v>
      </c>
      <c r="S13" s="207">
        <v>0</v>
      </c>
      <c r="T13" s="208">
        <v>1</v>
      </c>
      <c r="U13" s="197">
        <v>0</v>
      </c>
      <c r="V13" s="197">
        <v>0</v>
      </c>
      <c r="W13" s="198">
        <v>0</v>
      </c>
      <c r="X13" s="100"/>
      <c r="Y13" s="177">
        <v>0</v>
      </c>
      <c r="Z13" s="178">
        <v>0</v>
      </c>
      <c r="AA13" s="178">
        <v>0</v>
      </c>
      <c r="AB13" s="181">
        <v>0</v>
      </c>
      <c r="AC13" s="181">
        <v>0</v>
      </c>
      <c r="AD13" s="170">
        <v>1</v>
      </c>
      <c r="AE13" s="179">
        <v>0</v>
      </c>
      <c r="AF13" s="178">
        <v>0</v>
      </c>
      <c r="AG13" s="180">
        <v>0</v>
      </c>
      <c r="AH13" s="100"/>
      <c r="AI13" s="235">
        <f>P6</f>
        <v>80</v>
      </c>
      <c r="AJ13" s="100"/>
      <c r="AK13" s="185">
        <v>80</v>
      </c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/>
      <c r="BV13" s="100"/>
    </row>
    <row r="14" spans="1:74" ht="24" customHeight="1" thickBot="1">
      <c r="A14" s="153"/>
      <c r="B14" s="108"/>
      <c r="C14" s="212"/>
      <c r="D14" s="155"/>
      <c r="E14" s="154">
        <f>E4</f>
        <v>1.3</v>
      </c>
      <c r="F14" s="157"/>
      <c r="G14" s="158">
        <f>D4</f>
        <v>1.2</v>
      </c>
      <c r="H14" s="225">
        <f>E5</f>
        <v>2.2999999999999998</v>
      </c>
      <c r="I14" s="236"/>
      <c r="J14" s="160"/>
      <c r="K14" s="161"/>
      <c r="L14" s="162">
        <f>COUNT(G14:J14)</f>
        <v>2</v>
      </c>
      <c r="M14" s="163"/>
      <c r="N14" s="164">
        <f t="shared" si="0"/>
        <v>1</v>
      </c>
      <c r="O14" s="237">
        <v>0</v>
      </c>
      <c r="P14" s="168">
        <v>0</v>
      </c>
      <c r="Q14" s="168">
        <v>0</v>
      </c>
      <c r="R14" s="218">
        <v>0</v>
      </c>
      <c r="S14" s="197">
        <v>0</v>
      </c>
      <c r="T14" s="197">
        <v>0</v>
      </c>
      <c r="U14" s="165">
        <v>1</v>
      </c>
      <c r="V14" s="166">
        <v>0</v>
      </c>
      <c r="W14" s="167">
        <v>0</v>
      </c>
      <c r="X14" s="100"/>
      <c r="Y14" s="173">
        <v>0</v>
      </c>
      <c r="Z14" s="171">
        <v>0</v>
      </c>
      <c r="AA14" s="172">
        <v>0</v>
      </c>
      <c r="AB14" s="174">
        <v>0</v>
      </c>
      <c r="AC14" s="179">
        <v>0</v>
      </c>
      <c r="AD14" s="179">
        <v>0</v>
      </c>
      <c r="AE14" s="170">
        <v>1</v>
      </c>
      <c r="AF14" s="171">
        <v>0</v>
      </c>
      <c r="AG14" s="172">
        <v>0</v>
      </c>
      <c r="AH14" s="100"/>
      <c r="AI14" s="182">
        <f>Q4</f>
        <v>3.5</v>
      </c>
      <c r="AJ14" s="100"/>
      <c r="AK14" s="183">
        <v>3.5</v>
      </c>
      <c r="AL14" s="100"/>
      <c r="AM14" s="238">
        <f t="shared" ref="AM14:AO16" si="1">AM4-AM8</f>
        <v>0</v>
      </c>
      <c r="AN14" s="238">
        <f t="shared" si="1"/>
        <v>0</v>
      </c>
      <c r="AO14" s="238">
        <f t="shared" si="1"/>
        <v>0</v>
      </c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</row>
    <row r="15" spans="1:74" ht="24" customHeight="1" thickBot="1">
      <c r="A15" s="153"/>
      <c r="B15" s="108"/>
      <c r="C15" s="144"/>
      <c r="D15" s="143"/>
      <c r="E15" s="239">
        <f>E5</f>
        <v>2.2999999999999998</v>
      </c>
      <c r="F15" s="157"/>
      <c r="G15" s="214">
        <f>E4</f>
        <v>1.3</v>
      </c>
      <c r="H15" s="240">
        <f>D5</f>
        <v>2.2000000000000002</v>
      </c>
      <c r="I15" s="241">
        <f>E6</f>
        <v>3.3</v>
      </c>
      <c r="J15" s="191"/>
      <c r="K15" s="192"/>
      <c r="L15" s="193">
        <f>COUNT(G15:J15)</f>
        <v>3</v>
      </c>
      <c r="M15" s="163"/>
      <c r="N15" s="164">
        <f t="shared" si="0"/>
        <v>1</v>
      </c>
      <c r="O15" s="218">
        <v>0</v>
      </c>
      <c r="P15" s="197">
        <v>0</v>
      </c>
      <c r="Q15" s="197">
        <v>0</v>
      </c>
      <c r="R15" s="218">
        <v>0</v>
      </c>
      <c r="S15" s="197">
        <v>0</v>
      </c>
      <c r="T15" s="197">
        <v>0</v>
      </c>
      <c r="U15" s="194">
        <v>0</v>
      </c>
      <c r="V15" s="195">
        <v>1</v>
      </c>
      <c r="W15" s="196">
        <v>0</v>
      </c>
      <c r="X15" s="100"/>
      <c r="Y15" s="174">
        <v>0</v>
      </c>
      <c r="Z15" s="176">
        <v>0</v>
      </c>
      <c r="AA15" s="175">
        <v>0</v>
      </c>
      <c r="AB15" s="174">
        <v>0</v>
      </c>
      <c r="AC15" s="176">
        <v>0</v>
      </c>
      <c r="AD15" s="175">
        <v>0</v>
      </c>
      <c r="AE15" s="174">
        <v>0</v>
      </c>
      <c r="AF15" s="170">
        <v>1</v>
      </c>
      <c r="AG15" s="175">
        <v>0</v>
      </c>
      <c r="AH15" s="100"/>
      <c r="AI15" s="199">
        <f>Q5</f>
        <v>1</v>
      </c>
      <c r="AJ15" s="100"/>
      <c r="AK15" s="184">
        <v>1</v>
      </c>
      <c r="AL15" s="100"/>
      <c r="AM15" s="238">
        <f t="shared" si="1"/>
        <v>0</v>
      </c>
      <c r="AN15" s="238">
        <f t="shared" si="1"/>
        <v>0</v>
      </c>
      <c r="AO15" s="238">
        <f t="shared" si="1"/>
        <v>0</v>
      </c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</row>
    <row r="16" spans="1:74" ht="24" customHeight="1" thickBot="1">
      <c r="A16" s="153"/>
      <c r="B16" s="108"/>
      <c r="C16" s="146"/>
      <c r="D16" s="242"/>
      <c r="E16" s="243">
        <f>E6</f>
        <v>3.3</v>
      </c>
      <c r="F16" s="244"/>
      <c r="G16" s="245">
        <f>E5</f>
        <v>2.2999999999999998</v>
      </c>
      <c r="H16" s="246">
        <f>D6</f>
        <v>3.2</v>
      </c>
      <c r="I16" s="203"/>
      <c r="J16" s="203"/>
      <c r="K16" s="204"/>
      <c r="L16" s="205">
        <f>COUNT(G16:J16)</f>
        <v>2</v>
      </c>
      <c r="M16" s="163"/>
      <c r="N16" s="164">
        <f t="shared" si="0"/>
        <v>1</v>
      </c>
      <c r="O16" s="247">
        <v>0</v>
      </c>
      <c r="P16" s="209">
        <v>0</v>
      </c>
      <c r="Q16" s="209">
        <v>0</v>
      </c>
      <c r="R16" s="247">
        <v>0</v>
      </c>
      <c r="S16" s="209">
        <v>0</v>
      </c>
      <c r="T16" s="209">
        <v>0</v>
      </c>
      <c r="U16" s="206">
        <v>0</v>
      </c>
      <c r="V16" s="207">
        <v>0</v>
      </c>
      <c r="W16" s="208">
        <v>1</v>
      </c>
      <c r="X16" s="100"/>
      <c r="Y16" s="177">
        <v>0</v>
      </c>
      <c r="Z16" s="178">
        <v>0</v>
      </c>
      <c r="AA16" s="180">
        <v>0</v>
      </c>
      <c r="AB16" s="177">
        <v>0</v>
      </c>
      <c r="AC16" s="178">
        <v>0</v>
      </c>
      <c r="AD16" s="180">
        <v>0</v>
      </c>
      <c r="AE16" s="177">
        <v>0</v>
      </c>
      <c r="AF16" s="178">
        <v>0</v>
      </c>
      <c r="AG16" s="170">
        <v>1</v>
      </c>
      <c r="AH16" s="100"/>
      <c r="AI16" s="211">
        <f>Q6</f>
        <v>40.5</v>
      </c>
      <c r="AJ16" s="100"/>
      <c r="AK16" s="185">
        <v>40.5</v>
      </c>
      <c r="AL16" s="100"/>
      <c r="AM16" s="238">
        <f t="shared" si="1"/>
        <v>0</v>
      </c>
      <c r="AN16" s="238">
        <f t="shared" si="1"/>
        <v>0</v>
      </c>
      <c r="AO16" s="238">
        <f t="shared" si="1"/>
        <v>0</v>
      </c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</row>
    <row r="17" spans="1:74" ht="30.75" customHeight="1">
      <c r="A17" s="106"/>
      <c r="B17" s="149"/>
      <c r="C17" s="149"/>
      <c r="N17" s="106"/>
      <c r="O17" s="248">
        <f t="shared" ref="O17:W17" si="2">SUM(O8:O16)</f>
        <v>1</v>
      </c>
      <c r="P17" s="248">
        <f t="shared" si="2"/>
        <v>2</v>
      </c>
      <c r="Q17" s="248">
        <f t="shared" si="2"/>
        <v>1</v>
      </c>
      <c r="R17" s="248">
        <f t="shared" si="2"/>
        <v>2</v>
      </c>
      <c r="S17" s="248">
        <f t="shared" si="2"/>
        <v>-4</v>
      </c>
      <c r="T17" s="248">
        <f t="shared" si="2"/>
        <v>2</v>
      </c>
      <c r="U17" s="248">
        <f t="shared" si="2"/>
        <v>1</v>
      </c>
      <c r="V17" s="248">
        <f t="shared" si="2"/>
        <v>2</v>
      </c>
      <c r="W17" s="248">
        <f t="shared" si="2"/>
        <v>1</v>
      </c>
      <c r="X17" s="106"/>
      <c r="Y17" s="101"/>
      <c r="Z17" s="101"/>
      <c r="AA17" s="101"/>
      <c r="AB17" s="101"/>
      <c r="AC17" s="101"/>
      <c r="AD17" s="101"/>
      <c r="AE17" s="101"/>
      <c r="AF17" s="101"/>
      <c r="AG17" s="101"/>
      <c r="AH17" s="100"/>
      <c r="AI17" s="100"/>
      <c r="AJ17" s="100"/>
      <c r="AK17" s="102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</row>
    <row r="18" spans="1:74" ht="30.75" customHeight="1">
      <c r="A18" s="106"/>
      <c r="B18" s="149"/>
      <c r="C18" s="149"/>
      <c r="N18" s="106"/>
      <c r="O18" s="249">
        <f t="array" ref="O18:W18">TRANSPOSE(N8:N16)</f>
        <v>1</v>
      </c>
      <c r="P18" s="249">
        <v>1</v>
      </c>
      <c r="Q18" s="249">
        <v>1</v>
      </c>
      <c r="R18" s="249">
        <v>1</v>
      </c>
      <c r="S18" s="249">
        <v>0</v>
      </c>
      <c r="T18" s="249">
        <v>1</v>
      </c>
      <c r="U18" s="249">
        <v>1</v>
      </c>
      <c r="V18" s="249">
        <v>1</v>
      </c>
      <c r="W18" s="249">
        <v>1</v>
      </c>
      <c r="X18" s="100"/>
      <c r="Y18" s="101"/>
      <c r="Z18" s="101"/>
      <c r="AA18" s="101"/>
      <c r="AB18" s="101"/>
      <c r="AC18" s="101"/>
      <c r="AD18" s="101"/>
      <c r="AE18" s="101"/>
      <c r="AF18" s="101"/>
      <c r="AG18" s="101"/>
      <c r="AH18" s="100"/>
      <c r="AI18" s="100"/>
      <c r="AJ18" s="100"/>
      <c r="AK18" s="102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</row>
    <row r="19" spans="1:74" ht="30.75" customHeight="1">
      <c r="A19" s="106"/>
      <c r="B19" s="149"/>
      <c r="C19" s="149"/>
      <c r="N19" s="106"/>
      <c r="O19" s="248">
        <f t="shared" ref="O19:W19" si="3">SUM(O17:O18)</f>
        <v>2</v>
      </c>
      <c r="P19" s="248">
        <f t="shared" si="3"/>
        <v>3</v>
      </c>
      <c r="Q19" s="248">
        <f t="shared" si="3"/>
        <v>2</v>
      </c>
      <c r="R19" s="248">
        <f t="shared" si="3"/>
        <v>3</v>
      </c>
      <c r="S19" s="250">
        <f t="shared" si="3"/>
        <v>-4</v>
      </c>
      <c r="T19" s="248">
        <f t="shared" si="3"/>
        <v>3</v>
      </c>
      <c r="U19" s="248">
        <f t="shared" si="3"/>
        <v>2</v>
      </c>
      <c r="V19" s="248">
        <f t="shared" si="3"/>
        <v>3</v>
      </c>
      <c r="W19" s="248">
        <f t="shared" si="3"/>
        <v>2</v>
      </c>
      <c r="X19" s="100"/>
      <c r="Y19" s="101"/>
      <c r="Z19" s="101"/>
      <c r="AA19" s="101"/>
      <c r="AB19" s="101"/>
      <c r="AC19" s="101"/>
      <c r="AD19" s="101"/>
      <c r="AE19" s="101"/>
      <c r="AF19" s="101"/>
      <c r="AG19" s="101"/>
      <c r="AH19" s="100"/>
      <c r="AI19" s="100"/>
      <c r="AJ19" s="100"/>
      <c r="AK19" s="102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100"/>
      <c r="BP19" s="100"/>
      <c r="BQ19" s="100"/>
      <c r="BR19" s="100"/>
      <c r="BS19" s="100"/>
      <c r="BT19" s="100"/>
      <c r="BU19" s="100"/>
      <c r="BV19" s="100"/>
    </row>
    <row r="20" spans="1:74" ht="30.75" customHeight="1">
      <c r="A20" s="106"/>
      <c r="B20" s="149"/>
      <c r="C20" s="149"/>
      <c r="N20" s="106"/>
      <c r="O20" s="251">
        <f>O19-L8</f>
        <v>0</v>
      </c>
      <c r="P20" s="251">
        <f>P19-L9</f>
        <v>0</v>
      </c>
      <c r="Q20" s="251">
        <f>Q19-L10</f>
        <v>0</v>
      </c>
      <c r="R20" s="251">
        <f>R19-L11</f>
        <v>0</v>
      </c>
      <c r="S20" s="251">
        <f>S19-L12</f>
        <v>0</v>
      </c>
      <c r="T20" s="251">
        <f>T19-L13</f>
        <v>0</v>
      </c>
      <c r="U20" s="251">
        <f>U19-L14</f>
        <v>0</v>
      </c>
      <c r="V20" s="251">
        <f>V19-L15</f>
        <v>0</v>
      </c>
      <c r="W20" s="251">
        <f>W19-L16</f>
        <v>0</v>
      </c>
      <c r="X20" s="100"/>
      <c r="Y20" s="101"/>
      <c r="Z20" s="101"/>
      <c r="AA20" s="101"/>
      <c r="AB20" s="101"/>
      <c r="AC20" s="101"/>
      <c r="AD20" s="101"/>
      <c r="AE20" s="101"/>
      <c r="AF20" s="101"/>
      <c r="AG20" s="101"/>
      <c r="AH20" s="100"/>
      <c r="AI20" s="100"/>
      <c r="AJ20" s="100"/>
      <c r="AK20" s="102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</row>
    <row r="21" spans="1:74">
      <c r="A21" s="106"/>
      <c r="B21" s="149"/>
      <c r="C21" s="149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0"/>
      <c r="Y21" s="101"/>
      <c r="Z21" s="101"/>
      <c r="AA21" s="101"/>
      <c r="AB21" s="101"/>
      <c r="AC21" s="101"/>
      <c r="AD21" s="101"/>
      <c r="AE21" s="101"/>
      <c r="AF21" s="101"/>
      <c r="AG21" s="101"/>
      <c r="AH21" s="100"/>
      <c r="AI21" s="100"/>
      <c r="AJ21" s="100"/>
      <c r="AK21" s="102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</row>
    <row r="22" spans="1:74" s="252" customFormat="1" ht="16.5" customHeight="1">
      <c r="A22" s="100"/>
      <c r="B22" s="100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1"/>
      <c r="Z22" s="101"/>
      <c r="AA22" s="101"/>
      <c r="AB22" s="101"/>
      <c r="AC22" s="101"/>
      <c r="AD22" s="101"/>
      <c r="AE22" s="101"/>
      <c r="AF22" s="101"/>
      <c r="AG22" s="101"/>
      <c r="AH22" s="100"/>
      <c r="AI22" s="100"/>
      <c r="AJ22" s="100"/>
      <c r="AK22" s="102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</row>
    <row r="23" spans="1:74" s="252" customFormat="1" ht="16.5" customHeight="1">
      <c r="A23" s="100"/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1"/>
      <c r="Z23" s="101"/>
      <c r="AA23" s="101"/>
      <c r="AB23" s="101"/>
      <c r="AC23" s="101"/>
      <c r="AD23" s="101"/>
      <c r="AE23" s="101"/>
      <c r="AF23" s="101"/>
      <c r="AG23" s="101"/>
      <c r="AH23" s="100"/>
      <c r="AI23" s="100"/>
      <c r="AJ23" s="100"/>
      <c r="AK23" s="102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</row>
    <row r="24" spans="1:74" s="252" customFormat="1" ht="16.5" customHeight="1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2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</row>
    <row r="25" spans="1:74" s="252" customFormat="1" ht="16.5" customHeight="1">
      <c r="A25" s="100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1"/>
      <c r="Z25" s="101"/>
      <c r="AA25" s="101"/>
      <c r="AB25" s="101"/>
      <c r="AC25" s="101"/>
      <c r="AD25" s="101"/>
      <c r="AE25" s="101"/>
      <c r="AF25" s="101"/>
      <c r="AG25" s="101"/>
      <c r="AH25" s="100"/>
      <c r="AI25" s="100"/>
      <c r="AJ25" s="100"/>
      <c r="AK25" s="102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</row>
    <row r="26" spans="1:74" s="252" customFormat="1" ht="16.5" customHeight="1">
      <c r="A26" s="100"/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1"/>
      <c r="Z26" s="101"/>
      <c r="AA26" s="101"/>
      <c r="AB26" s="101"/>
      <c r="AC26" s="101"/>
      <c r="AD26" s="101"/>
      <c r="AE26" s="101"/>
      <c r="AF26" s="101"/>
      <c r="AG26" s="101"/>
      <c r="AH26" s="100"/>
      <c r="AI26" s="100"/>
      <c r="AJ26" s="100"/>
      <c r="AK26" s="102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</row>
    <row r="27" spans="1:74" s="252" customFormat="1" ht="16.5" customHeight="1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1"/>
      <c r="Z27" s="101"/>
      <c r="AA27" s="101"/>
      <c r="AB27" s="101"/>
      <c r="AC27" s="101"/>
      <c r="AD27" s="101"/>
      <c r="AE27" s="101"/>
      <c r="AF27" s="101"/>
      <c r="AG27" s="101"/>
      <c r="AH27" s="100"/>
      <c r="AI27" s="100"/>
      <c r="AJ27" s="100"/>
      <c r="AK27" s="102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</row>
    <row r="28" spans="1:74" s="252" customFormat="1" ht="16.5" customHeight="1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1"/>
      <c r="Z28" s="101"/>
      <c r="AA28" s="101"/>
      <c r="AB28" s="101"/>
      <c r="AC28" s="101"/>
      <c r="AD28" s="101"/>
      <c r="AE28" s="101"/>
      <c r="AF28" s="101"/>
      <c r="AG28" s="101"/>
      <c r="AH28" s="100"/>
      <c r="AI28" s="100"/>
      <c r="AJ28" s="100"/>
      <c r="AK28" s="102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</row>
    <row r="29" spans="1:74" s="252" customFormat="1" ht="16.5" customHeight="1">
      <c r="A29" s="100"/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1"/>
      <c r="Z29" s="101"/>
      <c r="AA29" s="101"/>
      <c r="AB29" s="101"/>
      <c r="AC29" s="101"/>
      <c r="AD29" s="101"/>
      <c r="AE29" s="101"/>
      <c r="AF29" s="101"/>
      <c r="AG29" s="101"/>
      <c r="AH29" s="100"/>
      <c r="AI29" s="100"/>
      <c r="AJ29" s="100"/>
      <c r="AK29" s="102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</row>
    <row r="30" spans="1:74" s="252" customFormat="1" ht="16.5" customHeight="1">
      <c r="A30" s="100"/>
      <c r="B30" s="100"/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1"/>
      <c r="Z30" s="101"/>
      <c r="AA30" s="101"/>
      <c r="AB30" s="101"/>
      <c r="AC30" s="101"/>
      <c r="AD30" s="101"/>
      <c r="AE30" s="101"/>
      <c r="AF30" s="101"/>
      <c r="AG30" s="101"/>
      <c r="AH30" s="100"/>
      <c r="AI30" s="100"/>
      <c r="AJ30" s="100"/>
      <c r="AK30" s="102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</row>
    <row r="31" spans="1:74" s="100" customFormat="1">
      <c r="Y31" s="101"/>
      <c r="Z31" s="101"/>
      <c r="AA31" s="101"/>
      <c r="AB31" s="101"/>
      <c r="AC31" s="101"/>
      <c r="AD31" s="101"/>
      <c r="AE31" s="101"/>
      <c r="AF31" s="101"/>
      <c r="AG31" s="101"/>
      <c r="AK31" s="102"/>
    </row>
    <row r="32" spans="1:74" s="100" customFormat="1">
      <c r="Y32" s="101"/>
      <c r="Z32" s="101"/>
      <c r="AA32" s="101"/>
      <c r="AB32" s="101"/>
      <c r="AC32" s="101"/>
      <c r="AD32" s="101"/>
      <c r="AE32" s="101"/>
      <c r="AF32" s="101"/>
      <c r="AG32" s="101"/>
      <c r="AK32" s="102"/>
    </row>
    <row r="33" spans="1:74" s="253" customFormat="1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1"/>
      <c r="Z33" s="101"/>
      <c r="AA33" s="101"/>
      <c r="AB33" s="101"/>
      <c r="AC33" s="101"/>
      <c r="AD33" s="101"/>
      <c r="AE33" s="101"/>
      <c r="AF33" s="101"/>
      <c r="AG33" s="101"/>
      <c r="AH33" s="100"/>
      <c r="AI33" s="100"/>
      <c r="AJ33" s="100"/>
      <c r="AK33" s="102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</row>
    <row r="34" spans="1:74" s="253" customFormat="1">
      <c r="A34" s="100"/>
      <c r="B34" s="100"/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1"/>
      <c r="Z34" s="101"/>
      <c r="AA34" s="101"/>
      <c r="AB34" s="101"/>
      <c r="AC34" s="101"/>
      <c r="AD34" s="101"/>
      <c r="AE34" s="101"/>
      <c r="AF34" s="101"/>
      <c r="AG34" s="101"/>
      <c r="AH34" s="100"/>
      <c r="AI34" s="100"/>
      <c r="AJ34" s="100"/>
      <c r="AK34" s="102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00"/>
      <c r="BP34" s="100"/>
      <c r="BQ34" s="100"/>
      <c r="BR34" s="100"/>
      <c r="BS34" s="100"/>
      <c r="BT34" s="100"/>
      <c r="BU34" s="100"/>
      <c r="BV34" s="100"/>
    </row>
    <row r="35" spans="1:74" s="253" customForma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1"/>
      <c r="Z35" s="101"/>
      <c r="AA35" s="101"/>
      <c r="AB35" s="101"/>
      <c r="AC35" s="101"/>
      <c r="AD35" s="101"/>
      <c r="AE35" s="101"/>
      <c r="AF35" s="101"/>
      <c r="AG35" s="101"/>
      <c r="AH35" s="100"/>
      <c r="AI35" s="100"/>
      <c r="AJ35" s="100"/>
      <c r="AK35" s="102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/>
      <c r="BP35" s="100"/>
      <c r="BQ35" s="100"/>
      <c r="BR35" s="100"/>
      <c r="BS35" s="100"/>
      <c r="BT35" s="100"/>
      <c r="BU35" s="100"/>
      <c r="BV35" s="100"/>
    </row>
    <row r="36" spans="1:74" s="253" customFormat="1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1"/>
      <c r="Z36" s="101"/>
      <c r="AA36" s="101"/>
      <c r="AB36" s="101"/>
      <c r="AC36" s="101"/>
      <c r="AD36" s="101"/>
      <c r="AE36" s="101"/>
      <c r="AF36" s="101"/>
      <c r="AG36" s="101"/>
      <c r="AH36" s="100"/>
      <c r="AI36" s="100"/>
      <c r="AJ36" s="100"/>
      <c r="AK36" s="102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</row>
    <row r="37" spans="1:74" s="253" customFormat="1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1"/>
      <c r="Z37" s="101"/>
      <c r="AA37" s="101"/>
      <c r="AB37" s="101"/>
      <c r="AC37" s="101"/>
      <c r="AD37" s="101"/>
      <c r="AE37" s="101"/>
      <c r="AF37" s="101"/>
      <c r="AG37" s="101"/>
      <c r="AH37" s="100"/>
      <c r="AI37" s="100"/>
      <c r="AJ37" s="100"/>
      <c r="AK37" s="102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0"/>
      <c r="BT37" s="100"/>
      <c r="BU37" s="100"/>
      <c r="BV37" s="100"/>
    </row>
    <row r="38" spans="1:74" s="253" customFormat="1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1"/>
      <c r="Z38" s="101"/>
      <c r="AA38" s="101"/>
      <c r="AB38" s="101"/>
      <c r="AC38" s="101"/>
      <c r="AD38" s="101"/>
      <c r="AE38" s="101"/>
      <c r="AF38" s="101"/>
      <c r="AG38" s="101"/>
      <c r="AH38" s="100"/>
      <c r="AI38" s="100"/>
      <c r="AJ38" s="100"/>
      <c r="AK38" s="102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0"/>
      <c r="BR38" s="100"/>
      <c r="BS38" s="100"/>
      <c r="BT38" s="100"/>
      <c r="BU38" s="100"/>
      <c r="BV38" s="100"/>
    </row>
    <row r="39" spans="1:74" s="253" customFormat="1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1"/>
      <c r="Z39" s="101"/>
      <c r="AA39" s="101"/>
      <c r="AB39" s="101"/>
      <c r="AC39" s="101"/>
      <c r="AD39" s="101"/>
      <c r="AE39" s="101"/>
      <c r="AF39" s="101"/>
      <c r="AG39" s="101"/>
      <c r="AH39" s="100"/>
      <c r="AI39" s="100"/>
      <c r="AJ39" s="100"/>
      <c r="AK39" s="102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/>
      <c r="BT39" s="100"/>
      <c r="BU39" s="100"/>
      <c r="BV39" s="100"/>
    </row>
    <row r="40" spans="1:74" s="253" customFormat="1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1"/>
      <c r="Z40" s="101"/>
      <c r="AA40" s="101"/>
      <c r="AB40" s="101"/>
      <c r="AC40" s="101"/>
      <c r="AD40" s="101"/>
      <c r="AE40" s="101"/>
      <c r="AF40" s="101"/>
      <c r="AG40" s="101"/>
      <c r="AH40" s="100"/>
      <c r="AI40" s="100"/>
      <c r="AJ40" s="100"/>
      <c r="AK40" s="102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</row>
    <row r="41" spans="1:74" s="253" customFormat="1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1"/>
      <c r="Z41" s="101"/>
      <c r="AA41" s="101"/>
      <c r="AB41" s="101"/>
      <c r="AC41" s="101"/>
      <c r="AD41" s="101"/>
      <c r="AE41" s="101"/>
      <c r="AF41" s="101"/>
      <c r="AG41" s="101"/>
      <c r="AH41" s="100"/>
      <c r="AI41" s="100"/>
      <c r="AJ41" s="100"/>
      <c r="AK41" s="102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</row>
    <row r="42" spans="1:74" s="253" customFormat="1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1"/>
      <c r="Z42" s="101"/>
      <c r="AA42" s="101"/>
      <c r="AB42" s="101"/>
      <c r="AC42" s="101"/>
      <c r="AD42" s="101"/>
      <c r="AE42" s="101"/>
      <c r="AF42" s="101"/>
      <c r="AG42" s="101"/>
      <c r="AH42" s="100"/>
      <c r="AI42" s="100"/>
      <c r="AJ42" s="100"/>
      <c r="AK42" s="102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00"/>
      <c r="BP42" s="100"/>
      <c r="BQ42" s="100"/>
      <c r="BR42" s="100"/>
      <c r="BS42" s="100"/>
      <c r="BT42" s="100"/>
      <c r="BU42" s="100"/>
      <c r="BV42" s="100"/>
    </row>
    <row r="43" spans="1:74" s="253" customFormat="1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1"/>
      <c r="Z43" s="101"/>
      <c r="AA43" s="101"/>
      <c r="AB43" s="101"/>
      <c r="AC43" s="101"/>
      <c r="AD43" s="101"/>
      <c r="AE43" s="101"/>
      <c r="AF43" s="101"/>
      <c r="AG43" s="101"/>
      <c r="AH43" s="100"/>
      <c r="AI43" s="100"/>
      <c r="AJ43" s="100"/>
      <c r="AK43" s="102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  <c r="BK43" s="100"/>
      <c r="BL43" s="100"/>
      <c r="BM43" s="100"/>
      <c r="BN43" s="100"/>
      <c r="BO43" s="100"/>
      <c r="BP43" s="100"/>
      <c r="BQ43" s="100"/>
      <c r="BR43" s="100"/>
      <c r="BS43" s="100"/>
      <c r="BT43" s="100"/>
      <c r="BU43" s="100"/>
      <c r="BV43" s="100"/>
    </row>
    <row r="44" spans="1:74" s="253" customFormat="1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1"/>
      <c r="Z44" s="101"/>
      <c r="AA44" s="101"/>
      <c r="AB44" s="101"/>
      <c r="AC44" s="101"/>
      <c r="AD44" s="101"/>
      <c r="AE44" s="101"/>
      <c r="AF44" s="101"/>
      <c r="AG44" s="101"/>
      <c r="AH44" s="100"/>
      <c r="AI44" s="100"/>
      <c r="AJ44" s="100"/>
      <c r="AK44" s="102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/>
      <c r="BM44" s="100"/>
      <c r="BN44" s="100"/>
      <c r="BO44" s="100"/>
      <c r="BP44" s="100"/>
      <c r="BQ44" s="100"/>
      <c r="BR44" s="100"/>
      <c r="BS44" s="100"/>
      <c r="BT44" s="100"/>
      <c r="BU44" s="100"/>
      <c r="BV44" s="100"/>
    </row>
    <row r="45" spans="1:74" s="253" customFormat="1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1"/>
      <c r="Z45" s="101"/>
      <c r="AA45" s="101"/>
      <c r="AB45" s="101"/>
      <c r="AC45" s="101"/>
      <c r="AD45" s="101"/>
      <c r="AE45" s="101"/>
      <c r="AF45" s="101"/>
      <c r="AG45" s="101"/>
      <c r="AH45" s="100"/>
      <c r="AI45" s="100"/>
      <c r="AJ45" s="100"/>
      <c r="AK45" s="102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  <c r="BF45" s="100"/>
      <c r="BG45" s="100"/>
      <c r="BH45" s="100"/>
      <c r="BI45" s="100"/>
      <c r="BJ45" s="100"/>
      <c r="BK45" s="100"/>
      <c r="BL45" s="100"/>
      <c r="BM45" s="100"/>
      <c r="BN45" s="100"/>
      <c r="BO45" s="100"/>
      <c r="BP45" s="100"/>
      <c r="BQ45" s="100"/>
      <c r="BR45" s="100"/>
      <c r="BS45" s="100"/>
      <c r="BT45" s="100"/>
      <c r="BU45" s="100"/>
      <c r="BV45" s="100"/>
    </row>
    <row r="46" spans="1:74" s="253" customFormat="1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1"/>
      <c r="Z46" s="101"/>
      <c r="AA46" s="101"/>
      <c r="AB46" s="101"/>
      <c r="AC46" s="101"/>
      <c r="AD46" s="101"/>
      <c r="AE46" s="101"/>
      <c r="AF46" s="101"/>
      <c r="AG46" s="101"/>
      <c r="AH46" s="100"/>
      <c r="AI46" s="100"/>
      <c r="AJ46" s="100"/>
      <c r="AK46" s="102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  <c r="BK46" s="100"/>
      <c r="BL46" s="100"/>
      <c r="BM46" s="100"/>
      <c r="BN46" s="100"/>
      <c r="BO46" s="100"/>
      <c r="BP46" s="100"/>
      <c r="BQ46" s="100"/>
      <c r="BR46" s="100"/>
      <c r="BS46" s="100"/>
      <c r="BT46" s="100"/>
      <c r="BU46" s="100"/>
      <c r="BV46" s="100"/>
    </row>
    <row r="47" spans="1:74" s="253" customFormat="1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1"/>
      <c r="Z47" s="101"/>
      <c r="AA47" s="101"/>
      <c r="AB47" s="101"/>
      <c r="AC47" s="101"/>
      <c r="AD47" s="101"/>
      <c r="AE47" s="101"/>
      <c r="AF47" s="101"/>
      <c r="AG47" s="101"/>
      <c r="AH47" s="100"/>
      <c r="AI47" s="100"/>
      <c r="AJ47" s="100"/>
      <c r="AK47" s="102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  <c r="BK47" s="100"/>
      <c r="BL47" s="100"/>
      <c r="BM47" s="100"/>
      <c r="BN47" s="100"/>
      <c r="BO47" s="100"/>
      <c r="BP47" s="100"/>
      <c r="BQ47" s="100"/>
      <c r="BR47" s="100"/>
      <c r="BS47" s="100"/>
      <c r="BT47" s="100"/>
      <c r="BU47" s="100"/>
      <c r="BV47" s="100"/>
    </row>
    <row r="48" spans="1:74" s="253" customFormat="1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1"/>
      <c r="Z48" s="101"/>
      <c r="AA48" s="101"/>
      <c r="AB48" s="101"/>
      <c r="AC48" s="101"/>
      <c r="AD48" s="101"/>
      <c r="AE48" s="101"/>
      <c r="AF48" s="101"/>
      <c r="AG48" s="101"/>
      <c r="AH48" s="100"/>
      <c r="AI48" s="100"/>
      <c r="AJ48" s="100"/>
      <c r="AK48" s="102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</row>
    <row r="49" spans="1:74" s="253" customFormat="1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1"/>
      <c r="Z49" s="101"/>
      <c r="AA49" s="101"/>
      <c r="AB49" s="101"/>
      <c r="AC49" s="101"/>
      <c r="AD49" s="101"/>
      <c r="AE49" s="101"/>
      <c r="AF49" s="101"/>
      <c r="AG49" s="101"/>
      <c r="AH49" s="100"/>
      <c r="AI49" s="100"/>
      <c r="AJ49" s="100"/>
      <c r="AK49" s="102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100"/>
      <c r="BQ49" s="100"/>
      <c r="BR49" s="100"/>
      <c r="BS49" s="100"/>
      <c r="BT49" s="100"/>
      <c r="BU49" s="100"/>
      <c r="BV49" s="100"/>
    </row>
    <row r="50" spans="1:74" s="253" customFormat="1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1"/>
      <c r="Z50" s="101"/>
      <c r="AA50" s="101"/>
      <c r="AB50" s="101"/>
      <c r="AC50" s="101"/>
      <c r="AD50" s="101"/>
      <c r="AE50" s="101"/>
      <c r="AF50" s="101"/>
      <c r="AG50" s="101"/>
      <c r="AH50" s="100"/>
      <c r="AI50" s="100"/>
      <c r="AJ50" s="100"/>
      <c r="AK50" s="102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</row>
    <row r="51" spans="1:74" s="253" customFormat="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1"/>
      <c r="Z51" s="101"/>
      <c r="AA51" s="101"/>
      <c r="AB51" s="101"/>
      <c r="AC51" s="101"/>
      <c r="AD51" s="101"/>
      <c r="AE51" s="101"/>
      <c r="AF51" s="101"/>
      <c r="AG51" s="101"/>
      <c r="AH51" s="100"/>
      <c r="AI51" s="100"/>
      <c r="AJ51" s="100"/>
      <c r="AK51" s="102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  <c r="BK51" s="100"/>
      <c r="BL51" s="100"/>
      <c r="BM51" s="100"/>
      <c r="BN51" s="100"/>
      <c r="BO51" s="100"/>
      <c r="BP51" s="100"/>
      <c r="BQ51" s="100"/>
      <c r="BR51" s="100"/>
      <c r="BS51" s="100"/>
      <c r="BT51" s="100"/>
      <c r="BU51" s="100"/>
      <c r="BV51" s="100"/>
    </row>
    <row r="52" spans="1:74" s="253" customFormat="1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1"/>
      <c r="Z52" s="101"/>
      <c r="AA52" s="101"/>
      <c r="AB52" s="101"/>
      <c r="AC52" s="101"/>
      <c r="AD52" s="101"/>
      <c r="AE52" s="101"/>
      <c r="AF52" s="101"/>
      <c r="AG52" s="101"/>
      <c r="AH52" s="100"/>
      <c r="AI52" s="100"/>
      <c r="AJ52" s="100"/>
      <c r="AK52" s="102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0"/>
      <c r="BS52" s="100"/>
      <c r="BT52" s="100"/>
      <c r="BU52" s="100"/>
      <c r="BV52" s="100"/>
    </row>
    <row r="53" spans="1:74" s="253" customFormat="1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1"/>
      <c r="Z53" s="101"/>
      <c r="AA53" s="101"/>
      <c r="AB53" s="101"/>
      <c r="AC53" s="101"/>
      <c r="AD53" s="101"/>
      <c r="AE53" s="101"/>
      <c r="AF53" s="101"/>
      <c r="AG53" s="101"/>
      <c r="AH53" s="100"/>
      <c r="AI53" s="100"/>
      <c r="AJ53" s="100"/>
      <c r="AK53" s="102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100"/>
      <c r="BQ53" s="100"/>
      <c r="BR53" s="100"/>
      <c r="BS53" s="100"/>
      <c r="BT53" s="100"/>
      <c r="BU53" s="100"/>
      <c r="BV53" s="100"/>
    </row>
    <row r="54" spans="1:74" s="253" customFormat="1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1"/>
      <c r="Z54" s="101"/>
      <c r="AA54" s="101"/>
      <c r="AB54" s="101"/>
      <c r="AC54" s="101"/>
      <c r="AD54" s="101"/>
      <c r="AE54" s="101"/>
      <c r="AF54" s="101"/>
      <c r="AG54" s="101"/>
      <c r="AH54" s="100"/>
      <c r="AI54" s="100"/>
      <c r="AJ54" s="100"/>
      <c r="AK54" s="102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  <c r="BK54" s="100"/>
      <c r="BL54" s="100"/>
      <c r="BM54" s="100"/>
      <c r="BN54" s="100"/>
      <c r="BO54" s="100"/>
      <c r="BP54" s="100"/>
      <c r="BQ54" s="100"/>
      <c r="BR54" s="100"/>
      <c r="BS54" s="100"/>
      <c r="BT54" s="100"/>
      <c r="BU54" s="100"/>
      <c r="BV54" s="100"/>
    </row>
    <row r="55" spans="1:74" s="253" customFormat="1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1"/>
      <c r="Z55" s="101"/>
      <c r="AA55" s="101"/>
      <c r="AB55" s="101"/>
      <c r="AC55" s="101"/>
      <c r="AD55" s="101"/>
      <c r="AE55" s="101"/>
      <c r="AF55" s="101"/>
      <c r="AG55" s="101"/>
      <c r="AH55" s="100"/>
      <c r="AI55" s="100"/>
      <c r="AJ55" s="100"/>
      <c r="AK55" s="102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  <c r="BK55" s="100"/>
      <c r="BL55" s="100"/>
      <c r="BM55" s="100"/>
      <c r="BN55" s="100"/>
      <c r="BO55" s="100"/>
      <c r="BP55" s="100"/>
      <c r="BQ55" s="100"/>
      <c r="BR55" s="100"/>
      <c r="BS55" s="100"/>
      <c r="BT55" s="100"/>
      <c r="BU55" s="100"/>
      <c r="BV55" s="100"/>
    </row>
    <row r="56" spans="1:74" s="253" customFormat="1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1"/>
      <c r="Z56" s="101"/>
      <c r="AA56" s="101"/>
      <c r="AB56" s="101"/>
      <c r="AC56" s="101"/>
      <c r="AD56" s="101"/>
      <c r="AE56" s="101"/>
      <c r="AF56" s="101"/>
      <c r="AG56" s="101"/>
      <c r="AH56" s="100"/>
      <c r="AI56" s="100"/>
      <c r="AJ56" s="100"/>
      <c r="AK56" s="102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  <c r="BK56" s="100"/>
      <c r="BL56" s="100"/>
      <c r="BM56" s="100"/>
      <c r="BN56" s="100"/>
      <c r="BO56" s="100"/>
      <c r="BP56" s="100"/>
      <c r="BQ56" s="100"/>
      <c r="BR56" s="100"/>
      <c r="BS56" s="100"/>
      <c r="BT56" s="100"/>
      <c r="BU56" s="100"/>
      <c r="BV56" s="100"/>
    </row>
    <row r="57" spans="1:74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1"/>
      <c r="Z57" s="101"/>
      <c r="AA57" s="101"/>
      <c r="AB57" s="101"/>
      <c r="AC57" s="101"/>
      <c r="AD57" s="101"/>
      <c r="AE57" s="101"/>
      <c r="AF57" s="101"/>
      <c r="AG57" s="101"/>
      <c r="AH57" s="100"/>
      <c r="AI57" s="100"/>
      <c r="AJ57" s="100"/>
      <c r="AK57" s="102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</row>
    <row r="58" spans="1:74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1"/>
      <c r="Z58" s="101"/>
      <c r="AA58" s="101"/>
      <c r="AB58" s="101"/>
      <c r="AC58" s="101"/>
      <c r="AD58" s="101"/>
      <c r="AE58" s="101"/>
      <c r="AF58" s="101"/>
      <c r="AG58" s="101"/>
      <c r="AH58" s="100"/>
      <c r="AI58" s="100"/>
      <c r="AJ58" s="100"/>
      <c r="AK58" s="102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</row>
    <row r="59" spans="1:74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1"/>
      <c r="Z59" s="101"/>
      <c r="AA59" s="101"/>
      <c r="AB59" s="101"/>
      <c r="AC59" s="101"/>
      <c r="AD59" s="101"/>
      <c r="AE59" s="101"/>
      <c r="AF59" s="101"/>
      <c r="AG59" s="101"/>
      <c r="AH59" s="100"/>
      <c r="AI59" s="100"/>
      <c r="AJ59" s="100"/>
      <c r="AK59" s="102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  <c r="BK59" s="100"/>
      <c r="BL59" s="100"/>
      <c r="BM59" s="100"/>
      <c r="BN59" s="100"/>
      <c r="BO59" s="100"/>
      <c r="BP59" s="100"/>
      <c r="BQ59" s="100"/>
      <c r="BR59" s="100"/>
      <c r="BS59" s="100"/>
      <c r="BT59" s="100"/>
      <c r="BU59" s="100"/>
      <c r="BV59" s="100"/>
    </row>
    <row r="60" spans="1:74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1"/>
      <c r="Z60" s="101"/>
      <c r="AA60" s="101"/>
      <c r="AB60" s="101"/>
      <c r="AC60" s="101"/>
      <c r="AD60" s="101"/>
      <c r="AE60" s="101"/>
      <c r="AF60" s="101"/>
      <c r="AG60" s="101"/>
      <c r="AH60" s="100"/>
      <c r="AI60" s="100"/>
      <c r="AJ60" s="100"/>
      <c r="AK60" s="102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  <c r="BK60" s="100"/>
      <c r="BL60" s="100"/>
      <c r="BM60" s="100"/>
      <c r="BN60" s="100"/>
      <c r="BO60" s="100"/>
      <c r="BP60" s="100"/>
      <c r="BQ60" s="100"/>
      <c r="BR60" s="100"/>
      <c r="BS60" s="100"/>
      <c r="BT60" s="100"/>
      <c r="BU60" s="100"/>
      <c r="BV60" s="100"/>
    </row>
    <row r="61" spans="1:74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1"/>
      <c r="Z61" s="101"/>
      <c r="AA61" s="101"/>
      <c r="AB61" s="101"/>
      <c r="AC61" s="101"/>
      <c r="AD61" s="101"/>
      <c r="AE61" s="101"/>
      <c r="AF61" s="101"/>
      <c r="AG61" s="101"/>
      <c r="AH61" s="100"/>
      <c r="AI61" s="100"/>
      <c r="AJ61" s="100"/>
      <c r="AK61" s="102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  <c r="BK61" s="100"/>
      <c r="BL61" s="100"/>
      <c r="BM61" s="100"/>
      <c r="BN61" s="100"/>
      <c r="BO61" s="100"/>
      <c r="BP61" s="100"/>
      <c r="BQ61" s="100"/>
      <c r="BR61" s="100"/>
      <c r="BS61" s="100"/>
      <c r="BT61" s="100"/>
      <c r="BU61" s="100"/>
      <c r="BV61" s="100"/>
    </row>
    <row r="62" spans="1:74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1"/>
      <c r="Z62" s="101"/>
      <c r="AA62" s="101"/>
      <c r="AB62" s="101"/>
      <c r="AC62" s="101"/>
      <c r="AD62" s="101"/>
      <c r="AE62" s="101"/>
      <c r="AF62" s="101"/>
      <c r="AG62" s="101"/>
      <c r="AH62" s="100"/>
      <c r="AI62" s="100"/>
      <c r="AJ62" s="100"/>
      <c r="AK62" s="102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  <c r="BK62" s="100"/>
      <c r="BL62" s="100"/>
      <c r="BM62" s="100"/>
      <c r="BN62" s="100"/>
      <c r="BO62" s="100"/>
      <c r="BP62" s="100"/>
      <c r="BQ62" s="100"/>
      <c r="BR62" s="100"/>
      <c r="BS62" s="100"/>
      <c r="BT62" s="100"/>
      <c r="BU62" s="100"/>
      <c r="BV62" s="100"/>
    </row>
    <row r="63" spans="1:74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1"/>
      <c r="Z63" s="101"/>
      <c r="AA63" s="101"/>
      <c r="AB63" s="101"/>
      <c r="AC63" s="101"/>
      <c r="AD63" s="101"/>
      <c r="AE63" s="101"/>
      <c r="AF63" s="101"/>
      <c r="AG63" s="101"/>
      <c r="AH63" s="100"/>
      <c r="AI63" s="100"/>
      <c r="AJ63" s="100"/>
      <c r="AK63" s="102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  <c r="BK63" s="100"/>
      <c r="BL63" s="100"/>
      <c r="BM63" s="100"/>
      <c r="BN63" s="100"/>
      <c r="BO63" s="100"/>
      <c r="BP63" s="100"/>
      <c r="BQ63" s="100"/>
      <c r="BR63" s="100"/>
      <c r="BS63" s="100"/>
      <c r="BT63" s="100"/>
      <c r="BU63" s="100"/>
      <c r="BV63" s="100"/>
    </row>
    <row r="64" spans="1:74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1"/>
      <c r="Z64" s="101"/>
      <c r="AA64" s="101"/>
      <c r="AB64" s="101"/>
      <c r="AC64" s="101"/>
      <c r="AD64" s="101"/>
      <c r="AE64" s="101"/>
      <c r="AF64" s="101"/>
      <c r="AG64" s="101"/>
      <c r="AH64" s="100"/>
      <c r="AI64" s="100"/>
      <c r="AJ64" s="100"/>
      <c r="AK64" s="102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  <c r="BK64" s="10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</row>
    <row r="65" spans="1:74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1"/>
      <c r="Z65" s="101"/>
      <c r="AA65" s="101"/>
      <c r="AB65" s="101"/>
      <c r="AC65" s="101"/>
      <c r="AD65" s="101"/>
      <c r="AE65" s="101"/>
      <c r="AF65" s="101"/>
      <c r="AG65" s="101"/>
      <c r="AH65" s="100"/>
      <c r="AI65" s="100"/>
      <c r="AJ65" s="100"/>
      <c r="AK65" s="102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  <c r="BK65" s="100"/>
      <c r="BL65" s="100"/>
      <c r="BM65" s="100"/>
      <c r="BN65" s="100"/>
      <c r="BO65" s="100"/>
      <c r="BP65" s="100"/>
      <c r="BQ65" s="100"/>
      <c r="BR65" s="100"/>
      <c r="BS65" s="100"/>
      <c r="BT65" s="100"/>
      <c r="BU65" s="100"/>
      <c r="BV65" s="100"/>
    </row>
    <row r="66" spans="1:74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1"/>
      <c r="Z66" s="101"/>
      <c r="AA66" s="101"/>
      <c r="AB66" s="101"/>
      <c r="AC66" s="101"/>
      <c r="AD66" s="101"/>
      <c r="AE66" s="101"/>
      <c r="AF66" s="101"/>
      <c r="AG66" s="101"/>
      <c r="AH66" s="100"/>
      <c r="AI66" s="100"/>
      <c r="AJ66" s="100"/>
      <c r="AK66" s="102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  <c r="BK66" s="100"/>
      <c r="BL66" s="100"/>
      <c r="BM66" s="100"/>
      <c r="BN66" s="100"/>
      <c r="BO66" s="100"/>
      <c r="BP66" s="100"/>
      <c r="BQ66" s="100"/>
      <c r="BR66" s="100"/>
      <c r="BS66" s="100"/>
      <c r="BT66" s="100"/>
      <c r="BU66" s="100"/>
      <c r="BV66" s="100"/>
    </row>
    <row r="67" spans="1:74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1"/>
      <c r="Z67" s="101"/>
      <c r="AA67" s="101"/>
      <c r="AB67" s="101"/>
      <c r="AC67" s="101"/>
      <c r="AD67" s="101"/>
      <c r="AE67" s="101"/>
      <c r="AF67" s="101"/>
      <c r="AG67" s="101"/>
      <c r="AH67" s="100"/>
      <c r="AI67" s="100"/>
      <c r="AJ67" s="100"/>
      <c r="AK67" s="102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  <c r="BK67" s="100"/>
      <c r="BL67" s="100"/>
      <c r="BM67" s="100"/>
      <c r="BN67" s="100"/>
      <c r="BO67" s="100"/>
      <c r="BP67" s="100"/>
      <c r="BQ67" s="100"/>
      <c r="BR67" s="100"/>
      <c r="BS67" s="100"/>
      <c r="BT67" s="100"/>
      <c r="BU67" s="100"/>
      <c r="BV67" s="100"/>
    </row>
    <row r="68" spans="1:74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1"/>
      <c r="Z68" s="101"/>
      <c r="AA68" s="101"/>
      <c r="AB68" s="101"/>
      <c r="AC68" s="101"/>
      <c r="AD68" s="101"/>
      <c r="AE68" s="101"/>
      <c r="AF68" s="101"/>
      <c r="AG68" s="101"/>
      <c r="AH68" s="100"/>
      <c r="AI68" s="100"/>
      <c r="AJ68" s="100"/>
      <c r="AK68" s="102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</row>
    <row r="69" spans="1:74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1"/>
      <c r="Z69" s="101"/>
      <c r="AA69" s="101"/>
      <c r="AB69" s="101"/>
      <c r="AC69" s="101"/>
      <c r="AD69" s="101"/>
      <c r="AE69" s="101"/>
      <c r="AF69" s="101"/>
      <c r="AG69" s="101"/>
      <c r="AH69" s="100"/>
      <c r="AI69" s="100"/>
      <c r="AJ69" s="100"/>
      <c r="AK69" s="102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  <c r="BK69" s="100"/>
      <c r="BL69" s="100"/>
      <c r="BM69" s="100"/>
      <c r="BN69" s="100"/>
      <c r="BO69" s="100"/>
      <c r="BP69" s="100"/>
      <c r="BQ69" s="100"/>
      <c r="BR69" s="100"/>
      <c r="BS69" s="100"/>
      <c r="BT69" s="100"/>
      <c r="BU69" s="100"/>
      <c r="BV69" s="100"/>
    </row>
    <row r="70" spans="1:74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1"/>
      <c r="Z70" s="101"/>
      <c r="AA70" s="101"/>
      <c r="AB70" s="101"/>
      <c r="AC70" s="101"/>
      <c r="AD70" s="101"/>
      <c r="AE70" s="101"/>
      <c r="AF70" s="101"/>
      <c r="AG70" s="101"/>
      <c r="AH70" s="100"/>
      <c r="AI70" s="100"/>
      <c r="AJ70" s="100"/>
      <c r="AK70" s="102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  <c r="BK70" s="100"/>
      <c r="BL70" s="100"/>
      <c r="BM70" s="100"/>
      <c r="BN70" s="100"/>
      <c r="BO70" s="100"/>
      <c r="BP70" s="100"/>
      <c r="BQ70" s="100"/>
      <c r="BR70" s="100"/>
      <c r="BS70" s="100"/>
      <c r="BT70" s="100"/>
      <c r="BU70" s="100"/>
      <c r="BV70" s="100"/>
    </row>
    <row r="71" spans="1:74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1"/>
      <c r="Z71" s="101"/>
      <c r="AA71" s="101"/>
      <c r="AB71" s="101"/>
      <c r="AC71" s="101"/>
      <c r="AD71" s="101"/>
      <c r="AE71" s="101"/>
      <c r="AF71" s="101"/>
      <c r="AG71" s="101"/>
      <c r="AH71" s="100"/>
      <c r="AI71" s="100"/>
      <c r="AJ71" s="100"/>
      <c r="AK71" s="102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  <c r="BK71" s="100"/>
      <c r="BL71" s="100"/>
      <c r="BM71" s="100"/>
      <c r="BN71" s="100"/>
      <c r="BO71" s="100"/>
      <c r="BP71" s="100"/>
      <c r="BQ71" s="100"/>
      <c r="BR71" s="100"/>
      <c r="BS71" s="100"/>
      <c r="BT71" s="100"/>
      <c r="BU71" s="100"/>
      <c r="BV71" s="100"/>
    </row>
    <row r="72" spans="1:74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1"/>
      <c r="Z72" s="101"/>
      <c r="AA72" s="101"/>
      <c r="AB72" s="101"/>
      <c r="AC72" s="101"/>
      <c r="AD72" s="101"/>
      <c r="AE72" s="101"/>
      <c r="AF72" s="101"/>
      <c r="AG72" s="101"/>
      <c r="AH72" s="100"/>
      <c r="AI72" s="100"/>
      <c r="AJ72" s="100"/>
      <c r="AK72" s="102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  <c r="BK72" s="100"/>
      <c r="BL72" s="100"/>
      <c r="BM72" s="100"/>
      <c r="BN72" s="100"/>
      <c r="BO72" s="100"/>
      <c r="BP72" s="100"/>
      <c r="BQ72" s="100"/>
      <c r="BR72" s="100"/>
      <c r="BS72" s="100"/>
      <c r="BT72" s="100"/>
      <c r="BU72" s="100"/>
      <c r="BV72" s="100"/>
    </row>
    <row r="73" spans="1:74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1"/>
      <c r="Z73" s="101"/>
      <c r="AA73" s="101"/>
      <c r="AB73" s="101"/>
      <c r="AC73" s="101"/>
      <c r="AD73" s="101"/>
      <c r="AE73" s="101"/>
      <c r="AF73" s="101"/>
      <c r="AG73" s="101"/>
      <c r="AH73" s="100"/>
      <c r="AI73" s="100"/>
      <c r="AJ73" s="100"/>
      <c r="AK73" s="102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  <c r="BK73" s="100"/>
      <c r="BL73" s="100"/>
      <c r="BM73" s="100"/>
      <c r="BN73" s="100"/>
      <c r="BO73" s="100"/>
      <c r="BP73" s="100"/>
      <c r="BQ73" s="100"/>
      <c r="BR73" s="100"/>
      <c r="BS73" s="100"/>
      <c r="BT73" s="100"/>
      <c r="BU73" s="100"/>
      <c r="BV73" s="100"/>
    </row>
    <row r="74" spans="1:74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1"/>
      <c r="Z74" s="101"/>
      <c r="AA74" s="101"/>
      <c r="AB74" s="101"/>
      <c r="AC74" s="101"/>
      <c r="AD74" s="101"/>
      <c r="AE74" s="101"/>
      <c r="AF74" s="101"/>
      <c r="AG74" s="101"/>
      <c r="AH74" s="100"/>
      <c r="AI74" s="100"/>
      <c r="AJ74" s="100"/>
      <c r="AK74" s="102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  <c r="BK74" s="100"/>
      <c r="BL74" s="100"/>
      <c r="BM74" s="100"/>
      <c r="BN74" s="100"/>
      <c r="BO74" s="100"/>
      <c r="BP74" s="100"/>
      <c r="BQ74" s="100"/>
      <c r="BR74" s="100"/>
      <c r="BS74" s="100"/>
      <c r="BT74" s="100"/>
      <c r="BU74" s="100"/>
      <c r="BV74" s="100"/>
    </row>
    <row r="75" spans="1:74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1"/>
      <c r="Z75" s="101"/>
      <c r="AA75" s="101"/>
      <c r="AB75" s="101"/>
      <c r="AC75" s="101"/>
      <c r="AD75" s="101"/>
      <c r="AE75" s="101"/>
      <c r="AF75" s="101"/>
      <c r="AG75" s="101"/>
      <c r="AH75" s="100"/>
      <c r="AI75" s="100"/>
      <c r="AJ75" s="100"/>
      <c r="AK75" s="102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</row>
    <row r="76" spans="1:74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1"/>
      <c r="Z76" s="101"/>
      <c r="AA76" s="101"/>
      <c r="AB76" s="101"/>
      <c r="AC76" s="101"/>
      <c r="AD76" s="101"/>
      <c r="AE76" s="101"/>
      <c r="AF76" s="101"/>
      <c r="AG76" s="101"/>
      <c r="AH76" s="100"/>
      <c r="AI76" s="100"/>
      <c r="AJ76" s="100"/>
      <c r="AK76" s="102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</row>
    <row r="77" spans="1:74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1"/>
      <c r="Z77" s="101"/>
      <c r="AA77" s="101"/>
      <c r="AB77" s="101"/>
      <c r="AC77" s="101"/>
      <c r="AD77" s="101"/>
      <c r="AE77" s="101"/>
      <c r="AF77" s="101"/>
      <c r="AG77" s="101"/>
      <c r="AH77" s="100"/>
      <c r="AI77" s="100"/>
      <c r="AJ77" s="100"/>
      <c r="AK77" s="102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</row>
    <row r="78" spans="1:74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1"/>
      <c r="Z78" s="101"/>
      <c r="AA78" s="101"/>
      <c r="AB78" s="101"/>
      <c r="AC78" s="101"/>
      <c r="AD78" s="101"/>
      <c r="AE78" s="101"/>
      <c r="AF78" s="101"/>
      <c r="AG78" s="101"/>
      <c r="AH78" s="100"/>
      <c r="AI78" s="100"/>
      <c r="AJ78" s="100"/>
      <c r="AK78" s="102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</row>
    <row r="79" spans="1:74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1"/>
      <c r="Z79" s="101"/>
      <c r="AA79" s="101"/>
      <c r="AB79" s="101"/>
      <c r="AC79" s="101"/>
      <c r="AD79" s="101"/>
      <c r="AE79" s="101"/>
      <c r="AF79" s="101"/>
      <c r="AG79" s="101"/>
      <c r="AH79" s="100"/>
      <c r="AI79" s="100"/>
      <c r="AJ79" s="100"/>
      <c r="AK79" s="102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  <c r="BK79" s="100"/>
      <c r="BL79" s="100"/>
      <c r="BM79" s="100"/>
      <c r="BN79" s="100"/>
      <c r="BO79" s="100"/>
      <c r="BP79" s="100"/>
      <c r="BQ79" s="100"/>
      <c r="BR79" s="100"/>
      <c r="BS79" s="100"/>
      <c r="BT79" s="100"/>
      <c r="BU79" s="100"/>
      <c r="BV79" s="100"/>
    </row>
    <row r="80" spans="1:74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1"/>
      <c r="Z80" s="101"/>
      <c r="AA80" s="101"/>
      <c r="AB80" s="101"/>
      <c r="AC80" s="101"/>
      <c r="AD80" s="101"/>
      <c r="AE80" s="101"/>
      <c r="AF80" s="101"/>
      <c r="AG80" s="101"/>
      <c r="AH80" s="100"/>
      <c r="AI80" s="100"/>
      <c r="AJ80" s="100"/>
      <c r="AK80" s="102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  <c r="BK80" s="100"/>
      <c r="BL80" s="100"/>
      <c r="BM80" s="100"/>
      <c r="BN80" s="100"/>
      <c r="BO80" s="100"/>
      <c r="BP80" s="100"/>
      <c r="BQ80" s="100"/>
      <c r="BR80" s="100"/>
      <c r="BS80" s="100"/>
      <c r="BT80" s="100"/>
      <c r="BU80" s="100"/>
      <c r="BV80" s="100"/>
    </row>
    <row r="81" spans="1:74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1"/>
      <c r="Z81" s="101"/>
      <c r="AA81" s="101"/>
      <c r="AB81" s="101"/>
      <c r="AC81" s="101"/>
      <c r="AD81" s="101"/>
      <c r="AE81" s="101"/>
      <c r="AF81" s="101"/>
      <c r="AG81" s="101"/>
      <c r="AH81" s="100"/>
      <c r="AI81" s="100"/>
      <c r="AJ81" s="100"/>
      <c r="AK81" s="102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  <c r="BK81" s="100"/>
      <c r="BL81" s="100"/>
      <c r="BM81" s="100"/>
      <c r="BN81" s="100"/>
      <c r="BO81" s="100"/>
      <c r="BP81" s="100"/>
      <c r="BQ81" s="100"/>
      <c r="BR81" s="100"/>
      <c r="BS81" s="100"/>
      <c r="BT81" s="100"/>
      <c r="BU81" s="100"/>
      <c r="BV81" s="100"/>
    </row>
    <row r="82" spans="1:74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1"/>
      <c r="Z82" s="101"/>
      <c r="AA82" s="101"/>
      <c r="AB82" s="101"/>
      <c r="AC82" s="101"/>
      <c r="AD82" s="101"/>
      <c r="AE82" s="101"/>
      <c r="AF82" s="101"/>
      <c r="AG82" s="101"/>
      <c r="AH82" s="100"/>
      <c r="AI82" s="100"/>
      <c r="AJ82" s="100"/>
      <c r="AK82" s="102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  <c r="BK82" s="100"/>
      <c r="BL82" s="100"/>
      <c r="BM82" s="100"/>
      <c r="BN82" s="100"/>
      <c r="BO82" s="100"/>
      <c r="BP82" s="100"/>
      <c r="BQ82" s="100"/>
      <c r="BR82" s="100"/>
      <c r="BS82" s="100"/>
      <c r="BT82" s="100"/>
      <c r="BU82" s="100"/>
      <c r="BV82" s="100"/>
    </row>
    <row r="83" spans="1:74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1"/>
      <c r="Z83" s="101"/>
      <c r="AA83" s="101"/>
      <c r="AB83" s="101"/>
      <c r="AC83" s="101"/>
      <c r="AD83" s="101"/>
      <c r="AE83" s="101"/>
      <c r="AF83" s="101"/>
      <c r="AG83" s="101"/>
      <c r="AH83" s="100"/>
      <c r="AI83" s="100"/>
      <c r="AJ83" s="100"/>
      <c r="AK83" s="102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  <c r="BK83" s="100"/>
      <c r="BL83" s="100"/>
      <c r="BM83" s="100"/>
      <c r="BN83" s="100"/>
      <c r="BO83" s="100"/>
      <c r="BP83" s="100"/>
      <c r="BQ83" s="100"/>
      <c r="BR83" s="100"/>
      <c r="BS83" s="100"/>
      <c r="BT83" s="100"/>
      <c r="BU83" s="100"/>
      <c r="BV83" s="100"/>
    </row>
    <row r="84" spans="1:74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1"/>
      <c r="Z84" s="101"/>
      <c r="AA84" s="101"/>
      <c r="AB84" s="101"/>
      <c r="AC84" s="101"/>
      <c r="AD84" s="101"/>
      <c r="AE84" s="101"/>
      <c r="AF84" s="101"/>
      <c r="AG84" s="101"/>
      <c r="AH84" s="100"/>
      <c r="AI84" s="100"/>
      <c r="AJ84" s="100"/>
      <c r="AK84" s="102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</row>
    <row r="85" spans="1:74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1"/>
      <c r="Z85" s="101"/>
      <c r="AA85" s="101"/>
      <c r="AB85" s="101"/>
      <c r="AC85" s="101"/>
      <c r="AD85" s="101"/>
      <c r="AE85" s="101"/>
      <c r="AF85" s="101"/>
      <c r="AG85" s="101"/>
      <c r="AH85" s="100"/>
      <c r="AI85" s="100"/>
      <c r="AJ85" s="100"/>
      <c r="AK85" s="102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O85" s="100"/>
      <c r="BP85" s="100"/>
      <c r="BQ85" s="100"/>
      <c r="BR85" s="100"/>
      <c r="BS85" s="100"/>
      <c r="BT85" s="100"/>
      <c r="BU85" s="100"/>
      <c r="BV85" s="100"/>
    </row>
    <row r="86" spans="1:74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1"/>
      <c r="Z86" s="101"/>
      <c r="AA86" s="101"/>
      <c r="AB86" s="101"/>
      <c r="AC86" s="101"/>
      <c r="AD86" s="101"/>
      <c r="AE86" s="101"/>
      <c r="AF86" s="101"/>
      <c r="AG86" s="101"/>
      <c r="AH86" s="100"/>
      <c r="AI86" s="100"/>
      <c r="AJ86" s="100"/>
      <c r="AK86" s="102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</row>
    <row r="87" spans="1:74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1"/>
      <c r="Z87" s="101"/>
      <c r="AA87" s="101"/>
      <c r="AB87" s="101"/>
      <c r="AC87" s="101"/>
      <c r="AD87" s="101"/>
      <c r="AE87" s="101"/>
      <c r="AF87" s="101"/>
      <c r="AG87" s="101"/>
      <c r="AH87" s="100"/>
      <c r="AI87" s="100"/>
      <c r="AJ87" s="100"/>
      <c r="AK87" s="102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  <c r="BK87" s="100"/>
      <c r="BL87" s="100"/>
      <c r="BM87" s="100"/>
      <c r="BN87" s="100"/>
      <c r="BO87" s="100"/>
      <c r="BP87" s="100"/>
      <c r="BQ87" s="100"/>
      <c r="BR87" s="100"/>
      <c r="BS87" s="100"/>
      <c r="BT87" s="100"/>
      <c r="BU87" s="100"/>
      <c r="BV87" s="100"/>
    </row>
    <row r="88" spans="1:74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1"/>
      <c r="Z88" s="101"/>
      <c r="AA88" s="101"/>
      <c r="AB88" s="101"/>
      <c r="AC88" s="101"/>
      <c r="AD88" s="101"/>
      <c r="AE88" s="101"/>
      <c r="AF88" s="101"/>
      <c r="AG88" s="101"/>
      <c r="AH88" s="100"/>
      <c r="AI88" s="100"/>
      <c r="AJ88" s="100"/>
      <c r="AK88" s="102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  <c r="BK88" s="100"/>
      <c r="BL88" s="100"/>
      <c r="BM88" s="100"/>
      <c r="BN88" s="100"/>
      <c r="BO88" s="100"/>
      <c r="BP88" s="100"/>
      <c r="BQ88" s="100"/>
      <c r="BR88" s="100"/>
      <c r="BS88" s="100"/>
      <c r="BT88" s="100"/>
      <c r="BU88" s="100"/>
      <c r="BV88" s="100"/>
    </row>
    <row r="89" spans="1:74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1"/>
      <c r="Z89" s="101"/>
      <c r="AA89" s="101"/>
      <c r="AB89" s="101"/>
      <c r="AC89" s="101"/>
      <c r="AD89" s="101"/>
      <c r="AE89" s="101"/>
      <c r="AF89" s="101"/>
      <c r="AG89" s="101"/>
      <c r="AH89" s="100"/>
      <c r="AI89" s="100"/>
      <c r="AJ89" s="100"/>
      <c r="AK89" s="102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  <c r="BK89" s="100"/>
      <c r="BL89" s="100"/>
      <c r="BM89" s="100"/>
      <c r="BN89" s="100"/>
      <c r="BO89" s="100"/>
      <c r="BP89" s="100"/>
      <c r="BQ89" s="100"/>
      <c r="BR89" s="100"/>
      <c r="BS89" s="100"/>
      <c r="BT89" s="100"/>
      <c r="BU89" s="100"/>
      <c r="BV89" s="100"/>
    </row>
    <row r="90" spans="1:74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1"/>
      <c r="Z90" s="101"/>
      <c r="AA90" s="101"/>
      <c r="AB90" s="101"/>
      <c r="AC90" s="101"/>
      <c r="AD90" s="101"/>
      <c r="AE90" s="101"/>
      <c r="AF90" s="101"/>
      <c r="AG90" s="101"/>
      <c r="AH90" s="100"/>
      <c r="AI90" s="100"/>
      <c r="AJ90" s="100"/>
      <c r="AK90" s="102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  <c r="BK90" s="100"/>
      <c r="BL90" s="100"/>
      <c r="BM90" s="100"/>
      <c r="BN90" s="100"/>
      <c r="BO90" s="100"/>
      <c r="BP90" s="100"/>
      <c r="BQ90" s="100"/>
      <c r="BR90" s="100"/>
      <c r="BS90" s="100"/>
      <c r="BT90" s="100"/>
      <c r="BU90" s="100"/>
      <c r="BV90" s="100"/>
    </row>
    <row r="91" spans="1:74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1"/>
      <c r="Z91" s="101"/>
      <c r="AA91" s="101"/>
      <c r="AB91" s="101"/>
      <c r="AC91" s="101"/>
      <c r="AD91" s="101"/>
      <c r="AE91" s="101"/>
      <c r="AF91" s="101"/>
      <c r="AG91" s="101"/>
      <c r="AH91" s="100"/>
      <c r="AI91" s="100"/>
      <c r="AJ91" s="100"/>
      <c r="AK91" s="102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  <c r="BU91" s="100"/>
      <c r="BV91" s="100"/>
    </row>
    <row r="92" spans="1:74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1"/>
      <c r="Z92" s="101"/>
      <c r="AA92" s="101"/>
      <c r="AB92" s="101"/>
      <c r="AC92" s="101"/>
      <c r="AD92" s="101"/>
      <c r="AE92" s="101"/>
      <c r="AF92" s="101"/>
      <c r="AG92" s="101"/>
      <c r="AH92" s="100"/>
      <c r="AI92" s="100"/>
      <c r="AJ92" s="100"/>
      <c r="AK92" s="102"/>
      <c r="AL92" s="100"/>
      <c r="AM92" s="100"/>
      <c r="AN92" s="100"/>
      <c r="AO92" s="100"/>
      <c r="AP92" s="100"/>
      <c r="AQ92" s="100"/>
      <c r="AR92" s="100"/>
      <c r="AS92" s="100"/>
      <c r="AT92" s="100"/>
      <c r="AU92" s="100"/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O92" s="100"/>
      <c r="BP92" s="100"/>
      <c r="BQ92" s="100"/>
      <c r="BR92" s="100"/>
      <c r="BS92" s="100"/>
      <c r="BT92" s="100"/>
      <c r="BU92" s="100"/>
      <c r="BV92" s="100"/>
    </row>
    <row r="93" spans="1:74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1"/>
      <c r="Z93" s="101"/>
      <c r="AA93" s="101"/>
      <c r="AB93" s="101"/>
      <c r="AC93" s="101"/>
      <c r="AD93" s="101"/>
      <c r="AE93" s="101"/>
      <c r="AF93" s="101"/>
      <c r="AG93" s="101"/>
      <c r="AH93" s="100"/>
      <c r="AI93" s="100"/>
      <c r="AJ93" s="100"/>
      <c r="AK93" s="102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</row>
    <row r="94" spans="1:74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1"/>
      <c r="Z94" s="101"/>
      <c r="AA94" s="101"/>
      <c r="AB94" s="101"/>
      <c r="AC94" s="101"/>
      <c r="AD94" s="101"/>
      <c r="AE94" s="101"/>
      <c r="AF94" s="101"/>
      <c r="AG94" s="101"/>
      <c r="AH94" s="100"/>
      <c r="AI94" s="100"/>
      <c r="AJ94" s="100"/>
      <c r="AK94" s="102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</row>
    <row r="95" spans="1:74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1"/>
      <c r="Z95" s="101"/>
      <c r="AA95" s="101"/>
      <c r="AB95" s="101"/>
      <c r="AC95" s="101"/>
      <c r="AD95" s="101"/>
      <c r="AE95" s="101"/>
      <c r="AF95" s="101"/>
      <c r="AG95" s="101"/>
      <c r="AH95" s="100"/>
      <c r="AI95" s="100"/>
      <c r="AJ95" s="100"/>
      <c r="AK95" s="102"/>
      <c r="AL95" s="100"/>
      <c r="AM95" s="100"/>
      <c r="AN95" s="100"/>
      <c r="AO95" s="100"/>
      <c r="AP95" s="100"/>
      <c r="AQ95" s="100"/>
      <c r="AR95" s="100"/>
      <c r="AS95" s="100"/>
      <c r="AT95" s="100"/>
      <c r="AU95" s="100"/>
      <c r="AV95" s="100"/>
      <c r="AW95" s="100"/>
      <c r="AX95" s="100"/>
      <c r="AY95" s="100"/>
      <c r="AZ95" s="100"/>
      <c r="BA95" s="100"/>
      <c r="BB95" s="100"/>
      <c r="BC95" s="100"/>
      <c r="BD95" s="100"/>
      <c r="BE95" s="100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  <c r="BU95" s="100"/>
      <c r="BV95" s="100"/>
    </row>
    <row r="96" spans="1:74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1"/>
      <c r="Z96" s="101"/>
      <c r="AA96" s="101"/>
      <c r="AB96" s="101"/>
      <c r="AC96" s="101"/>
      <c r="AD96" s="101"/>
      <c r="AE96" s="101"/>
      <c r="AF96" s="101"/>
      <c r="AG96" s="101"/>
      <c r="AH96" s="100"/>
      <c r="AI96" s="100"/>
      <c r="AJ96" s="100"/>
      <c r="AK96" s="102"/>
      <c r="AL96" s="100"/>
      <c r="AM96" s="100"/>
      <c r="AN96" s="100"/>
      <c r="AO96" s="100"/>
      <c r="AP96" s="100"/>
      <c r="AQ96" s="100"/>
      <c r="AR96" s="100"/>
      <c r="AS96" s="100"/>
      <c r="AT96" s="100"/>
      <c r="AU96" s="100"/>
      <c r="AV96" s="100"/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100"/>
      <c r="BP96" s="100"/>
      <c r="BQ96" s="100"/>
      <c r="BR96" s="100"/>
      <c r="BS96" s="100"/>
      <c r="BT96" s="100"/>
      <c r="BU96" s="100"/>
      <c r="BV96" s="100"/>
    </row>
    <row r="97" spans="1:74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1"/>
      <c r="Z97" s="101"/>
      <c r="AA97" s="101"/>
      <c r="AB97" s="101"/>
      <c r="AC97" s="101"/>
      <c r="AD97" s="101"/>
      <c r="AE97" s="101"/>
      <c r="AF97" s="101"/>
      <c r="AG97" s="101"/>
      <c r="AH97" s="100"/>
      <c r="AI97" s="100"/>
      <c r="AJ97" s="100"/>
      <c r="AK97" s="102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100"/>
      <c r="BP97" s="100"/>
      <c r="BQ97" s="100"/>
      <c r="BR97" s="100"/>
      <c r="BS97" s="100"/>
      <c r="BT97" s="100"/>
      <c r="BU97" s="100"/>
      <c r="BV97" s="100"/>
    </row>
    <row r="98" spans="1:74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1"/>
      <c r="Z98" s="101"/>
      <c r="AA98" s="101"/>
      <c r="AB98" s="101"/>
      <c r="AC98" s="101"/>
      <c r="AD98" s="101"/>
      <c r="AE98" s="101"/>
      <c r="AF98" s="101"/>
      <c r="AG98" s="101"/>
      <c r="AH98" s="100"/>
      <c r="AI98" s="100"/>
      <c r="AJ98" s="100"/>
      <c r="AK98" s="102"/>
      <c r="AL98" s="100"/>
      <c r="AM98" s="100"/>
      <c r="AN98" s="100"/>
      <c r="AO98" s="100"/>
      <c r="AP98" s="100"/>
      <c r="AQ98" s="100"/>
      <c r="AR98" s="100"/>
      <c r="AS98" s="100"/>
      <c r="AT98" s="100"/>
      <c r="AU98" s="100"/>
      <c r="AV98" s="100"/>
      <c r="AW98" s="100"/>
      <c r="AX98" s="100"/>
      <c r="AY98" s="100"/>
      <c r="AZ98" s="100"/>
      <c r="BA98" s="100"/>
      <c r="BB98" s="100"/>
      <c r="BC98" s="100"/>
      <c r="BD98" s="100"/>
      <c r="BE98" s="100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  <c r="BU98" s="100"/>
      <c r="BV98" s="100"/>
    </row>
    <row r="99" spans="1:74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1"/>
      <c r="Z99" s="101"/>
      <c r="AA99" s="101"/>
      <c r="AB99" s="101"/>
      <c r="AC99" s="101"/>
      <c r="AD99" s="101"/>
      <c r="AE99" s="101"/>
      <c r="AF99" s="101"/>
      <c r="AG99" s="101"/>
      <c r="AH99" s="100"/>
      <c r="AI99" s="100"/>
      <c r="AJ99" s="100"/>
      <c r="AK99" s="102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100"/>
      <c r="BH99" s="100"/>
      <c r="BI99" s="100"/>
      <c r="BJ99" s="100"/>
      <c r="BK99" s="100"/>
      <c r="BL99" s="100"/>
      <c r="BM99" s="100"/>
      <c r="BN99" s="100"/>
      <c r="BO99" s="100"/>
      <c r="BP99" s="100"/>
      <c r="BQ99" s="100"/>
      <c r="BR99" s="100"/>
      <c r="BS99" s="100"/>
      <c r="BT99" s="100"/>
      <c r="BU99" s="100"/>
      <c r="BV99" s="100"/>
    </row>
    <row r="100" spans="1:74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0"/>
      <c r="AI100" s="100"/>
      <c r="AJ100" s="100"/>
      <c r="AK100" s="102"/>
      <c r="AL100" s="100"/>
      <c r="AM100" s="100"/>
      <c r="AN100" s="100"/>
      <c r="AO100" s="100"/>
      <c r="AP100" s="100"/>
      <c r="AQ100" s="100"/>
      <c r="AR100" s="100"/>
      <c r="AS100" s="100"/>
      <c r="AT100" s="100"/>
      <c r="AU100" s="100"/>
      <c r="AV100" s="100"/>
      <c r="AW100" s="100"/>
      <c r="AX100" s="100"/>
      <c r="AY100" s="100"/>
      <c r="AZ100" s="100"/>
      <c r="BA100" s="100"/>
      <c r="BB100" s="100"/>
      <c r="BC100" s="100"/>
      <c r="BD100" s="100"/>
      <c r="BE100" s="100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  <c r="BU100" s="100"/>
      <c r="BV100" s="100"/>
    </row>
    <row r="101" spans="1:74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0"/>
      <c r="AI101" s="100"/>
      <c r="AJ101" s="100"/>
      <c r="AK101" s="102"/>
      <c r="AL101" s="100"/>
      <c r="AM101" s="100"/>
      <c r="AN101" s="100"/>
      <c r="AO101" s="100"/>
      <c r="AP101" s="100"/>
      <c r="AQ101" s="100"/>
      <c r="AR101" s="100"/>
      <c r="AS101" s="100"/>
      <c r="AT101" s="100"/>
      <c r="AU101" s="100"/>
      <c r="AV101" s="100"/>
      <c r="AW101" s="100"/>
      <c r="AX101" s="100"/>
      <c r="AY101" s="100"/>
      <c r="AZ101" s="100"/>
      <c r="BA101" s="100"/>
      <c r="BB101" s="100"/>
      <c r="BC101" s="100"/>
      <c r="BD101" s="100"/>
      <c r="BE101" s="100"/>
      <c r="BF101" s="100"/>
      <c r="BG101" s="100"/>
      <c r="BH101" s="100"/>
      <c r="BI101" s="100"/>
      <c r="BJ101" s="100"/>
      <c r="BK101" s="100"/>
      <c r="BL101" s="100"/>
      <c r="BM101" s="100"/>
      <c r="BN101" s="100"/>
      <c r="BO101" s="100"/>
      <c r="BP101" s="100"/>
      <c r="BQ101" s="100"/>
      <c r="BR101" s="100"/>
      <c r="BS101" s="100"/>
      <c r="BT101" s="100"/>
      <c r="BU101" s="100"/>
      <c r="BV101" s="100"/>
    </row>
    <row r="102" spans="1:74">
      <c r="A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0"/>
      <c r="AI102" s="100"/>
      <c r="AJ102" s="100"/>
      <c r="AK102" s="102"/>
      <c r="AL102" s="100"/>
      <c r="AM102" s="100"/>
      <c r="AN102" s="100"/>
      <c r="AO102" s="100"/>
      <c r="AP102" s="100"/>
      <c r="AQ102" s="100"/>
      <c r="AR102" s="100"/>
      <c r="AS102" s="100"/>
      <c r="AT102" s="100"/>
      <c r="AU102" s="100"/>
      <c r="AV102" s="100"/>
      <c r="AW102" s="100"/>
      <c r="AX102" s="100"/>
      <c r="AY102" s="100"/>
      <c r="AZ102" s="100"/>
      <c r="BA102" s="100"/>
      <c r="BB102" s="100"/>
      <c r="BC102" s="100"/>
      <c r="BD102" s="100"/>
      <c r="BE102" s="100"/>
      <c r="BF102" s="100"/>
      <c r="BG102" s="100"/>
      <c r="BH102" s="100"/>
      <c r="BI102" s="100"/>
      <c r="BJ102" s="100"/>
      <c r="BK102" s="100"/>
      <c r="BL102" s="100"/>
      <c r="BM102" s="100"/>
      <c r="BN102" s="100"/>
      <c r="BO102" s="100"/>
      <c r="BP102" s="100"/>
      <c r="BQ102" s="100"/>
      <c r="BR102" s="100"/>
      <c r="BS102" s="100"/>
      <c r="BT102" s="100"/>
      <c r="BU102" s="100"/>
      <c r="BV102" s="100"/>
    </row>
    <row r="103" spans="1:74">
      <c r="A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0"/>
      <c r="AI103" s="100"/>
      <c r="AJ103" s="100"/>
      <c r="AK103" s="102"/>
      <c r="AL103" s="100"/>
      <c r="AM103" s="100"/>
      <c r="AN103" s="100"/>
      <c r="AO103" s="100"/>
      <c r="AP103" s="100"/>
      <c r="AQ103" s="100"/>
      <c r="AR103" s="100"/>
      <c r="AS103" s="100"/>
      <c r="AT103" s="100"/>
      <c r="AU103" s="100"/>
      <c r="AV103" s="100"/>
      <c r="AW103" s="100"/>
      <c r="AX103" s="100"/>
      <c r="AY103" s="100"/>
      <c r="AZ103" s="100"/>
      <c r="BA103" s="100"/>
      <c r="BB103" s="100"/>
      <c r="BC103" s="100"/>
      <c r="BD103" s="100"/>
      <c r="BE103" s="100"/>
      <c r="BF103" s="100"/>
      <c r="BG103" s="100"/>
      <c r="BH103" s="100"/>
      <c r="BI103" s="100"/>
      <c r="BJ103" s="100"/>
      <c r="BK103" s="100"/>
      <c r="BL103" s="100"/>
      <c r="BM103" s="100"/>
      <c r="BN103" s="100"/>
      <c r="BO103" s="100"/>
      <c r="BP103" s="100"/>
      <c r="BQ103" s="100"/>
      <c r="BR103" s="100"/>
      <c r="BS103" s="100"/>
      <c r="BT103" s="100"/>
      <c r="BU103" s="100"/>
      <c r="BV103" s="100"/>
    </row>
    <row r="104" spans="1:74">
      <c r="A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0"/>
      <c r="AI104" s="100"/>
      <c r="AJ104" s="100"/>
      <c r="AK104" s="102"/>
      <c r="AL104" s="100"/>
      <c r="AM104" s="100"/>
      <c r="AN104" s="100"/>
      <c r="AO104" s="100"/>
      <c r="AP104" s="100"/>
      <c r="AQ104" s="100"/>
      <c r="AR104" s="100"/>
      <c r="AS104" s="100"/>
      <c r="AT104" s="100"/>
      <c r="AU104" s="100"/>
      <c r="AV104" s="100"/>
      <c r="AW104" s="100"/>
      <c r="AX104" s="100"/>
      <c r="AY104" s="100"/>
      <c r="AZ104" s="100"/>
      <c r="BA104" s="100"/>
      <c r="BB104" s="100"/>
      <c r="BC104" s="100"/>
      <c r="BD104" s="100"/>
      <c r="BE104" s="100"/>
      <c r="BF104" s="100"/>
      <c r="BG104" s="100"/>
      <c r="BH104" s="100"/>
      <c r="BI104" s="100"/>
      <c r="BJ104" s="100"/>
      <c r="BK104" s="100"/>
      <c r="BL104" s="100"/>
      <c r="BM104" s="100"/>
      <c r="BN104" s="100"/>
      <c r="BO104" s="100"/>
      <c r="BP104" s="100"/>
      <c r="BQ104" s="100"/>
      <c r="BR104" s="100"/>
      <c r="BS104" s="100"/>
      <c r="BT104" s="100"/>
      <c r="BU104" s="100"/>
      <c r="BV104" s="100"/>
    </row>
    <row r="105" spans="1:74">
      <c r="A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0"/>
      <c r="AI105" s="100"/>
      <c r="AJ105" s="100"/>
      <c r="AK105" s="102"/>
      <c r="AL105" s="100"/>
      <c r="AM105" s="100"/>
      <c r="AN105" s="100"/>
      <c r="AO105" s="100"/>
      <c r="AP105" s="100"/>
      <c r="AQ105" s="100"/>
      <c r="AR105" s="100"/>
      <c r="AS105" s="100"/>
      <c r="AT105" s="100"/>
      <c r="AU105" s="100"/>
      <c r="AV105" s="100"/>
      <c r="AW105" s="100"/>
      <c r="AX105" s="100"/>
      <c r="AY105" s="100"/>
      <c r="AZ105" s="100"/>
      <c r="BA105" s="100"/>
      <c r="BB105" s="100"/>
      <c r="BC105" s="100"/>
      <c r="BD105" s="100"/>
      <c r="BE105" s="100"/>
      <c r="BF105" s="100"/>
      <c r="BG105" s="100"/>
      <c r="BH105" s="100"/>
      <c r="BI105" s="100"/>
      <c r="BJ105" s="100"/>
      <c r="BK105" s="100"/>
      <c r="BL105" s="100"/>
      <c r="BM105" s="100"/>
      <c r="BN105" s="100"/>
      <c r="BO105" s="100"/>
      <c r="BP105" s="100"/>
      <c r="BQ105" s="100"/>
      <c r="BR105" s="100"/>
      <c r="BS105" s="100"/>
      <c r="BT105" s="100"/>
      <c r="BU105" s="100"/>
      <c r="BV105" s="100"/>
    </row>
    <row r="106" spans="1:74">
      <c r="A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0"/>
      <c r="AI106" s="100"/>
      <c r="AJ106" s="100"/>
      <c r="AK106" s="102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  <c r="BE106" s="100"/>
      <c r="BF106" s="100"/>
      <c r="BG106" s="100"/>
      <c r="BH106" s="100"/>
      <c r="BI106" s="100"/>
      <c r="BJ106" s="100"/>
      <c r="BK106" s="100"/>
      <c r="BL106" s="100"/>
      <c r="BM106" s="100"/>
      <c r="BN106" s="100"/>
      <c r="BO106" s="100"/>
      <c r="BP106" s="100"/>
      <c r="BQ106" s="100"/>
      <c r="BR106" s="100"/>
      <c r="BS106" s="100"/>
      <c r="BT106" s="100"/>
      <c r="BU106" s="100"/>
      <c r="BV106" s="100"/>
    </row>
    <row r="107" spans="1:74">
      <c r="A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0"/>
      <c r="AI107" s="100"/>
      <c r="AJ107" s="100"/>
      <c r="AK107" s="102"/>
      <c r="AL107" s="100"/>
      <c r="AM107" s="100"/>
      <c r="AN107" s="100"/>
      <c r="AO107" s="100"/>
      <c r="AP107" s="100"/>
      <c r="AQ107" s="100"/>
      <c r="AR107" s="100"/>
      <c r="AS107" s="100"/>
      <c r="AT107" s="100"/>
      <c r="AU107" s="100"/>
      <c r="AV107" s="100"/>
      <c r="AW107" s="100"/>
      <c r="AX107" s="100"/>
      <c r="AY107" s="100"/>
      <c r="AZ107" s="100"/>
      <c r="BA107" s="100"/>
      <c r="BB107" s="100"/>
      <c r="BC107" s="100"/>
      <c r="BD107" s="100"/>
      <c r="BE107" s="100"/>
      <c r="BF107" s="100"/>
      <c r="BG107" s="100"/>
      <c r="BH107" s="100"/>
      <c r="BI107" s="100"/>
      <c r="BJ107" s="100"/>
      <c r="BK107" s="100"/>
      <c r="BL107" s="100"/>
      <c r="BM107" s="100"/>
      <c r="BN107" s="100"/>
      <c r="BO107" s="100"/>
      <c r="BP107" s="100"/>
      <c r="BQ107" s="100"/>
      <c r="BR107" s="100"/>
      <c r="BS107" s="100"/>
      <c r="BT107" s="100"/>
      <c r="BU107" s="100"/>
      <c r="BV107" s="100"/>
    </row>
    <row r="108" spans="1:74">
      <c r="A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0"/>
      <c r="AI108" s="100"/>
      <c r="AJ108" s="100"/>
      <c r="AK108" s="102"/>
      <c r="AL108" s="100"/>
      <c r="AM108" s="100"/>
      <c r="AN108" s="100"/>
      <c r="AO108" s="100"/>
      <c r="AP108" s="100"/>
      <c r="AQ108" s="100"/>
      <c r="AR108" s="100"/>
      <c r="AS108" s="100"/>
      <c r="AT108" s="100"/>
      <c r="AU108" s="100"/>
      <c r="AV108" s="100"/>
      <c r="AW108" s="100"/>
      <c r="AX108" s="100"/>
      <c r="AY108" s="100"/>
      <c r="AZ108" s="100"/>
      <c r="BA108" s="100"/>
      <c r="BB108" s="100"/>
      <c r="BC108" s="100"/>
      <c r="BD108" s="100"/>
      <c r="BE108" s="100"/>
      <c r="BF108" s="100"/>
      <c r="BG108" s="100"/>
      <c r="BH108" s="100"/>
      <c r="BI108" s="100"/>
      <c r="BJ108" s="100"/>
      <c r="BK108" s="100"/>
      <c r="BL108" s="100"/>
      <c r="BM108" s="100"/>
      <c r="BN108" s="100"/>
      <c r="BO108" s="100"/>
      <c r="BP108" s="100"/>
      <c r="BQ108" s="100"/>
      <c r="BR108" s="100"/>
      <c r="BS108" s="100"/>
      <c r="BT108" s="100"/>
      <c r="BU108" s="100"/>
      <c r="BV108" s="100"/>
    </row>
    <row r="109" spans="1:74">
      <c r="A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0"/>
      <c r="AI109" s="100"/>
      <c r="AJ109" s="100"/>
      <c r="AK109" s="102"/>
      <c r="AL109" s="100"/>
      <c r="AM109" s="100"/>
      <c r="AN109" s="100"/>
      <c r="AO109" s="100"/>
      <c r="AP109" s="100"/>
      <c r="AQ109" s="100"/>
      <c r="AR109" s="100"/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</row>
    <row r="110" spans="1:74">
      <c r="A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0"/>
      <c r="AI110" s="100"/>
      <c r="AJ110" s="100"/>
      <c r="AK110" s="102"/>
      <c r="AL110" s="100"/>
      <c r="AM110" s="100"/>
      <c r="AN110" s="100"/>
      <c r="AO110" s="100"/>
      <c r="AP110" s="100"/>
      <c r="AQ110" s="100"/>
      <c r="AR110" s="100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</row>
    <row r="111" spans="1:74">
      <c r="A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0"/>
      <c r="AI111" s="100"/>
      <c r="AJ111" s="100"/>
      <c r="AK111" s="102"/>
      <c r="AL111" s="100"/>
      <c r="AM111" s="100"/>
      <c r="AN111" s="100"/>
      <c r="AO111" s="100"/>
      <c r="AP111" s="100"/>
      <c r="AQ111" s="100"/>
      <c r="AR111" s="100"/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</row>
    <row r="112" spans="1:74">
      <c r="A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0"/>
      <c r="AI112" s="100"/>
      <c r="AJ112" s="100"/>
      <c r="AK112" s="102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</row>
    <row r="113" spans="1:74">
      <c r="A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0"/>
      <c r="AI113" s="100"/>
      <c r="AJ113" s="100"/>
      <c r="AK113" s="102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</row>
    <row r="114" spans="1:74">
      <c r="A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0"/>
      <c r="AI114" s="100"/>
      <c r="AJ114" s="100"/>
      <c r="AK114" s="102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0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  <c r="BU114" s="100"/>
      <c r="BV114" s="100"/>
    </row>
    <row r="115" spans="1:74">
      <c r="A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0"/>
      <c r="AI115" s="100"/>
      <c r="AJ115" s="100"/>
      <c r="AK115" s="102"/>
      <c r="AL115" s="100"/>
      <c r="AM115" s="100"/>
      <c r="AN115" s="100"/>
      <c r="AO115" s="100"/>
      <c r="AP115" s="100"/>
      <c r="AQ115" s="100"/>
      <c r="AR115" s="100"/>
      <c r="AS115" s="100"/>
      <c r="AT115" s="100"/>
      <c r="AU115" s="100"/>
      <c r="AV115" s="100"/>
      <c r="AW115" s="100"/>
      <c r="AX115" s="100"/>
      <c r="AY115" s="100"/>
      <c r="AZ115" s="100"/>
      <c r="BA115" s="100"/>
      <c r="BB115" s="100"/>
      <c r="BC115" s="100"/>
      <c r="BD115" s="100"/>
      <c r="BE115" s="100"/>
      <c r="BF115" s="100"/>
      <c r="BG115" s="100"/>
      <c r="BH115" s="100"/>
      <c r="BI115" s="100"/>
      <c r="BJ115" s="100"/>
      <c r="BK115" s="100"/>
      <c r="BL115" s="100"/>
      <c r="BM115" s="100"/>
      <c r="BN115" s="100"/>
      <c r="BO115" s="100"/>
      <c r="BP115" s="100"/>
      <c r="BQ115" s="100"/>
      <c r="BR115" s="100"/>
      <c r="BS115" s="100"/>
      <c r="BT115" s="100"/>
      <c r="BU115" s="100"/>
      <c r="BV115" s="100"/>
    </row>
    <row r="116" spans="1:74">
      <c r="A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0"/>
      <c r="AI116" s="100"/>
      <c r="AJ116" s="100"/>
      <c r="AK116" s="102"/>
      <c r="AL116" s="100"/>
      <c r="AM116" s="100"/>
      <c r="AN116" s="100"/>
      <c r="AO116" s="100"/>
      <c r="AP116" s="100"/>
      <c r="AQ116" s="100"/>
      <c r="AR116" s="100"/>
      <c r="AS116" s="100"/>
      <c r="AT116" s="100"/>
      <c r="AU116" s="100"/>
      <c r="AV116" s="100"/>
      <c r="AW116" s="100"/>
      <c r="AX116" s="100"/>
      <c r="AY116" s="100"/>
      <c r="AZ116" s="100"/>
      <c r="BA116" s="100"/>
      <c r="BB116" s="100"/>
      <c r="BC116" s="100"/>
      <c r="BD116" s="100"/>
      <c r="BE116" s="100"/>
      <c r="BF116" s="100"/>
      <c r="BG116" s="100"/>
      <c r="BH116" s="100"/>
      <c r="BI116" s="100"/>
      <c r="BJ116" s="100"/>
      <c r="BK116" s="100"/>
      <c r="BL116" s="100"/>
      <c r="BM116" s="100"/>
      <c r="BN116" s="100"/>
      <c r="BO116" s="100"/>
      <c r="BP116" s="100"/>
      <c r="BQ116" s="100"/>
      <c r="BR116" s="100"/>
      <c r="BS116" s="100"/>
      <c r="BT116" s="100"/>
      <c r="BU116" s="100"/>
      <c r="BV116" s="100"/>
    </row>
    <row r="117" spans="1:74">
      <c r="A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0"/>
      <c r="AI117" s="100"/>
      <c r="AJ117" s="100"/>
      <c r="AK117" s="102"/>
      <c r="AL117" s="100"/>
      <c r="AM117" s="100"/>
      <c r="AN117" s="100"/>
      <c r="AO117" s="100"/>
      <c r="AP117" s="100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0"/>
      <c r="BA117" s="100"/>
      <c r="BB117" s="100"/>
      <c r="BC117" s="100"/>
      <c r="BD117" s="100"/>
      <c r="BE117" s="100"/>
      <c r="BF117" s="100"/>
      <c r="BG117" s="100"/>
      <c r="BH117" s="100"/>
      <c r="BI117" s="100"/>
      <c r="BJ117" s="100"/>
      <c r="BK117" s="100"/>
      <c r="BL117" s="100"/>
      <c r="BM117" s="100"/>
      <c r="BN117" s="100"/>
      <c r="BO117" s="100"/>
      <c r="BP117" s="100"/>
      <c r="BQ117" s="100"/>
      <c r="BR117" s="100"/>
      <c r="BS117" s="100"/>
      <c r="BT117" s="100"/>
      <c r="BU117" s="100"/>
      <c r="BV117" s="100"/>
    </row>
    <row r="118" spans="1:74">
      <c r="A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0"/>
      <c r="AI118" s="100"/>
      <c r="AJ118" s="100"/>
      <c r="AK118" s="102"/>
      <c r="AL118" s="100"/>
      <c r="AM118" s="100"/>
      <c r="AN118" s="100"/>
      <c r="AO118" s="100"/>
      <c r="AP118" s="100"/>
      <c r="AQ118" s="100"/>
      <c r="AR118" s="100"/>
      <c r="AS118" s="100"/>
      <c r="AT118" s="100"/>
      <c r="AU118" s="100"/>
      <c r="AV118" s="100"/>
      <c r="AW118" s="100"/>
      <c r="AX118" s="100"/>
      <c r="AY118" s="100"/>
      <c r="AZ118" s="100"/>
      <c r="BA118" s="100"/>
      <c r="BB118" s="100"/>
      <c r="BC118" s="100"/>
      <c r="BD118" s="100"/>
      <c r="BE118" s="100"/>
      <c r="BF118" s="100"/>
      <c r="BG118" s="100"/>
      <c r="BH118" s="100"/>
      <c r="BI118" s="100"/>
      <c r="BJ118" s="100"/>
      <c r="BK118" s="100"/>
      <c r="BL118" s="100"/>
      <c r="BM118" s="100"/>
      <c r="BN118" s="100"/>
      <c r="BO118" s="100"/>
      <c r="BP118" s="100"/>
      <c r="BQ118" s="100"/>
      <c r="BR118" s="100"/>
      <c r="BS118" s="100"/>
      <c r="BT118" s="100"/>
      <c r="BU118" s="100"/>
      <c r="BV118" s="100"/>
    </row>
    <row r="119" spans="1:74">
      <c r="A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0"/>
      <c r="AI119" s="100"/>
      <c r="AJ119" s="100"/>
      <c r="AK119" s="102"/>
      <c r="AL119" s="100"/>
      <c r="AM119" s="100"/>
      <c r="AN119" s="100"/>
      <c r="AO119" s="100"/>
      <c r="AP119" s="100"/>
      <c r="AQ119" s="100"/>
      <c r="AR119" s="100"/>
      <c r="AS119" s="100"/>
      <c r="AT119" s="100"/>
      <c r="AU119" s="100"/>
      <c r="AV119" s="100"/>
      <c r="AW119" s="100"/>
      <c r="AX119" s="100"/>
      <c r="AY119" s="100"/>
      <c r="AZ119" s="100"/>
      <c r="BA119" s="100"/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00"/>
      <c r="BM119" s="100"/>
      <c r="BN119" s="100"/>
      <c r="BO119" s="100"/>
      <c r="BP119" s="100"/>
      <c r="BQ119" s="100"/>
      <c r="BR119" s="100"/>
      <c r="BS119" s="100"/>
      <c r="BT119" s="100"/>
      <c r="BU119" s="100"/>
      <c r="BV119" s="100"/>
    </row>
    <row r="120" spans="1:74">
      <c r="A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0"/>
      <c r="AI120" s="100"/>
      <c r="AJ120" s="100"/>
      <c r="AK120" s="102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0"/>
      <c r="AX120" s="100"/>
      <c r="AY120" s="100"/>
      <c r="AZ120" s="100"/>
      <c r="BA120" s="100"/>
      <c r="BB120" s="100"/>
      <c r="BC120" s="100"/>
      <c r="BD120" s="100"/>
      <c r="BE120" s="100"/>
      <c r="BF120" s="100"/>
      <c r="BG120" s="100"/>
      <c r="BH120" s="100"/>
      <c r="BI120" s="100"/>
      <c r="BJ120" s="100"/>
      <c r="BK120" s="100"/>
      <c r="BL120" s="100"/>
      <c r="BM120" s="100"/>
      <c r="BN120" s="100"/>
      <c r="BO120" s="100"/>
      <c r="BP120" s="100"/>
      <c r="BQ120" s="100"/>
      <c r="BR120" s="100"/>
      <c r="BS120" s="100"/>
      <c r="BT120" s="100"/>
      <c r="BU120" s="100"/>
      <c r="BV120" s="100"/>
    </row>
    <row r="121" spans="1:74">
      <c r="A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0"/>
      <c r="AI121" s="100"/>
      <c r="AJ121" s="100"/>
      <c r="AK121" s="102"/>
      <c r="AL121" s="100"/>
      <c r="AM121" s="100"/>
      <c r="AN121" s="100"/>
      <c r="AO121" s="100"/>
      <c r="AP121" s="100"/>
      <c r="AQ121" s="100"/>
      <c r="AR121" s="100"/>
      <c r="AS121" s="100"/>
      <c r="AT121" s="100"/>
      <c r="AU121" s="100"/>
      <c r="AV121" s="100"/>
      <c r="AW121" s="100"/>
      <c r="AX121" s="100"/>
      <c r="AY121" s="100"/>
      <c r="AZ121" s="100"/>
      <c r="BA121" s="100"/>
      <c r="BB121" s="100"/>
      <c r="BC121" s="100"/>
      <c r="BD121" s="100"/>
      <c r="BE121" s="100"/>
      <c r="BF121" s="100"/>
      <c r="BG121" s="100"/>
      <c r="BH121" s="100"/>
      <c r="BI121" s="100"/>
      <c r="BJ121" s="100"/>
      <c r="BK121" s="100"/>
      <c r="BL121" s="100"/>
      <c r="BM121" s="100"/>
      <c r="BN121" s="100"/>
      <c r="BO121" s="100"/>
      <c r="BP121" s="100"/>
      <c r="BQ121" s="100"/>
      <c r="BR121" s="100"/>
      <c r="BS121" s="100"/>
      <c r="BT121" s="100"/>
      <c r="BU121" s="100"/>
      <c r="BV121" s="100"/>
    </row>
    <row r="122" spans="1:74">
      <c r="A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0"/>
      <c r="AI122" s="100"/>
      <c r="AJ122" s="100"/>
      <c r="AK122" s="102"/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</row>
    <row r="123" spans="1:74">
      <c r="A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0"/>
      <c r="AI123" s="100"/>
      <c r="AJ123" s="100"/>
      <c r="AK123" s="102"/>
      <c r="AL123" s="100"/>
      <c r="AM123" s="100"/>
      <c r="AN123" s="100"/>
      <c r="AO123" s="100"/>
      <c r="AP123" s="100"/>
      <c r="AQ123" s="100"/>
      <c r="AR123" s="100"/>
      <c r="AS123" s="100"/>
      <c r="AT123" s="100"/>
      <c r="AU123" s="100"/>
      <c r="AV123" s="100"/>
      <c r="AW123" s="100"/>
      <c r="AX123" s="100"/>
      <c r="AY123" s="100"/>
      <c r="AZ123" s="100"/>
      <c r="BA123" s="100"/>
      <c r="BB123" s="100"/>
      <c r="BC123" s="100"/>
      <c r="BD123" s="100"/>
      <c r="BE123" s="100"/>
      <c r="BF123" s="100"/>
      <c r="BG123" s="100"/>
      <c r="BH123" s="100"/>
      <c r="BI123" s="100"/>
      <c r="BJ123" s="100"/>
      <c r="BK123" s="100"/>
      <c r="BL123" s="100"/>
      <c r="BM123" s="100"/>
      <c r="BN123" s="100"/>
      <c r="BO123" s="100"/>
      <c r="BP123" s="100"/>
      <c r="BQ123" s="100"/>
      <c r="BR123" s="100"/>
      <c r="BS123" s="100"/>
      <c r="BT123" s="100"/>
      <c r="BU123" s="100"/>
      <c r="BV123" s="100"/>
    </row>
    <row r="124" spans="1:74">
      <c r="A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0"/>
      <c r="AI124" s="100"/>
      <c r="AJ124" s="100"/>
      <c r="AK124" s="102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</row>
    <row r="125" spans="1:74">
      <c r="A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0"/>
      <c r="AI125" s="100"/>
      <c r="AJ125" s="100"/>
      <c r="AK125" s="102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0"/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100"/>
      <c r="BH125" s="100"/>
      <c r="BI125" s="100"/>
      <c r="BJ125" s="100"/>
      <c r="BK125" s="100"/>
      <c r="BL125" s="100"/>
      <c r="BM125" s="100"/>
      <c r="BN125" s="100"/>
      <c r="BO125" s="100"/>
      <c r="BP125" s="100"/>
      <c r="BQ125" s="100"/>
      <c r="BR125" s="100"/>
      <c r="BS125" s="100"/>
      <c r="BT125" s="100"/>
      <c r="BU125" s="100"/>
      <c r="BV125" s="100"/>
    </row>
    <row r="126" spans="1:74">
      <c r="A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0"/>
      <c r="AI126" s="100"/>
      <c r="AJ126" s="100"/>
      <c r="AK126" s="102"/>
      <c r="AL126" s="100"/>
      <c r="AM126" s="100"/>
      <c r="AN126" s="100"/>
      <c r="AO126" s="100"/>
      <c r="AP126" s="100"/>
      <c r="AQ126" s="100"/>
      <c r="AR126" s="100"/>
      <c r="AS126" s="100"/>
      <c r="AT126" s="100"/>
      <c r="AU126" s="100"/>
      <c r="AV126" s="100"/>
      <c r="AW126" s="100"/>
      <c r="AX126" s="100"/>
      <c r="AY126" s="100"/>
      <c r="AZ126" s="100"/>
      <c r="BA126" s="100"/>
      <c r="BB126" s="100"/>
      <c r="BC126" s="100"/>
      <c r="BD126" s="100"/>
      <c r="BE126" s="100"/>
      <c r="BF126" s="100"/>
      <c r="BG126" s="100"/>
      <c r="BH126" s="100"/>
      <c r="BI126" s="100"/>
      <c r="BJ126" s="100"/>
      <c r="BK126" s="100"/>
      <c r="BL126" s="100"/>
      <c r="BM126" s="100"/>
      <c r="BN126" s="100"/>
      <c r="BO126" s="100"/>
      <c r="BP126" s="100"/>
      <c r="BQ126" s="100"/>
      <c r="BR126" s="100"/>
      <c r="BS126" s="100"/>
      <c r="BT126" s="100"/>
      <c r="BU126" s="100"/>
      <c r="BV126" s="100"/>
    </row>
    <row r="127" spans="1:74">
      <c r="A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0"/>
      <c r="AI127" s="100"/>
      <c r="AJ127" s="100"/>
      <c r="AK127" s="102"/>
      <c r="AL127" s="100"/>
      <c r="AM127" s="100"/>
      <c r="AN127" s="100"/>
      <c r="AO127" s="100"/>
      <c r="AP127" s="100"/>
      <c r="AQ127" s="100"/>
      <c r="AR127" s="100"/>
      <c r="AS127" s="100"/>
      <c r="AT127" s="100"/>
      <c r="AU127" s="100"/>
      <c r="AV127" s="100"/>
      <c r="AW127" s="100"/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100"/>
      <c r="BH127" s="100"/>
      <c r="BI127" s="100"/>
      <c r="BJ127" s="100"/>
      <c r="BK127" s="100"/>
      <c r="BL127" s="100"/>
      <c r="BM127" s="100"/>
      <c r="BN127" s="100"/>
      <c r="BO127" s="100"/>
      <c r="BP127" s="100"/>
      <c r="BQ127" s="100"/>
      <c r="BR127" s="100"/>
      <c r="BS127" s="100"/>
      <c r="BT127" s="100"/>
      <c r="BU127" s="100"/>
      <c r="BV127" s="100"/>
    </row>
    <row r="128" spans="1:74">
      <c r="A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0"/>
      <c r="AI128" s="100"/>
      <c r="AJ128" s="100"/>
      <c r="AK128" s="102"/>
      <c r="AL128" s="100"/>
      <c r="AM128" s="100"/>
      <c r="AN128" s="100"/>
      <c r="AO128" s="100"/>
      <c r="AP128" s="100"/>
      <c r="AQ128" s="100"/>
      <c r="AR128" s="100"/>
      <c r="AS128" s="100"/>
      <c r="AT128" s="100"/>
      <c r="AU128" s="100"/>
      <c r="AV128" s="100"/>
      <c r="AW128" s="100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100"/>
      <c r="BH128" s="100"/>
      <c r="BI128" s="100"/>
      <c r="BJ128" s="100"/>
      <c r="BK128" s="100"/>
      <c r="BL128" s="100"/>
      <c r="BM128" s="100"/>
      <c r="BN128" s="100"/>
      <c r="BO128" s="100"/>
      <c r="BP128" s="100"/>
      <c r="BQ128" s="100"/>
      <c r="BR128" s="100"/>
      <c r="BS128" s="100"/>
      <c r="BT128" s="100"/>
      <c r="BU128" s="100"/>
      <c r="BV128" s="100"/>
    </row>
    <row r="129" spans="1:74">
      <c r="A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0"/>
      <c r="AI129" s="100"/>
      <c r="AJ129" s="100"/>
      <c r="AK129" s="102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</row>
    <row r="130" spans="1:74">
      <c r="A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0"/>
      <c r="AI130" s="100"/>
      <c r="AJ130" s="100"/>
      <c r="AK130" s="102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0"/>
      <c r="BH130" s="100"/>
      <c r="BI130" s="100"/>
      <c r="BJ130" s="100"/>
      <c r="BK130" s="100"/>
      <c r="BL130" s="100"/>
      <c r="BM130" s="100"/>
      <c r="BN130" s="100"/>
      <c r="BO130" s="100"/>
      <c r="BP130" s="100"/>
      <c r="BQ130" s="100"/>
      <c r="BR130" s="100"/>
      <c r="BS130" s="100"/>
      <c r="BT130" s="100"/>
      <c r="BU130" s="100"/>
      <c r="BV130" s="100"/>
    </row>
    <row r="131" spans="1:74">
      <c r="A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0"/>
      <c r="AI131" s="100"/>
      <c r="AJ131" s="100"/>
      <c r="AK131" s="102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  <c r="AV131" s="100"/>
      <c r="AW131" s="100"/>
      <c r="AX131" s="100"/>
      <c r="AY131" s="100"/>
      <c r="AZ131" s="100"/>
      <c r="BA131" s="100"/>
      <c r="BB131" s="100"/>
      <c r="BC131" s="100"/>
      <c r="BD131" s="100"/>
      <c r="BE131" s="100"/>
      <c r="BF131" s="100"/>
      <c r="BG131" s="100"/>
      <c r="BH131" s="100"/>
      <c r="BI131" s="100"/>
      <c r="BJ131" s="100"/>
      <c r="BK131" s="100"/>
      <c r="BL131" s="100"/>
      <c r="BM131" s="100"/>
      <c r="BN131" s="100"/>
      <c r="BO131" s="100"/>
      <c r="BP131" s="100"/>
      <c r="BQ131" s="100"/>
      <c r="BR131" s="100"/>
      <c r="BS131" s="100"/>
      <c r="BT131" s="100"/>
      <c r="BU131" s="100"/>
      <c r="BV131" s="100"/>
    </row>
    <row r="132" spans="1:74">
      <c r="A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0"/>
      <c r="AI132" s="100"/>
      <c r="AJ132" s="100"/>
      <c r="AK132" s="102"/>
      <c r="AL132" s="100"/>
      <c r="AM132" s="100"/>
      <c r="AN132" s="100"/>
      <c r="AO132" s="100"/>
      <c r="AP132" s="100"/>
      <c r="AQ132" s="100"/>
      <c r="AR132" s="100"/>
      <c r="AS132" s="100"/>
      <c r="AT132" s="100"/>
      <c r="AU132" s="100"/>
      <c r="AV132" s="100"/>
      <c r="AW132" s="100"/>
      <c r="AX132" s="100"/>
      <c r="AY132" s="100"/>
      <c r="AZ132" s="100"/>
      <c r="BA132" s="100"/>
      <c r="BB132" s="100"/>
      <c r="BC132" s="100"/>
      <c r="BD132" s="100"/>
      <c r="BE132" s="100"/>
      <c r="BF132" s="100"/>
      <c r="BG132" s="100"/>
      <c r="BH132" s="100"/>
      <c r="BI132" s="100"/>
      <c r="BJ132" s="100"/>
      <c r="BK132" s="100"/>
      <c r="BL132" s="100"/>
      <c r="BM132" s="100"/>
      <c r="BN132" s="100"/>
      <c r="BO132" s="100"/>
      <c r="BP132" s="100"/>
      <c r="BQ132" s="100"/>
      <c r="BR132" s="100"/>
      <c r="BS132" s="100"/>
      <c r="BT132" s="100"/>
      <c r="BU132" s="100"/>
      <c r="BV132" s="100"/>
    </row>
    <row r="133" spans="1:74">
      <c r="A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0"/>
      <c r="AI133" s="100"/>
      <c r="AJ133" s="100"/>
      <c r="AK133" s="102"/>
      <c r="AL133" s="100"/>
      <c r="AM133" s="100"/>
      <c r="AN133" s="100"/>
      <c r="AO133" s="100"/>
      <c r="AP133" s="100"/>
      <c r="AQ133" s="100"/>
      <c r="AR133" s="100"/>
      <c r="AS133" s="100"/>
      <c r="AT133" s="100"/>
      <c r="AU133" s="100"/>
      <c r="AV133" s="100"/>
      <c r="AW133" s="100"/>
      <c r="AX133" s="100"/>
      <c r="AY133" s="100"/>
      <c r="AZ133" s="100"/>
      <c r="BA133" s="100"/>
      <c r="BB133" s="100"/>
      <c r="BC133" s="100"/>
      <c r="BD133" s="100"/>
      <c r="BE133" s="100"/>
      <c r="BF133" s="100"/>
      <c r="BG133" s="100"/>
      <c r="BH133" s="100"/>
      <c r="BI133" s="100"/>
      <c r="BJ133" s="100"/>
      <c r="BK133" s="100"/>
      <c r="BL133" s="100"/>
      <c r="BM133" s="100"/>
      <c r="BN133" s="100"/>
      <c r="BO133" s="100"/>
      <c r="BP133" s="100"/>
      <c r="BQ133" s="100"/>
      <c r="BR133" s="100"/>
      <c r="BS133" s="100"/>
      <c r="BT133" s="100"/>
      <c r="BU133" s="100"/>
      <c r="BV133" s="100"/>
    </row>
    <row r="134" spans="1:74">
      <c r="A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0"/>
      <c r="AI134" s="100"/>
      <c r="AJ134" s="100"/>
      <c r="AK134" s="102"/>
      <c r="AL134" s="100"/>
      <c r="AM134" s="100"/>
      <c r="AN134" s="100"/>
      <c r="AO134" s="100"/>
      <c r="AP134" s="100"/>
      <c r="AQ134" s="100"/>
      <c r="AR134" s="100"/>
      <c r="AS134" s="100"/>
      <c r="AT134" s="100"/>
      <c r="AU134" s="100"/>
      <c r="AV134" s="100"/>
      <c r="AW134" s="100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00"/>
      <c r="BM134" s="100"/>
      <c r="BN134" s="100"/>
      <c r="BO134" s="100"/>
      <c r="BP134" s="100"/>
      <c r="BQ134" s="100"/>
      <c r="BR134" s="100"/>
      <c r="BS134" s="100"/>
      <c r="BT134" s="100"/>
      <c r="BU134" s="100"/>
      <c r="BV134" s="100"/>
    </row>
    <row r="135" spans="1:74">
      <c r="A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0"/>
      <c r="AI135" s="100"/>
      <c r="AJ135" s="100"/>
      <c r="AK135" s="102"/>
      <c r="AL135" s="100"/>
      <c r="AM135" s="100"/>
      <c r="AN135" s="100"/>
      <c r="AO135" s="100"/>
      <c r="AP135" s="100"/>
      <c r="AQ135" s="100"/>
      <c r="AR135" s="100"/>
      <c r="AS135" s="100"/>
      <c r="AT135" s="100"/>
      <c r="AU135" s="100"/>
      <c r="AV135" s="100"/>
      <c r="AW135" s="100"/>
      <c r="AX135" s="100"/>
      <c r="AY135" s="100"/>
      <c r="AZ135" s="100"/>
      <c r="BA135" s="100"/>
      <c r="BB135" s="100"/>
      <c r="BC135" s="100"/>
      <c r="BD135" s="100"/>
      <c r="BE135" s="100"/>
      <c r="BF135" s="100"/>
      <c r="BG135" s="100"/>
      <c r="BH135" s="100"/>
      <c r="BI135" s="100"/>
      <c r="BJ135" s="100"/>
      <c r="BK135" s="100"/>
      <c r="BL135" s="100"/>
      <c r="BM135" s="100"/>
      <c r="BN135" s="100"/>
      <c r="BO135" s="100"/>
      <c r="BP135" s="100"/>
      <c r="BQ135" s="100"/>
      <c r="BR135" s="100"/>
      <c r="BS135" s="100"/>
      <c r="BT135" s="100"/>
      <c r="BU135" s="100"/>
      <c r="BV135" s="100"/>
    </row>
    <row r="136" spans="1:74">
      <c r="A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0"/>
      <c r="AI136" s="100"/>
      <c r="AJ136" s="100"/>
      <c r="AK136" s="102"/>
      <c r="AL136" s="100"/>
      <c r="AM136" s="100"/>
      <c r="AN136" s="100"/>
      <c r="AO136" s="100"/>
      <c r="AP136" s="100"/>
      <c r="AQ136" s="100"/>
      <c r="AR136" s="100"/>
      <c r="AS136" s="100"/>
      <c r="AT136" s="100"/>
      <c r="AU136" s="100"/>
      <c r="AV136" s="100"/>
      <c r="AW136" s="100"/>
      <c r="AX136" s="100"/>
      <c r="AY136" s="100"/>
      <c r="AZ136" s="100"/>
      <c r="BA136" s="100"/>
      <c r="BB136" s="100"/>
      <c r="BC136" s="100"/>
      <c r="BD136" s="100"/>
      <c r="BE136" s="100"/>
      <c r="BF136" s="100"/>
      <c r="BG136" s="100"/>
      <c r="BH136" s="100"/>
      <c r="BI136" s="100"/>
      <c r="BJ136" s="100"/>
      <c r="BK136" s="100"/>
      <c r="BL136" s="100"/>
      <c r="BM136" s="100"/>
      <c r="BN136" s="100"/>
      <c r="BO136" s="100"/>
      <c r="BP136" s="100"/>
      <c r="BQ136" s="100"/>
      <c r="BR136" s="100"/>
      <c r="BS136" s="100"/>
      <c r="BT136" s="100"/>
      <c r="BU136" s="100"/>
      <c r="BV136" s="100"/>
    </row>
    <row r="137" spans="1:74">
      <c r="A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0"/>
      <c r="AI137" s="100"/>
      <c r="AJ137" s="100"/>
      <c r="AK137" s="102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100"/>
      <c r="BH137" s="100"/>
      <c r="BI137" s="100"/>
      <c r="BJ137" s="100"/>
      <c r="BK137" s="100"/>
      <c r="BL137" s="100"/>
      <c r="BM137" s="100"/>
      <c r="BN137" s="100"/>
      <c r="BO137" s="100"/>
      <c r="BP137" s="100"/>
      <c r="BQ137" s="100"/>
      <c r="BR137" s="100"/>
      <c r="BS137" s="100"/>
      <c r="BT137" s="100"/>
      <c r="BU137" s="100"/>
      <c r="BV137" s="100"/>
    </row>
    <row r="138" spans="1:74">
      <c r="A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0"/>
      <c r="AI138" s="100"/>
      <c r="AJ138" s="100"/>
      <c r="AK138" s="102"/>
      <c r="AL138" s="100"/>
      <c r="AM138" s="100"/>
      <c r="AN138" s="100"/>
      <c r="AO138" s="100"/>
      <c r="AP138" s="100"/>
      <c r="AQ138" s="100"/>
      <c r="AR138" s="100"/>
      <c r="AS138" s="100"/>
      <c r="AT138" s="100"/>
      <c r="AU138" s="100"/>
      <c r="AV138" s="100"/>
      <c r="AW138" s="100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0"/>
      <c r="BR138" s="100"/>
      <c r="BS138" s="100"/>
      <c r="BT138" s="100"/>
      <c r="BU138" s="100"/>
      <c r="BV138" s="100"/>
    </row>
    <row r="139" spans="1:74">
      <c r="A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0"/>
      <c r="AI139" s="100"/>
      <c r="AJ139" s="100"/>
      <c r="AK139" s="102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100"/>
      <c r="BH139" s="100"/>
      <c r="BI139" s="100"/>
      <c r="BJ139" s="100"/>
      <c r="BK139" s="100"/>
      <c r="BL139" s="100"/>
      <c r="BM139" s="100"/>
      <c r="BN139" s="100"/>
      <c r="BO139" s="100"/>
      <c r="BP139" s="100"/>
      <c r="BQ139" s="100"/>
      <c r="BR139" s="100"/>
      <c r="BS139" s="100"/>
      <c r="BT139" s="100"/>
      <c r="BU139" s="100"/>
      <c r="BV139" s="100"/>
    </row>
    <row r="140" spans="1:74">
      <c r="A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0"/>
      <c r="AI140" s="100"/>
      <c r="AJ140" s="100"/>
      <c r="AK140" s="102"/>
      <c r="AL140" s="100"/>
      <c r="AM140" s="100"/>
      <c r="AN140" s="100"/>
      <c r="AO140" s="100"/>
      <c r="AP140" s="100"/>
      <c r="AQ140" s="100"/>
      <c r="AR140" s="100"/>
      <c r="AS140" s="100"/>
      <c r="AT140" s="100"/>
      <c r="AU140" s="100"/>
      <c r="AV140" s="100"/>
      <c r="AW140" s="100"/>
      <c r="AX140" s="100"/>
      <c r="AY140" s="100"/>
      <c r="AZ140" s="100"/>
      <c r="BA140" s="100"/>
      <c r="BB140" s="100"/>
      <c r="BC140" s="100"/>
      <c r="BD140" s="100"/>
      <c r="BE140" s="100"/>
      <c r="BF140" s="100"/>
      <c r="BG140" s="100"/>
      <c r="BH140" s="100"/>
      <c r="BI140" s="100"/>
      <c r="BJ140" s="100"/>
      <c r="BK140" s="100"/>
      <c r="BL140" s="100"/>
      <c r="BM140" s="100"/>
      <c r="BN140" s="100"/>
      <c r="BO140" s="100"/>
      <c r="BP140" s="100"/>
      <c r="BQ140" s="100"/>
      <c r="BR140" s="100"/>
      <c r="BS140" s="100"/>
      <c r="BT140" s="100"/>
      <c r="BU140" s="100"/>
      <c r="BV140" s="100"/>
    </row>
    <row r="141" spans="1:74">
      <c r="A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0"/>
      <c r="AI141" s="100"/>
      <c r="AJ141" s="100"/>
      <c r="AK141" s="102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100"/>
      <c r="BH141" s="100"/>
      <c r="BI141" s="100"/>
      <c r="BJ141" s="100"/>
      <c r="BK141" s="100"/>
      <c r="BL141" s="100"/>
      <c r="BM141" s="100"/>
      <c r="BN141" s="100"/>
      <c r="BO141" s="100"/>
      <c r="BP141" s="100"/>
      <c r="BQ141" s="100"/>
      <c r="BR141" s="100"/>
      <c r="BS141" s="100"/>
      <c r="BT141" s="100"/>
      <c r="BU141" s="100"/>
      <c r="BV141" s="100"/>
    </row>
    <row r="142" spans="1:74">
      <c r="A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0"/>
      <c r="AI142" s="100"/>
      <c r="AJ142" s="100"/>
      <c r="AK142" s="102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0"/>
      <c r="BH142" s="100"/>
      <c r="BI142" s="100"/>
      <c r="BJ142" s="100"/>
      <c r="BK142" s="100"/>
      <c r="BL142" s="100"/>
      <c r="BM142" s="100"/>
      <c r="BN142" s="100"/>
      <c r="BO142" s="100"/>
      <c r="BP142" s="100"/>
      <c r="BQ142" s="100"/>
      <c r="BR142" s="100"/>
      <c r="BS142" s="100"/>
      <c r="BT142" s="100"/>
      <c r="BU142" s="100"/>
      <c r="BV142" s="100"/>
    </row>
    <row r="143" spans="1:74">
      <c r="A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0"/>
      <c r="AI143" s="100"/>
      <c r="AJ143" s="100"/>
      <c r="AK143" s="102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100"/>
      <c r="BH143" s="100"/>
      <c r="BI143" s="100"/>
      <c r="BJ143" s="100"/>
      <c r="BK143" s="100"/>
      <c r="BL143" s="100"/>
      <c r="BM143" s="100"/>
      <c r="BN143" s="100"/>
      <c r="BO143" s="100"/>
      <c r="BP143" s="100"/>
      <c r="BQ143" s="100"/>
      <c r="BR143" s="100"/>
      <c r="BS143" s="100"/>
      <c r="BT143" s="100"/>
      <c r="BU143" s="100"/>
      <c r="BV143" s="100"/>
    </row>
    <row r="144" spans="1:74">
      <c r="A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0"/>
      <c r="AI144" s="100"/>
      <c r="AJ144" s="100"/>
      <c r="AK144" s="102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</row>
    <row r="145" spans="1:74">
      <c r="A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0"/>
      <c r="AI145" s="100"/>
      <c r="AJ145" s="100"/>
      <c r="AK145" s="102"/>
      <c r="AL145" s="100"/>
      <c r="AM145" s="100"/>
      <c r="AN145" s="100"/>
      <c r="AO145" s="100"/>
      <c r="AP145" s="100"/>
      <c r="AQ145" s="100"/>
      <c r="AR145" s="100"/>
      <c r="AS145" s="100"/>
      <c r="AT145" s="100"/>
      <c r="AU145" s="100"/>
      <c r="AV145" s="100"/>
      <c r="AW145" s="100"/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100"/>
      <c r="BH145" s="100"/>
      <c r="BI145" s="100"/>
      <c r="BJ145" s="100"/>
      <c r="BK145" s="100"/>
      <c r="BL145" s="100"/>
      <c r="BM145" s="100"/>
      <c r="BN145" s="100"/>
      <c r="BO145" s="100"/>
      <c r="BP145" s="100"/>
      <c r="BQ145" s="100"/>
      <c r="BR145" s="100"/>
      <c r="BS145" s="100"/>
      <c r="BT145" s="100"/>
      <c r="BU145" s="100"/>
      <c r="BV145" s="100"/>
    </row>
    <row r="146" spans="1:74">
      <c r="A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0"/>
      <c r="AI146" s="100"/>
      <c r="AJ146" s="100"/>
      <c r="AK146" s="102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0"/>
      <c r="BR146" s="100"/>
      <c r="BS146" s="100"/>
      <c r="BT146" s="100"/>
      <c r="BU146" s="100"/>
      <c r="BV146" s="100"/>
    </row>
    <row r="147" spans="1:74">
      <c r="A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0"/>
      <c r="AI147" s="100"/>
      <c r="AJ147" s="100"/>
      <c r="AK147" s="102"/>
      <c r="AL147" s="100"/>
      <c r="AM147" s="100"/>
      <c r="AN147" s="100"/>
      <c r="AO147" s="100"/>
      <c r="AP147" s="100"/>
      <c r="AQ147" s="100"/>
      <c r="AR147" s="100"/>
      <c r="AS147" s="100"/>
      <c r="AT147" s="100"/>
      <c r="AU147" s="100"/>
      <c r="AV147" s="100"/>
      <c r="AW147" s="100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100"/>
      <c r="BH147" s="100"/>
      <c r="BI147" s="100"/>
      <c r="BJ147" s="100"/>
      <c r="BK147" s="100"/>
      <c r="BL147" s="100"/>
      <c r="BM147" s="100"/>
      <c r="BN147" s="100"/>
      <c r="BO147" s="100"/>
      <c r="BP147" s="100"/>
      <c r="BQ147" s="100"/>
      <c r="BR147" s="100"/>
      <c r="BS147" s="100"/>
      <c r="BT147" s="100"/>
      <c r="BU147" s="100"/>
      <c r="BV147" s="100"/>
    </row>
    <row r="148" spans="1:74">
      <c r="A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0"/>
      <c r="AI148" s="100"/>
      <c r="AJ148" s="100"/>
      <c r="AK148" s="102"/>
      <c r="AL148" s="100"/>
      <c r="AM148" s="100"/>
      <c r="AN148" s="100"/>
      <c r="AO148" s="100"/>
      <c r="AP148" s="100"/>
      <c r="AQ148" s="100"/>
      <c r="AR148" s="100"/>
      <c r="AS148" s="100"/>
      <c r="AT148" s="100"/>
      <c r="AU148" s="100"/>
      <c r="AV148" s="100"/>
      <c r="AW148" s="100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100"/>
      <c r="BH148" s="100"/>
      <c r="BI148" s="100"/>
      <c r="BJ148" s="100"/>
      <c r="BK148" s="100"/>
      <c r="BL148" s="100"/>
      <c r="BM148" s="100"/>
      <c r="BN148" s="100"/>
      <c r="BO148" s="100"/>
      <c r="BP148" s="100"/>
      <c r="BQ148" s="100"/>
      <c r="BR148" s="100"/>
      <c r="BS148" s="100"/>
      <c r="BT148" s="100"/>
      <c r="BU148" s="100"/>
      <c r="BV148" s="100"/>
    </row>
    <row r="149" spans="1:74">
      <c r="A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0"/>
      <c r="AI149" s="100"/>
      <c r="AJ149" s="100"/>
      <c r="AK149" s="102"/>
      <c r="AL149" s="100"/>
      <c r="AM149" s="100"/>
      <c r="AN149" s="100"/>
      <c r="AO149" s="100"/>
      <c r="AP149" s="100"/>
      <c r="AQ149" s="100"/>
      <c r="AR149" s="100"/>
      <c r="AS149" s="100"/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100"/>
      <c r="BJ149" s="100"/>
      <c r="BK149" s="100"/>
      <c r="BL149" s="100"/>
      <c r="BM149" s="100"/>
      <c r="BN149" s="100"/>
      <c r="BO149" s="100"/>
      <c r="BP149" s="100"/>
      <c r="BQ149" s="100"/>
      <c r="BR149" s="100"/>
      <c r="BS149" s="100"/>
      <c r="BT149" s="100"/>
      <c r="BU149" s="100"/>
      <c r="BV149" s="100"/>
    </row>
    <row r="150" spans="1:74">
      <c r="A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0"/>
      <c r="AI150" s="100"/>
      <c r="AJ150" s="100"/>
      <c r="AK150" s="102"/>
      <c r="AL150" s="100"/>
      <c r="AM150" s="100"/>
      <c r="AN150" s="100"/>
      <c r="AO150" s="100"/>
      <c r="AP150" s="100"/>
      <c r="AQ150" s="100"/>
      <c r="AR150" s="100"/>
      <c r="AS150" s="100"/>
      <c r="AT150" s="100"/>
      <c r="AU150" s="100"/>
      <c r="AV150" s="100"/>
      <c r="AW150" s="100"/>
      <c r="AX150" s="100"/>
      <c r="AY150" s="100"/>
      <c r="AZ150" s="100"/>
      <c r="BA150" s="100"/>
      <c r="BB150" s="100"/>
      <c r="BC150" s="100"/>
      <c r="BD150" s="100"/>
      <c r="BE150" s="100"/>
      <c r="BF150" s="100"/>
      <c r="BG150" s="100"/>
      <c r="BH150" s="100"/>
      <c r="BI150" s="100"/>
      <c r="BJ150" s="100"/>
      <c r="BK150" s="100"/>
      <c r="BL150" s="100"/>
      <c r="BM150" s="100"/>
      <c r="BN150" s="100"/>
      <c r="BO150" s="100"/>
      <c r="BP150" s="100"/>
      <c r="BQ150" s="100"/>
      <c r="BR150" s="100"/>
      <c r="BS150" s="100"/>
      <c r="BT150" s="100"/>
      <c r="BU150" s="100"/>
      <c r="BV150" s="100"/>
    </row>
    <row r="151" spans="1:74">
      <c r="A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0"/>
      <c r="AI151" s="100"/>
      <c r="AJ151" s="100"/>
      <c r="AK151" s="102"/>
      <c r="AL151" s="100"/>
      <c r="AM151" s="100"/>
      <c r="AN151" s="100"/>
      <c r="AO151" s="100"/>
      <c r="AP151" s="100"/>
      <c r="AQ151" s="100"/>
      <c r="AR151" s="100"/>
      <c r="AS151" s="100"/>
      <c r="AT151" s="100"/>
      <c r="AU151" s="100"/>
      <c r="AV151" s="100"/>
      <c r="AW151" s="100"/>
      <c r="AX151" s="100"/>
      <c r="AY151" s="100"/>
      <c r="AZ151" s="100"/>
      <c r="BA151" s="100"/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00"/>
      <c r="BM151" s="100"/>
      <c r="BN151" s="100"/>
      <c r="BO151" s="100"/>
      <c r="BP151" s="100"/>
      <c r="BQ151" s="100"/>
      <c r="BR151" s="100"/>
      <c r="BS151" s="100"/>
      <c r="BT151" s="100"/>
      <c r="BU151" s="100"/>
      <c r="BV151" s="100"/>
    </row>
    <row r="152" spans="1:74">
      <c r="A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0"/>
      <c r="AI152" s="100"/>
      <c r="AJ152" s="100"/>
      <c r="AK152" s="102"/>
      <c r="AL152" s="100"/>
      <c r="AM152" s="100"/>
      <c r="AN152" s="100"/>
      <c r="AO152" s="100"/>
      <c r="AP152" s="100"/>
      <c r="AQ152" s="100"/>
      <c r="AR152" s="100"/>
      <c r="AS152" s="100"/>
      <c r="AT152" s="100"/>
      <c r="AU152" s="100"/>
      <c r="AV152" s="100"/>
      <c r="AW152" s="100"/>
      <c r="AX152" s="100"/>
      <c r="AY152" s="100"/>
      <c r="AZ152" s="100"/>
      <c r="BA152" s="100"/>
      <c r="BB152" s="100"/>
      <c r="BC152" s="100"/>
      <c r="BD152" s="100"/>
      <c r="BE152" s="100"/>
      <c r="BF152" s="100"/>
      <c r="BG152" s="100"/>
      <c r="BH152" s="100"/>
      <c r="BI152" s="100"/>
      <c r="BJ152" s="100"/>
      <c r="BK152" s="100"/>
      <c r="BL152" s="100"/>
      <c r="BM152" s="100"/>
      <c r="BN152" s="100"/>
      <c r="BO152" s="100"/>
      <c r="BP152" s="100"/>
      <c r="BQ152" s="100"/>
      <c r="BR152" s="100"/>
      <c r="BS152" s="100"/>
      <c r="BT152" s="100"/>
      <c r="BU152" s="100"/>
      <c r="BV152" s="100"/>
    </row>
    <row r="153" spans="1:74">
      <c r="A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0"/>
      <c r="AI153" s="100"/>
      <c r="AJ153" s="100"/>
      <c r="AK153" s="102"/>
      <c r="AL153" s="100"/>
      <c r="AM153" s="100"/>
      <c r="AN153" s="100"/>
      <c r="AO153" s="100"/>
      <c r="AP153" s="100"/>
      <c r="AQ153" s="100"/>
      <c r="AR153" s="100"/>
      <c r="AS153" s="100"/>
      <c r="AT153" s="100"/>
      <c r="AU153" s="100"/>
      <c r="AV153" s="100"/>
      <c r="AW153" s="100"/>
      <c r="AX153" s="100"/>
      <c r="AY153" s="100"/>
      <c r="AZ153" s="100"/>
      <c r="BA153" s="100"/>
      <c r="BB153" s="100"/>
      <c r="BC153" s="100"/>
      <c r="BD153" s="100"/>
      <c r="BE153" s="100"/>
      <c r="BF153" s="100"/>
      <c r="BG153" s="100"/>
      <c r="BH153" s="100"/>
      <c r="BI153" s="100"/>
      <c r="BJ153" s="100"/>
      <c r="BK153" s="100"/>
      <c r="BL153" s="100"/>
      <c r="BM153" s="100"/>
      <c r="BN153" s="100"/>
      <c r="BO153" s="100"/>
      <c r="BP153" s="100"/>
      <c r="BQ153" s="100"/>
      <c r="BR153" s="100"/>
      <c r="BS153" s="100"/>
      <c r="BT153" s="100"/>
      <c r="BU153" s="100"/>
      <c r="BV153" s="100"/>
    </row>
    <row r="154" spans="1:74">
      <c r="A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0"/>
      <c r="AI154" s="100"/>
      <c r="AJ154" s="100"/>
      <c r="AK154" s="102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00"/>
      <c r="AW154" s="100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</row>
    <row r="155" spans="1:74">
      <c r="A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0"/>
      <c r="AI155" s="100"/>
      <c r="AJ155" s="100"/>
      <c r="AK155" s="102"/>
      <c r="AL155" s="100"/>
      <c r="AM155" s="100"/>
      <c r="AN155" s="100"/>
      <c r="AO155" s="100"/>
      <c r="AP155" s="100"/>
      <c r="AQ155" s="100"/>
      <c r="AR155" s="100"/>
      <c r="AS155" s="100"/>
      <c r="AT155" s="100"/>
      <c r="AU155" s="100"/>
      <c r="AV155" s="100"/>
      <c r="AW155" s="100"/>
      <c r="AX155" s="100"/>
      <c r="AY155" s="100"/>
      <c r="AZ155" s="100"/>
      <c r="BA155" s="100"/>
      <c r="BB155" s="100"/>
      <c r="BC155" s="100"/>
      <c r="BD155" s="100"/>
      <c r="BE155" s="100"/>
      <c r="BF155" s="100"/>
      <c r="BG155" s="100"/>
      <c r="BH155" s="100"/>
      <c r="BI155" s="100"/>
      <c r="BJ155" s="100"/>
      <c r="BK155" s="100"/>
      <c r="BL155" s="100"/>
      <c r="BM155" s="100"/>
      <c r="BN155" s="100"/>
      <c r="BO155" s="100"/>
      <c r="BP155" s="100"/>
      <c r="BQ155" s="100"/>
      <c r="BR155" s="100"/>
      <c r="BS155" s="100"/>
      <c r="BT155" s="100"/>
      <c r="BU155" s="100"/>
      <c r="BV155" s="100"/>
    </row>
    <row r="156" spans="1:74">
      <c r="A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0"/>
      <c r="AI156" s="100"/>
      <c r="AJ156" s="100"/>
      <c r="AK156" s="102"/>
      <c r="AL156" s="100"/>
      <c r="AM156" s="100"/>
      <c r="AN156" s="100"/>
      <c r="AO156" s="100"/>
      <c r="AP156" s="100"/>
      <c r="AQ156" s="100"/>
      <c r="AR156" s="100"/>
      <c r="AS156" s="100"/>
      <c r="AT156" s="100"/>
      <c r="AU156" s="100"/>
      <c r="AV156" s="100"/>
      <c r="AW156" s="100"/>
      <c r="AX156" s="100"/>
      <c r="AY156" s="100"/>
      <c r="AZ156" s="100"/>
      <c r="BA156" s="100"/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00"/>
      <c r="BM156" s="100"/>
      <c r="BN156" s="100"/>
      <c r="BO156" s="100"/>
      <c r="BP156" s="100"/>
      <c r="BQ156" s="100"/>
      <c r="BR156" s="100"/>
      <c r="BS156" s="100"/>
      <c r="BT156" s="100"/>
      <c r="BU156" s="100"/>
      <c r="BV156" s="100"/>
    </row>
    <row r="157" spans="1:74">
      <c r="A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0"/>
      <c r="AI157" s="100"/>
      <c r="AJ157" s="100"/>
      <c r="AK157" s="102"/>
      <c r="AL157" s="100"/>
      <c r="AM157" s="100"/>
      <c r="AN157" s="100"/>
      <c r="AO157" s="100"/>
      <c r="AP157" s="100"/>
      <c r="AQ157" s="100"/>
      <c r="AR157" s="100"/>
      <c r="AS157" s="100"/>
      <c r="AT157" s="100"/>
      <c r="AU157" s="100"/>
      <c r="AV157" s="100"/>
      <c r="AW157" s="100"/>
      <c r="AX157" s="100"/>
      <c r="AY157" s="100"/>
      <c r="AZ157" s="100"/>
      <c r="BA157" s="100"/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00"/>
      <c r="BM157" s="100"/>
      <c r="BN157" s="100"/>
      <c r="BO157" s="100"/>
      <c r="BP157" s="100"/>
      <c r="BQ157" s="100"/>
      <c r="BR157" s="100"/>
      <c r="BS157" s="100"/>
      <c r="BT157" s="100"/>
      <c r="BU157" s="100"/>
      <c r="BV157" s="100"/>
    </row>
    <row r="158" spans="1:74">
      <c r="A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0"/>
      <c r="AI158" s="100"/>
      <c r="AJ158" s="100"/>
      <c r="AK158" s="102"/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100"/>
      <c r="BJ158" s="100"/>
      <c r="BK158" s="100"/>
      <c r="BL158" s="100"/>
      <c r="BM158" s="100"/>
      <c r="BN158" s="100"/>
      <c r="BO158" s="100"/>
      <c r="BP158" s="100"/>
      <c r="BQ158" s="100"/>
      <c r="BR158" s="100"/>
      <c r="BS158" s="100"/>
      <c r="BT158" s="100"/>
      <c r="BU158" s="100"/>
      <c r="BV158" s="100"/>
    </row>
    <row r="159" spans="1:74">
      <c r="A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0"/>
      <c r="AI159" s="100"/>
      <c r="AJ159" s="100"/>
      <c r="AK159" s="102"/>
      <c r="AL159" s="100"/>
      <c r="AM159" s="100"/>
      <c r="AN159" s="100"/>
      <c r="AO159" s="100"/>
      <c r="AP159" s="100"/>
      <c r="AQ159" s="100"/>
      <c r="AR159" s="100"/>
      <c r="AS159" s="100"/>
      <c r="AT159" s="100"/>
      <c r="AU159" s="100"/>
      <c r="AV159" s="100"/>
      <c r="AW159" s="100"/>
      <c r="AX159" s="100"/>
      <c r="AY159" s="100"/>
      <c r="AZ159" s="100"/>
      <c r="BA159" s="100"/>
      <c r="BB159" s="100"/>
      <c r="BC159" s="100"/>
      <c r="BD159" s="100"/>
      <c r="BE159" s="100"/>
      <c r="BF159" s="100"/>
      <c r="BG159" s="100"/>
      <c r="BH159" s="100"/>
      <c r="BI159" s="100"/>
      <c r="BJ159" s="100"/>
      <c r="BK159" s="100"/>
      <c r="BL159" s="100"/>
      <c r="BM159" s="100"/>
      <c r="BN159" s="100"/>
      <c r="BO159" s="100"/>
      <c r="BP159" s="100"/>
      <c r="BQ159" s="100"/>
      <c r="BR159" s="100"/>
      <c r="BS159" s="100"/>
      <c r="BT159" s="100"/>
      <c r="BU159" s="100"/>
      <c r="BV159" s="100"/>
    </row>
    <row r="160" spans="1:74">
      <c r="A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0"/>
      <c r="AI160" s="100"/>
      <c r="AJ160" s="100"/>
      <c r="AK160" s="102"/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</row>
    <row r="161" spans="1:74">
      <c r="A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0"/>
      <c r="AI161" s="100"/>
      <c r="AJ161" s="100"/>
      <c r="AK161" s="102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0"/>
      <c r="BR161" s="100"/>
      <c r="BS161" s="100"/>
      <c r="BT161" s="100"/>
      <c r="BU161" s="100"/>
      <c r="BV161" s="100"/>
    </row>
    <row r="162" spans="1:74">
      <c r="A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0"/>
      <c r="AI162" s="100"/>
      <c r="AJ162" s="100"/>
      <c r="AK162" s="102"/>
      <c r="AL162" s="100"/>
      <c r="AM162" s="100"/>
      <c r="AN162" s="100"/>
      <c r="AO162" s="100"/>
      <c r="AP162" s="100"/>
      <c r="AQ162" s="100"/>
      <c r="AR162" s="100"/>
      <c r="AS162" s="100"/>
      <c r="AT162" s="100"/>
      <c r="AU162" s="100"/>
      <c r="AV162" s="100"/>
      <c r="AW162" s="100"/>
      <c r="AX162" s="100"/>
      <c r="AY162" s="100"/>
      <c r="AZ162" s="100"/>
      <c r="BA162" s="100"/>
      <c r="BB162" s="100"/>
      <c r="BC162" s="100"/>
      <c r="BD162" s="100"/>
      <c r="BE162" s="100"/>
      <c r="BF162" s="100"/>
      <c r="BG162" s="100"/>
      <c r="BH162" s="100"/>
      <c r="BI162" s="100"/>
      <c r="BJ162" s="100"/>
      <c r="BK162" s="100"/>
      <c r="BL162" s="100"/>
      <c r="BM162" s="100"/>
      <c r="BN162" s="100"/>
      <c r="BO162" s="100"/>
      <c r="BP162" s="100"/>
      <c r="BQ162" s="100"/>
      <c r="BR162" s="100"/>
      <c r="BS162" s="100"/>
      <c r="BT162" s="100"/>
      <c r="BU162" s="100"/>
      <c r="BV162" s="100"/>
    </row>
    <row r="163" spans="1:74">
      <c r="A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0"/>
      <c r="AI163" s="100"/>
      <c r="AJ163" s="100"/>
      <c r="AK163" s="102"/>
      <c r="AL163" s="100"/>
      <c r="AM163" s="100"/>
      <c r="AN163" s="100"/>
      <c r="AO163" s="100"/>
      <c r="AP163" s="100"/>
      <c r="AQ163" s="100"/>
      <c r="AR163" s="100"/>
      <c r="AS163" s="100"/>
      <c r="AT163" s="100"/>
      <c r="AU163" s="100"/>
      <c r="AV163" s="100"/>
      <c r="AW163" s="100"/>
      <c r="AX163" s="100"/>
      <c r="AY163" s="100"/>
      <c r="AZ163" s="100"/>
      <c r="BA163" s="100"/>
      <c r="BB163" s="100"/>
      <c r="BC163" s="100"/>
      <c r="BD163" s="100"/>
      <c r="BE163" s="100"/>
      <c r="BF163" s="100"/>
      <c r="BG163" s="100"/>
      <c r="BH163" s="100"/>
      <c r="BI163" s="100"/>
      <c r="BJ163" s="100"/>
      <c r="BK163" s="100"/>
      <c r="BL163" s="100"/>
      <c r="BM163" s="100"/>
      <c r="BN163" s="100"/>
      <c r="BO163" s="100"/>
      <c r="BP163" s="100"/>
      <c r="BQ163" s="100"/>
      <c r="BR163" s="100"/>
      <c r="BS163" s="100"/>
      <c r="BT163" s="100"/>
      <c r="BU163" s="100"/>
      <c r="BV163" s="100"/>
    </row>
    <row r="164" spans="1:74">
      <c r="A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0"/>
      <c r="AI164" s="100"/>
      <c r="AJ164" s="100"/>
      <c r="AK164" s="102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0"/>
      <c r="BH164" s="100"/>
      <c r="BI164" s="100"/>
      <c r="BJ164" s="100"/>
      <c r="BK164" s="100"/>
      <c r="BL164" s="100"/>
      <c r="BM164" s="100"/>
      <c r="BN164" s="100"/>
      <c r="BO164" s="100"/>
      <c r="BP164" s="100"/>
      <c r="BQ164" s="100"/>
      <c r="BR164" s="100"/>
      <c r="BS164" s="100"/>
      <c r="BT164" s="100"/>
      <c r="BU164" s="100"/>
      <c r="BV164" s="100"/>
    </row>
    <row r="165" spans="1:74">
      <c r="A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0"/>
      <c r="AI165" s="100"/>
      <c r="AJ165" s="100"/>
      <c r="AK165" s="102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</row>
    <row r="166" spans="1:74">
      <c r="A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0"/>
      <c r="AI166" s="100"/>
      <c r="AJ166" s="100"/>
      <c r="AK166" s="102"/>
      <c r="AL166" s="100"/>
      <c r="AM166" s="100"/>
      <c r="AN166" s="100"/>
      <c r="AO166" s="100"/>
      <c r="AP166" s="100"/>
      <c r="AQ166" s="100"/>
      <c r="AR166" s="100"/>
      <c r="AS166" s="100"/>
      <c r="AT166" s="100"/>
      <c r="AU166" s="100"/>
      <c r="AV166" s="100"/>
      <c r="AW166" s="100"/>
      <c r="AX166" s="100"/>
      <c r="AY166" s="100"/>
      <c r="AZ166" s="100"/>
      <c r="BA166" s="100"/>
      <c r="BB166" s="100"/>
      <c r="BC166" s="100"/>
      <c r="BD166" s="100"/>
      <c r="BE166" s="100"/>
      <c r="BF166" s="100"/>
      <c r="BG166" s="100"/>
      <c r="BH166" s="100"/>
      <c r="BI166" s="100"/>
      <c r="BJ166" s="100"/>
      <c r="BK166" s="100"/>
      <c r="BL166" s="100"/>
      <c r="BM166" s="100"/>
      <c r="BN166" s="100"/>
      <c r="BO166" s="100"/>
      <c r="BP166" s="100"/>
      <c r="BQ166" s="100"/>
      <c r="BR166" s="100"/>
      <c r="BS166" s="100"/>
      <c r="BT166" s="100"/>
      <c r="BU166" s="100"/>
      <c r="BV166" s="100"/>
    </row>
    <row r="167" spans="1:74">
      <c r="A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0"/>
      <c r="AI167" s="100"/>
      <c r="AJ167" s="100"/>
      <c r="AK167" s="102"/>
      <c r="AL167" s="100"/>
      <c r="AM167" s="100"/>
      <c r="AN167" s="100"/>
      <c r="AO167" s="100"/>
      <c r="AP167" s="100"/>
      <c r="AQ167" s="100"/>
      <c r="AR167" s="100"/>
      <c r="AS167" s="100"/>
      <c r="AT167" s="100"/>
      <c r="AU167" s="100"/>
      <c r="AV167" s="100"/>
      <c r="AW167" s="100"/>
      <c r="AX167" s="100"/>
      <c r="AY167" s="100"/>
      <c r="AZ167" s="100"/>
      <c r="BA167" s="100"/>
      <c r="BB167" s="100"/>
      <c r="BC167" s="100"/>
      <c r="BD167" s="100"/>
      <c r="BE167" s="100"/>
      <c r="BF167" s="100"/>
      <c r="BG167" s="100"/>
      <c r="BH167" s="100"/>
      <c r="BI167" s="100"/>
      <c r="BJ167" s="100"/>
      <c r="BK167" s="100"/>
      <c r="BL167" s="100"/>
      <c r="BM167" s="100"/>
      <c r="BN167" s="100"/>
      <c r="BO167" s="100"/>
      <c r="BP167" s="100"/>
      <c r="BQ167" s="100"/>
      <c r="BR167" s="100"/>
      <c r="BS167" s="100"/>
      <c r="BT167" s="100"/>
      <c r="BU167" s="100"/>
      <c r="BV167" s="100"/>
    </row>
    <row r="168" spans="1:74">
      <c r="A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0"/>
      <c r="AI168" s="100"/>
      <c r="AJ168" s="100"/>
      <c r="AK168" s="102"/>
      <c r="AL168" s="100"/>
      <c r="AM168" s="100"/>
      <c r="AN168" s="100"/>
      <c r="AO168" s="100"/>
      <c r="AP168" s="100"/>
      <c r="AQ168" s="100"/>
      <c r="AR168" s="100"/>
      <c r="AS168" s="100"/>
      <c r="AT168" s="100"/>
      <c r="AU168" s="100"/>
      <c r="AV168" s="100"/>
      <c r="AW168" s="100"/>
      <c r="AX168" s="100"/>
      <c r="AY168" s="100"/>
      <c r="AZ168" s="100"/>
      <c r="BA168" s="100"/>
      <c r="BB168" s="100"/>
      <c r="BC168" s="100"/>
      <c r="BD168" s="100"/>
      <c r="BE168" s="100"/>
      <c r="BF168" s="100"/>
      <c r="BG168" s="100"/>
      <c r="BH168" s="100"/>
      <c r="BI168" s="100"/>
      <c r="BJ168" s="100"/>
      <c r="BK168" s="100"/>
      <c r="BL168" s="100"/>
      <c r="BM168" s="100"/>
      <c r="BN168" s="100"/>
      <c r="BO168" s="100"/>
      <c r="BP168" s="100"/>
      <c r="BQ168" s="100"/>
      <c r="BR168" s="100"/>
      <c r="BS168" s="100"/>
      <c r="BT168" s="100"/>
      <c r="BU168" s="100"/>
      <c r="BV168" s="100"/>
    </row>
    <row r="169" spans="1:74">
      <c r="A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0"/>
      <c r="AI169" s="100"/>
      <c r="AJ169" s="100"/>
      <c r="AK169" s="102"/>
      <c r="AL169" s="100"/>
      <c r="AM169" s="100"/>
      <c r="AN169" s="100"/>
      <c r="AO169" s="100"/>
      <c r="AP169" s="100"/>
      <c r="AQ169" s="100"/>
      <c r="AR169" s="100"/>
      <c r="AS169" s="100"/>
      <c r="AT169" s="100"/>
      <c r="AU169" s="100"/>
      <c r="AV169" s="100"/>
      <c r="AW169" s="100"/>
      <c r="AX169" s="100"/>
      <c r="AY169" s="100"/>
      <c r="AZ169" s="100"/>
      <c r="BA169" s="100"/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00"/>
      <c r="BR169" s="100"/>
      <c r="BS169" s="100"/>
      <c r="BT169" s="100"/>
      <c r="BU169" s="100"/>
      <c r="BV169" s="100"/>
    </row>
    <row r="170" spans="1:74">
      <c r="A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0"/>
      <c r="AI170" s="100"/>
      <c r="AJ170" s="100"/>
      <c r="AK170" s="102"/>
      <c r="AL170" s="100"/>
      <c r="AM170" s="100"/>
      <c r="AN170" s="100"/>
      <c r="AO170" s="100"/>
      <c r="AP170" s="100"/>
      <c r="AQ170" s="100"/>
      <c r="AR170" s="100"/>
      <c r="AS170" s="100"/>
      <c r="AT170" s="100"/>
      <c r="AU170" s="100"/>
      <c r="AV170" s="100"/>
      <c r="AW170" s="100"/>
      <c r="AX170" s="100"/>
      <c r="AY170" s="100"/>
      <c r="AZ170" s="100"/>
      <c r="BA170" s="100"/>
      <c r="BB170" s="100"/>
      <c r="BC170" s="100"/>
      <c r="BD170" s="100"/>
      <c r="BE170" s="100"/>
      <c r="BF170" s="100"/>
      <c r="BG170" s="100"/>
      <c r="BH170" s="100"/>
      <c r="BI170" s="100"/>
      <c r="BJ170" s="100"/>
      <c r="BK170" s="100"/>
      <c r="BL170" s="100"/>
      <c r="BM170" s="100"/>
      <c r="BN170" s="100"/>
      <c r="BO170" s="100"/>
      <c r="BP170" s="100"/>
      <c r="BQ170" s="100"/>
      <c r="BR170" s="100"/>
      <c r="BS170" s="100"/>
      <c r="BT170" s="100"/>
      <c r="BU170" s="100"/>
      <c r="BV170" s="100"/>
    </row>
    <row r="171" spans="1:74">
      <c r="A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0"/>
      <c r="AI171" s="100"/>
      <c r="AJ171" s="100"/>
      <c r="AK171" s="102"/>
      <c r="AL171" s="100"/>
      <c r="AM171" s="100"/>
      <c r="AN171" s="100"/>
      <c r="AO171" s="100"/>
      <c r="AP171" s="100"/>
      <c r="AQ171" s="100"/>
      <c r="AR171" s="100"/>
      <c r="AS171" s="100"/>
      <c r="AT171" s="100"/>
      <c r="AU171" s="100"/>
      <c r="AV171" s="100"/>
      <c r="AW171" s="100"/>
      <c r="AX171" s="100"/>
      <c r="AY171" s="100"/>
      <c r="AZ171" s="100"/>
      <c r="BA171" s="100"/>
      <c r="BB171" s="100"/>
      <c r="BC171" s="100"/>
      <c r="BD171" s="100"/>
      <c r="BE171" s="100"/>
      <c r="BF171" s="100"/>
      <c r="BG171" s="100"/>
      <c r="BH171" s="100"/>
      <c r="BI171" s="100"/>
      <c r="BJ171" s="100"/>
      <c r="BK171" s="100"/>
      <c r="BL171" s="100"/>
      <c r="BM171" s="100"/>
      <c r="BN171" s="100"/>
      <c r="BO171" s="100"/>
      <c r="BP171" s="100"/>
      <c r="BQ171" s="100"/>
      <c r="BR171" s="100"/>
      <c r="BS171" s="100"/>
      <c r="BT171" s="100"/>
      <c r="BU171" s="100"/>
      <c r="BV171" s="100"/>
    </row>
    <row r="172" spans="1:74">
      <c r="A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0"/>
      <c r="AI172" s="100"/>
      <c r="AJ172" s="100"/>
      <c r="AK172" s="102"/>
      <c r="AL172" s="100"/>
      <c r="AM172" s="100"/>
      <c r="AN172" s="100"/>
      <c r="AO172" s="100"/>
      <c r="AP172" s="100"/>
      <c r="AQ172" s="100"/>
      <c r="AR172" s="100"/>
      <c r="AS172" s="100"/>
      <c r="AT172" s="100"/>
      <c r="AU172" s="100"/>
      <c r="AV172" s="100"/>
      <c r="AW172" s="100"/>
      <c r="AX172" s="100"/>
      <c r="AY172" s="100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100"/>
      <c r="BJ172" s="100"/>
      <c r="BK172" s="100"/>
      <c r="BL172" s="100"/>
      <c r="BM172" s="100"/>
      <c r="BN172" s="100"/>
      <c r="BO172" s="100"/>
      <c r="BP172" s="100"/>
      <c r="BQ172" s="100"/>
      <c r="BR172" s="100"/>
      <c r="BS172" s="100"/>
      <c r="BT172" s="100"/>
      <c r="BU172" s="100"/>
      <c r="BV172" s="100"/>
    </row>
    <row r="173" spans="1:74">
      <c r="A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0"/>
      <c r="AI173" s="100"/>
      <c r="AJ173" s="100"/>
      <c r="AK173" s="102"/>
      <c r="AL173" s="100"/>
      <c r="AM173" s="100"/>
      <c r="AN173" s="100"/>
      <c r="AO173" s="100"/>
      <c r="AP173" s="100"/>
      <c r="AQ173" s="100"/>
      <c r="AR173" s="100"/>
      <c r="AS173" s="100"/>
      <c r="AT173" s="100"/>
      <c r="AU173" s="100"/>
      <c r="AV173" s="100"/>
      <c r="AW173" s="100"/>
      <c r="AX173" s="100"/>
      <c r="AY173" s="100"/>
      <c r="AZ173" s="100"/>
      <c r="BA173" s="100"/>
      <c r="BB173" s="100"/>
      <c r="BC173" s="100"/>
      <c r="BD173" s="100"/>
      <c r="BE173" s="100"/>
      <c r="BF173" s="100"/>
      <c r="BG173" s="100"/>
      <c r="BH173" s="100"/>
      <c r="BI173" s="100"/>
      <c r="BJ173" s="100"/>
      <c r="BK173" s="100"/>
      <c r="BL173" s="100"/>
      <c r="BM173" s="100"/>
      <c r="BN173" s="100"/>
      <c r="BO173" s="100"/>
      <c r="BP173" s="100"/>
      <c r="BQ173" s="100"/>
      <c r="BR173" s="100"/>
      <c r="BS173" s="100"/>
      <c r="BT173" s="100"/>
      <c r="BU173" s="100"/>
      <c r="BV173" s="100"/>
    </row>
    <row r="174" spans="1:74">
      <c r="A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0"/>
      <c r="AI174" s="100"/>
      <c r="AJ174" s="100"/>
      <c r="AK174" s="102"/>
      <c r="AL174" s="100"/>
      <c r="AM174" s="100"/>
      <c r="AN174" s="100"/>
      <c r="AO174" s="100"/>
      <c r="AP174" s="100"/>
      <c r="AQ174" s="100"/>
      <c r="AR174" s="100"/>
      <c r="AS174" s="100"/>
      <c r="AT174" s="100"/>
      <c r="AU174" s="100"/>
      <c r="AV174" s="100"/>
      <c r="AW174" s="100"/>
      <c r="AX174" s="100"/>
      <c r="AY174" s="100"/>
      <c r="AZ174" s="100"/>
      <c r="BA174" s="100"/>
      <c r="BB174" s="100"/>
      <c r="BC174" s="100"/>
      <c r="BD174" s="100"/>
      <c r="BE174" s="100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0"/>
      <c r="BR174" s="100"/>
      <c r="BS174" s="100"/>
      <c r="BT174" s="100"/>
      <c r="BU174" s="100"/>
      <c r="BV174" s="100"/>
    </row>
    <row r="175" spans="1:74">
      <c r="A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0"/>
      <c r="AI175" s="100"/>
      <c r="AJ175" s="100"/>
      <c r="AK175" s="102"/>
      <c r="AL175" s="100"/>
      <c r="AM175" s="100"/>
      <c r="AN175" s="100"/>
      <c r="AO175" s="100"/>
      <c r="AP175" s="100"/>
      <c r="AQ175" s="100"/>
      <c r="AR175" s="100"/>
      <c r="AS175" s="100"/>
      <c r="AT175" s="100"/>
      <c r="AU175" s="100"/>
      <c r="AV175" s="100"/>
      <c r="AW175" s="100"/>
      <c r="AX175" s="100"/>
      <c r="AY175" s="100"/>
      <c r="AZ175" s="100"/>
      <c r="BA175" s="100"/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0"/>
      <c r="BR175" s="100"/>
      <c r="BS175" s="100"/>
      <c r="BT175" s="100"/>
      <c r="BU175" s="100"/>
      <c r="BV175" s="100"/>
    </row>
    <row r="176" spans="1:74">
      <c r="A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0"/>
      <c r="AI176" s="100"/>
      <c r="AJ176" s="100"/>
      <c r="AK176" s="102"/>
      <c r="AL176" s="100"/>
      <c r="AM176" s="100"/>
      <c r="AN176" s="100"/>
      <c r="AO176" s="100"/>
      <c r="AP176" s="100"/>
      <c r="AQ176" s="100"/>
      <c r="AR176" s="100"/>
      <c r="AS176" s="100"/>
      <c r="AT176" s="100"/>
      <c r="AU176" s="100"/>
      <c r="AV176" s="100"/>
      <c r="AW176" s="100"/>
      <c r="AX176" s="100"/>
      <c r="AY176" s="100"/>
      <c r="AZ176" s="100"/>
      <c r="BA176" s="100"/>
      <c r="BB176" s="100"/>
      <c r="BC176" s="100"/>
      <c r="BD176" s="100"/>
      <c r="BE176" s="100"/>
      <c r="BF176" s="100"/>
      <c r="BG176" s="100"/>
      <c r="BH176" s="100"/>
      <c r="BI176" s="100"/>
      <c r="BJ176" s="100"/>
      <c r="BK176" s="100"/>
      <c r="BL176" s="100"/>
      <c r="BM176" s="100"/>
      <c r="BN176" s="100"/>
      <c r="BO176" s="100"/>
      <c r="BP176" s="100"/>
      <c r="BQ176" s="100"/>
      <c r="BR176" s="100"/>
      <c r="BS176" s="100"/>
      <c r="BT176" s="100"/>
      <c r="BU176" s="100"/>
      <c r="BV176" s="100"/>
    </row>
    <row r="177" spans="1:74">
      <c r="A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0"/>
      <c r="AI177" s="100"/>
      <c r="AJ177" s="100"/>
      <c r="AK177" s="102"/>
      <c r="AL177" s="100"/>
      <c r="AM177" s="100"/>
      <c r="AN177" s="100"/>
      <c r="AO177" s="100"/>
      <c r="AP177" s="100"/>
      <c r="AQ177" s="100"/>
      <c r="AR177" s="100"/>
      <c r="AS177" s="100"/>
      <c r="AT177" s="100"/>
      <c r="AU177" s="100"/>
      <c r="AV177" s="100"/>
      <c r="AW177" s="100"/>
      <c r="AX177" s="100"/>
      <c r="AY177" s="100"/>
      <c r="AZ177" s="100"/>
      <c r="BA177" s="100"/>
      <c r="BB177" s="100"/>
      <c r="BC177" s="100"/>
      <c r="BD177" s="100"/>
      <c r="BE177" s="100"/>
      <c r="BF177" s="100"/>
      <c r="BG177" s="100"/>
      <c r="BH177" s="100"/>
      <c r="BI177" s="100"/>
      <c r="BJ177" s="100"/>
      <c r="BK177" s="100"/>
      <c r="BL177" s="100"/>
      <c r="BM177" s="100"/>
      <c r="BN177" s="100"/>
      <c r="BO177" s="100"/>
      <c r="BP177" s="100"/>
      <c r="BQ177" s="100"/>
      <c r="BR177" s="100"/>
      <c r="BS177" s="100"/>
      <c r="BT177" s="100"/>
      <c r="BU177" s="100"/>
      <c r="BV177" s="100"/>
    </row>
    <row r="178" spans="1:74">
      <c r="A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0"/>
      <c r="AI178" s="100"/>
      <c r="AJ178" s="100"/>
      <c r="AK178" s="102"/>
      <c r="AL178" s="100"/>
      <c r="AM178" s="100"/>
      <c r="AN178" s="100"/>
      <c r="AO178" s="100"/>
      <c r="AP178" s="100"/>
      <c r="AQ178" s="100"/>
      <c r="AR178" s="100"/>
      <c r="AS178" s="100"/>
      <c r="AT178" s="100"/>
      <c r="AU178" s="100"/>
      <c r="AV178" s="100"/>
      <c r="AW178" s="100"/>
      <c r="AX178" s="100"/>
      <c r="AY178" s="100"/>
      <c r="AZ178" s="100"/>
      <c r="BA178" s="100"/>
      <c r="BB178" s="100"/>
      <c r="BC178" s="100"/>
      <c r="BD178" s="100"/>
      <c r="BE178" s="100"/>
      <c r="BF178" s="100"/>
      <c r="BG178" s="100"/>
      <c r="BH178" s="100"/>
      <c r="BI178" s="100"/>
      <c r="BJ178" s="100"/>
      <c r="BK178" s="100"/>
      <c r="BL178" s="100"/>
      <c r="BM178" s="100"/>
      <c r="BN178" s="100"/>
      <c r="BO178" s="100"/>
      <c r="BP178" s="100"/>
      <c r="BQ178" s="100"/>
      <c r="BR178" s="100"/>
      <c r="BS178" s="100"/>
      <c r="BT178" s="100"/>
      <c r="BU178" s="100"/>
      <c r="BV178" s="100"/>
    </row>
    <row r="179" spans="1:74">
      <c r="A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0"/>
      <c r="AI179" s="100"/>
      <c r="AJ179" s="100"/>
      <c r="AK179" s="102"/>
      <c r="AL179" s="100"/>
      <c r="AM179" s="100"/>
      <c r="AN179" s="100"/>
      <c r="AO179" s="100"/>
      <c r="AP179" s="100"/>
      <c r="AQ179" s="100"/>
      <c r="AR179" s="100"/>
      <c r="AS179" s="100"/>
      <c r="AT179" s="100"/>
      <c r="AU179" s="100"/>
      <c r="AV179" s="100"/>
      <c r="AW179" s="100"/>
      <c r="AX179" s="100"/>
      <c r="AY179" s="100"/>
      <c r="AZ179" s="100"/>
      <c r="BA179" s="100"/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0"/>
      <c r="BR179" s="100"/>
      <c r="BS179" s="100"/>
      <c r="BT179" s="100"/>
      <c r="BU179" s="100"/>
      <c r="BV179" s="100"/>
    </row>
    <row r="180" spans="1:74">
      <c r="A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0"/>
      <c r="AI180" s="100"/>
      <c r="AJ180" s="100"/>
      <c r="AK180" s="102"/>
      <c r="AL180" s="100"/>
      <c r="AM180" s="100"/>
      <c r="AN180" s="100"/>
      <c r="AO180" s="100"/>
      <c r="AP180" s="100"/>
      <c r="AQ180" s="100"/>
      <c r="AR180" s="100"/>
      <c r="AS180" s="100"/>
      <c r="AT180" s="100"/>
      <c r="AU180" s="100"/>
      <c r="AV180" s="100"/>
      <c r="AW180" s="100"/>
      <c r="AX180" s="100"/>
      <c r="AY180" s="100"/>
      <c r="AZ180" s="100"/>
      <c r="BA180" s="100"/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0"/>
      <c r="BR180" s="100"/>
      <c r="BS180" s="100"/>
      <c r="BT180" s="100"/>
      <c r="BU180" s="100"/>
      <c r="BV180" s="100"/>
    </row>
    <row r="181" spans="1:74">
      <c r="A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0"/>
      <c r="AI181" s="100"/>
      <c r="AJ181" s="100"/>
      <c r="AK181" s="102"/>
      <c r="AL181" s="100"/>
      <c r="AM181" s="100"/>
      <c r="AN181" s="100"/>
      <c r="AO181" s="100"/>
      <c r="AP181" s="100"/>
      <c r="AQ181" s="100"/>
      <c r="AR181" s="100"/>
      <c r="AS181" s="100"/>
      <c r="AT181" s="100"/>
      <c r="AU181" s="100"/>
      <c r="AV181" s="100"/>
      <c r="AW181" s="100"/>
      <c r="AX181" s="100"/>
      <c r="AY181" s="100"/>
      <c r="AZ181" s="100"/>
      <c r="BA181" s="100"/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0"/>
      <c r="BR181" s="100"/>
      <c r="BS181" s="100"/>
      <c r="BT181" s="100"/>
      <c r="BU181" s="100"/>
      <c r="BV181" s="100"/>
    </row>
    <row r="182" spans="1:74">
      <c r="A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0"/>
      <c r="AI182" s="100"/>
      <c r="AJ182" s="100"/>
      <c r="AK182" s="102"/>
      <c r="AL182" s="100"/>
      <c r="AM182" s="100"/>
      <c r="AN182" s="100"/>
      <c r="AO182" s="100"/>
      <c r="AP182" s="100"/>
      <c r="AQ182" s="100"/>
      <c r="AR182" s="100"/>
      <c r="AS182" s="100"/>
      <c r="AT182" s="100"/>
      <c r="AU182" s="100"/>
      <c r="AV182" s="100"/>
      <c r="AW182" s="100"/>
      <c r="AX182" s="100"/>
      <c r="AY182" s="100"/>
      <c r="AZ182" s="100"/>
      <c r="BA182" s="100"/>
      <c r="BB182" s="100"/>
      <c r="BC182" s="100"/>
      <c r="BD182" s="100"/>
      <c r="BE182" s="100"/>
      <c r="BF182" s="100"/>
      <c r="BG182" s="100"/>
      <c r="BH182" s="100"/>
      <c r="BI182" s="100"/>
      <c r="BJ182" s="100"/>
      <c r="BK182" s="100"/>
      <c r="BL182" s="100"/>
      <c r="BM182" s="100"/>
      <c r="BN182" s="100"/>
      <c r="BO182" s="100"/>
      <c r="BP182" s="100"/>
      <c r="BQ182" s="100"/>
      <c r="BR182" s="100"/>
      <c r="BS182" s="100"/>
      <c r="BT182" s="100"/>
      <c r="BU182" s="100"/>
      <c r="BV182" s="100"/>
    </row>
    <row r="183" spans="1:74">
      <c r="A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0"/>
      <c r="AI183" s="100"/>
      <c r="AJ183" s="100"/>
      <c r="AK183" s="102"/>
      <c r="AL183" s="100"/>
      <c r="AM183" s="100"/>
      <c r="AN183" s="100"/>
      <c r="AO183" s="100"/>
      <c r="AP183" s="100"/>
      <c r="AQ183" s="100"/>
      <c r="AR183" s="100"/>
      <c r="AS183" s="100"/>
      <c r="AT183" s="100"/>
      <c r="AU183" s="100"/>
      <c r="AV183" s="100"/>
      <c r="AW183" s="100"/>
      <c r="AX183" s="100"/>
      <c r="AY183" s="100"/>
      <c r="AZ183" s="100"/>
      <c r="BA183" s="100"/>
      <c r="BB183" s="100"/>
      <c r="BC183" s="100"/>
      <c r="BD183" s="100"/>
      <c r="BE183" s="100"/>
      <c r="BF183" s="100"/>
      <c r="BG183" s="100"/>
      <c r="BH183" s="100"/>
      <c r="BI183" s="100"/>
      <c r="BJ183" s="100"/>
      <c r="BK183" s="100"/>
      <c r="BL183" s="100"/>
      <c r="BM183" s="100"/>
      <c r="BN183" s="100"/>
      <c r="BO183" s="100"/>
      <c r="BP183" s="100"/>
      <c r="BQ183" s="100"/>
      <c r="BR183" s="100"/>
      <c r="BS183" s="100"/>
      <c r="BT183" s="100"/>
      <c r="BU183" s="100"/>
      <c r="BV183" s="100"/>
    </row>
    <row r="184" spans="1:74">
      <c r="A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0"/>
      <c r="AI184" s="100"/>
      <c r="AJ184" s="100"/>
      <c r="AK184" s="102"/>
      <c r="AL184" s="100"/>
      <c r="AM184" s="100"/>
      <c r="AN184" s="100"/>
      <c r="AO184" s="100"/>
      <c r="AP184" s="100"/>
      <c r="AQ184" s="100"/>
      <c r="AR184" s="100"/>
      <c r="AS184" s="100"/>
      <c r="AT184" s="100"/>
      <c r="AU184" s="100"/>
      <c r="AV184" s="100"/>
      <c r="AW184" s="100"/>
      <c r="AX184" s="100"/>
      <c r="AY184" s="100"/>
      <c r="AZ184" s="100"/>
      <c r="BA184" s="100"/>
      <c r="BB184" s="100"/>
      <c r="BC184" s="100"/>
      <c r="BD184" s="100"/>
      <c r="BE184" s="100"/>
      <c r="BF184" s="100"/>
      <c r="BG184" s="100"/>
      <c r="BH184" s="100"/>
      <c r="BI184" s="100"/>
      <c r="BJ184" s="100"/>
      <c r="BK184" s="100"/>
      <c r="BL184" s="100"/>
      <c r="BM184" s="100"/>
      <c r="BN184" s="100"/>
      <c r="BO184" s="100"/>
      <c r="BP184" s="100"/>
      <c r="BQ184" s="100"/>
      <c r="BR184" s="100"/>
      <c r="BS184" s="100"/>
      <c r="BT184" s="100"/>
      <c r="BU184" s="100"/>
      <c r="BV184" s="100"/>
    </row>
    <row r="185" spans="1:74">
      <c r="A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0"/>
      <c r="AI185" s="100"/>
      <c r="AJ185" s="100"/>
      <c r="AK185" s="102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100"/>
      <c r="BB185" s="100"/>
      <c r="BC185" s="100"/>
      <c r="BD185" s="100"/>
      <c r="BE185" s="100"/>
      <c r="BF185" s="100"/>
      <c r="BG185" s="100"/>
      <c r="BH185" s="100"/>
      <c r="BI185" s="100"/>
      <c r="BJ185" s="100"/>
      <c r="BK185" s="100"/>
      <c r="BL185" s="100"/>
      <c r="BM185" s="100"/>
      <c r="BN185" s="100"/>
      <c r="BO185" s="100"/>
      <c r="BP185" s="100"/>
      <c r="BQ185" s="100"/>
      <c r="BR185" s="100"/>
      <c r="BS185" s="100"/>
      <c r="BT185" s="100"/>
      <c r="BU185" s="100"/>
      <c r="BV185" s="100"/>
    </row>
    <row r="186" spans="1:74">
      <c r="A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0"/>
      <c r="AI186" s="100"/>
      <c r="AJ186" s="100"/>
      <c r="AK186" s="102"/>
      <c r="AL186" s="100"/>
      <c r="AM186" s="100"/>
      <c r="AN186" s="100"/>
      <c r="AO186" s="100"/>
      <c r="AP186" s="100"/>
      <c r="AQ186" s="100"/>
      <c r="AR186" s="100"/>
      <c r="AS186" s="100"/>
      <c r="AT186" s="100"/>
      <c r="AU186" s="100"/>
      <c r="AV186" s="100"/>
      <c r="AW186" s="100"/>
      <c r="AX186" s="100"/>
      <c r="AY186" s="100"/>
      <c r="AZ186" s="100"/>
      <c r="BA186" s="100"/>
      <c r="BB186" s="100"/>
      <c r="BC186" s="100"/>
      <c r="BD186" s="100"/>
      <c r="BE186" s="100"/>
      <c r="BF186" s="100"/>
      <c r="BG186" s="100"/>
      <c r="BH186" s="100"/>
      <c r="BI186" s="100"/>
      <c r="BJ186" s="100"/>
      <c r="BK186" s="100"/>
      <c r="BL186" s="100"/>
      <c r="BM186" s="100"/>
      <c r="BN186" s="100"/>
      <c r="BO186" s="100"/>
      <c r="BP186" s="100"/>
      <c r="BQ186" s="100"/>
      <c r="BR186" s="100"/>
      <c r="BS186" s="100"/>
      <c r="BT186" s="100"/>
      <c r="BU186" s="100"/>
      <c r="BV186" s="100"/>
    </row>
    <row r="187" spans="1:74">
      <c r="A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0"/>
      <c r="AI187" s="100"/>
      <c r="AJ187" s="100"/>
      <c r="AK187" s="102"/>
      <c r="AL187" s="100"/>
      <c r="AM187" s="100"/>
      <c r="AN187" s="100"/>
      <c r="AO187" s="100"/>
      <c r="AP187" s="100"/>
      <c r="AQ187" s="100"/>
      <c r="AR187" s="100"/>
      <c r="AS187" s="100"/>
      <c r="AT187" s="100"/>
      <c r="AU187" s="100"/>
      <c r="AV187" s="100"/>
      <c r="AW187" s="100"/>
      <c r="AX187" s="100"/>
      <c r="AY187" s="100"/>
      <c r="AZ187" s="100"/>
      <c r="BA187" s="100"/>
      <c r="BB187" s="100"/>
      <c r="BC187" s="100"/>
      <c r="BD187" s="100"/>
      <c r="BE187" s="100"/>
      <c r="BF187" s="100"/>
      <c r="BG187" s="100"/>
      <c r="BH187" s="100"/>
      <c r="BI187" s="100"/>
      <c r="BJ187" s="100"/>
      <c r="BK187" s="100"/>
      <c r="BL187" s="100"/>
      <c r="BM187" s="100"/>
      <c r="BN187" s="100"/>
      <c r="BO187" s="100"/>
      <c r="BP187" s="100"/>
      <c r="BQ187" s="100"/>
      <c r="BR187" s="100"/>
      <c r="BS187" s="100"/>
      <c r="BT187" s="100"/>
      <c r="BU187" s="100"/>
      <c r="BV187" s="100"/>
    </row>
    <row r="188" spans="1:74">
      <c r="A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0"/>
      <c r="AI188" s="100"/>
      <c r="AJ188" s="100"/>
      <c r="AK188" s="102"/>
      <c r="AL188" s="100"/>
      <c r="AM188" s="100"/>
      <c r="AN188" s="100"/>
      <c r="AO188" s="100"/>
      <c r="AP188" s="100"/>
      <c r="AQ188" s="100"/>
      <c r="AR188" s="100"/>
      <c r="AS188" s="100"/>
      <c r="AT188" s="100"/>
      <c r="AU188" s="100"/>
      <c r="AV188" s="100"/>
      <c r="AW188" s="100"/>
      <c r="AX188" s="100"/>
      <c r="AY188" s="100"/>
      <c r="AZ188" s="100"/>
      <c r="BA188" s="100"/>
      <c r="BB188" s="100"/>
      <c r="BC188" s="100"/>
      <c r="BD188" s="100"/>
      <c r="BE188" s="100"/>
      <c r="BF188" s="100"/>
      <c r="BG188" s="100"/>
      <c r="BH188" s="100"/>
      <c r="BI188" s="100"/>
      <c r="BJ188" s="100"/>
      <c r="BK188" s="100"/>
      <c r="BL188" s="100"/>
      <c r="BM188" s="100"/>
      <c r="BN188" s="100"/>
      <c r="BO188" s="100"/>
      <c r="BP188" s="100"/>
      <c r="BQ188" s="100"/>
      <c r="BR188" s="100"/>
      <c r="BS188" s="100"/>
      <c r="BT188" s="100"/>
      <c r="BU188" s="100"/>
      <c r="BV188" s="100"/>
    </row>
    <row r="189" spans="1:74">
      <c r="A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0"/>
      <c r="AI189" s="100"/>
      <c r="AJ189" s="100"/>
      <c r="AK189" s="102"/>
      <c r="AL189" s="100"/>
      <c r="AM189" s="100"/>
      <c r="AN189" s="100"/>
      <c r="AO189" s="100"/>
      <c r="AP189" s="100"/>
      <c r="AQ189" s="100"/>
      <c r="AR189" s="100"/>
      <c r="AS189" s="100"/>
      <c r="AT189" s="100"/>
      <c r="AU189" s="100"/>
      <c r="AV189" s="100"/>
      <c r="AW189" s="100"/>
      <c r="AX189" s="100"/>
      <c r="AY189" s="100"/>
      <c r="AZ189" s="100"/>
      <c r="BA189" s="100"/>
      <c r="BB189" s="100"/>
      <c r="BC189" s="100"/>
      <c r="BD189" s="100"/>
      <c r="BE189" s="100"/>
      <c r="BF189" s="100"/>
      <c r="BG189" s="100"/>
      <c r="BH189" s="100"/>
      <c r="BI189" s="100"/>
      <c r="BJ189" s="100"/>
      <c r="BK189" s="100"/>
      <c r="BL189" s="100"/>
      <c r="BM189" s="100"/>
      <c r="BN189" s="100"/>
      <c r="BO189" s="100"/>
      <c r="BP189" s="100"/>
      <c r="BQ189" s="100"/>
      <c r="BR189" s="100"/>
      <c r="BS189" s="100"/>
      <c r="BT189" s="100"/>
      <c r="BU189" s="100"/>
      <c r="BV189" s="100"/>
    </row>
    <row r="190" spans="1:74">
      <c r="A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0"/>
      <c r="AI190" s="100"/>
      <c r="AJ190" s="100"/>
      <c r="AK190" s="102"/>
      <c r="AL190" s="100"/>
      <c r="AM190" s="100"/>
      <c r="AN190" s="100"/>
      <c r="AO190" s="100"/>
      <c r="AP190" s="100"/>
      <c r="AQ190" s="100"/>
      <c r="AR190" s="100"/>
      <c r="AS190" s="100"/>
      <c r="AT190" s="100"/>
      <c r="AU190" s="100"/>
      <c r="AV190" s="100"/>
      <c r="AW190" s="100"/>
      <c r="AX190" s="100"/>
      <c r="AY190" s="100"/>
      <c r="AZ190" s="100"/>
      <c r="BA190" s="100"/>
      <c r="BB190" s="100"/>
      <c r="BC190" s="100"/>
      <c r="BD190" s="100"/>
      <c r="BE190" s="100"/>
      <c r="BF190" s="100"/>
      <c r="BG190" s="100"/>
      <c r="BH190" s="100"/>
      <c r="BI190" s="100"/>
      <c r="BJ190" s="100"/>
      <c r="BK190" s="100"/>
      <c r="BL190" s="100"/>
      <c r="BM190" s="100"/>
      <c r="BN190" s="100"/>
      <c r="BO190" s="100"/>
      <c r="BP190" s="100"/>
      <c r="BQ190" s="100"/>
      <c r="BR190" s="100"/>
      <c r="BS190" s="100"/>
      <c r="BT190" s="100"/>
      <c r="BU190" s="100"/>
      <c r="BV190" s="100"/>
    </row>
    <row r="191" spans="1:74">
      <c r="A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0"/>
      <c r="AI191" s="100"/>
      <c r="AJ191" s="100"/>
      <c r="AK191" s="102"/>
      <c r="AL191" s="100"/>
      <c r="AM191" s="100"/>
      <c r="AN191" s="100"/>
      <c r="AO191" s="100"/>
      <c r="AP191" s="100"/>
      <c r="AQ191" s="100"/>
      <c r="AR191" s="100"/>
      <c r="AS191" s="100"/>
      <c r="AT191" s="100"/>
      <c r="AU191" s="100"/>
      <c r="AV191" s="100"/>
      <c r="AW191" s="100"/>
      <c r="AX191" s="100"/>
      <c r="AY191" s="100"/>
      <c r="AZ191" s="100"/>
      <c r="BA191" s="100"/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00"/>
      <c r="BR191" s="100"/>
      <c r="BS191" s="100"/>
      <c r="BT191" s="100"/>
      <c r="BU191" s="100"/>
      <c r="BV191" s="100"/>
    </row>
    <row r="192" spans="1:74">
      <c r="A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0"/>
      <c r="AI192" s="100"/>
      <c r="AJ192" s="100"/>
      <c r="AK192" s="102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0"/>
      <c r="BR192" s="100"/>
      <c r="BS192" s="100"/>
      <c r="BT192" s="100"/>
      <c r="BU192" s="100"/>
      <c r="BV192" s="100"/>
    </row>
    <row r="193" spans="1:74">
      <c r="A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0"/>
      <c r="AI193" s="100"/>
      <c r="AJ193" s="100"/>
      <c r="AK193" s="102"/>
      <c r="AL193" s="100"/>
      <c r="AM193" s="100"/>
      <c r="AN193" s="100"/>
      <c r="AO193" s="100"/>
      <c r="AP193" s="100"/>
      <c r="AQ193" s="100"/>
      <c r="AR193" s="100"/>
      <c r="AS193" s="100"/>
      <c r="AT193" s="100"/>
      <c r="AU193" s="100"/>
      <c r="AV193" s="100"/>
      <c r="AW193" s="100"/>
      <c r="AX193" s="100"/>
      <c r="AY193" s="100"/>
      <c r="AZ193" s="100"/>
      <c r="BA193" s="100"/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0"/>
      <c r="BR193" s="100"/>
      <c r="BS193" s="100"/>
      <c r="BT193" s="100"/>
      <c r="BU193" s="100"/>
      <c r="BV193" s="100"/>
    </row>
    <row r="194" spans="1:74">
      <c r="A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0"/>
      <c r="AI194" s="100"/>
      <c r="AJ194" s="100"/>
      <c r="AK194" s="102"/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0"/>
      <c r="BR194" s="100"/>
      <c r="BS194" s="100"/>
      <c r="BT194" s="100"/>
      <c r="BU194" s="100"/>
      <c r="BV194" s="100"/>
    </row>
    <row r="195" spans="1:74">
      <c r="A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0"/>
      <c r="AI195" s="100"/>
      <c r="AJ195" s="100"/>
      <c r="AK195" s="102"/>
      <c r="AL195" s="100"/>
      <c r="AM195" s="100"/>
      <c r="AN195" s="100"/>
      <c r="AO195" s="100"/>
      <c r="AP195" s="100"/>
      <c r="AQ195" s="100"/>
      <c r="AR195" s="100"/>
      <c r="AS195" s="100"/>
      <c r="AT195" s="100"/>
      <c r="AU195" s="100"/>
      <c r="AV195" s="100"/>
      <c r="AW195" s="100"/>
      <c r="AX195" s="100"/>
      <c r="AY195" s="100"/>
      <c r="AZ195" s="100"/>
      <c r="BA195" s="100"/>
      <c r="BB195" s="100"/>
      <c r="BC195" s="100"/>
      <c r="BD195" s="100"/>
      <c r="BE195" s="100"/>
      <c r="BF195" s="100"/>
      <c r="BG195" s="100"/>
      <c r="BH195" s="100"/>
      <c r="BI195" s="100"/>
      <c r="BJ195" s="100"/>
      <c r="BK195" s="100"/>
      <c r="BL195" s="100"/>
      <c r="BM195" s="100"/>
      <c r="BN195" s="100"/>
      <c r="BO195" s="100"/>
      <c r="BP195" s="100"/>
      <c r="BQ195" s="100"/>
      <c r="BR195" s="100"/>
      <c r="BS195" s="100"/>
      <c r="BT195" s="100"/>
      <c r="BU195" s="100"/>
      <c r="BV195" s="100"/>
    </row>
    <row r="196" spans="1:74">
      <c r="A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0"/>
      <c r="AI196" s="100"/>
      <c r="AJ196" s="100"/>
      <c r="AK196" s="102"/>
      <c r="AL196" s="100"/>
      <c r="AM196" s="100"/>
      <c r="AN196" s="100"/>
      <c r="AO196" s="100"/>
      <c r="AP196" s="100"/>
      <c r="AQ196" s="100"/>
      <c r="AR196" s="100"/>
      <c r="AS196" s="100"/>
      <c r="AT196" s="100"/>
      <c r="AU196" s="100"/>
      <c r="AV196" s="100"/>
      <c r="AW196" s="100"/>
      <c r="AX196" s="100"/>
      <c r="AY196" s="100"/>
      <c r="AZ196" s="100"/>
      <c r="BA196" s="100"/>
      <c r="BB196" s="100"/>
      <c r="BC196" s="100"/>
      <c r="BD196" s="100"/>
      <c r="BE196" s="100"/>
      <c r="BF196" s="100"/>
      <c r="BG196" s="100"/>
      <c r="BH196" s="100"/>
      <c r="BI196" s="100"/>
      <c r="BJ196" s="100"/>
      <c r="BK196" s="100"/>
      <c r="BL196" s="100"/>
      <c r="BM196" s="100"/>
      <c r="BN196" s="100"/>
      <c r="BO196" s="100"/>
      <c r="BP196" s="100"/>
      <c r="BQ196" s="100"/>
      <c r="BR196" s="100"/>
      <c r="BS196" s="100"/>
      <c r="BT196" s="100"/>
      <c r="BU196" s="100"/>
      <c r="BV196" s="100"/>
    </row>
    <row r="197" spans="1:74">
      <c r="A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0"/>
      <c r="AI197" s="100"/>
      <c r="AJ197" s="100"/>
      <c r="AK197" s="102"/>
      <c r="AL197" s="100"/>
      <c r="AM197" s="100"/>
      <c r="AN197" s="100"/>
      <c r="AO197" s="100"/>
      <c r="AP197" s="100"/>
      <c r="AQ197" s="100"/>
      <c r="AR197" s="100"/>
      <c r="AS197" s="100"/>
      <c r="AT197" s="100"/>
      <c r="AU197" s="100"/>
      <c r="AV197" s="100"/>
      <c r="AW197" s="100"/>
      <c r="AX197" s="100"/>
      <c r="AY197" s="100"/>
      <c r="AZ197" s="100"/>
      <c r="BA197" s="100"/>
      <c r="BB197" s="100"/>
      <c r="BC197" s="100"/>
      <c r="BD197" s="100"/>
      <c r="BE197" s="100"/>
      <c r="BF197" s="100"/>
      <c r="BG197" s="100"/>
      <c r="BH197" s="100"/>
      <c r="BI197" s="100"/>
      <c r="BJ197" s="100"/>
      <c r="BK197" s="100"/>
      <c r="BL197" s="100"/>
      <c r="BM197" s="100"/>
      <c r="BN197" s="100"/>
      <c r="BO197" s="100"/>
      <c r="BP197" s="100"/>
      <c r="BQ197" s="100"/>
      <c r="BR197" s="100"/>
      <c r="BS197" s="100"/>
      <c r="BT197" s="100"/>
      <c r="BU197" s="100"/>
      <c r="BV197" s="100"/>
    </row>
    <row r="198" spans="1:74">
      <c r="A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0"/>
      <c r="AI198" s="100"/>
      <c r="AJ198" s="100"/>
      <c r="AK198" s="102"/>
      <c r="AL198" s="100"/>
      <c r="AM198" s="100"/>
      <c r="AN198" s="100"/>
      <c r="AO198" s="100"/>
      <c r="AP198" s="100"/>
      <c r="AQ198" s="100"/>
      <c r="AR198" s="100"/>
      <c r="AS198" s="100"/>
      <c r="AT198" s="100"/>
      <c r="AU198" s="100"/>
      <c r="AV198" s="100"/>
      <c r="AW198" s="100"/>
      <c r="AX198" s="100"/>
      <c r="AY198" s="100"/>
      <c r="AZ198" s="100"/>
      <c r="BA198" s="100"/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0"/>
      <c r="BR198" s="100"/>
      <c r="BS198" s="100"/>
      <c r="BT198" s="100"/>
      <c r="BU198" s="100"/>
      <c r="BV198" s="100"/>
    </row>
    <row r="199" spans="1:74">
      <c r="A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0"/>
      <c r="AI199" s="100"/>
      <c r="AJ199" s="100"/>
      <c r="AK199" s="102"/>
      <c r="AL199" s="100"/>
      <c r="AM199" s="100"/>
      <c r="AN199" s="100"/>
      <c r="AO199" s="100"/>
      <c r="AP199" s="100"/>
      <c r="AQ199" s="100"/>
      <c r="AR199" s="100"/>
      <c r="AS199" s="100"/>
      <c r="AT199" s="100"/>
      <c r="AU199" s="100"/>
      <c r="AV199" s="100"/>
      <c r="AW199" s="100"/>
      <c r="AX199" s="100"/>
      <c r="AY199" s="100"/>
      <c r="AZ199" s="100"/>
      <c r="BA199" s="100"/>
      <c r="BB199" s="100"/>
      <c r="BC199" s="100"/>
      <c r="BD199" s="100"/>
      <c r="BE199" s="100"/>
      <c r="BF199" s="100"/>
      <c r="BG199" s="100"/>
      <c r="BH199" s="100"/>
      <c r="BI199" s="100"/>
      <c r="BJ199" s="100"/>
      <c r="BK199" s="100"/>
      <c r="BL199" s="100"/>
      <c r="BM199" s="100"/>
      <c r="BN199" s="100"/>
      <c r="BO199" s="100"/>
      <c r="BP199" s="100"/>
      <c r="BQ199" s="100"/>
      <c r="BR199" s="100"/>
      <c r="BS199" s="100"/>
      <c r="BT199" s="100"/>
      <c r="BU199" s="100"/>
      <c r="BV199" s="100"/>
    </row>
    <row r="200" spans="1:74">
      <c r="A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0"/>
      <c r="AI200" s="100"/>
      <c r="AJ200" s="100"/>
      <c r="AK200" s="102"/>
      <c r="AL200" s="100"/>
      <c r="AM200" s="100"/>
      <c r="AN200" s="100"/>
      <c r="AO200" s="100"/>
      <c r="AP200" s="100"/>
      <c r="AQ200" s="100"/>
      <c r="AR200" s="100"/>
      <c r="AS200" s="100"/>
      <c r="AT200" s="100"/>
      <c r="AU200" s="100"/>
      <c r="AV200" s="100"/>
      <c r="AW200" s="100"/>
      <c r="AX200" s="100"/>
      <c r="AY200" s="100"/>
      <c r="AZ200" s="100"/>
      <c r="BA200" s="100"/>
      <c r="BB200" s="100"/>
      <c r="BC200" s="100"/>
      <c r="BD200" s="100"/>
      <c r="BE200" s="100"/>
      <c r="BF200" s="100"/>
      <c r="BG200" s="100"/>
      <c r="BH200" s="100"/>
      <c r="BI200" s="100"/>
      <c r="BJ200" s="100"/>
      <c r="BK200" s="100"/>
      <c r="BL200" s="100"/>
      <c r="BM200" s="100"/>
      <c r="BN200" s="100"/>
      <c r="BO200" s="100"/>
      <c r="BP200" s="100"/>
      <c r="BQ200" s="100"/>
      <c r="BR200" s="100"/>
      <c r="BS200" s="100"/>
      <c r="BT200" s="100"/>
      <c r="BU200" s="100"/>
      <c r="BV200" s="100"/>
    </row>
    <row r="201" spans="1:74">
      <c r="A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0"/>
      <c r="AI201" s="100"/>
      <c r="AJ201" s="100"/>
      <c r="AK201" s="102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00"/>
      <c r="BM201" s="100"/>
      <c r="BN201" s="100"/>
      <c r="BO201" s="100"/>
      <c r="BP201" s="100"/>
      <c r="BQ201" s="100"/>
      <c r="BR201" s="100"/>
      <c r="BS201" s="100"/>
      <c r="BT201" s="100"/>
      <c r="BU201" s="100"/>
      <c r="BV201" s="100"/>
    </row>
    <row r="202" spans="1:74">
      <c r="A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0"/>
      <c r="AI202" s="100"/>
      <c r="AJ202" s="100"/>
      <c r="AK202" s="102"/>
      <c r="AL202" s="100"/>
      <c r="AM202" s="100"/>
      <c r="AN202" s="100"/>
      <c r="AO202" s="100"/>
      <c r="AP202" s="100"/>
      <c r="AQ202" s="100"/>
      <c r="AR202" s="100"/>
      <c r="AS202" s="100"/>
      <c r="AT202" s="100"/>
      <c r="AU202" s="100"/>
      <c r="AV202" s="100"/>
      <c r="AW202" s="100"/>
      <c r="AX202" s="100"/>
      <c r="AY202" s="100"/>
      <c r="AZ202" s="100"/>
      <c r="BA202" s="100"/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00"/>
      <c r="BM202" s="100"/>
      <c r="BN202" s="100"/>
      <c r="BO202" s="100"/>
      <c r="BP202" s="100"/>
      <c r="BQ202" s="100"/>
      <c r="BR202" s="100"/>
      <c r="BS202" s="100"/>
      <c r="BT202" s="100"/>
      <c r="BU202" s="100"/>
      <c r="BV202" s="100"/>
    </row>
    <row r="203" spans="1:74">
      <c r="A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0"/>
      <c r="AI203" s="100"/>
      <c r="AJ203" s="100"/>
      <c r="AK203" s="102"/>
      <c r="AL203" s="100"/>
      <c r="AM203" s="100"/>
      <c r="AN203" s="100"/>
      <c r="AO203" s="100"/>
      <c r="AP203" s="100"/>
      <c r="AQ203" s="100"/>
      <c r="AR203" s="100"/>
      <c r="AS203" s="100"/>
      <c r="AT203" s="100"/>
      <c r="AU203" s="100"/>
      <c r="AV203" s="100"/>
      <c r="AW203" s="100"/>
      <c r="AX203" s="100"/>
      <c r="AY203" s="100"/>
      <c r="AZ203" s="100"/>
      <c r="BA203" s="100"/>
      <c r="BB203" s="100"/>
      <c r="BC203" s="100"/>
      <c r="BD203" s="100"/>
      <c r="BE203" s="100"/>
      <c r="BF203" s="100"/>
      <c r="BG203" s="100"/>
      <c r="BH203" s="100"/>
      <c r="BI203" s="100"/>
      <c r="BJ203" s="100"/>
      <c r="BK203" s="100"/>
      <c r="BL203" s="100"/>
      <c r="BM203" s="100"/>
      <c r="BN203" s="100"/>
      <c r="BO203" s="100"/>
      <c r="BP203" s="100"/>
      <c r="BQ203" s="100"/>
      <c r="BR203" s="100"/>
      <c r="BS203" s="100"/>
      <c r="BT203" s="100"/>
      <c r="BU203" s="100"/>
      <c r="BV203" s="100"/>
    </row>
    <row r="204" spans="1:74">
      <c r="A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0"/>
      <c r="AI204" s="100"/>
      <c r="AJ204" s="100"/>
      <c r="AK204" s="102"/>
      <c r="AL204" s="100"/>
      <c r="AM204" s="100"/>
      <c r="AN204" s="100"/>
      <c r="AO204" s="100"/>
      <c r="AP204" s="100"/>
      <c r="AQ204" s="100"/>
      <c r="AR204" s="100"/>
      <c r="AS204" s="100"/>
      <c r="AT204" s="100"/>
      <c r="AU204" s="100"/>
      <c r="AV204" s="100"/>
      <c r="AW204" s="100"/>
      <c r="AX204" s="100"/>
      <c r="AY204" s="100"/>
      <c r="AZ204" s="100"/>
      <c r="BA204" s="100"/>
      <c r="BB204" s="100"/>
      <c r="BC204" s="100"/>
      <c r="BD204" s="100"/>
      <c r="BE204" s="100"/>
      <c r="BF204" s="100"/>
      <c r="BG204" s="100"/>
      <c r="BH204" s="100"/>
      <c r="BI204" s="100"/>
      <c r="BJ204" s="100"/>
      <c r="BK204" s="100"/>
      <c r="BL204" s="100"/>
      <c r="BM204" s="100"/>
      <c r="BN204" s="100"/>
      <c r="BO204" s="100"/>
      <c r="BP204" s="100"/>
      <c r="BQ204" s="100"/>
      <c r="BR204" s="100"/>
      <c r="BS204" s="100"/>
      <c r="BT204" s="100"/>
      <c r="BU204" s="100"/>
      <c r="BV204" s="100"/>
    </row>
    <row r="205" spans="1:74">
      <c r="A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0"/>
      <c r="AI205" s="100"/>
      <c r="AJ205" s="100"/>
      <c r="AK205" s="102"/>
      <c r="AL205" s="100"/>
      <c r="AM205" s="100"/>
      <c r="AN205" s="100"/>
      <c r="AO205" s="100"/>
      <c r="AP205" s="100"/>
      <c r="AQ205" s="100"/>
      <c r="AR205" s="100"/>
      <c r="AS205" s="100"/>
      <c r="AT205" s="100"/>
      <c r="AU205" s="100"/>
      <c r="AV205" s="100"/>
      <c r="AW205" s="100"/>
      <c r="AX205" s="100"/>
      <c r="AY205" s="100"/>
      <c r="AZ205" s="100"/>
      <c r="BA205" s="100"/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00"/>
      <c r="BR205" s="100"/>
      <c r="BS205" s="100"/>
      <c r="BT205" s="100"/>
      <c r="BU205" s="100"/>
      <c r="BV205" s="100"/>
    </row>
    <row r="206" spans="1:74">
      <c r="A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0"/>
      <c r="AI206" s="100"/>
      <c r="AJ206" s="100"/>
      <c r="AK206" s="102"/>
      <c r="AL206" s="100"/>
      <c r="AM206" s="100"/>
      <c r="AN206" s="100"/>
      <c r="AO206" s="100"/>
      <c r="AP206" s="100"/>
      <c r="AQ206" s="100"/>
      <c r="AR206" s="100"/>
      <c r="AS206" s="100"/>
      <c r="AT206" s="100"/>
      <c r="AU206" s="100"/>
      <c r="AV206" s="100"/>
      <c r="AW206" s="100"/>
      <c r="AX206" s="100"/>
      <c r="AY206" s="100"/>
      <c r="AZ206" s="100"/>
      <c r="BA206" s="100"/>
      <c r="BB206" s="100"/>
      <c r="BC206" s="100"/>
      <c r="BD206" s="100"/>
      <c r="BE206" s="100"/>
      <c r="BF206" s="100"/>
      <c r="BG206" s="100"/>
      <c r="BH206" s="100"/>
      <c r="BI206" s="100"/>
      <c r="BJ206" s="100"/>
      <c r="BK206" s="100"/>
      <c r="BL206" s="100"/>
      <c r="BM206" s="100"/>
      <c r="BN206" s="100"/>
      <c r="BO206" s="100"/>
      <c r="BP206" s="100"/>
      <c r="BQ206" s="100"/>
      <c r="BR206" s="100"/>
      <c r="BS206" s="100"/>
      <c r="BT206" s="100"/>
      <c r="BU206" s="100"/>
      <c r="BV206" s="100"/>
    </row>
    <row r="207" spans="1:74">
      <c r="A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0"/>
      <c r="AI207" s="100"/>
      <c r="AJ207" s="100"/>
      <c r="AK207" s="102"/>
      <c r="AL207" s="100"/>
      <c r="AM207" s="100"/>
      <c r="AN207" s="100"/>
      <c r="AO207" s="100"/>
      <c r="AP207" s="100"/>
      <c r="AQ207" s="100"/>
      <c r="AR207" s="100"/>
      <c r="AS207" s="100"/>
      <c r="AT207" s="100"/>
      <c r="AU207" s="100"/>
      <c r="AV207" s="100"/>
      <c r="AW207" s="100"/>
      <c r="AX207" s="100"/>
      <c r="AY207" s="100"/>
      <c r="AZ207" s="100"/>
      <c r="BA207" s="100"/>
      <c r="BB207" s="100"/>
      <c r="BC207" s="100"/>
      <c r="BD207" s="100"/>
      <c r="BE207" s="100"/>
      <c r="BF207" s="100"/>
      <c r="BG207" s="100"/>
      <c r="BH207" s="100"/>
      <c r="BI207" s="100"/>
      <c r="BJ207" s="100"/>
      <c r="BK207" s="100"/>
      <c r="BL207" s="100"/>
      <c r="BM207" s="100"/>
      <c r="BN207" s="100"/>
      <c r="BO207" s="100"/>
      <c r="BP207" s="100"/>
      <c r="BQ207" s="100"/>
      <c r="BR207" s="100"/>
      <c r="BS207" s="100"/>
      <c r="BT207" s="100"/>
      <c r="BU207" s="100"/>
      <c r="BV207" s="100"/>
    </row>
    <row r="208" spans="1:74">
      <c r="A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0"/>
      <c r="AI208" s="100"/>
      <c r="AJ208" s="100"/>
      <c r="AK208" s="102"/>
      <c r="AL208" s="100"/>
      <c r="AM208" s="100"/>
      <c r="AN208" s="100"/>
      <c r="AO208" s="100"/>
      <c r="AP208" s="100"/>
      <c r="AQ208" s="100"/>
      <c r="AR208" s="100"/>
      <c r="AS208" s="100"/>
      <c r="AT208" s="100"/>
      <c r="AU208" s="100"/>
      <c r="AV208" s="100"/>
      <c r="AW208" s="100"/>
      <c r="AX208" s="100"/>
      <c r="AY208" s="100"/>
      <c r="AZ208" s="100"/>
      <c r="BA208" s="100"/>
      <c r="BB208" s="100"/>
      <c r="BC208" s="100"/>
      <c r="BD208" s="100"/>
      <c r="BE208" s="100"/>
      <c r="BF208" s="100"/>
      <c r="BG208" s="100"/>
      <c r="BH208" s="100"/>
      <c r="BI208" s="100"/>
      <c r="BJ208" s="100"/>
      <c r="BK208" s="100"/>
      <c r="BL208" s="100"/>
      <c r="BM208" s="100"/>
      <c r="BN208" s="100"/>
      <c r="BO208" s="100"/>
      <c r="BP208" s="100"/>
      <c r="BQ208" s="100"/>
      <c r="BR208" s="100"/>
      <c r="BS208" s="100"/>
      <c r="BT208" s="100"/>
      <c r="BU208" s="100"/>
      <c r="BV208" s="100"/>
    </row>
    <row r="209" spans="1:74">
      <c r="A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0"/>
      <c r="AI209" s="100"/>
      <c r="AJ209" s="100"/>
      <c r="AK209" s="102"/>
      <c r="AL209" s="100"/>
      <c r="AM209" s="100"/>
      <c r="AN209" s="100"/>
      <c r="AO209" s="100"/>
      <c r="AP209" s="100"/>
      <c r="AQ209" s="100"/>
      <c r="AR209" s="100"/>
      <c r="AS209" s="100"/>
      <c r="AT209" s="100"/>
      <c r="AU209" s="100"/>
      <c r="AV209" s="100"/>
      <c r="AW209" s="100"/>
      <c r="AX209" s="100"/>
      <c r="AY209" s="100"/>
      <c r="AZ209" s="100"/>
      <c r="BA209" s="100"/>
      <c r="BB209" s="100"/>
      <c r="BC209" s="100"/>
      <c r="BD209" s="100"/>
      <c r="BE209" s="100"/>
      <c r="BF209" s="100"/>
      <c r="BG209" s="100"/>
      <c r="BH209" s="100"/>
      <c r="BI209" s="100"/>
      <c r="BJ209" s="100"/>
      <c r="BK209" s="100"/>
      <c r="BL209" s="100"/>
      <c r="BM209" s="100"/>
      <c r="BN209" s="100"/>
      <c r="BO209" s="100"/>
      <c r="BP209" s="100"/>
      <c r="BQ209" s="100"/>
      <c r="BR209" s="100"/>
      <c r="BS209" s="100"/>
      <c r="BT209" s="100"/>
      <c r="BU209" s="100"/>
      <c r="BV209" s="100"/>
    </row>
    <row r="210" spans="1:74">
      <c r="A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0"/>
      <c r="AI210" s="100"/>
      <c r="AJ210" s="100"/>
      <c r="AK210" s="102"/>
      <c r="AL210" s="100"/>
      <c r="AM210" s="100"/>
      <c r="AN210" s="100"/>
      <c r="AO210" s="100"/>
      <c r="AP210" s="100"/>
      <c r="AQ210" s="100"/>
      <c r="AR210" s="100"/>
      <c r="AS210" s="100"/>
      <c r="AT210" s="100"/>
      <c r="AU210" s="100"/>
      <c r="AV210" s="100"/>
      <c r="AW210" s="100"/>
      <c r="AX210" s="100"/>
      <c r="AY210" s="100"/>
      <c r="AZ210" s="100"/>
      <c r="BA210" s="100"/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0"/>
      <c r="BR210" s="100"/>
      <c r="BS210" s="100"/>
      <c r="BT210" s="100"/>
      <c r="BU210" s="100"/>
      <c r="BV210" s="100"/>
    </row>
    <row r="211" spans="1:74">
      <c r="A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0"/>
      <c r="AI211" s="100"/>
      <c r="AJ211" s="100"/>
      <c r="AK211" s="102"/>
      <c r="AL211" s="100"/>
      <c r="AM211" s="100"/>
      <c r="AN211" s="100"/>
      <c r="AO211" s="100"/>
      <c r="AP211" s="100"/>
      <c r="AQ211" s="100"/>
      <c r="AR211" s="100"/>
      <c r="AS211" s="100"/>
      <c r="AT211" s="100"/>
      <c r="AU211" s="100"/>
      <c r="AV211" s="100"/>
      <c r="AW211" s="100"/>
      <c r="AX211" s="100"/>
      <c r="AY211" s="100"/>
      <c r="AZ211" s="100"/>
      <c r="BA211" s="100"/>
      <c r="BB211" s="100"/>
      <c r="BC211" s="100"/>
      <c r="BD211" s="100"/>
      <c r="BE211" s="100"/>
      <c r="BF211" s="100"/>
      <c r="BG211" s="100"/>
      <c r="BH211" s="100"/>
      <c r="BI211" s="100"/>
      <c r="BJ211" s="100"/>
      <c r="BK211" s="100"/>
      <c r="BL211" s="100"/>
      <c r="BM211" s="100"/>
      <c r="BN211" s="100"/>
      <c r="BO211" s="100"/>
      <c r="BP211" s="100"/>
      <c r="BQ211" s="100"/>
      <c r="BR211" s="100"/>
      <c r="BS211" s="100"/>
      <c r="BT211" s="100"/>
      <c r="BU211" s="100"/>
      <c r="BV211" s="100"/>
    </row>
    <row r="212" spans="1:74">
      <c r="A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0"/>
      <c r="AI212" s="100"/>
      <c r="AJ212" s="100"/>
      <c r="AK212" s="102"/>
      <c r="AL212" s="100"/>
      <c r="AM212" s="100"/>
      <c r="AN212" s="100"/>
      <c r="AO212" s="100"/>
      <c r="AP212" s="100"/>
      <c r="AQ212" s="100"/>
      <c r="AR212" s="100"/>
      <c r="AS212" s="100"/>
      <c r="AT212" s="100"/>
      <c r="AU212" s="100"/>
      <c r="AV212" s="100"/>
      <c r="AW212" s="100"/>
      <c r="AX212" s="100"/>
      <c r="AY212" s="100"/>
      <c r="AZ212" s="100"/>
      <c r="BA212" s="100"/>
      <c r="BB212" s="100"/>
      <c r="BC212" s="100"/>
      <c r="BD212" s="100"/>
      <c r="BE212" s="100"/>
      <c r="BF212" s="100"/>
      <c r="BG212" s="100"/>
      <c r="BH212" s="100"/>
      <c r="BI212" s="100"/>
      <c r="BJ212" s="100"/>
      <c r="BK212" s="100"/>
      <c r="BL212" s="100"/>
      <c r="BM212" s="100"/>
      <c r="BN212" s="100"/>
      <c r="BO212" s="100"/>
      <c r="BP212" s="100"/>
      <c r="BQ212" s="100"/>
      <c r="BR212" s="100"/>
      <c r="BS212" s="100"/>
      <c r="BT212" s="100"/>
      <c r="BU212" s="100"/>
      <c r="BV212" s="100"/>
    </row>
    <row r="213" spans="1:74">
      <c r="A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0"/>
      <c r="AI213" s="100"/>
      <c r="AJ213" s="100"/>
      <c r="AK213" s="102"/>
      <c r="AL213" s="100"/>
      <c r="AM213" s="100"/>
      <c r="AN213" s="100"/>
      <c r="AO213" s="100"/>
      <c r="AP213" s="100"/>
      <c r="AQ213" s="100"/>
      <c r="AR213" s="100"/>
      <c r="AS213" s="100"/>
      <c r="AT213" s="100"/>
      <c r="AU213" s="100"/>
      <c r="AV213" s="100"/>
      <c r="AW213" s="100"/>
      <c r="AX213" s="100"/>
      <c r="AY213" s="100"/>
      <c r="AZ213" s="100"/>
      <c r="BA213" s="100"/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00"/>
      <c r="BR213" s="100"/>
      <c r="BS213" s="100"/>
      <c r="BT213" s="100"/>
      <c r="BU213" s="100"/>
      <c r="BV213" s="100"/>
    </row>
    <row r="214" spans="1:74">
      <c r="A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0"/>
      <c r="AI214" s="100"/>
      <c r="AJ214" s="100"/>
      <c r="AK214" s="102"/>
      <c r="AL214" s="100"/>
      <c r="AM214" s="100"/>
      <c r="AN214" s="100"/>
      <c r="AO214" s="100"/>
      <c r="AP214" s="100"/>
      <c r="AQ214" s="100"/>
      <c r="AR214" s="100"/>
      <c r="AS214" s="100"/>
      <c r="AT214" s="100"/>
      <c r="AU214" s="100"/>
      <c r="AV214" s="100"/>
      <c r="AW214" s="100"/>
      <c r="AX214" s="100"/>
      <c r="AY214" s="100"/>
      <c r="AZ214" s="100"/>
      <c r="BA214" s="100"/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00"/>
      <c r="BR214" s="100"/>
      <c r="BS214" s="100"/>
      <c r="BT214" s="100"/>
      <c r="BU214" s="100"/>
      <c r="BV214" s="100"/>
    </row>
    <row r="215" spans="1:74">
      <c r="A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AK215" s="24"/>
      <c r="AL215" s="103"/>
      <c r="AT215" s="100"/>
      <c r="AU215" s="100"/>
      <c r="AV215" s="100"/>
      <c r="AW215" s="100"/>
      <c r="AX215" s="100"/>
      <c r="AY215" s="100"/>
      <c r="AZ215" s="100"/>
      <c r="BA215" s="100"/>
      <c r="BB215" s="100"/>
      <c r="BC215" s="100"/>
      <c r="BD215" s="100"/>
      <c r="BE215" s="100"/>
      <c r="BF215" s="100"/>
      <c r="BG215" s="100"/>
      <c r="BH215" s="100"/>
      <c r="BI215" s="100"/>
      <c r="BJ215" s="100"/>
      <c r="BK215" s="100"/>
      <c r="BL215" s="100"/>
      <c r="BM215" s="100"/>
      <c r="BN215" s="100"/>
      <c r="BO215" s="100"/>
      <c r="BP215" s="100"/>
      <c r="BQ215" s="100"/>
      <c r="BR215" s="100"/>
      <c r="BS215" s="100"/>
      <c r="BT215" s="100"/>
      <c r="BU215" s="100"/>
      <c r="BV215" s="100"/>
    </row>
    <row r="216" spans="1:74">
      <c r="A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AK216" s="24"/>
      <c r="AL216" s="103"/>
      <c r="AT216" s="100"/>
      <c r="AU216" s="100"/>
      <c r="AV216" s="100"/>
      <c r="AW216" s="100"/>
      <c r="AX216" s="100"/>
      <c r="AY216" s="100"/>
      <c r="AZ216" s="100"/>
      <c r="BA216" s="100"/>
      <c r="BB216" s="100"/>
      <c r="BC216" s="100"/>
      <c r="BD216" s="100"/>
      <c r="BE216" s="100"/>
      <c r="BF216" s="100"/>
      <c r="BG216" s="100"/>
      <c r="BH216" s="100"/>
      <c r="BI216" s="100"/>
      <c r="BJ216" s="100"/>
      <c r="BK216" s="100"/>
      <c r="BL216" s="100"/>
      <c r="BM216" s="100"/>
      <c r="BN216" s="100"/>
      <c r="BO216" s="100"/>
      <c r="BP216" s="100"/>
      <c r="BQ216" s="100"/>
      <c r="BR216" s="100"/>
      <c r="BS216" s="100"/>
      <c r="BT216" s="100"/>
      <c r="BU216" s="100"/>
      <c r="BV216" s="100"/>
    </row>
    <row r="217" spans="1:74">
      <c r="A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AK217" s="24"/>
      <c r="AL217" s="103"/>
      <c r="AT217" s="100"/>
      <c r="AU217" s="100"/>
      <c r="AV217" s="100"/>
      <c r="AW217" s="100"/>
      <c r="AX217" s="100"/>
      <c r="AY217" s="100"/>
      <c r="AZ217" s="100"/>
      <c r="BA217" s="100"/>
      <c r="BB217" s="100"/>
      <c r="BC217" s="100"/>
      <c r="BD217" s="100"/>
      <c r="BE217" s="100"/>
      <c r="BF217" s="100"/>
      <c r="BG217" s="100"/>
      <c r="BH217" s="100"/>
      <c r="BI217" s="100"/>
      <c r="BJ217" s="100"/>
      <c r="BK217" s="100"/>
      <c r="BL217" s="100"/>
      <c r="BM217" s="100"/>
      <c r="BN217" s="100"/>
      <c r="BO217" s="100"/>
      <c r="BP217" s="100"/>
      <c r="BQ217" s="100"/>
      <c r="BR217" s="100"/>
      <c r="BS217" s="100"/>
      <c r="BT217" s="100"/>
      <c r="BU217" s="100"/>
      <c r="BV217" s="100"/>
    </row>
    <row r="218" spans="1:74">
      <c r="A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AK218" s="24"/>
      <c r="AL218" s="103"/>
      <c r="AT218" s="100"/>
      <c r="AU218" s="100"/>
      <c r="AV218" s="100"/>
      <c r="AW218" s="100"/>
      <c r="AX218" s="100"/>
      <c r="AY218" s="100"/>
      <c r="AZ218" s="100"/>
      <c r="BA218" s="100"/>
      <c r="BB218" s="100"/>
      <c r="BC218" s="100"/>
      <c r="BD218" s="100"/>
      <c r="BE218" s="100"/>
      <c r="BF218" s="100"/>
      <c r="BG218" s="100"/>
      <c r="BH218" s="100"/>
      <c r="BI218" s="100"/>
      <c r="BJ218" s="100"/>
      <c r="BK218" s="100"/>
      <c r="BL218" s="100"/>
      <c r="BM218" s="100"/>
      <c r="BN218" s="100"/>
      <c r="BO218" s="100"/>
      <c r="BP218" s="100"/>
      <c r="BQ218" s="100"/>
      <c r="BR218" s="100"/>
      <c r="BS218" s="100"/>
      <c r="BT218" s="100"/>
      <c r="BU218" s="100"/>
      <c r="BV218" s="100"/>
    </row>
    <row r="219" spans="1:74">
      <c r="A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AK219" s="24"/>
      <c r="AL219" s="103"/>
      <c r="AT219" s="100"/>
      <c r="AU219" s="100"/>
      <c r="AV219" s="100"/>
      <c r="AW219" s="100"/>
      <c r="AX219" s="100"/>
      <c r="AY219" s="100"/>
      <c r="AZ219" s="100"/>
      <c r="BA219" s="100"/>
      <c r="BB219" s="100"/>
      <c r="BC219" s="100"/>
      <c r="BD219" s="100"/>
      <c r="BE219" s="100"/>
      <c r="BF219" s="100"/>
      <c r="BG219" s="100"/>
      <c r="BH219" s="100"/>
      <c r="BI219" s="100"/>
      <c r="BJ219" s="100"/>
      <c r="BK219" s="100"/>
      <c r="BL219" s="100"/>
      <c r="BM219" s="100"/>
      <c r="BN219" s="100"/>
      <c r="BO219" s="100"/>
      <c r="BP219" s="100"/>
      <c r="BQ219" s="100"/>
      <c r="BR219" s="100"/>
      <c r="BS219" s="100"/>
      <c r="BT219" s="100"/>
      <c r="BU219" s="100"/>
      <c r="BV219" s="100"/>
    </row>
    <row r="220" spans="1:74">
      <c r="A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AK220" s="24"/>
      <c r="AL220" s="103"/>
      <c r="AT220" s="100"/>
      <c r="AU220" s="100"/>
      <c r="AV220" s="100"/>
      <c r="AW220" s="100"/>
      <c r="AX220" s="100"/>
      <c r="AY220" s="100"/>
      <c r="AZ220" s="100"/>
      <c r="BA220" s="100"/>
      <c r="BB220" s="100"/>
      <c r="BC220" s="100"/>
      <c r="BD220" s="100"/>
      <c r="BE220" s="100"/>
      <c r="BF220" s="100"/>
      <c r="BG220" s="100"/>
      <c r="BH220" s="100"/>
      <c r="BI220" s="100"/>
      <c r="BJ220" s="100"/>
      <c r="BK220" s="100"/>
      <c r="BL220" s="100"/>
      <c r="BM220" s="100"/>
      <c r="BN220" s="100"/>
      <c r="BO220" s="100"/>
      <c r="BP220" s="100"/>
      <c r="BQ220" s="100"/>
      <c r="BR220" s="100"/>
      <c r="BS220" s="100"/>
      <c r="BT220" s="100"/>
      <c r="BU220" s="100"/>
      <c r="BV220" s="100"/>
    </row>
    <row r="221" spans="1:74">
      <c r="A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AK221" s="24"/>
      <c r="AL221" s="103"/>
      <c r="AT221" s="100"/>
      <c r="AU221" s="100"/>
      <c r="AV221" s="100"/>
      <c r="AW221" s="100"/>
      <c r="AX221" s="100"/>
      <c r="AY221" s="100"/>
      <c r="AZ221" s="100"/>
      <c r="BA221" s="100"/>
      <c r="BB221" s="100"/>
      <c r="BC221" s="100"/>
      <c r="BD221" s="100"/>
      <c r="BE221" s="100"/>
      <c r="BF221" s="100"/>
      <c r="BG221" s="100"/>
      <c r="BH221" s="100"/>
      <c r="BI221" s="100"/>
      <c r="BJ221" s="100"/>
      <c r="BK221" s="100"/>
      <c r="BL221" s="100"/>
      <c r="BM221" s="100"/>
      <c r="BN221" s="100"/>
      <c r="BO221" s="100"/>
      <c r="BP221" s="100"/>
      <c r="BQ221" s="100"/>
      <c r="BR221" s="100"/>
      <c r="BS221" s="100"/>
      <c r="BT221" s="100"/>
      <c r="BU221" s="100"/>
      <c r="BV221" s="100"/>
    </row>
    <row r="222" spans="1:74">
      <c r="A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AK222" s="24"/>
      <c r="AL222" s="103"/>
      <c r="AT222" s="100"/>
      <c r="AU222" s="100"/>
      <c r="AV222" s="100"/>
      <c r="AW222" s="100"/>
      <c r="AX222" s="100"/>
      <c r="AY222" s="100"/>
      <c r="AZ222" s="100"/>
      <c r="BA222" s="100"/>
      <c r="BB222" s="100"/>
      <c r="BC222" s="100"/>
      <c r="BD222" s="100"/>
      <c r="BE222" s="100"/>
      <c r="BF222" s="100"/>
      <c r="BG222" s="100"/>
      <c r="BH222" s="100"/>
      <c r="BI222" s="100"/>
      <c r="BJ222" s="100"/>
      <c r="BK222" s="100"/>
      <c r="BL222" s="100"/>
      <c r="BM222" s="100"/>
      <c r="BN222" s="100"/>
      <c r="BO222" s="100"/>
      <c r="BP222" s="100"/>
      <c r="BQ222" s="100"/>
      <c r="BR222" s="100"/>
      <c r="BS222" s="100"/>
      <c r="BT222" s="100"/>
      <c r="BU222" s="100"/>
      <c r="BV222" s="100"/>
    </row>
    <row r="223" spans="1:74">
      <c r="A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AK223" s="24"/>
      <c r="AL223" s="103"/>
      <c r="AT223" s="100"/>
      <c r="AU223" s="100"/>
      <c r="AV223" s="100"/>
      <c r="AW223" s="100"/>
      <c r="AX223" s="100"/>
      <c r="AY223" s="100"/>
      <c r="AZ223" s="100"/>
      <c r="BA223" s="100"/>
      <c r="BB223" s="100"/>
      <c r="BC223" s="100"/>
      <c r="BD223" s="100"/>
      <c r="BE223" s="100"/>
      <c r="BF223" s="100"/>
      <c r="BG223" s="100"/>
      <c r="BH223" s="100"/>
      <c r="BI223" s="100"/>
      <c r="BJ223" s="100"/>
      <c r="BK223" s="100"/>
      <c r="BL223" s="100"/>
      <c r="BM223" s="100"/>
      <c r="BN223" s="100"/>
      <c r="BO223" s="100"/>
      <c r="BP223" s="100"/>
      <c r="BQ223" s="100"/>
      <c r="BR223" s="100"/>
      <c r="BS223" s="100"/>
      <c r="BT223" s="100"/>
      <c r="BU223" s="100"/>
      <c r="BV223" s="100"/>
    </row>
    <row r="224" spans="1:74">
      <c r="A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AK224" s="24"/>
      <c r="AL224" s="103"/>
      <c r="AT224" s="100"/>
      <c r="AU224" s="100"/>
      <c r="AV224" s="100"/>
      <c r="AW224" s="100"/>
      <c r="AX224" s="100"/>
      <c r="AY224" s="100"/>
      <c r="AZ224" s="100"/>
      <c r="BA224" s="100"/>
      <c r="BB224" s="100"/>
      <c r="BC224" s="100"/>
      <c r="BD224" s="100"/>
      <c r="BE224" s="100"/>
      <c r="BF224" s="100"/>
      <c r="BG224" s="100"/>
      <c r="BH224" s="100"/>
      <c r="BI224" s="100"/>
      <c r="BJ224" s="100"/>
      <c r="BK224" s="100"/>
      <c r="BL224" s="100"/>
      <c r="BM224" s="100"/>
      <c r="BN224" s="100"/>
      <c r="BO224" s="100"/>
      <c r="BP224" s="100"/>
      <c r="BQ224" s="100"/>
      <c r="BR224" s="100"/>
      <c r="BS224" s="100"/>
      <c r="BT224" s="100"/>
      <c r="BU224" s="100"/>
      <c r="BV224" s="100"/>
    </row>
    <row r="225" spans="1:74">
      <c r="A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AK225" s="24"/>
      <c r="AL225" s="103"/>
      <c r="AT225" s="100"/>
      <c r="AU225" s="100"/>
      <c r="AV225" s="100"/>
      <c r="AW225" s="100"/>
      <c r="AX225" s="100"/>
      <c r="AY225" s="100"/>
      <c r="AZ225" s="100"/>
      <c r="BA225" s="100"/>
      <c r="BB225" s="100"/>
      <c r="BC225" s="100"/>
      <c r="BD225" s="100"/>
      <c r="BE225" s="100"/>
      <c r="BF225" s="100"/>
      <c r="BG225" s="100"/>
      <c r="BH225" s="100"/>
      <c r="BI225" s="100"/>
      <c r="BJ225" s="100"/>
      <c r="BK225" s="100"/>
      <c r="BL225" s="100"/>
      <c r="BM225" s="100"/>
      <c r="BN225" s="100"/>
      <c r="BO225" s="100"/>
      <c r="BP225" s="100"/>
      <c r="BQ225" s="100"/>
      <c r="BR225" s="100"/>
      <c r="BS225" s="100"/>
      <c r="BT225" s="100"/>
      <c r="BU225" s="100"/>
      <c r="BV225" s="100"/>
    </row>
    <row r="226" spans="1:74">
      <c r="A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AK226" s="24"/>
      <c r="AL226" s="103"/>
      <c r="AT226" s="100"/>
      <c r="AU226" s="100"/>
      <c r="AV226" s="100"/>
      <c r="AW226" s="100"/>
      <c r="AX226" s="100"/>
      <c r="AY226" s="100"/>
      <c r="AZ226" s="100"/>
      <c r="BA226" s="100"/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00"/>
      <c r="BM226" s="100"/>
      <c r="BN226" s="100"/>
      <c r="BO226" s="100"/>
      <c r="BP226" s="100"/>
      <c r="BQ226" s="100"/>
      <c r="BR226" s="100"/>
      <c r="BS226" s="100"/>
      <c r="BT226" s="100"/>
      <c r="BU226" s="100"/>
      <c r="BV226" s="100"/>
    </row>
    <row r="227" spans="1:74">
      <c r="A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AK227" s="24"/>
      <c r="AL227" s="103"/>
    </row>
    <row r="228" spans="1:74">
      <c r="A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AK228" s="24"/>
      <c r="AL228" s="103"/>
    </row>
    <row r="229" spans="1:74">
      <c r="A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AK229" s="24"/>
      <c r="AL229" s="103"/>
    </row>
    <row r="230" spans="1:74">
      <c r="A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AK230" s="24"/>
      <c r="AL230" s="103"/>
    </row>
    <row r="231" spans="1:74">
      <c r="A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AK231" s="24"/>
      <c r="AL231" s="103"/>
    </row>
    <row r="232" spans="1:74">
      <c r="A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AK232" s="24"/>
      <c r="AL232" s="103"/>
    </row>
    <row r="233" spans="1:74">
      <c r="A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AK233" s="24"/>
      <c r="AL233" s="103"/>
    </row>
    <row r="234" spans="1:74">
      <c r="A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AK234" s="24"/>
      <c r="AL234" s="103"/>
    </row>
    <row r="235" spans="1:74">
      <c r="A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AK235" s="24"/>
      <c r="AL235" s="103"/>
    </row>
    <row r="236" spans="1:74">
      <c r="A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AK236" s="24"/>
      <c r="AL236" s="103"/>
    </row>
    <row r="237" spans="1:74">
      <c r="A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AK237" s="24"/>
      <c r="AL237" s="103"/>
    </row>
    <row r="238" spans="1:74">
      <c r="A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AK238" s="24"/>
      <c r="AL238" s="103"/>
    </row>
    <row r="239" spans="1:74">
      <c r="A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AK239" s="24"/>
      <c r="AL239" s="103"/>
    </row>
    <row r="240" spans="1:74">
      <c r="A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AK240" s="24"/>
      <c r="AL240" s="103"/>
    </row>
    <row r="241" spans="1:38">
      <c r="A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AK241" s="24"/>
      <c r="AL241" s="103"/>
    </row>
    <row r="242" spans="1:38">
      <c r="A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AK242" s="24"/>
      <c r="AL242" s="103"/>
    </row>
    <row r="243" spans="1:38">
      <c r="A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AK243" s="24"/>
      <c r="AL243" s="103"/>
    </row>
    <row r="244" spans="1:38">
      <c r="A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AK244" s="24"/>
      <c r="AL244" s="103"/>
    </row>
    <row r="245" spans="1:38">
      <c r="A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AK245" s="24"/>
      <c r="AL245" s="103"/>
    </row>
    <row r="246" spans="1:38">
      <c r="A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AK246" s="24"/>
      <c r="AL246" s="103"/>
    </row>
    <row r="247" spans="1:38">
      <c r="A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AK247" s="24"/>
      <c r="AL247" s="103"/>
    </row>
    <row r="248" spans="1:38">
      <c r="A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AK248" s="24"/>
      <c r="AL248" s="103"/>
    </row>
    <row r="249" spans="1:38">
      <c r="A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AK249" s="24"/>
      <c r="AL249" s="103"/>
    </row>
    <row r="250" spans="1:38">
      <c r="A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AK250" s="24"/>
      <c r="AL250" s="103"/>
    </row>
    <row r="251" spans="1:38">
      <c r="A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AK251" s="24"/>
      <c r="AL251" s="103"/>
    </row>
    <row r="252" spans="1:38">
      <c r="D252" s="103"/>
      <c r="E252" s="103"/>
    </row>
    <row r="253" spans="1:38">
      <c r="D253" s="103"/>
      <c r="E253" s="103"/>
    </row>
    <row r="254" spans="1:38">
      <c r="D254" s="103"/>
      <c r="E254" s="103"/>
    </row>
    <row r="255" spans="1:38">
      <c r="D255" s="103"/>
      <c r="E255" s="103"/>
    </row>
    <row r="256" spans="1:38">
      <c r="D256" s="103"/>
      <c r="E256" s="103"/>
    </row>
    <row r="257" spans="4:5">
      <c r="D257" s="103"/>
      <c r="E257" s="103"/>
    </row>
    <row r="258" spans="4:5">
      <c r="D258" s="103"/>
      <c r="E258" s="103"/>
    </row>
    <row r="259" spans="4:5">
      <c r="D259" s="103"/>
      <c r="E259" s="103"/>
    </row>
    <row r="260" spans="4:5">
      <c r="D260" s="103"/>
      <c r="E260" s="103"/>
    </row>
    <row r="261" spans="4:5">
      <c r="D261" s="103"/>
      <c r="E261" s="103"/>
    </row>
  </sheetData>
  <mergeCells count="1">
    <mergeCell ref="AM2:AO3"/>
  </mergeCells>
  <conditionalFormatting sqref="D5">
    <cfRule type="cellIs" dxfId="5" priority="1" operator="equal">
      <formula>0</formula>
    </cfRule>
  </conditionalFormatting>
  <conditionalFormatting sqref="L8:L1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8:W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W1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5">
    <cfRule type="cellIs" dxfId="4" priority="9" operator="equal">
      <formula>0</formula>
    </cfRule>
  </conditionalFormatting>
  <conditionalFormatting sqref="Z8:AG8 Y16:AF16 Y15:AE15 AG15 Y14:AD14 AF14:AG14 Y13:AC13 AE13:AG13 Y12:AG12 Y11:AA11 AC11:AG11 Y10:Z10 AB10:AG10 Y9 AA9:AG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8:AI11 AI13:AI16">
    <cfRule type="cellIs" dxfId="3" priority="10" operator="equal">
      <formula>0</formula>
    </cfRule>
  </conditionalFormatting>
  <conditionalFormatting sqref="AK8:AK11 AK13:AK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4:AO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6:AO6 AO5 AM4:AO4 AM5:AM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:AO10 AO9 AM8:AO8 AM9:AM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textLength" operator="equal" allowBlank="1" showInputMessage="1" showErrorMessage="1" sqref="Q4 O4 O6 Q6" xr:uid="{AEEE8FFF-F661-4454-A3FA-DE2E2CEFABC5}">
      <formula1>0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A16E0-2B12-4D13-A46F-049A2F29D9F0}">
  <sheetPr>
    <tabColor theme="8" tint="0.59999389629810485"/>
  </sheetPr>
  <dimension ref="A1:BI62"/>
  <sheetViews>
    <sheetView tabSelected="1" zoomScale="115" zoomScaleNormal="115" workbookViewId="0">
      <selection activeCell="AB56" sqref="AB56"/>
    </sheetView>
  </sheetViews>
  <sheetFormatPr defaultRowHeight="13.5" customHeight="1"/>
  <cols>
    <col min="1" max="1" width="1.42578125" style="38" customWidth="1"/>
    <col min="2" max="2" width="2.5703125" style="38" customWidth="1"/>
    <col min="3" max="8" width="0.85546875" style="38" customWidth="1"/>
    <col min="9" max="9" width="0.85546875" style="486" customWidth="1"/>
    <col min="10" max="10" width="1" style="486" customWidth="1"/>
    <col min="11" max="13" width="6.5703125" style="38" customWidth="1"/>
    <col min="14" max="14" width="2" style="38" customWidth="1"/>
    <col min="15" max="17" width="6.5703125" style="38" customWidth="1"/>
    <col min="18" max="18" width="2" style="38" customWidth="1"/>
    <col min="19" max="21" width="8.5703125" style="38" bestFit="1" customWidth="1"/>
    <col min="22" max="22" width="2" style="38" customWidth="1"/>
    <col min="23" max="25" width="7" style="38" customWidth="1"/>
    <col min="26" max="26" width="2" style="38" customWidth="1"/>
    <col min="27" max="27" width="6.42578125" style="38" customWidth="1"/>
    <col min="28" max="30" width="8" style="38" customWidth="1"/>
    <col min="31" max="31" width="2.42578125" style="38" customWidth="1"/>
    <col min="32" max="34" width="8.5703125" style="38" customWidth="1"/>
    <col min="35" max="35" width="5.42578125" style="38" customWidth="1"/>
    <col min="36" max="16384" width="9.140625" style="38"/>
  </cols>
  <sheetData>
    <row r="1" spans="1:61" ht="10.5" customHeight="1">
      <c r="A1" s="37"/>
      <c r="B1" s="37"/>
      <c r="C1" s="37"/>
      <c r="D1" s="37"/>
      <c r="E1" s="37"/>
      <c r="F1" s="37"/>
      <c r="G1" s="37"/>
      <c r="H1" s="37"/>
      <c r="I1" s="484"/>
      <c r="J1" s="484"/>
      <c r="K1" s="37"/>
      <c r="L1" s="37"/>
      <c r="M1" s="37"/>
      <c r="N1" s="37"/>
      <c r="O1" s="37"/>
      <c r="P1" s="37"/>
      <c r="Q1" s="37"/>
      <c r="R1" s="37"/>
      <c r="S1" s="71"/>
      <c r="T1" s="71"/>
      <c r="U1" s="71"/>
      <c r="V1" s="37"/>
      <c r="W1" s="37"/>
      <c r="X1" s="37"/>
      <c r="Y1" s="37"/>
      <c r="Z1" s="37"/>
      <c r="AA1" s="37"/>
      <c r="AB1" s="37"/>
      <c r="AC1" s="37"/>
      <c r="AD1" s="37"/>
      <c r="AE1" s="37"/>
      <c r="AF1" s="431"/>
      <c r="AG1" s="432"/>
      <c r="AH1" s="433" t="str">
        <f>_xlfn.IFS($B$3=0,D4,$B$3=1,H4,$B$3=2,B20,$B$3=3,F20,$B$3=4,B34)</f>
        <v>Input C</v>
      </c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>
        <v>1</v>
      </c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>
        <v>1</v>
      </c>
    </row>
    <row r="2" spans="1:61" ht="10.5" customHeight="1">
      <c r="A2" s="37"/>
      <c r="B2" s="37"/>
      <c r="C2" s="37"/>
      <c r="D2" s="39" t="s">
        <v>17</v>
      </c>
      <c r="E2" s="37"/>
      <c r="F2" s="482">
        <f ca="1">$F$3+RANDBETWEEN($F$3/10,$F$3/5)</f>
        <v>292</v>
      </c>
      <c r="G2" s="482">
        <f ca="1">$G$3+RANDBETWEEN($G$3/10,$G$3/5)</f>
        <v>1777</v>
      </c>
      <c r="H2" s="42">
        <v>1</v>
      </c>
      <c r="I2" s="484"/>
      <c r="J2" s="484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</row>
    <row r="3" spans="1:61" ht="10.5" customHeight="1">
      <c r="A3" s="37"/>
      <c r="B3" s="41">
        <v>2</v>
      </c>
      <c r="C3" s="37"/>
      <c r="D3" s="40">
        <f ca="1">RANDBETWEEN($H$2,$H$3)</f>
        <v>1</v>
      </c>
      <c r="E3" s="37"/>
      <c r="F3" s="483">
        <v>250</v>
      </c>
      <c r="G3" s="483">
        <v>1600</v>
      </c>
      <c r="H3" s="42">
        <v>9</v>
      </c>
      <c r="I3" s="484"/>
      <c r="J3" s="484"/>
      <c r="K3" s="460"/>
      <c r="L3" s="37"/>
      <c r="M3" s="37"/>
      <c r="N3" s="37"/>
      <c r="O3" s="37"/>
      <c r="P3" s="37"/>
      <c r="Q3" s="37"/>
      <c r="R3" s="37"/>
      <c r="S3" s="504" t="s">
        <v>57</v>
      </c>
      <c r="T3" s="504" t="s">
        <v>62</v>
      </c>
      <c r="U3" s="504" t="s">
        <v>68</v>
      </c>
      <c r="V3" s="37"/>
      <c r="W3" s="500" t="s">
        <v>61</v>
      </c>
      <c r="X3" s="500" t="s">
        <v>66</v>
      </c>
      <c r="Y3" s="500" t="s">
        <v>67</v>
      </c>
      <c r="Z3" s="37"/>
      <c r="AA3" s="460"/>
      <c r="AB3" s="440"/>
      <c r="AC3" s="440"/>
      <c r="AD3" s="440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</row>
    <row r="4" spans="1:61" ht="10.5" customHeight="1">
      <c r="A4" s="37"/>
      <c r="B4" s="43" t="s">
        <v>18</v>
      </c>
      <c r="C4" s="43"/>
      <c r="D4" s="44">
        <f>COUNT(B6:D6)</f>
        <v>2</v>
      </c>
      <c r="E4" s="37"/>
      <c r="F4" s="43" t="s">
        <v>19</v>
      </c>
      <c r="G4" s="43"/>
      <c r="H4" s="44">
        <f ca="1">COUNT(F6:H6)</f>
        <v>3</v>
      </c>
      <c r="I4" s="484"/>
      <c r="J4" s="484"/>
      <c r="K4" s="460"/>
      <c r="L4" s="37"/>
      <c r="M4" s="37"/>
      <c r="N4" s="37"/>
      <c r="O4" s="70"/>
      <c r="P4" s="70"/>
      <c r="Q4" s="70">
        <f>MAX(ABS(MIN(O6:P16)),MAX(O6:P16))</f>
        <v>4.9090909090909092</v>
      </c>
      <c r="R4" s="37"/>
      <c r="S4" s="529">
        <v>11</v>
      </c>
      <c r="T4" s="509">
        <v>22</v>
      </c>
      <c r="U4" s="509">
        <v>33</v>
      </c>
      <c r="V4" s="37"/>
      <c r="W4" s="525">
        <v>12</v>
      </c>
      <c r="X4" s="525">
        <v>13</v>
      </c>
      <c r="Y4" s="525">
        <v>23</v>
      </c>
      <c r="Z4" s="37"/>
      <c r="AA4" s="460"/>
      <c r="AB4" s="468"/>
      <c r="AC4" s="468"/>
      <c r="AD4" s="469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</row>
    <row r="5" spans="1:61" ht="15" customHeight="1">
      <c r="A5" s="37"/>
      <c r="B5" s="37" t="s">
        <v>56</v>
      </c>
      <c r="C5" s="37" t="s">
        <v>63</v>
      </c>
      <c r="D5" s="37" t="s">
        <v>69</v>
      </c>
      <c r="E5" s="37"/>
      <c r="F5" s="37" t="s">
        <v>56</v>
      </c>
      <c r="G5" s="37" t="s">
        <v>63</v>
      </c>
      <c r="H5" s="37" t="s">
        <v>69</v>
      </c>
      <c r="I5" s="484"/>
      <c r="J5" s="484"/>
      <c r="K5" s="443" t="s">
        <v>56</v>
      </c>
      <c r="L5" s="443" t="s">
        <v>63</v>
      </c>
      <c r="M5" s="443" t="s">
        <v>69</v>
      </c>
      <c r="N5" s="37"/>
      <c r="O5" s="70"/>
      <c r="P5" s="70"/>
      <c r="Q5" s="70">
        <f>MAX(ABS(MIN(O6:Q16)),MAX(O6:Q16))</f>
        <v>9.8181818181818183</v>
      </c>
      <c r="R5" s="37"/>
      <c r="S5" s="501" t="s">
        <v>22</v>
      </c>
      <c r="T5" s="508" t="s">
        <v>22</v>
      </c>
      <c r="U5" s="509" t="s">
        <v>22</v>
      </c>
      <c r="V5" s="37"/>
      <c r="W5" s="526">
        <v>21</v>
      </c>
      <c r="X5" s="527">
        <v>31</v>
      </c>
      <c r="Y5" s="527">
        <v>32</v>
      </c>
      <c r="Z5" s="37"/>
      <c r="AA5" s="84"/>
      <c r="AB5" s="467" t="s">
        <v>56</v>
      </c>
      <c r="AC5" s="457" t="s">
        <v>63</v>
      </c>
      <c r="AD5" s="467" t="s">
        <v>69</v>
      </c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</row>
    <row r="6" spans="1:61" ht="15" customHeight="1">
      <c r="A6" s="37"/>
      <c r="B6" s="47">
        <v>7</v>
      </c>
      <c r="C6" s="428">
        <v>3</v>
      </c>
      <c r="D6" s="45"/>
      <c r="E6" s="37"/>
      <c r="F6" s="47">
        <f t="shared" ref="F6:H16" ca="1" si="0">RANDBETWEEN($H$2,$H$3)</f>
        <v>7</v>
      </c>
      <c r="G6" s="48">
        <f t="shared" ca="1" si="0"/>
        <v>7</v>
      </c>
      <c r="H6" s="49">
        <f t="shared" ca="1" si="0"/>
        <v>9</v>
      </c>
      <c r="I6" s="484"/>
      <c r="J6" s="484"/>
      <c r="K6" s="461">
        <f t="shared" ref="K6:K16" si="1">_xlfn.IFS($B$3=0,B6,$B$3=1,F6,$B$3=2,B22,$B$3=3,F22,$B$3=4,B36)</f>
        <v>8</v>
      </c>
      <c r="L6" s="462">
        <f t="shared" ref="L6:L16" si="2">_xlfn.IFS($B$3=0,C6,$B$3=1,G6,$B$3=2,C22,$B$3=3,G22,$B$3=4,C36)</f>
        <v>1</v>
      </c>
      <c r="M6" s="490">
        <f t="shared" ref="M6:M16" si="3">_xlfn.IFS($B$3=0,D6,$B$3=1,H6,$B$3=2,D22,$B$3=3,H22,$B$3=4,D36)</f>
        <v>2</v>
      </c>
      <c r="N6" s="37"/>
      <c r="O6" s="453">
        <f t="shared" ref="O6:O16" si="4">K6-O$17</f>
        <v>2.3636363636363633</v>
      </c>
      <c r="P6" s="505">
        <f t="shared" ref="P6:P16" si="5">L6-P$17</f>
        <v>-3.0909090909090908</v>
      </c>
      <c r="Q6" s="497">
        <f t="shared" ref="Q6:Q16" si="6">M6-Q$17</f>
        <v>-6.1818181818181817</v>
      </c>
      <c r="R6" s="37"/>
      <c r="S6" s="530">
        <f t="shared" ref="S6:S16" si="7">(K6-O$17)^2</f>
        <v>5.5867768595041305</v>
      </c>
      <c r="T6" s="510">
        <f t="shared" ref="T6:T16" si="8">(L6-P$17)^2</f>
        <v>9.5537190082644621</v>
      </c>
      <c r="U6" s="533">
        <f t="shared" ref="U6:U16" si="9">(M6-Q$17)^2</f>
        <v>38.214876033057848</v>
      </c>
      <c r="V6" s="37"/>
      <c r="W6" s="446">
        <f t="shared" ref="W6:W16" si="10">IF(K6&lt;&gt;0,(K6-O$17)*(L6-P$17),"")</f>
        <v>-7.3057851239669409</v>
      </c>
      <c r="X6" s="447">
        <f t="shared" ref="X6:X16" si="11">IF(ISNUMBER($Q$17),IF(K6&lt;&gt;0,(K6-O$17)*(M6-Q$17),""),"")</f>
        <v>-14.611570247933882</v>
      </c>
      <c r="Y6" s="448">
        <f t="shared" ref="Y6:Y16" si="12">IF(ISNUMBER($Q$17),IF(L6&lt;&gt;0,(L6-P$17)*(M6-Q$17),""),"")</f>
        <v>19.107438016528924</v>
      </c>
      <c r="Z6" s="37"/>
      <c r="AA6" s="467" t="str">
        <f t="array" ref="AA6:AA8">TRANSPOSE(AB5:AD5)</f>
        <v>a</v>
      </c>
      <c r="AB6" s="474">
        <f>INDEX($S$18:$U$18,1,AF14)</f>
        <v>5.0545454545454547</v>
      </c>
      <c r="AC6" s="475">
        <f ca="1">INDEX($C$18:$Y$18,1,AG14)</f>
        <v>-6.4636363636363638</v>
      </c>
      <c r="AD6" s="476">
        <f ca="1">IF(AH1&lt;3,"",INDEX($C$18:$Y$18,1,AH14))</f>
        <v>-12.927272727272728</v>
      </c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</row>
    <row r="7" spans="1:61" ht="15" customHeight="1">
      <c r="A7" s="37"/>
      <c r="B7" s="57">
        <v>8</v>
      </c>
      <c r="C7" s="429">
        <v>3</v>
      </c>
      <c r="D7" s="55"/>
      <c r="E7" s="37"/>
      <c r="F7" s="57">
        <f t="shared" ca="1" si="0"/>
        <v>4</v>
      </c>
      <c r="G7" s="58">
        <f t="shared" ca="1" si="0"/>
        <v>6</v>
      </c>
      <c r="H7" s="59">
        <f t="shared" ca="1" si="0"/>
        <v>1</v>
      </c>
      <c r="I7" s="484"/>
      <c r="J7" s="484"/>
      <c r="K7" s="463">
        <f t="shared" si="1"/>
        <v>8</v>
      </c>
      <c r="L7" s="464">
        <f t="shared" si="2"/>
        <v>1</v>
      </c>
      <c r="M7" s="491">
        <f t="shared" si="3"/>
        <v>2</v>
      </c>
      <c r="N7" s="37"/>
      <c r="O7" s="454">
        <f t="shared" si="4"/>
        <v>2.3636363636363633</v>
      </c>
      <c r="P7" s="506">
        <f t="shared" si="5"/>
        <v>-3.0909090909090908</v>
      </c>
      <c r="Q7" s="498">
        <f t="shared" si="6"/>
        <v>-6.1818181818181817</v>
      </c>
      <c r="R7" s="37"/>
      <c r="S7" s="531">
        <f t="shared" si="7"/>
        <v>5.5867768595041305</v>
      </c>
      <c r="T7" s="511">
        <f t="shared" si="8"/>
        <v>9.5537190082644621</v>
      </c>
      <c r="U7" s="534">
        <f t="shared" si="9"/>
        <v>38.214876033057848</v>
      </c>
      <c r="V7" s="37"/>
      <c r="W7" s="449">
        <f t="shared" si="10"/>
        <v>-7.3057851239669409</v>
      </c>
      <c r="X7" s="450">
        <f t="shared" si="11"/>
        <v>-14.611570247933882</v>
      </c>
      <c r="Y7" s="451">
        <f t="shared" si="12"/>
        <v>19.107438016528924</v>
      </c>
      <c r="Z7" s="37"/>
      <c r="AA7" s="457" t="str">
        <v>b</v>
      </c>
      <c r="AB7" s="477">
        <f>INDEX($C$18:$Y$18,1,AF15)</f>
        <v>-6.4636363636363638</v>
      </c>
      <c r="AC7" s="474">
        <f>INDEX($S$18:$U$18,1,AG15)</f>
        <v>9.4909090909090921</v>
      </c>
      <c r="AD7" s="478">
        <f ca="1">IF(AH1&lt;3,"",INDEX($C$18:$Y$18,1,AH15))</f>
        <v>18.981818181818184</v>
      </c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</row>
    <row r="8" spans="1:61" ht="15" customHeight="1">
      <c r="A8" s="37"/>
      <c r="B8" s="57">
        <v>1</v>
      </c>
      <c r="C8" s="429">
        <v>7</v>
      </c>
      <c r="D8" s="55"/>
      <c r="E8" s="37"/>
      <c r="F8" s="57">
        <f t="shared" ca="1" si="0"/>
        <v>1</v>
      </c>
      <c r="G8" s="58">
        <f t="shared" ca="1" si="0"/>
        <v>4</v>
      </c>
      <c r="H8" s="59">
        <f t="shared" ca="1" si="0"/>
        <v>7</v>
      </c>
      <c r="I8" s="484"/>
      <c r="J8" s="484"/>
      <c r="K8" s="463">
        <f t="shared" si="1"/>
        <v>8</v>
      </c>
      <c r="L8" s="464">
        <f t="shared" si="2"/>
        <v>1</v>
      </c>
      <c r="M8" s="491">
        <f t="shared" si="3"/>
        <v>2</v>
      </c>
      <c r="N8" s="37"/>
      <c r="O8" s="454">
        <f t="shared" si="4"/>
        <v>2.3636363636363633</v>
      </c>
      <c r="P8" s="506">
        <f t="shared" si="5"/>
        <v>-3.0909090909090908</v>
      </c>
      <c r="Q8" s="498">
        <f t="shared" si="6"/>
        <v>-6.1818181818181817</v>
      </c>
      <c r="R8" s="37"/>
      <c r="S8" s="531">
        <f t="shared" si="7"/>
        <v>5.5867768595041305</v>
      </c>
      <c r="T8" s="511">
        <f t="shared" si="8"/>
        <v>9.5537190082644621</v>
      </c>
      <c r="U8" s="534">
        <f t="shared" si="9"/>
        <v>38.214876033057848</v>
      </c>
      <c r="V8" s="37"/>
      <c r="W8" s="449">
        <f t="shared" si="10"/>
        <v>-7.3057851239669409</v>
      </c>
      <c r="X8" s="450">
        <f t="shared" si="11"/>
        <v>-14.611570247933882</v>
      </c>
      <c r="Y8" s="451">
        <f t="shared" si="12"/>
        <v>19.107438016528924</v>
      </c>
      <c r="Z8" s="37"/>
      <c r="AA8" s="467" t="str">
        <v>c</v>
      </c>
      <c r="AB8" s="479">
        <f>IF(AH1&lt;3,"",INDEX($C$18:$Y$18,1,AF16))</f>
        <v>-12.927272727272728</v>
      </c>
      <c r="AC8" s="480">
        <f>IF(AH1&lt;3,"",INDEX($C$18:$Y$18,1,AG16))</f>
        <v>18.981818181818184</v>
      </c>
      <c r="AD8" s="481">
        <f>IF(AH1&lt;3,"",INDEX($S$18:$U$18,1,AH16))</f>
        <v>37.963636363636368</v>
      </c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</row>
    <row r="9" spans="1:61" ht="12" customHeight="1">
      <c r="A9" s="37"/>
      <c r="B9" s="57">
        <v>7</v>
      </c>
      <c r="C9" s="429">
        <v>4</v>
      </c>
      <c r="D9" s="55"/>
      <c r="E9" s="37"/>
      <c r="F9" s="57">
        <f t="shared" ca="1" si="0"/>
        <v>2</v>
      </c>
      <c r="G9" s="58">
        <f t="shared" ca="1" si="0"/>
        <v>5</v>
      </c>
      <c r="H9" s="59">
        <f t="shared" ca="1" si="0"/>
        <v>5</v>
      </c>
      <c r="I9" s="484"/>
      <c r="J9" s="484"/>
      <c r="K9" s="463">
        <f t="shared" si="1"/>
        <v>7</v>
      </c>
      <c r="L9" s="464">
        <f t="shared" si="2"/>
        <v>1</v>
      </c>
      <c r="M9" s="491">
        <f t="shared" si="3"/>
        <v>2</v>
      </c>
      <c r="N9" s="37"/>
      <c r="O9" s="454">
        <f t="shared" si="4"/>
        <v>1.3636363636363633</v>
      </c>
      <c r="P9" s="506">
        <f t="shared" si="5"/>
        <v>-3.0909090909090908</v>
      </c>
      <c r="Q9" s="498">
        <f t="shared" si="6"/>
        <v>-6.1818181818181817</v>
      </c>
      <c r="R9" s="37"/>
      <c r="S9" s="531">
        <f t="shared" si="7"/>
        <v>1.8595041322314041</v>
      </c>
      <c r="T9" s="511">
        <f t="shared" si="8"/>
        <v>9.5537190082644621</v>
      </c>
      <c r="U9" s="534">
        <f t="shared" si="9"/>
        <v>38.214876033057848</v>
      </c>
      <c r="V9" s="37"/>
      <c r="W9" s="449">
        <f t="shared" si="10"/>
        <v>-4.2148760330578501</v>
      </c>
      <c r="X9" s="450">
        <f t="shared" si="11"/>
        <v>-8.4297520661157002</v>
      </c>
      <c r="Y9" s="451">
        <f t="shared" si="12"/>
        <v>19.107438016528924</v>
      </c>
      <c r="Z9" s="37"/>
      <c r="AA9" s="75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</row>
    <row r="10" spans="1:61" ht="12" customHeight="1">
      <c r="A10" s="37"/>
      <c r="B10" s="57">
        <v>4</v>
      </c>
      <c r="C10" s="429">
        <v>5</v>
      </c>
      <c r="D10" s="55"/>
      <c r="E10" s="37"/>
      <c r="F10" s="57">
        <f t="shared" ca="1" si="0"/>
        <v>5</v>
      </c>
      <c r="G10" s="58">
        <f t="shared" ca="1" si="0"/>
        <v>6</v>
      </c>
      <c r="H10" s="59">
        <f t="shared" ca="1" si="0"/>
        <v>2</v>
      </c>
      <c r="I10" s="484"/>
      <c r="J10" s="484"/>
      <c r="K10" s="463">
        <f t="shared" si="1"/>
        <v>7</v>
      </c>
      <c r="L10" s="464">
        <f t="shared" si="2"/>
        <v>3</v>
      </c>
      <c r="M10" s="491">
        <f t="shared" si="3"/>
        <v>6</v>
      </c>
      <c r="N10" s="37"/>
      <c r="O10" s="454">
        <f t="shared" si="4"/>
        <v>1.3636363636363633</v>
      </c>
      <c r="P10" s="506">
        <f t="shared" si="5"/>
        <v>-1.0909090909090908</v>
      </c>
      <c r="Q10" s="498">
        <f t="shared" si="6"/>
        <v>-2.1818181818181817</v>
      </c>
      <c r="R10" s="37"/>
      <c r="S10" s="531">
        <f t="shared" si="7"/>
        <v>1.8595041322314041</v>
      </c>
      <c r="T10" s="511">
        <f t="shared" si="8"/>
        <v>1.190082644628099</v>
      </c>
      <c r="U10" s="534">
        <f t="shared" si="9"/>
        <v>4.7603305785123959</v>
      </c>
      <c r="V10" s="37"/>
      <c r="W10" s="449">
        <f t="shared" si="10"/>
        <v>-1.4876033057851235</v>
      </c>
      <c r="X10" s="450">
        <f t="shared" si="11"/>
        <v>-2.9752066115702469</v>
      </c>
      <c r="Y10" s="451">
        <f t="shared" si="12"/>
        <v>2.380165289256198</v>
      </c>
      <c r="Z10" s="37"/>
      <c r="AA10" s="75"/>
      <c r="AB10" s="37"/>
      <c r="AC10" s="37"/>
      <c r="AD10" s="37"/>
      <c r="AE10" s="37"/>
      <c r="AF10" s="52">
        <v>11</v>
      </c>
      <c r="AG10" s="53">
        <v>12</v>
      </c>
      <c r="AH10" s="54">
        <v>13</v>
      </c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</row>
    <row r="11" spans="1:61" ht="12" customHeight="1">
      <c r="A11" s="37"/>
      <c r="B11" s="57">
        <v>9</v>
      </c>
      <c r="C11" s="429">
        <v>1</v>
      </c>
      <c r="D11" s="55"/>
      <c r="E11" s="37"/>
      <c r="F11" s="57">
        <f t="shared" ca="1" si="0"/>
        <v>4</v>
      </c>
      <c r="G11" s="58">
        <f t="shared" ca="1" si="0"/>
        <v>6</v>
      </c>
      <c r="H11" s="59">
        <f t="shared" ca="1" si="0"/>
        <v>4</v>
      </c>
      <c r="I11" s="484"/>
      <c r="J11" s="484"/>
      <c r="K11" s="463">
        <f t="shared" si="1"/>
        <v>6</v>
      </c>
      <c r="L11" s="464">
        <f t="shared" si="2"/>
        <v>4</v>
      </c>
      <c r="M11" s="491">
        <f t="shared" si="3"/>
        <v>8</v>
      </c>
      <c r="N11" s="37"/>
      <c r="O11" s="454">
        <f t="shared" si="4"/>
        <v>0.36363636363636331</v>
      </c>
      <c r="P11" s="506">
        <f t="shared" si="5"/>
        <v>-9.0909090909090828E-2</v>
      </c>
      <c r="Q11" s="498">
        <f t="shared" si="6"/>
        <v>-0.18181818181818166</v>
      </c>
      <c r="R11" s="37"/>
      <c r="S11" s="531">
        <f t="shared" si="7"/>
        <v>0.13223140495867744</v>
      </c>
      <c r="T11" s="511">
        <f t="shared" si="8"/>
        <v>8.26446280991734E-3</v>
      </c>
      <c r="U11" s="534">
        <f t="shared" si="9"/>
        <v>3.305785123966936E-2</v>
      </c>
      <c r="V11" s="37"/>
      <c r="W11" s="449">
        <f t="shared" si="10"/>
        <v>-3.305785123966936E-2</v>
      </c>
      <c r="X11" s="450">
        <f t="shared" si="11"/>
        <v>-6.611570247933872E-2</v>
      </c>
      <c r="Y11" s="451">
        <f t="shared" si="12"/>
        <v>1.652892561983468E-2</v>
      </c>
      <c r="Z11" s="37"/>
      <c r="AA11" s="528" t="s">
        <v>79</v>
      </c>
      <c r="AB11" s="515" t="s">
        <v>56</v>
      </c>
      <c r="AC11" s="515" t="s">
        <v>63</v>
      </c>
      <c r="AD11" s="515" t="s">
        <v>69</v>
      </c>
      <c r="AE11" s="37"/>
      <c r="AF11" s="62">
        <v>21</v>
      </c>
      <c r="AG11" s="52">
        <v>22</v>
      </c>
      <c r="AH11" s="63">
        <v>23</v>
      </c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</row>
    <row r="12" spans="1:61" ht="12" customHeight="1">
      <c r="A12" s="37"/>
      <c r="B12" s="57">
        <v>4</v>
      </c>
      <c r="C12" s="429">
        <v>4</v>
      </c>
      <c r="D12" s="55"/>
      <c r="E12" s="37"/>
      <c r="F12" s="57">
        <f t="shared" ca="1" si="0"/>
        <v>5</v>
      </c>
      <c r="G12" s="58">
        <f t="shared" ca="1" si="0"/>
        <v>2</v>
      </c>
      <c r="H12" s="59">
        <f t="shared" ca="1" si="0"/>
        <v>2</v>
      </c>
      <c r="I12" s="484"/>
      <c r="J12" s="484"/>
      <c r="K12" s="463">
        <f t="shared" si="1"/>
        <v>5</v>
      </c>
      <c r="L12" s="464">
        <f t="shared" si="2"/>
        <v>4</v>
      </c>
      <c r="M12" s="491">
        <f t="shared" si="3"/>
        <v>8</v>
      </c>
      <c r="N12" s="37"/>
      <c r="O12" s="454">
        <f t="shared" si="4"/>
        <v>-0.63636363636363669</v>
      </c>
      <c r="P12" s="506">
        <f t="shared" si="5"/>
        <v>-9.0909090909090828E-2</v>
      </c>
      <c r="Q12" s="498">
        <f t="shared" si="6"/>
        <v>-0.18181818181818166</v>
      </c>
      <c r="R12" s="37"/>
      <c r="S12" s="531">
        <f t="shared" si="7"/>
        <v>0.40495867768595084</v>
      </c>
      <c r="T12" s="511">
        <f t="shared" si="8"/>
        <v>8.26446280991734E-3</v>
      </c>
      <c r="U12" s="534">
        <f t="shared" si="9"/>
        <v>3.305785123966936E-2</v>
      </c>
      <c r="V12" s="37"/>
      <c r="W12" s="449">
        <f t="shared" si="10"/>
        <v>5.7851239669421468E-2</v>
      </c>
      <c r="X12" s="450">
        <f t="shared" si="11"/>
        <v>0.11570247933884294</v>
      </c>
      <c r="Y12" s="451">
        <f t="shared" si="12"/>
        <v>1.652892561983468E-2</v>
      </c>
      <c r="Z12" s="37"/>
      <c r="AA12" s="515" t="s">
        <v>56</v>
      </c>
      <c r="AB12" s="518">
        <f>AB6/($AB$16*$AB$16)</f>
        <v>0.99999999999999978</v>
      </c>
      <c r="AC12" s="519">
        <f ca="1">AC6/($AB$16*$AB$17)</f>
        <v>-0.93321552604960156</v>
      </c>
      <c r="AD12" s="520">
        <f ca="1">AD6/(AB16*AB18)</f>
        <v>-0.93321552604960156</v>
      </c>
      <c r="AE12" s="37"/>
      <c r="AF12" s="64">
        <v>31</v>
      </c>
      <c r="AG12" s="65">
        <v>32</v>
      </c>
      <c r="AH12" s="52">
        <v>33</v>
      </c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</row>
    <row r="13" spans="1:61" ht="12" customHeight="1">
      <c r="A13" s="37"/>
      <c r="B13" s="57">
        <v>4</v>
      </c>
      <c r="C13" s="429">
        <v>9</v>
      </c>
      <c r="D13" s="55"/>
      <c r="E13" s="37"/>
      <c r="F13" s="57">
        <f t="shared" ca="1" si="0"/>
        <v>7</v>
      </c>
      <c r="G13" s="58">
        <f t="shared" ca="1" si="0"/>
        <v>3</v>
      </c>
      <c r="H13" s="59">
        <f t="shared" ca="1" si="0"/>
        <v>1</v>
      </c>
      <c r="I13" s="484"/>
      <c r="J13" s="484"/>
      <c r="K13" s="463">
        <f t="shared" si="1"/>
        <v>4</v>
      </c>
      <c r="L13" s="464">
        <f t="shared" si="2"/>
        <v>5</v>
      </c>
      <c r="M13" s="491">
        <f t="shared" si="3"/>
        <v>10</v>
      </c>
      <c r="N13" s="37"/>
      <c r="O13" s="454">
        <f t="shared" si="4"/>
        <v>-1.6363636363636367</v>
      </c>
      <c r="P13" s="506">
        <f t="shared" si="5"/>
        <v>0.90909090909090917</v>
      </c>
      <c r="Q13" s="498">
        <f t="shared" si="6"/>
        <v>1.8181818181818183</v>
      </c>
      <c r="R13" s="37"/>
      <c r="S13" s="531">
        <f t="shared" si="7"/>
        <v>2.677685950413224</v>
      </c>
      <c r="T13" s="511">
        <f t="shared" si="8"/>
        <v>0.82644628099173567</v>
      </c>
      <c r="U13" s="534">
        <f t="shared" si="9"/>
        <v>3.3057851239669427</v>
      </c>
      <c r="V13" s="37"/>
      <c r="W13" s="449">
        <f t="shared" si="10"/>
        <v>-1.4876033057851243</v>
      </c>
      <c r="X13" s="450">
        <f t="shared" si="11"/>
        <v>-2.9752066115702487</v>
      </c>
      <c r="Y13" s="451">
        <f t="shared" si="12"/>
        <v>1.6528925619834713</v>
      </c>
      <c r="Z13" s="37"/>
      <c r="AA13" s="515" t="s">
        <v>63</v>
      </c>
      <c r="AB13" s="521">
        <f>AB7/($AB$17*$AB$16)</f>
        <v>-0.93321552604960156</v>
      </c>
      <c r="AC13" s="518">
        <f>AC7/($AB$17*$AB$17)</f>
        <v>1.0000000000000002</v>
      </c>
      <c r="AD13" s="522">
        <f ca="1">AD7/($AB$17*$AB$18)</f>
        <v>1.0000000000000002</v>
      </c>
      <c r="AE13" s="37"/>
      <c r="AF13" s="37"/>
      <c r="AG13" s="37"/>
      <c r="AH13" s="76" t="s">
        <v>58</v>
      </c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</row>
    <row r="14" spans="1:61" ht="12" customHeight="1">
      <c r="A14" s="37"/>
      <c r="B14" s="57">
        <v>8</v>
      </c>
      <c r="C14" s="429">
        <v>6</v>
      </c>
      <c r="D14" s="55"/>
      <c r="E14" s="37"/>
      <c r="F14" s="57">
        <f t="shared" ca="1" si="0"/>
        <v>8</v>
      </c>
      <c r="G14" s="58">
        <f t="shared" ca="1" si="0"/>
        <v>4</v>
      </c>
      <c r="H14" s="59">
        <f t="shared" ca="1" si="0"/>
        <v>9</v>
      </c>
      <c r="I14" s="484"/>
      <c r="J14" s="484"/>
      <c r="K14" s="463">
        <f t="shared" si="1"/>
        <v>4</v>
      </c>
      <c r="L14" s="464">
        <f t="shared" si="2"/>
        <v>8</v>
      </c>
      <c r="M14" s="491">
        <f t="shared" si="3"/>
        <v>16</v>
      </c>
      <c r="N14" s="37"/>
      <c r="O14" s="454">
        <f t="shared" si="4"/>
        <v>-1.6363636363636367</v>
      </c>
      <c r="P14" s="506">
        <f t="shared" si="5"/>
        <v>3.9090909090909092</v>
      </c>
      <c r="Q14" s="498">
        <f t="shared" si="6"/>
        <v>7.8181818181818183</v>
      </c>
      <c r="R14" s="37"/>
      <c r="S14" s="531">
        <f t="shared" si="7"/>
        <v>2.677685950413224</v>
      </c>
      <c r="T14" s="511">
        <f t="shared" si="8"/>
        <v>15.28099173553719</v>
      </c>
      <c r="U14" s="534">
        <f t="shared" si="9"/>
        <v>61.123966942148762</v>
      </c>
      <c r="V14" s="37"/>
      <c r="W14" s="449">
        <f t="shared" si="10"/>
        <v>-6.3966942148760344</v>
      </c>
      <c r="X14" s="450">
        <f t="shared" si="11"/>
        <v>-12.793388429752069</v>
      </c>
      <c r="Y14" s="451">
        <f t="shared" si="12"/>
        <v>30.561983471074381</v>
      </c>
      <c r="Z14" s="37"/>
      <c r="AA14" s="515" t="s">
        <v>69</v>
      </c>
      <c r="AB14" s="523">
        <f>AB8/($AB$18*$AB$16)</f>
        <v>-0.93321552604960156</v>
      </c>
      <c r="AC14" s="524">
        <f>AC8/($AB$17*$AB$18)</f>
        <v>1.0000000000000002</v>
      </c>
      <c r="AD14" s="518">
        <f>AD8/($AB$18*$AB$18)</f>
        <v>1.0000000000000002</v>
      </c>
      <c r="AE14" s="37"/>
      <c r="AF14" s="52">
        <f>MATCH(AF10,S4:U4,0)</f>
        <v>1</v>
      </c>
      <c r="AG14" s="53">
        <f ca="1">MATCH(AG10,C4:Y4,0)</f>
        <v>21</v>
      </c>
      <c r="AH14" s="54">
        <f ca="1">MATCH(AH10,C4:Y4,0)</f>
        <v>22</v>
      </c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</row>
    <row r="15" spans="1:61" ht="12" customHeight="1">
      <c r="A15" s="37"/>
      <c r="B15" s="57">
        <v>6</v>
      </c>
      <c r="C15" s="429">
        <v>4</v>
      </c>
      <c r="D15" s="55"/>
      <c r="E15" s="37"/>
      <c r="F15" s="57">
        <f t="shared" ca="1" si="0"/>
        <v>5</v>
      </c>
      <c r="G15" s="58">
        <f t="shared" ca="1" si="0"/>
        <v>2</v>
      </c>
      <c r="H15" s="59">
        <f t="shared" ca="1" si="0"/>
        <v>5</v>
      </c>
      <c r="I15" s="484"/>
      <c r="J15" s="484"/>
      <c r="K15" s="463">
        <f t="shared" si="1"/>
        <v>4</v>
      </c>
      <c r="L15" s="464">
        <f t="shared" si="2"/>
        <v>8</v>
      </c>
      <c r="M15" s="491">
        <f t="shared" si="3"/>
        <v>16</v>
      </c>
      <c r="N15" s="37"/>
      <c r="O15" s="454">
        <f t="shared" si="4"/>
        <v>-1.6363636363636367</v>
      </c>
      <c r="P15" s="506">
        <f t="shared" si="5"/>
        <v>3.9090909090909092</v>
      </c>
      <c r="Q15" s="498">
        <f t="shared" si="6"/>
        <v>7.8181818181818183</v>
      </c>
      <c r="R15" s="37"/>
      <c r="S15" s="531">
        <f t="shared" si="7"/>
        <v>2.677685950413224</v>
      </c>
      <c r="T15" s="511">
        <f t="shared" si="8"/>
        <v>15.28099173553719</v>
      </c>
      <c r="U15" s="534">
        <f t="shared" si="9"/>
        <v>61.123966942148762</v>
      </c>
      <c r="V15" s="37"/>
      <c r="W15" s="449">
        <f t="shared" si="10"/>
        <v>-6.3966942148760344</v>
      </c>
      <c r="X15" s="450">
        <f t="shared" si="11"/>
        <v>-12.793388429752069</v>
      </c>
      <c r="Y15" s="451">
        <f t="shared" si="12"/>
        <v>30.561983471074381</v>
      </c>
      <c r="Z15" s="37"/>
      <c r="AA15" s="84"/>
      <c r="AB15" s="513"/>
      <c r="AC15" s="513"/>
      <c r="AD15" s="514"/>
      <c r="AE15" s="37"/>
      <c r="AF15" s="62">
        <f>MATCH(AF11,C5:Y5,0)</f>
        <v>21</v>
      </c>
      <c r="AG15" s="52">
        <f>MATCH(AG11,S4:U4,0)</f>
        <v>2</v>
      </c>
      <c r="AH15" s="63">
        <f ca="1">MATCH(AH11,C4:Y4,0)</f>
        <v>23</v>
      </c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</row>
    <row r="16" spans="1:61" ht="12" customHeight="1">
      <c r="A16" s="37"/>
      <c r="B16" s="67">
        <v>5</v>
      </c>
      <c r="C16" s="430">
        <v>4</v>
      </c>
      <c r="D16" s="66"/>
      <c r="E16" s="37"/>
      <c r="F16" s="67">
        <f t="shared" ca="1" si="0"/>
        <v>5</v>
      </c>
      <c r="G16" s="68">
        <f t="shared" ca="1" si="0"/>
        <v>7</v>
      </c>
      <c r="H16" s="69">
        <f t="shared" ca="1" si="0"/>
        <v>1</v>
      </c>
      <c r="I16" s="484"/>
      <c r="J16" s="484"/>
      <c r="K16" s="465">
        <f t="shared" si="1"/>
        <v>1</v>
      </c>
      <c r="L16" s="466">
        <f t="shared" si="2"/>
        <v>9</v>
      </c>
      <c r="M16" s="492">
        <f t="shared" si="3"/>
        <v>18</v>
      </c>
      <c r="N16" s="37"/>
      <c r="O16" s="455">
        <f t="shared" si="4"/>
        <v>-4.6363636363636367</v>
      </c>
      <c r="P16" s="507">
        <f t="shared" si="5"/>
        <v>4.9090909090909092</v>
      </c>
      <c r="Q16" s="499">
        <f t="shared" si="6"/>
        <v>9.8181818181818183</v>
      </c>
      <c r="R16" s="37"/>
      <c r="S16" s="532">
        <f t="shared" si="7"/>
        <v>21.495867768595044</v>
      </c>
      <c r="T16" s="512">
        <f t="shared" si="8"/>
        <v>24.099173553719009</v>
      </c>
      <c r="U16" s="535">
        <f t="shared" si="9"/>
        <v>96.396694214876035</v>
      </c>
      <c r="V16" s="37"/>
      <c r="W16" s="449">
        <f t="shared" si="10"/>
        <v>-22.760330578512399</v>
      </c>
      <c r="X16" s="450">
        <f t="shared" si="11"/>
        <v>-45.520661157024797</v>
      </c>
      <c r="Y16" s="451">
        <f t="shared" si="12"/>
        <v>48.198347107438018</v>
      </c>
      <c r="Z16" s="37"/>
      <c r="AA16" s="517" t="s">
        <v>76</v>
      </c>
      <c r="AB16" s="542">
        <f>SQRT(S18)</f>
        <v>2.2482316283126735</v>
      </c>
      <c r="AC16" s="516"/>
      <c r="AD16" s="84"/>
      <c r="AE16" s="37"/>
      <c r="AF16" s="64">
        <f>MATCH(AF12,C5:Y5,0)</f>
        <v>22</v>
      </c>
      <c r="AG16" s="65">
        <f>MATCH(AG12,C5:Y5,0)</f>
        <v>23</v>
      </c>
      <c r="AH16" s="52">
        <f>MATCH(AH12,S4:U4,0)</f>
        <v>3</v>
      </c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</row>
    <row r="17" spans="1:61" ht="15.75" customHeight="1">
      <c r="A17" s="37"/>
      <c r="B17" s="37"/>
      <c r="C17" s="37"/>
      <c r="D17" s="37"/>
      <c r="E17" s="37"/>
      <c r="F17" s="37"/>
      <c r="G17" s="37"/>
      <c r="H17" s="37"/>
      <c r="I17" s="484"/>
      <c r="J17" s="484"/>
      <c r="K17" s="495" t="s">
        <v>23</v>
      </c>
      <c r="L17" s="452"/>
      <c r="M17" s="495"/>
      <c r="N17" s="439"/>
      <c r="O17" s="444">
        <f>AVERAGEIF(K6:K16,"&lt;&gt;0",K6:K16)</f>
        <v>5.6363636363636367</v>
      </c>
      <c r="P17" s="444">
        <f>AVERAGEIF(L6:L16,"&lt;&gt;0",L6:L16)</f>
        <v>4.0909090909090908</v>
      </c>
      <c r="Q17" s="444">
        <f>IF(ISNUMBER(AVERAGEIF(M6:M16,"&lt;&gt;0",M6:M16)),AVERAGEIF(M6:M16,"&lt;&gt;0",M6:M16),"")</f>
        <v>8.1818181818181817</v>
      </c>
      <c r="R17" s="37"/>
      <c r="S17" s="456" t="s">
        <v>75</v>
      </c>
      <c r="T17" s="456" t="s">
        <v>74</v>
      </c>
      <c r="U17" s="473" t="s">
        <v>22</v>
      </c>
      <c r="V17" s="37"/>
      <c r="W17" s="470" t="s">
        <v>72</v>
      </c>
      <c r="X17" s="471" t="s">
        <v>71</v>
      </c>
      <c r="Y17" s="472" t="s">
        <v>70</v>
      </c>
      <c r="Z17" s="37"/>
      <c r="AA17" s="517" t="s">
        <v>77</v>
      </c>
      <c r="AB17" s="542">
        <f>SQRT(T18)</f>
        <v>3.080731908314823</v>
      </c>
      <c r="AC17" s="516"/>
      <c r="AD17" s="84"/>
      <c r="AE17" s="37"/>
      <c r="AF17" s="37"/>
      <c r="AG17" s="37"/>
      <c r="AH17" s="76" t="s">
        <v>58</v>
      </c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</row>
    <row r="18" spans="1:61" s="442" customFormat="1" ht="12" customHeight="1">
      <c r="A18" s="440"/>
      <c r="B18" s="440"/>
      <c r="C18" s="440"/>
      <c r="D18" s="440"/>
      <c r="E18" s="440"/>
      <c r="F18" s="440"/>
      <c r="G18" s="440"/>
      <c r="H18" s="440"/>
      <c r="I18" s="485"/>
      <c r="J18" s="485"/>
      <c r="K18" s="496" t="s">
        <v>73</v>
      </c>
      <c r="L18" s="445"/>
      <c r="M18" s="496"/>
      <c r="N18" s="441"/>
      <c r="O18" s="493">
        <f t="shared" ref="O18:P18" si="13">IF(ISNUMBER(_xlfn.VAR.S(L29:L39)),_xlfn.VAR.S(L29:L39),"")</f>
        <v>5.0545454545454565</v>
      </c>
      <c r="P18" s="493">
        <f t="shared" si="13"/>
        <v>9.4909090909090903</v>
      </c>
      <c r="Q18" s="494">
        <f>IF(ISNUMBER(_xlfn.VAR.S(N29:N39)),_xlfn.VAR.S(N29:N39),"")</f>
        <v>37.963636363636361</v>
      </c>
      <c r="R18" s="440"/>
      <c r="S18" s="502">
        <f>SUM(S6:S16)/(COUNT(S6:S16)-1)</f>
        <v>5.0545454545454547</v>
      </c>
      <c r="T18" s="502">
        <f t="shared" ref="T18:U18" si="14">SUM(T6:T16)/(COUNT(T6:T16)-1)</f>
        <v>9.4909090909090921</v>
      </c>
      <c r="U18" s="503">
        <f t="shared" si="14"/>
        <v>37.963636363636368</v>
      </c>
      <c r="V18" s="440"/>
      <c r="W18" s="487">
        <f>SUM(W6:W16)/(COUNT(C6:C16)-1)</f>
        <v>-6.4636363636363638</v>
      </c>
      <c r="X18" s="488">
        <f>IF(ISNUMBER(SUM(X6:X16)/(COUNT(X6:X16)-1)),SUM(X6:X16)/(COUNT(X6:X16)-1),"")</f>
        <v>-12.927272727272728</v>
      </c>
      <c r="Y18" s="489">
        <f>IF(ISNUMBER(SUM(Y6:Y16)/(COUNT(Y6:Y16)-1)),SUM(Y6:Y16)/(COUNT(Y6:Y16)-1),"")</f>
        <v>18.981818181818184</v>
      </c>
      <c r="Z18" s="37"/>
      <c r="AA18" s="517" t="s">
        <v>78</v>
      </c>
      <c r="AB18" s="542">
        <f>SQRT(U18)</f>
        <v>6.161463816629646</v>
      </c>
      <c r="AC18" s="516"/>
      <c r="AD18" s="84"/>
      <c r="AE18" s="440"/>
      <c r="AF18" s="440"/>
      <c r="AG18" s="440"/>
      <c r="AH18" s="440"/>
      <c r="AI18" s="440"/>
      <c r="AJ18" s="440"/>
      <c r="AK18" s="440"/>
      <c r="AL18" s="440"/>
      <c r="AM18" s="440"/>
      <c r="AN18" s="440"/>
      <c r="AO18" s="440"/>
      <c r="AP18" s="440"/>
      <c r="AQ18" s="440"/>
      <c r="AR18" s="440"/>
      <c r="AS18" s="440"/>
      <c r="AT18" s="440"/>
      <c r="AU18" s="440"/>
      <c r="AV18" s="440"/>
      <c r="AW18" s="440"/>
      <c r="AX18" s="440"/>
      <c r="AY18" s="440"/>
      <c r="AZ18" s="440"/>
      <c r="BA18" s="440"/>
      <c r="BB18" s="440"/>
      <c r="BC18" s="440"/>
      <c r="BD18" s="440"/>
      <c r="BE18" s="440"/>
      <c r="BF18" s="440"/>
      <c r="BG18" s="440"/>
      <c r="BH18" s="440"/>
      <c r="BI18" s="440"/>
    </row>
    <row r="19" spans="1:61" s="442" customFormat="1" ht="9.75" customHeight="1">
      <c r="A19" s="440"/>
      <c r="B19" s="440"/>
      <c r="C19" s="440"/>
      <c r="D19" s="440"/>
      <c r="E19" s="440"/>
      <c r="F19" s="440"/>
      <c r="G19" s="440"/>
      <c r="H19" s="440"/>
      <c r="I19" s="485"/>
      <c r="J19" s="485"/>
      <c r="K19" s="440"/>
      <c r="L19" s="440"/>
      <c r="M19" s="440"/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440"/>
      <c r="Z19" s="37"/>
      <c r="AA19" s="84"/>
      <c r="AB19" s="37"/>
      <c r="AC19" s="37"/>
      <c r="AD19" s="84"/>
      <c r="AE19" s="440"/>
      <c r="AF19" s="440"/>
      <c r="AG19" s="440"/>
      <c r="AH19" s="440"/>
      <c r="AI19" s="440"/>
      <c r="AJ19" s="440"/>
      <c r="AK19" s="440"/>
      <c r="AL19" s="440"/>
      <c r="AM19" s="440"/>
      <c r="AN19" s="440"/>
      <c r="AO19" s="440"/>
      <c r="AP19" s="440"/>
      <c r="AQ19" s="440"/>
      <c r="AR19" s="440"/>
      <c r="AS19" s="440"/>
      <c r="AT19" s="440"/>
      <c r="AU19" s="440"/>
      <c r="AV19" s="440"/>
      <c r="AW19" s="440"/>
      <c r="AX19" s="440"/>
      <c r="AY19" s="440"/>
      <c r="AZ19" s="440"/>
      <c r="BA19" s="440"/>
      <c r="BB19" s="440"/>
      <c r="BC19" s="440"/>
      <c r="BD19" s="440"/>
      <c r="BE19" s="440"/>
      <c r="BF19" s="440"/>
      <c r="BG19" s="440"/>
      <c r="BH19" s="440"/>
      <c r="BI19" s="440"/>
    </row>
    <row r="20" spans="1:61" ht="11.25" customHeight="1">
      <c r="A20" s="37"/>
      <c r="B20" s="43" t="s">
        <v>24</v>
      </c>
      <c r="C20" s="43"/>
      <c r="D20" s="43"/>
      <c r="E20" s="37"/>
      <c r="F20" s="43" t="s">
        <v>25</v>
      </c>
      <c r="G20" s="43"/>
      <c r="H20" s="43"/>
      <c r="I20" s="484"/>
      <c r="J20" s="484"/>
      <c r="K20" s="71">
        <f>_xlfn.VAR.P(L29:L39)</f>
        <v>4.5950413223140494</v>
      </c>
      <c r="L20" s="71">
        <f>_xlfn.VAR.P(M29:M39)</f>
        <v>8.6280991735537196</v>
      </c>
      <c r="M20" s="71">
        <f>_xlfn.VAR.P(N29:N39)</f>
        <v>34.512396694214878</v>
      </c>
      <c r="N20" s="70"/>
      <c r="O20" s="438" t="s">
        <v>26</v>
      </c>
      <c r="P20" s="70"/>
      <c r="Q20" s="70"/>
      <c r="R20" s="37"/>
      <c r="S20" s="71">
        <f>SUM(S6:S16)/COUNT(S6:S16)</f>
        <v>4.5950413223140494</v>
      </c>
      <c r="T20" s="71">
        <f>SUM(T6:T16)/COUNT(T6:T16)</f>
        <v>8.6280991735537196</v>
      </c>
      <c r="U20" s="71">
        <f ca="1">SUM(U6:U16)/COUNT(U6:XO16)</f>
        <v>4.6868686868686877</v>
      </c>
      <c r="V20" s="37"/>
      <c r="W20" s="37"/>
      <c r="X20" s="37"/>
      <c r="Y20" s="37"/>
      <c r="Z20" s="37"/>
      <c r="AA20" s="84"/>
      <c r="AB20" s="37"/>
      <c r="AC20" s="37"/>
      <c r="AD20" s="84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</row>
    <row r="21" spans="1:61" ht="15" customHeight="1">
      <c r="A21" s="37" t="s">
        <v>27</v>
      </c>
      <c r="B21" s="37"/>
      <c r="C21" s="37"/>
      <c r="D21" s="37"/>
      <c r="E21" s="37"/>
      <c r="F21" s="37"/>
      <c r="G21" s="37"/>
      <c r="H21" s="37"/>
      <c r="I21" s="484">
        <v>2</v>
      </c>
      <c r="J21" s="484"/>
      <c r="K21" s="37"/>
      <c r="L21" s="40"/>
      <c r="M21" s="40"/>
      <c r="N21" s="40"/>
      <c r="O21" s="37"/>
      <c r="P21" s="37"/>
      <c r="Q21" s="37"/>
      <c r="R21" s="37"/>
      <c r="S21" s="72"/>
      <c r="T21" s="72"/>
      <c r="U21" s="72"/>
      <c r="V21" s="37"/>
      <c r="W21" s="37"/>
      <c r="X21" s="37"/>
      <c r="Y21" s="37"/>
      <c r="Z21" s="37"/>
      <c r="AA21" s="84"/>
      <c r="AB21" s="37"/>
      <c r="AC21" s="37"/>
      <c r="AD21" s="84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</row>
    <row r="22" spans="1:61" ht="15" customHeight="1">
      <c r="A22" s="37" t="s">
        <v>27</v>
      </c>
      <c r="B22" s="461">
        <v>8</v>
      </c>
      <c r="C22" s="462">
        <v>1</v>
      </c>
      <c r="D22" s="46">
        <f>C22*2</f>
        <v>2</v>
      </c>
      <c r="E22" s="459">
        <v>7</v>
      </c>
      <c r="F22" s="50">
        <v>1</v>
      </c>
      <c r="G22" s="73">
        <v>1</v>
      </c>
      <c r="H22" s="46">
        <v>1</v>
      </c>
      <c r="I22" s="484">
        <f>B22*$I$21</f>
        <v>16</v>
      </c>
      <c r="J22" s="484"/>
      <c r="K22" s="37"/>
      <c r="L22" s="434" t="s">
        <v>59</v>
      </c>
      <c r="M22" s="74">
        <f t="array" ref="M22:U23">TRANSPOSE(K6:L16)</f>
        <v>8</v>
      </c>
      <c r="N22" s="74">
        <v>8</v>
      </c>
      <c r="O22" s="74">
        <v>8</v>
      </c>
      <c r="P22" s="74">
        <v>7</v>
      </c>
      <c r="Q22" s="74">
        <v>7</v>
      </c>
      <c r="R22" s="74">
        <v>6</v>
      </c>
      <c r="S22" s="74">
        <v>5</v>
      </c>
      <c r="T22" s="74">
        <v>4</v>
      </c>
      <c r="U22" s="74">
        <v>4</v>
      </c>
      <c r="V22" s="37"/>
      <c r="W22" s="37"/>
      <c r="X22" s="37"/>
      <c r="Y22" s="37"/>
      <c r="Z22" s="37"/>
      <c r="AA22" s="84"/>
      <c r="AB22" s="37"/>
      <c r="AC22" s="37"/>
      <c r="AD22" s="84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</row>
    <row r="23" spans="1:61" ht="15" customHeight="1">
      <c r="A23" s="37"/>
      <c r="B23" s="463">
        <v>8</v>
      </c>
      <c r="C23" s="464">
        <v>1</v>
      </c>
      <c r="D23" s="46">
        <f t="shared" ref="D23:D32" si="15">C23*2</f>
        <v>2</v>
      </c>
      <c r="E23" s="459">
        <v>3</v>
      </c>
      <c r="F23" s="60">
        <v>1</v>
      </c>
      <c r="G23" s="38">
        <v>2</v>
      </c>
      <c r="H23" s="56">
        <v>1</v>
      </c>
      <c r="I23" s="484">
        <f t="shared" ref="I23:I32" si="16">C23*$I$21</f>
        <v>2</v>
      </c>
      <c r="J23" s="484"/>
      <c r="K23" s="37"/>
      <c r="L23" s="435" t="s">
        <v>64</v>
      </c>
      <c r="M23" s="58">
        <v>1</v>
      </c>
      <c r="N23" s="58">
        <v>1</v>
      </c>
      <c r="O23" s="58">
        <v>1</v>
      </c>
      <c r="P23" s="58">
        <v>1</v>
      </c>
      <c r="Q23" s="58">
        <v>3</v>
      </c>
      <c r="R23" s="58">
        <v>4</v>
      </c>
      <c r="S23" s="58">
        <v>4</v>
      </c>
      <c r="T23" s="58">
        <v>5</v>
      </c>
      <c r="U23" s="58">
        <v>8</v>
      </c>
      <c r="V23" s="37"/>
      <c r="W23" s="37"/>
      <c r="X23" s="37"/>
      <c r="Y23" s="37"/>
      <c r="Z23" s="37"/>
      <c r="AA23" s="84"/>
      <c r="AB23" s="37"/>
      <c r="AC23" s="37"/>
      <c r="AD23" s="84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</row>
    <row r="24" spans="1:61" ht="21" customHeight="1">
      <c r="A24" s="37"/>
      <c r="B24" s="463">
        <v>8</v>
      </c>
      <c r="C24" s="464">
        <v>1</v>
      </c>
      <c r="D24" s="46">
        <f t="shared" si="15"/>
        <v>2</v>
      </c>
      <c r="E24" s="459">
        <v>5</v>
      </c>
      <c r="F24" s="60">
        <v>1</v>
      </c>
      <c r="G24" s="38">
        <v>3</v>
      </c>
      <c r="H24" s="56">
        <v>2</v>
      </c>
      <c r="I24" s="484">
        <f t="shared" si="16"/>
        <v>2</v>
      </c>
      <c r="J24" s="484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84"/>
      <c r="AB24" s="37"/>
      <c r="AC24" s="37"/>
      <c r="AD24" s="84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</row>
    <row r="25" spans="1:61" ht="17.25" customHeight="1">
      <c r="A25" s="37"/>
      <c r="B25" s="463">
        <v>7</v>
      </c>
      <c r="C25" s="464">
        <v>1</v>
      </c>
      <c r="D25" s="46">
        <f t="shared" si="15"/>
        <v>2</v>
      </c>
      <c r="E25" s="459">
        <v>2</v>
      </c>
      <c r="F25" s="60">
        <v>1</v>
      </c>
      <c r="G25" s="38">
        <v>4</v>
      </c>
      <c r="H25" s="56">
        <v>3</v>
      </c>
      <c r="I25" s="484">
        <f t="shared" si="16"/>
        <v>2</v>
      </c>
      <c r="J25" s="484"/>
      <c r="K25" s="76"/>
      <c r="L25" s="77" t="str">
        <f>S5</f>
        <v>VAR</v>
      </c>
      <c r="M25" s="458" t="e">
        <f t="array" ref="M25:U25">MMULT(M22:U22,K6:K16)</f>
        <v>#VALUE!</v>
      </c>
      <c r="N25" s="458" t="e">
        <v>#VALUE!</v>
      </c>
      <c r="O25" s="458" t="e">
        <v>#VALUE!</v>
      </c>
      <c r="P25" s="458" t="e">
        <v>#VALUE!</v>
      </c>
      <c r="Q25" s="458" t="e">
        <v>#VALUE!</v>
      </c>
      <c r="R25" s="458" t="e">
        <v>#VALUE!</v>
      </c>
      <c r="S25" s="458" t="e">
        <v>#VALUE!</v>
      </c>
      <c r="T25" s="458" t="e">
        <v>#VALUE!</v>
      </c>
      <c r="U25" s="458" t="e">
        <v>#VALUE!</v>
      </c>
      <c r="V25" s="37"/>
      <c r="W25" s="436" t="s">
        <v>60</v>
      </c>
      <c r="X25" s="78"/>
      <c r="Y25" s="37"/>
      <c r="Z25" s="37"/>
      <c r="AA25" s="37"/>
      <c r="AB25" s="75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</row>
    <row r="26" spans="1:61" ht="17.25" customHeight="1">
      <c r="A26" s="37"/>
      <c r="B26" s="463">
        <v>7</v>
      </c>
      <c r="C26" s="464">
        <v>3</v>
      </c>
      <c r="D26" s="46">
        <f t="shared" si="15"/>
        <v>6</v>
      </c>
      <c r="E26" s="459">
        <v>1</v>
      </c>
      <c r="F26" s="79"/>
      <c r="G26" s="80"/>
      <c r="H26" s="81"/>
      <c r="I26" s="484">
        <f t="shared" si="16"/>
        <v>6</v>
      </c>
      <c r="J26" s="484"/>
      <c r="K26" s="37"/>
      <c r="L26" s="82" t="e">
        <f>#REF!</f>
        <v>#REF!</v>
      </c>
      <c r="M26" s="83"/>
      <c r="N26" s="83"/>
      <c r="O26" s="83"/>
      <c r="P26" s="83"/>
      <c r="Q26" s="83"/>
      <c r="R26" s="83"/>
      <c r="S26" s="83"/>
      <c r="T26" s="83"/>
      <c r="U26" s="83"/>
      <c r="V26" s="37"/>
      <c r="W26" s="437" t="s">
        <v>65</v>
      </c>
      <c r="X26" s="78"/>
      <c r="Y26" s="37"/>
      <c r="Z26" s="37"/>
      <c r="AA26" s="37"/>
      <c r="AB26" s="84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</row>
    <row r="27" spans="1:61" ht="13.5" customHeight="1">
      <c r="A27" s="37"/>
      <c r="B27" s="463">
        <v>6</v>
      </c>
      <c r="C27" s="464">
        <v>4</v>
      </c>
      <c r="D27" s="46">
        <f t="shared" si="15"/>
        <v>8</v>
      </c>
      <c r="E27" s="459">
        <v>4</v>
      </c>
      <c r="F27" s="79"/>
      <c r="G27" s="80"/>
      <c r="H27" s="81"/>
      <c r="I27" s="484">
        <f t="shared" si="16"/>
        <v>8</v>
      </c>
      <c r="J27" s="484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</row>
    <row r="28" spans="1:61" ht="13.5" customHeight="1">
      <c r="A28" s="37"/>
      <c r="B28" s="463">
        <v>5</v>
      </c>
      <c r="C28" s="464">
        <v>4</v>
      </c>
      <c r="D28" s="46">
        <f t="shared" si="15"/>
        <v>8</v>
      </c>
      <c r="E28" s="459">
        <v>5</v>
      </c>
      <c r="F28" s="79"/>
      <c r="G28" s="80"/>
      <c r="H28" s="81"/>
      <c r="I28" s="484">
        <f t="shared" si="16"/>
        <v>8</v>
      </c>
      <c r="J28" s="484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</row>
    <row r="29" spans="1:61" ht="11.25" customHeight="1">
      <c r="A29" s="37"/>
      <c r="B29" s="463">
        <v>4</v>
      </c>
      <c r="C29" s="464">
        <v>5</v>
      </c>
      <c r="D29" s="46">
        <f t="shared" si="15"/>
        <v>10</v>
      </c>
      <c r="E29" s="459">
        <v>2</v>
      </c>
      <c r="F29" s="79"/>
      <c r="G29" s="80"/>
      <c r="H29" s="81"/>
      <c r="I29" s="484">
        <f t="shared" si="16"/>
        <v>10</v>
      </c>
      <c r="J29" s="484"/>
      <c r="K29" s="85">
        <v>1</v>
      </c>
      <c r="L29" s="86">
        <f t="shared" ref="L29:N39" si="17">IF(K6=0,"",K6)</f>
        <v>8</v>
      </c>
      <c r="M29" s="87">
        <f t="shared" si="17"/>
        <v>1</v>
      </c>
      <c r="N29" s="88">
        <f t="shared" si="17"/>
        <v>2</v>
      </c>
      <c r="O29" s="85"/>
      <c r="P29" s="86">
        <f t="shared" ref="P29:P39" si="18">IF(K6=0,"",K6-O$17)</f>
        <v>2.3636363636363633</v>
      </c>
      <c r="Q29" s="87">
        <f t="shared" ref="Q29:Q39" si="19">IF(L6=0,"",L6-P$17)</f>
        <v>-3.0909090909090908</v>
      </c>
      <c r="R29" s="88">
        <f t="shared" ref="R29:R39" si="20">IF(M6=0,"",M6-Q$17)</f>
        <v>-6.1818181818181817</v>
      </c>
      <c r="S29" s="88">
        <f t="shared" ref="S29:S39" si="21">IF(K6=0,"",(K6-O$17)^2)</f>
        <v>5.5867768595041305</v>
      </c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</row>
    <row r="30" spans="1:61" ht="11.25" customHeight="1">
      <c r="A30" s="37"/>
      <c r="B30" s="463">
        <v>4</v>
      </c>
      <c r="C30" s="464">
        <v>8</v>
      </c>
      <c r="D30" s="46">
        <f t="shared" si="15"/>
        <v>16</v>
      </c>
      <c r="E30" s="459">
        <v>5</v>
      </c>
      <c r="F30" s="79"/>
      <c r="G30" s="80"/>
      <c r="H30" s="81"/>
      <c r="I30" s="484">
        <f t="shared" si="16"/>
        <v>16</v>
      </c>
      <c r="J30" s="484"/>
      <c r="K30" s="85">
        <f>K29+1</f>
        <v>2</v>
      </c>
      <c r="L30" s="89">
        <f t="shared" si="17"/>
        <v>8</v>
      </c>
      <c r="M30" s="85">
        <f t="shared" si="17"/>
        <v>1</v>
      </c>
      <c r="N30" s="90">
        <f t="shared" si="17"/>
        <v>2</v>
      </c>
      <c r="O30" s="85"/>
      <c r="P30" s="89">
        <f t="shared" si="18"/>
        <v>2.3636363636363633</v>
      </c>
      <c r="Q30" s="85">
        <f t="shared" si="19"/>
        <v>-3.0909090909090908</v>
      </c>
      <c r="R30" s="90">
        <f t="shared" si="20"/>
        <v>-6.1818181818181817</v>
      </c>
      <c r="S30" s="90">
        <f t="shared" si="21"/>
        <v>5.5867768595041305</v>
      </c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</row>
    <row r="31" spans="1:61" ht="11.25" customHeight="1">
      <c r="A31" s="37"/>
      <c r="B31" s="463">
        <v>4</v>
      </c>
      <c r="C31" s="464">
        <v>8</v>
      </c>
      <c r="D31" s="46">
        <f t="shared" si="15"/>
        <v>16</v>
      </c>
      <c r="E31" s="459">
        <v>9</v>
      </c>
      <c r="F31" s="79"/>
      <c r="G31" s="80"/>
      <c r="H31" s="81"/>
      <c r="I31" s="484">
        <f t="shared" si="16"/>
        <v>16</v>
      </c>
      <c r="J31" s="484"/>
      <c r="K31" s="85">
        <f t="shared" ref="K31:K39" si="22">K30+1</f>
        <v>3</v>
      </c>
      <c r="L31" s="89">
        <f t="shared" si="17"/>
        <v>8</v>
      </c>
      <c r="M31" s="85">
        <f t="shared" si="17"/>
        <v>1</v>
      </c>
      <c r="N31" s="90">
        <f t="shared" si="17"/>
        <v>2</v>
      </c>
      <c r="O31" s="85"/>
      <c r="P31" s="89">
        <f t="shared" si="18"/>
        <v>2.3636363636363633</v>
      </c>
      <c r="Q31" s="85">
        <f t="shared" si="19"/>
        <v>-3.0909090909090908</v>
      </c>
      <c r="R31" s="90">
        <f t="shared" si="20"/>
        <v>-6.1818181818181817</v>
      </c>
      <c r="S31" s="90">
        <f t="shared" si="21"/>
        <v>5.5867768595041305</v>
      </c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</row>
    <row r="32" spans="1:61" ht="11.25" customHeight="1">
      <c r="A32" s="37"/>
      <c r="B32" s="465">
        <v>1</v>
      </c>
      <c r="C32" s="466">
        <v>9</v>
      </c>
      <c r="D32" s="46">
        <f t="shared" si="15"/>
        <v>18</v>
      </c>
      <c r="E32" s="459">
        <v>9</v>
      </c>
      <c r="F32" s="91"/>
      <c r="G32" s="92"/>
      <c r="H32" s="93"/>
      <c r="I32" s="484">
        <f t="shared" si="16"/>
        <v>18</v>
      </c>
      <c r="J32" s="484"/>
      <c r="K32" s="85">
        <f t="shared" si="22"/>
        <v>4</v>
      </c>
      <c r="L32" s="89">
        <f t="shared" si="17"/>
        <v>7</v>
      </c>
      <c r="M32" s="85">
        <f t="shared" si="17"/>
        <v>1</v>
      </c>
      <c r="N32" s="90">
        <f t="shared" si="17"/>
        <v>2</v>
      </c>
      <c r="O32" s="85"/>
      <c r="P32" s="89">
        <f t="shared" si="18"/>
        <v>1.3636363636363633</v>
      </c>
      <c r="Q32" s="85">
        <f t="shared" si="19"/>
        <v>-3.0909090909090908</v>
      </c>
      <c r="R32" s="90">
        <f t="shared" si="20"/>
        <v>-6.1818181818181817</v>
      </c>
      <c r="S32" s="90">
        <f t="shared" si="21"/>
        <v>1.8595041322314041</v>
      </c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</row>
    <row r="33" spans="1:61" ht="11.25" customHeight="1">
      <c r="A33" s="37"/>
      <c r="B33" s="37"/>
      <c r="C33" s="37"/>
      <c r="D33" s="37"/>
      <c r="E33" s="37"/>
      <c r="F33" s="37"/>
      <c r="G33" s="37"/>
      <c r="H33" s="37"/>
      <c r="I33" s="484"/>
      <c r="J33" s="484"/>
      <c r="K33" s="85">
        <f t="shared" si="22"/>
        <v>5</v>
      </c>
      <c r="L33" s="89">
        <f t="shared" si="17"/>
        <v>7</v>
      </c>
      <c r="M33" s="85">
        <f t="shared" si="17"/>
        <v>3</v>
      </c>
      <c r="N33" s="90">
        <f t="shared" si="17"/>
        <v>6</v>
      </c>
      <c r="O33" s="85"/>
      <c r="P33" s="89">
        <f t="shared" si="18"/>
        <v>1.3636363636363633</v>
      </c>
      <c r="Q33" s="85">
        <f t="shared" si="19"/>
        <v>-1.0909090909090908</v>
      </c>
      <c r="R33" s="90">
        <f t="shared" si="20"/>
        <v>-2.1818181818181817</v>
      </c>
      <c r="S33" s="90">
        <f t="shared" si="21"/>
        <v>1.8595041322314041</v>
      </c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</row>
    <row r="34" spans="1:61" ht="11.25" customHeight="1">
      <c r="A34" s="37"/>
      <c r="B34" s="43" t="s">
        <v>28</v>
      </c>
      <c r="C34" s="43"/>
      <c r="D34" s="37"/>
      <c r="E34" s="37"/>
      <c r="F34" s="37"/>
      <c r="G34" s="37"/>
      <c r="H34" s="37"/>
      <c r="I34" s="484"/>
      <c r="J34" s="484"/>
      <c r="K34" s="85">
        <f t="shared" si="22"/>
        <v>6</v>
      </c>
      <c r="L34" s="89">
        <f t="shared" si="17"/>
        <v>6</v>
      </c>
      <c r="M34" s="85">
        <f t="shared" si="17"/>
        <v>4</v>
      </c>
      <c r="N34" s="90">
        <f t="shared" si="17"/>
        <v>8</v>
      </c>
      <c r="O34" s="85"/>
      <c r="P34" s="89">
        <f t="shared" si="18"/>
        <v>0.36363636363636331</v>
      </c>
      <c r="Q34" s="85">
        <f t="shared" si="19"/>
        <v>-9.0909090909090828E-2</v>
      </c>
      <c r="R34" s="90">
        <f t="shared" si="20"/>
        <v>-0.18181818181818166</v>
      </c>
      <c r="S34" s="90">
        <f t="shared" si="21"/>
        <v>0.13223140495867744</v>
      </c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</row>
    <row r="35" spans="1:61" ht="11.25" customHeight="1">
      <c r="A35" s="37"/>
      <c r="B35" s="37"/>
      <c r="C35" s="37"/>
      <c r="D35" s="37"/>
      <c r="E35" s="37"/>
      <c r="F35" s="37"/>
      <c r="G35" s="37"/>
      <c r="H35" s="37"/>
      <c r="I35" s="484"/>
      <c r="J35" s="484"/>
      <c r="K35" s="85">
        <f t="shared" si="22"/>
        <v>7</v>
      </c>
      <c r="L35" s="89">
        <f t="shared" si="17"/>
        <v>5</v>
      </c>
      <c r="M35" s="85">
        <f t="shared" si="17"/>
        <v>4</v>
      </c>
      <c r="N35" s="90">
        <f t="shared" si="17"/>
        <v>8</v>
      </c>
      <c r="O35" s="85"/>
      <c r="P35" s="89">
        <f t="shared" si="18"/>
        <v>-0.63636363636363669</v>
      </c>
      <c r="Q35" s="85">
        <f t="shared" si="19"/>
        <v>-9.0909090909090828E-2</v>
      </c>
      <c r="R35" s="90">
        <f t="shared" si="20"/>
        <v>-0.18181818181818166</v>
      </c>
      <c r="S35" s="90">
        <f t="shared" si="21"/>
        <v>0.40495867768595084</v>
      </c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</row>
    <row r="36" spans="1:61" ht="11.25" customHeight="1">
      <c r="A36" s="37"/>
      <c r="B36" s="50">
        <v>1</v>
      </c>
      <c r="C36" s="73">
        <v>4</v>
      </c>
      <c r="D36" s="51">
        <v>7</v>
      </c>
      <c r="E36" s="37"/>
      <c r="F36" s="37"/>
      <c r="G36" s="37"/>
      <c r="H36" s="37"/>
      <c r="I36" s="484"/>
      <c r="J36" s="484"/>
      <c r="K36" s="85">
        <f t="shared" si="22"/>
        <v>8</v>
      </c>
      <c r="L36" s="89">
        <f t="shared" si="17"/>
        <v>4</v>
      </c>
      <c r="M36" s="85">
        <f t="shared" si="17"/>
        <v>5</v>
      </c>
      <c r="N36" s="90">
        <f t="shared" si="17"/>
        <v>10</v>
      </c>
      <c r="O36" s="85"/>
      <c r="P36" s="89">
        <f t="shared" si="18"/>
        <v>-1.6363636363636367</v>
      </c>
      <c r="Q36" s="85">
        <f t="shared" si="19"/>
        <v>0.90909090909090917</v>
      </c>
      <c r="R36" s="90">
        <f t="shared" si="20"/>
        <v>1.8181818181818183</v>
      </c>
      <c r="S36" s="90">
        <f t="shared" si="21"/>
        <v>2.677685950413224</v>
      </c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</row>
    <row r="37" spans="1:61" ht="11.25" customHeight="1">
      <c r="A37" s="37"/>
      <c r="B37" s="60">
        <v>2</v>
      </c>
      <c r="C37" s="38">
        <v>5</v>
      </c>
      <c r="D37" s="61">
        <v>8</v>
      </c>
      <c r="E37" s="37"/>
      <c r="F37" s="37"/>
      <c r="G37" s="37"/>
      <c r="H37" s="37"/>
      <c r="I37" s="484"/>
      <c r="J37" s="484"/>
      <c r="K37" s="85">
        <f t="shared" si="22"/>
        <v>9</v>
      </c>
      <c r="L37" s="89">
        <f t="shared" si="17"/>
        <v>4</v>
      </c>
      <c r="M37" s="85">
        <f t="shared" si="17"/>
        <v>8</v>
      </c>
      <c r="N37" s="90">
        <f t="shared" si="17"/>
        <v>16</v>
      </c>
      <c r="O37" s="85"/>
      <c r="P37" s="89">
        <f t="shared" si="18"/>
        <v>-1.6363636363636367</v>
      </c>
      <c r="Q37" s="85">
        <f t="shared" si="19"/>
        <v>3.9090909090909092</v>
      </c>
      <c r="R37" s="90">
        <f t="shared" si="20"/>
        <v>7.8181818181818183</v>
      </c>
      <c r="S37" s="90">
        <f t="shared" si="21"/>
        <v>2.677685950413224</v>
      </c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</row>
    <row r="38" spans="1:61" ht="11.25" customHeight="1">
      <c r="A38" s="37"/>
      <c r="B38" s="60">
        <v>3</v>
      </c>
      <c r="C38" s="38">
        <v>6</v>
      </c>
      <c r="D38" s="61">
        <v>9</v>
      </c>
      <c r="E38" s="37"/>
      <c r="F38" s="37"/>
      <c r="G38" s="37"/>
      <c r="H38" s="37"/>
      <c r="I38" s="484"/>
      <c r="J38" s="484"/>
      <c r="K38" s="85">
        <f t="shared" si="22"/>
        <v>10</v>
      </c>
      <c r="L38" s="89">
        <f t="shared" si="17"/>
        <v>4</v>
      </c>
      <c r="M38" s="85">
        <f t="shared" si="17"/>
        <v>8</v>
      </c>
      <c r="N38" s="90">
        <f t="shared" si="17"/>
        <v>16</v>
      </c>
      <c r="O38" s="85"/>
      <c r="P38" s="89">
        <f t="shared" si="18"/>
        <v>-1.6363636363636367</v>
      </c>
      <c r="Q38" s="85">
        <f t="shared" si="19"/>
        <v>3.9090909090909092</v>
      </c>
      <c r="R38" s="90">
        <f t="shared" si="20"/>
        <v>7.8181818181818183</v>
      </c>
      <c r="S38" s="90">
        <f t="shared" si="21"/>
        <v>2.677685950413224</v>
      </c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</row>
    <row r="39" spans="1:61" ht="11.25" customHeight="1">
      <c r="A39" s="37"/>
      <c r="B39" s="60">
        <v>4</v>
      </c>
      <c r="C39" s="38">
        <v>5</v>
      </c>
      <c r="D39" s="61">
        <v>6</v>
      </c>
      <c r="E39" s="37"/>
      <c r="F39" s="37"/>
      <c r="G39" s="37"/>
      <c r="H39" s="37"/>
      <c r="I39" s="484"/>
      <c r="J39" s="484"/>
      <c r="K39" s="85">
        <f t="shared" si="22"/>
        <v>11</v>
      </c>
      <c r="L39" s="94">
        <f t="shared" si="17"/>
        <v>1</v>
      </c>
      <c r="M39" s="95">
        <f t="shared" si="17"/>
        <v>9</v>
      </c>
      <c r="N39" s="96">
        <f t="shared" si="17"/>
        <v>18</v>
      </c>
      <c r="O39" s="85"/>
      <c r="P39" s="94">
        <f t="shared" si="18"/>
        <v>-4.6363636363636367</v>
      </c>
      <c r="Q39" s="95">
        <f t="shared" si="19"/>
        <v>4.9090909090909092</v>
      </c>
      <c r="R39" s="96">
        <f t="shared" si="20"/>
        <v>9.8181818181818183</v>
      </c>
      <c r="S39" s="96">
        <f t="shared" si="21"/>
        <v>21.495867768595044</v>
      </c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</row>
    <row r="40" spans="1:61" ht="13.5" customHeight="1">
      <c r="A40" s="37"/>
      <c r="B40" s="97"/>
      <c r="C40" s="40"/>
      <c r="D40" s="55"/>
      <c r="E40" s="37"/>
      <c r="F40" s="37"/>
      <c r="G40" s="37"/>
      <c r="H40" s="37"/>
      <c r="I40" s="484"/>
      <c r="J40" s="484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</row>
    <row r="41" spans="1:61" ht="13.5" customHeight="1">
      <c r="A41" s="37"/>
      <c r="B41" s="97"/>
      <c r="C41" s="40"/>
      <c r="D41" s="55"/>
      <c r="E41" s="37"/>
      <c r="F41" s="37"/>
      <c r="G41" s="37"/>
      <c r="H41" s="37"/>
      <c r="I41" s="484"/>
      <c r="J41" s="484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</row>
    <row r="42" spans="1:61" ht="13.5" customHeight="1">
      <c r="A42" s="37"/>
      <c r="B42" s="97"/>
      <c r="C42" s="40"/>
      <c r="D42" s="55"/>
      <c r="E42" s="37"/>
      <c r="F42" s="37"/>
      <c r="G42" s="37"/>
      <c r="H42" s="37"/>
      <c r="I42" s="484"/>
      <c r="J42" s="484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</row>
    <row r="43" spans="1:61" ht="13.5" customHeight="1">
      <c r="A43" s="37"/>
      <c r="B43" s="97"/>
      <c r="C43" s="40"/>
      <c r="D43" s="55"/>
      <c r="E43" s="37"/>
      <c r="F43" s="37"/>
      <c r="G43" s="37"/>
      <c r="H43" s="37"/>
      <c r="I43" s="484"/>
      <c r="J43" s="484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</row>
    <row r="44" spans="1:61" ht="13.5" customHeight="1">
      <c r="A44" s="37"/>
      <c r="B44" s="97"/>
      <c r="C44" s="40"/>
      <c r="D44" s="55"/>
      <c r="E44" s="37"/>
      <c r="F44" s="37"/>
      <c r="G44" s="37"/>
      <c r="H44" s="37"/>
      <c r="I44" s="484"/>
      <c r="J44" s="484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</row>
    <row r="45" spans="1:61" ht="13.5" customHeight="1">
      <c r="A45" s="37"/>
      <c r="B45" s="97"/>
      <c r="C45" s="40"/>
      <c r="D45" s="55"/>
      <c r="E45" s="37"/>
      <c r="F45" s="37"/>
      <c r="G45" s="37"/>
      <c r="H45" s="37"/>
      <c r="I45" s="484"/>
      <c r="J45" s="484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</row>
    <row r="46" spans="1:61" ht="13.5" customHeight="1">
      <c r="A46" s="37"/>
      <c r="B46" s="98"/>
      <c r="C46" s="99"/>
      <c r="D46" s="66"/>
      <c r="E46" s="37"/>
      <c r="F46" s="37"/>
      <c r="G46" s="37"/>
      <c r="H46" s="37"/>
      <c r="I46" s="484"/>
      <c r="J46" s="484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</row>
    <row r="47" spans="1:61" ht="13.5" customHeight="1">
      <c r="A47" s="37"/>
      <c r="B47" s="37"/>
      <c r="C47" s="37"/>
      <c r="D47" s="37"/>
      <c r="E47" s="37"/>
      <c r="F47" s="37"/>
      <c r="G47" s="37"/>
      <c r="H47" s="37"/>
      <c r="I47" s="484"/>
      <c r="J47" s="484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</row>
    <row r="48" spans="1:61" ht="13.5" customHeight="1">
      <c r="A48" s="37"/>
      <c r="B48" s="37"/>
      <c r="C48" s="37"/>
      <c r="D48" s="37"/>
      <c r="E48" s="37"/>
      <c r="F48" s="37"/>
      <c r="G48" s="37"/>
      <c r="H48" s="37"/>
      <c r="I48" s="484"/>
      <c r="J48" s="484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</row>
    <row r="49" spans="1:61" ht="13.5" customHeight="1">
      <c r="A49" s="37"/>
      <c r="B49" s="37"/>
      <c r="C49" s="37"/>
      <c r="D49" s="37"/>
      <c r="E49" s="37"/>
      <c r="F49" s="37"/>
      <c r="G49" s="37"/>
      <c r="H49" s="37"/>
      <c r="I49" s="484"/>
      <c r="J49" s="484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</row>
    <row r="50" spans="1:61" ht="13.5" customHeight="1">
      <c r="A50" s="37"/>
      <c r="B50" s="37"/>
      <c r="C50" s="37"/>
      <c r="D50" s="37"/>
      <c r="E50" s="37"/>
      <c r="F50" s="37"/>
      <c r="G50" s="37"/>
      <c r="H50" s="37"/>
      <c r="I50" s="484"/>
      <c r="J50" s="484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</row>
    <row r="51" spans="1:61" ht="13.5" customHeight="1">
      <c r="A51" s="37"/>
      <c r="B51" s="37"/>
      <c r="C51" s="37"/>
      <c r="D51" s="37"/>
      <c r="E51" s="37"/>
      <c r="F51" s="37"/>
      <c r="G51" s="37"/>
      <c r="H51" s="37"/>
      <c r="I51" s="484"/>
      <c r="J51" s="484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</row>
    <row r="52" spans="1:61" ht="13.5" customHeight="1">
      <c r="A52" s="37"/>
      <c r="B52" s="37"/>
      <c r="C52" s="37"/>
      <c r="D52" s="37"/>
      <c r="E52" s="37"/>
      <c r="F52" s="37"/>
      <c r="G52" s="37"/>
      <c r="H52" s="37"/>
      <c r="I52" s="484"/>
      <c r="J52" s="484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</row>
    <row r="53" spans="1:61" ht="13.5" customHeight="1">
      <c r="A53" s="37"/>
      <c r="B53" s="37"/>
      <c r="C53" s="37"/>
      <c r="D53" s="37"/>
      <c r="E53" s="37"/>
      <c r="F53" s="37"/>
      <c r="G53" s="37"/>
      <c r="H53" s="37"/>
      <c r="I53" s="484"/>
      <c r="J53" s="484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</row>
    <row r="54" spans="1:61" ht="13.5" customHeight="1">
      <c r="A54" s="37"/>
      <c r="B54" s="37"/>
      <c r="C54" s="37"/>
      <c r="D54" s="37"/>
      <c r="E54" s="37"/>
      <c r="F54" s="37"/>
      <c r="G54" s="37"/>
      <c r="H54" s="37"/>
      <c r="I54" s="484"/>
      <c r="J54" s="484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</row>
    <row r="55" spans="1:61" ht="13.5" customHeight="1">
      <c r="A55" s="37"/>
      <c r="B55" s="37"/>
      <c r="C55" s="37"/>
      <c r="D55" s="37"/>
      <c r="E55" s="37"/>
      <c r="F55" s="37"/>
      <c r="G55" s="37"/>
      <c r="H55" s="37"/>
      <c r="I55" s="484"/>
      <c r="J55" s="484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</row>
    <row r="56" spans="1:61" ht="13.5" customHeight="1">
      <c r="A56" s="37"/>
      <c r="B56" s="37"/>
      <c r="C56" s="37"/>
      <c r="D56" s="37"/>
      <c r="E56" s="37"/>
      <c r="F56" s="37"/>
      <c r="G56" s="37"/>
      <c r="H56" s="37"/>
      <c r="I56" s="484"/>
      <c r="J56" s="484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</row>
    <row r="57" spans="1:61" ht="13.5" customHeight="1">
      <c r="A57" s="37"/>
      <c r="B57" s="37"/>
      <c r="C57" s="37"/>
      <c r="D57" s="37"/>
      <c r="E57" s="37"/>
      <c r="F57" s="37"/>
      <c r="G57" s="37"/>
      <c r="H57" s="37"/>
      <c r="I57" s="484"/>
      <c r="J57" s="484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</row>
    <row r="58" spans="1:61" ht="13.5" customHeight="1">
      <c r="A58" s="37"/>
      <c r="B58" s="37"/>
      <c r="C58" s="37"/>
      <c r="D58" s="37"/>
      <c r="E58" s="37"/>
      <c r="F58" s="37"/>
      <c r="G58" s="37"/>
      <c r="H58" s="37"/>
      <c r="I58" s="484"/>
      <c r="J58" s="484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</row>
    <row r="59" spans="1:61" ht="13.5" customHeight="1">
      <c r="A59" s="37"/>
      <c r="B59" s="37"/>
      <c r="C59" s="37"/>
      <c r="D59" s="37"/>
      <c r="E59" s="37"/>
      <c r="F59" s="37"/>
      <c r="G59" s="37"/>
      <c r="H59" s="37"/>
      <c r="I59" s="484"/>
      <c r="J59" s="484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</row>
    <row r="60" spans="1:61" ht="13.5" customHeight="1">
      <c r="A60" s="37"/>
      <c r="B60" s="37"/>
      <c r="C60" s="37"/>
      <c r="D60" s="37"/>
      <c r="E60" s="37"/>
      <c r="F60" s="37"/>
      <c r="G60" s="37"/>
      <c r="H60" s="37"/>
      <c r="I60" s="484"/>
      <c r="J60" s="484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</row>
    <row r="61" spans="1:61" ht="13.5" customHeight="1">
      <c r="A61" s="37"/>
      <c r="B61" s="37"/>
      <c r="C61" s="37"/>
      <c r="D61" s="37"/>
      <c r="E61" s="37"/>
      <c r="F61" s="37"/>
      <c r="G61" s="37"/>
      <c r="H61" s="37"/>
      <c r="I61" s="484"/>
      <c r="J61" s="484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</row>
    <row r="62" spans="1:61" ht="13.5" customHeight="1">
      <c r="A62" s="37"/>
      <c r="B62" s="37"/>
      <c r="C62" s="37"/>
      <c r="D62" s="37"/>
      <c r="E62" s="37"/>
      <c r="F62" s="37"/>
      <c r="G62" s="37"/>
      <c r="H62" s="37"/>
      <c r="I62" s="484"/>
      <c r="J62" s="484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</row>
  </sheetData>
  <sortState xmlns:xlrd2="http://schemas.microsoft.com/office/spreadsheetml/2017/richdata2" ref="U44:V54">
    <sortCondition descending="1" ref="U44:U54"/>
  </sortState>
  <conditionalFormatting sqref="B6:C16">
    <cfRule type="cellIs" dxfId="2" priority="23" operator="equal">
      <formula>0</formula>
    </cfRule>
  </conditionalFormatting>
  <conditionalFormatting sqref="B22:C32">
    <cfRule type="dataBar" priority="6">
      <dataBar>
        <cfvo type="min"/>
        <cfvo type="max"/>
        <color theme="8"/>
      </dataBar>
      <extLst>
        <ext xmlns:x14="http://schemas.microsoft.com/office/spreadsheetml/2009/9/main" uri="{B025F937-C7B1-47D3-B67F-A62EFF666E3E}">
          <x14:id>{08D05F53-B98C-4DB1-87BA-77EDD99F40B7}</x14:id>
        </ext>
      </extLst>
    </cfRule>
  </conditionalFormatting>
  <conditionalFormatting sqref="F6:H16">
    <cfRule type="cellIs" dxfId="1" priority="24" operator="equal">
      <formula>0</formula>
    </cfRule>
  </conditionalFormatting>
  <conditionalFormatting sqref="N6:N16">
    <cfRule type="dataBar" priority="2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{C2BB9D21-86B8-4811-84D9-C1EF427DC922}</x14:id>
        </ext>
      </extLst>
    </cfRule>
  </conditionalFormatting>
  <conditionalFormatting sqref="O17:Q17 K6:M16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{81BB58DD-10DF-4FA4-BB26-34DB6E8C1EC8}</x14:id>
        </ext>
      </extLst>
    </cfRule>
  </conditionalFormatting>
  <conditionalFormatting sqref="S6:T16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{864E164B-3DA6-4841-A16A-4BFC602CA39A}</x14:id>
        </ext>
      </extLst>
    </cfRule>
  </conditionalFormatting>
  <conditionalFormatting sqref="U6:U16">
    <cfRule type="cellIs" dxfId="0" priority="19" operator="equal">
      <formula>0</formula>
    </cfRule>
  </conditionalFormatting>
  <conditionalFormatting sqref="W19:Y19">
    <cfRule type="colorScale" priority="18">
      <colorScale>
        <cfvo type="min"/>
        <cfvo type="percentile" val="50"/>
        <cfvo type="max"/>
        <color theme="7" tint="0.79998168889431442"/>
        <color theme="0"/>
        <color theme="5" tint="-0.249977111117893"/>
      </colorScale>
    </cfRule>
  </conditionalFormatting>
  <conditionalFormatting sqref="AB3:AD3">
    <cfRule type="dataBar" priority="9">
      <dataBar>
        <cfvo type="min"/>
        <cfvo type="max"/>
        <color rgb="FF00FF00"/>
      </dataBar>
      <extLst>
        <ext xmlns:x14="http://schemas.microsoft.com/office/spreadsheetml/2009/9/main" uri="{B025F937-C7B1-47D3-B67F-A62EFF666E3E}">
          <x14:id>{BBF905AD-AA39-4970-B1C0-155BAD9165FB}</x14:id>
        </ext>
      </extLst>
    </cfRule>
  </conditionalFormatting>
  <conditionalFormatting sqref="AB6:AD6 AD8 AC7:AD7 S18:Y18">
    <cfRule type="dataBar" priority="7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{A41AACC8-5C69-422E-A316-7CC51A3A6BFC}</x14:id>
        </ext>
      </extLst>
    </cfRule>
  </conditionalFormatting>
  <conditionalFormatting sqref="AB12:AD14">
    <cfRule type="dataBar" priority="1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{179C47D9-50B8-466E-9624-53B338F38A62}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D05F53-B98C-4DB1-87BA-77EDD99F40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B22:C32</xm:sqref>
        </x14:conditionalFormatting>
        <x14:conditionalFormatting xmlns:xm="http://schemas.microsoft.com/office/excel/2006/main">
          <x14:cfRule type="dataBar" id="{C2BB9D21-86B8-4811-84D9-C1EF427DC9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N6:N16</xm:sqref>
        </x14:conditionalFormatting>
        <x14:conditionalFormatting xmlns:xm="http://schemas.microsoft.com/office/excel/2006/main">
          <x14:cfRule type="dataBar" id="{81BB58DD-10DF-4FA4-BB26-34DB6E8C1E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O17:Q17 K6:M16</xm:sqref>
        </x14:conditionalFormatting>
        <x14:conditionalFormatting xmlns:xm="http://schemas.microsoft.com/office/excel/2006/main">
          <x14:cfRule type="dataBar" id="{864E164B-3DA6-4841-A16A-4BFC602CA3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S6:T16</xm:sqref>
        </x14:conditionalFormatting>
        <x14:conditionalFormatting xmlns:xm="http://schemas.microsoft.com/office/excel/2006/main">
          <x14:cfRule type="dataBar" id="{BBF905AD-AA39-4970-B1C0-155BAD9165FB}">
            <x14:dataBar minLength="0" maxLength="100" gradient="0">
              <x14:cfvo type="autoMin"/>
              <x14:cfvo type="autoMax"/>
              <x14:negativeFillColor theme="5"/>
              <x14:axisColor rgb="FF000000"/>
            </x14:dataBar>
          </x14:cfRule>
          <xm:sqref>AB3:AD3</xm:sqref>
        </x14:conditionalFormatting>
        <x14:conditionalFormatting xmlns:xm="http://schemas.microsoft.com/office/excel/2006/main">
          <x14:cfRule type="dataBar" id="{A41AACC8-5C69-422E-A316-7CC51A3A6BFC}">
            <x14:dataBar minLength="0" maxLength="100" gradient="0">
              <x14:cfvo type="autoMin"/>
              <x14:cfvo type="autoMax"/>
              <x14:negativeFillColor rgb="FF2525FF"/>
              <x14:axisColor rgb="FF000000"/>
            </x14:dataBar>
          </x14:cfRule>
          <xm:sqref>AB6:AD6 AD8 AC7:AD7 S18:Y18</xm:sqref>
        </x14:conditionalFormatting>
        <x14:conditionalFormatting xmlns:xm="http://schemas.microsoft.com/office/excel/2006/main">
          <x14:cfRule type="dataBar" id="{179C47D9-50B8-466E-9624-53B338F38A62}">
            <x14:dataBar minLength="0" maxLength="100" gradient="0">
              <x14:cfvo type="autoMin"/>
              <x14:cfvo type="autoMax"/>
              <x14:negativeFillColor rgb="FF2525FF"/>
              <x14:axisColor rgb="FF000000"/>
            </x14:dataBar>
          </x14:cfRule>
          <xm:sqref>AB12:AD14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87D56-028F-4823-BAE7-8F064ED4C6BC}">
  <sheetPr codeName="Sheet1">
    <tabColor theme="8" tint="0.59999389629810485"/>
  </sheetPr>
  <dimension ref="A1:CQ260"/>
  <sheetViews>
    <sheetView zoomScale="190" zoomScaleNormal="190" workbookViewId="0">
      <selection activeCell="J2" sqref="J2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 t="s">
        <v>3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2"/>
      <c r="C11" s="1"/>
      <c r="D11" s="1"/>
      <c r="E11" s="1"/>
      <c r="F11" s="1"/>
      <c r="G11" s="1" t="s">
        <v>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4"/>
      <c r="C12" s="5"/>
      <c r="D12" s="5"/>
      <c r="E12" s="5"/>
      <c r="F12" s="5"/>
      <c r="G12" s="9" t="s">
        <v>0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2"/>
      <c r="C13" s="1"/>
      <c r="D13" s="1"/>
      <c r="E13" s="1"/>
      <c r="F13" s="1"/>
      <c r="G13" s="1"/>
      <c r="H13" s="1"/>
      <c r="I13" s="10" t="s">
        <v>4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4"/>
      <c r="C14" s="5"/>
      <c r="D14" s="5"/>
      <c r="E14" s="5"/>
      <c r="F14" s="5"/>
      <c r="G14" s="9" t="s">
        <v>5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467FB-E9F7-4C7E-A7A5-CFB3F4D49C0C}">
  <sheetPr codeName="Sheet2">
    <tabColor theme="8" tint="0.59999389629810485"/>
  </sheetPr>
  <dimension ref="A1:CQ260"/>
  <sheetViews>
    <sheetView zoomScale="190" zoomScaleNormal="190" workbookViewId="0">
      <selection activeCell="L17" sqref="L17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1" t="s">
        <v>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4"/>
      <c r="C12" s="5"/>
      <c r="D12" s="5"/>
      <c r="E12" s="5"/>
      <c r="F12" s="5"/>
      <c r="G12" s="9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2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4"/>
      <c r="C14" s="5"/>
      <c r="D14" s="5"/>
      <c r="E14" s="5"/>
      <c r="F14" s="5"/>
      <c r="G14" s="9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hyperlinks>
    <hyperlink ref="B1" r:id="rId1" xr:uid="{7F841B3B-7C4C-4A45-9291-42AAFE8B70A0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6C0C6-EFA2-46B0-A95E-03790E11EDC5}">
  <sheetPr codeName="Sheet3">
    <tabColor theme="8" tint="0.59999389629810485"/>
  </sheetPr>
  <dimension ref="A1:CQ260"/>
  <sheetViews>
    <sheetView zoomScale="190" zoomScaleNormal="190" workbookViewId="0">
      <selection activeCell="H15" sqref="H15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4"/>
      <c r="C12" s="5"/>
      <c r="D12" s="5"/>
      <c r="E12" s="5"/>
      <c r="F12" s="5"/>
      <c r="G12" s="9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2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4"/>
      <c r="C14" s="5"/>
      <c r="D14" s="5"/>
      <c r="E14" s="5"/>
      <c r="F14" s="5"/>
      <c r="G14" s="9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C25E6-4575-44DF-B03C-794501624F7A}">
  <sheetPr codeName="Sheet4">
    <tabColor theme="8" tint="0.59999389629810485"/>
  </sheetPr>
  <dimension ref="A1:CQ260"/>
  <sheetViews>
    <sheetView zoomScale="190" zoomScaleNormal="190" workbookViewId="0">
      <selection activeCell="I11" sqref="I11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1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81985-F2F0-4C7F-ADCD-3A540D0D8E49}">
  <sheetPr codeName="Sheet5">
    <tabColor rgb="FF00B050"/>
  </sheetPr>
  <dimension ref="A1:BZ171"/>
  <sheetViews>
    <sheetView zoomScale="60" zoomScaleNormal="60" workbookViewId="0">
      <selection activeCell="AN8" sqref="AN8"/>
    </sheetView>
  </sheetViews>
  <sheetFormatPr defaultRowHeight="15"/>
  <cols>
    <col min="1" max="1" width="4.7109375" customWidth="1"/>
    <col min="21" max="23" width="4.85546875" style="12" customWidth="1"/>
    <col min="24" max="24" width="6.28515625" customWidth="1"/>
    <col min="25" max="27" width="6.7109375" customWidth="1"/>
    <col min="28" max="32" width="7" customWidth="1"/>
    <col min="33" max="39" width="8.140625" customWidth="1"/>
    <col min="40" max="44" width="7" customWidth="1"/>
    <col min="45" max="55" width="6.7109375" customWidth="1"/>
    <col min="56" max="56" width="6.28515625" style="12" customWidth="1"/>
    <col min="57" max="71" width="4.85546875" style="12" customWidth="1"/>
    <col min="75" max="75" width="4.85546875" style="12" customWidth="1"/>
  </cols>
  <sheetData>
    <row r="1" spans="1:78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</row>
    <row r="2" spans="1:78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</row>
    <row r="3" spans="1:78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</row>
    <row r="4" spans="1:78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</row>
    <row r="5" spans="1:78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</row>
    <row r="6" spans="1:78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</row>
    <row r="7" spans="1:78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 t="e">
        <f t="array" aca="1" ref="AB7" ca="1">SVD_U(V10:Z14)</f>
        <v>#NAME?</v>
      </c>
      <c r="AC7" s="13"/>
      <c r="AD7" s="13"/>
      <c r="AE7" s="13"/>
      <c r="AF7" s="13"/>
      <c r="AG7" s="13"/>
      <c r="AH7" s="13" t="e">
        <f ca="1">SVD_D(V10:Z14)</f>
        <v>#NAME?</v>
      </c>
      <c r="AI7" s="13"/>
      <c r="AJ7" s="13"/>
      <c r="AK7" s="13"/>
      <c r="AL7" s="13"/>
      <c r="AM7" s="13"/>
      <c r="AN7" s="13" t="e">
        <f ca="1">SVD_V(AH10:AL14)</f>
        <v>#NAME?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</row>
    <row r="8" spans="1:7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</row>
    <row r="9" spans="1:78" ht="15.75" thickBot="1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</row>
    <row r="10" spans="1:78" ht="21.75" thickBot="1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32">
        <v>0.22764227642276422</v>
      </c>
      <c r="W10" s="31">
        <v>4.065040650406504E-2</v>
      </c>
      <c r="X10" s="31">
        <v>0.24390243902439024</v>
      </c>
      <c r="Y10" s="31">
        <v>0.24390243902439024</v>
      </c>
      <c r="Z10" s="30">
        <v>0.24390243902439024</v>
      </c>
      <c r="AA10" s="13"/>
      <c r="AB10" s="22">
        <v>-0.42232194285489871</v>
      </c>
      <c r="AC10" s="22">
        <v>0.294935321294369</v>
      </c>
      <c r="AD10" s="22">
        <v>-0.39796022380256391</v>
      </c>
      <c r="AE10" s="22">
        <v>-0.61697703960047257</v>
      </c>
      <c r="AF10" s="22">
        <v>-0.44229438806421861</v>
      </c>
      <c r="AG10" s="13"/>
      <c r="AH10" s="29">
        <v>1.0183508688354517</v>
      </c>
      <c r="AI10" s="34">
        <v>0</v>
      </c>
      <c r="AJ10" s="34">
        <v>0</v>
      </c>
      <c r="AK10" s="34">
        <v>0</v>
      </c>
      <c r="AL10" s="33">
        <v>0</v>
      </c>
      <c r="AM10" s="13"/>
      <c r="AN10" s="18">
        <v>-0.44605357617477931</v>
      </c>
      <c r="AO10" s="18">
        <v>-0.48085440991587147</v>
      </c>
      <c r="AP10" s="18">
        <v>-0.35092768862624313</v>
      </c>
      <c r="AQ10" s="18">
        <v>-0.5746184771108187</v>
      </c>
      <c r="AR10" s="18">
        <v>-0.34128962299553622</v>
      </c>
      <c r="AS10" s="13"/>
      <c r="AT10" s="32">
        <f t="array" ref="AT10:AX14">MMULT(AB10:AF14,MMULT(AH10:AL14,AN10:AR14))</f>
        <v>0.22764227642276422</v>
      </c>
      <c r="AU10" s="31">
        <v>4.0650406504065047E-2</v>
      </c>
      <c r="AV10" s="31">
        <v>0.24390243902439027</v>
      </c>
      <c r="AW10" s="31">
        <v>0.24390243902439032</v>
      </c>
      <c r="AX10" s="30">
        <v>0.24390243902439032</v>
      </c>
      <c r="AY10" s="13"/>
      <c r="AZ10" s="14">
        <f t="shared" ref="AZ10:BD14" si="0">AT10-V10</f>
        <v>0</v>
      </c>
      <c r="BA10" s="14">
        <f t="shared" si="0"/>
        <v>0</v>
      </c>
      <c r="BB10" s="14">
        <f t="shared" si="0"/>
        <v>0</v>
      </c>
      <c r="BC10" s="14">
        <f t="shared" si="0"/>
        <v>0</v>
      </c>
      <c r="BD10" s="14">
        <f t="shared" si="0"/>
        <v>0</v>
      </c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</row>
    <row r="11" spans="1:78" ht="21.75" thickBo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25">
        <v>0.21126760563380281</v>
      </c>
      <c r="W11" s="24">
        <v>9.8591549295774641E-2</v>
      </c>
      <c r="X11" s="24">
        <v>0.16901408450704225</v>
      </c>
      <c r="Y11" s="24">
        <v>0.39436619718309857</v>
      </c>
      <c r="Z11" s="23">
        <v>0.12676056338028169</v>
      </c>
      <c r="AA11" s="13"/>
      <c r="AB11" s="22">
        <v>-0.46234432281479404</v>
      </c>
      <c r="AC11" s="22">
        <v>0.1646677573769065</v>
      </c>
      <c r="AD11" s="22">
        <v>-0.52317936582732982</v>
      </c>
      <c r="AE11" s="22">
        <v>0.27319870294672838</v>
      </c>
      <c r="AF11" s="22">
        <v>0.64091191026702599</v>
      </c>
      <c r="AG11" s="13"/>
      <c r="AH11" s="28">
        <v>0</v>
      </c>
      <c r="AI11" s="29">
        <v>0.40184699021765619</v>
      </c>
      <c r="AJ11" s="27">
        <v>0</v>
      </c>
      <c r="AK11" s="27">
        <v>0</v>
      </c>
      <c r="AL11" s="26">
        <v>0</v>
      </c>
      <c r="AM11" s="13"/>
      <c r="AN11" s="18">
        <v>0.70575439347330637</v>
      </c>
      <c r="AO11" s="18">
        <v>-0.54336307824794716</v>
      </c>
      <c r="AP11" s="18">
        <v>0.32911486325172723</v>
      </c>
      <c r="AQ11" s="18">
        <v>-0.12273761956273863</v>
      </c>
      <c r="AR11" s="18">
        <v>-0.28859345942156989</v>
      </c>
      <c r="AS11" s="13"/>
      <c r="AT11" s="25">
        <v>0.21126760563380281</v>
      </c>
      <c r="AU11" s="24">
        <v>9.8591549295774628E-2</v>
      </c>
      <c r="AV11" s="24">
        <v>0.16901408450704231</v>
      </c>
      <c r="AW11" s="24">
        <v>0.39436619718309868</v>
      </c>
      <c r="AX11" s="23">
        <v>0.12676056338028172</v>
      </c>
      <c r="AY11" s="13"/>
      <c r="AZ11" s="14">
        <f t="shared" si="0"/>
        <v>0</v>
      </c>
      <c r="BA11" s="14">
        <f t="shared" si="0"/>
        <v>0</v>
      </c>
      <c r="BB11" s="14">
        <f t="shared" si="0"/>
        <v>0</v>
      </c>
      <c r="BC11" s="14">
        <f t="shared" si="0"/>
        <v>0</v>
      </c>
      <c r="BD11" s="14">
        <f t="shared" si="0"/>
        <v>0</v>
      </c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</row>
    <row r="12" spans="1:78" ht="21.75" thickBo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25">
        <v>0.10810810810810811</v>
      </c>
      <c r="W12" s="24">
        <v>0.32432432432432434</v>
      </c>
      <c r="X12" s="24">
        <v>0.10810810810810811</v>
      </c>
      <c r="Y12" s="24">
        <v>0.36486486486486486</v>
      </c>
      <c r="Z12" s="23">
        <v>9.45945945945946E-2</v>
      </c>
      <c r="AA12" s="13"/>
      <c r="AB12" s="22">
        <v>-0.47533240228844498</v>
      </c>
      <c r="AC12" s="22">
        <v>-0.33950766168510094</v>
      </c>
      <c r="AD12" s="22">
        <v>-5.3132705300419421E-2</v>
      </c>
      <c r="AE12" s="22">
        <v>0.59289111596109889</v>
      </c>
      <c r="AF12" s="22">
        <v>-0.55177050957229767</v>
      </c>
      <c r="AG12" s="13"/>
      <c r="AH12" s="28">
        <v>0</v>
      </c>
      <c r="AI12" s="27">
        <v>0</v>
      </c>
      <c r="AJ12" s="29">
        <v>0.29881187398381348</v>
      </c>
      <c r="AK12" s="27">
        <v>0</v>
      </c>
      <c r="AL12" s="26">
        <v>0</v>
      </c>
      <c r="AM12" s="13"/>
      <c r="AN12" s="18">
        <v>0.34599083049731438</v>
      </c>
      <c r="AO12" s="18">
        <v>0.64676159763331231</v>
      </c>
      <c r="AP12" s="18">
        <v>-8.1472306765936225E-2</v>
      </c>
      <c r="AQ12" s="18">
        <v>-0.64778556110103103</v>
      </c>
      <c r="AR12" s="18">
        <v>-0.18901299187580514</v>
      </c>
      <c r="AS12" s="13"/>
      <c r="AT12" s="25">
        <v>0.10810810810810793</v>
      </c>
      <c r="AU12" s="24">
        <v>0.32432432432432423</v>
      </c>
      <c r="AV12" s="24">
        <v>0.10810810810810807</v>
      </c>
      <c r="AW12" s="24">
        <v>0.3648648648648648</v>
      </c>
      <c r="AX12" s="23">
        <v>9.4594594594594586E-2</v>
      </c>
      <c r="AY12" s="13"/>
      <c r="AZ12" s="14">
        <f t="shared" si="0"/>
        <v>-1.8041124150158794E-16</v>
      </c>
      <c r="BA12" s="14">
        <f t="shared" si="0"/>
        <v>0</v>
      </c>
      <c r="BB12" s="14">
        <f t="shared" si="0"/>
        <v>0</v>
      </c>
      <c r="BC12" s="14">
        <f t="shared" si="0"/>
        <v>0</v>
      </c>
      <c r="BD12" s="14">
        <f t="shared" si="0"/>
        <v>0</v>
      </c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</row>
    <row r="13" spans="1:78" ht="21.75" thickBo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25">
        <v>4.6153846153846156E-2</v>
      </c>
      <c r="W13" s="24">
        <v>0.4</v>
      </c>
      <c r="X13" s="24">
        <v>7.6923076923076927E-2</v>
      </c>
      <c r="Y13" s="24">
        <v>0.18461538461538463</v>
      </c>
      <c r="Z13" s="23">
        <v>0.29230769230769232</v>
      </c>
      <c r="AA13" s="13"/>
      <c r="AB13" s="22">
        <v>-0.43773545699351984</v>
      </c>
      <c r="AC13" s="22">
        <v>-0.66311997134681322</v>
      </c>
      <c r="AD13" s="22">
        <v>0.31312415020362422</v>
      </c>
      <c r="AE13" s="22">
        <v>-0.42961482144826019</v>
      </c>
      <c r="AF13" s="22">
        <v>0.2933324820794897</v>
      </c>
      <c r="AG13" s="13"/>
      <c r="AH13" s="28">
        <v>0</v>
      </c>
      <c r="AI13" s="27">
        <v>0</v>
      </c>
      <c r="AJ13" s="27">
        <v>0</v>
      </c>
      <c r="AK13" s="19">
        <v>0.22114037265920286</v>
      </c>
      <c r="AL13" s="26">
        <v>0</v>
      </c>
      <c r="AM13" s="13"/>
      <c r="AN13" s="18">
        <v>7.7140161554525213E-3</v>
      </c>
      <c r="AO13" s="18">
        <v>0.19478738123007572</v>
      </c>
      <c r="AP13" s="18">
        <v>-0.24358441123291522</v>
      </c>
      <c r="AQ13" s="18">
        <v>0.47013556050605898</v>
      </c>
      <c r="AR13" s="18">
        <v>-0.82561344430686801</v>
      </c>
      <c r="AS13" s="13"/>
      <c r="AT13" s="25">
        <v>4.615384615384592E-2</v>
      </c>
      <c r="AU13" s="24">
        <v>0.40000000000000008</v>
      </c>
      <c r="AV13" s="24">
        <v>7.6923076923076983E-2</v>
      </c>
      <c r="AW13" s="24">
        <v>0.18461538461538479</v>
      </c>
      <c r="AX13" s="23">
        <v>0.29230769230769238</v>
      </c>
      <c r="AY13" s="13"/>
      <c r="AZ13" s="14">
        <f t="shared" si="0"/>
        <v>-2.3592239273284576E-16</v>
      </c>
      <c r="BA13" s="14">
        <f t="shared" si="0"/>
        <v>0</v>
      </c>
      <c r="BB13" s="14">
        <f t="shared" si="0"/>
        <v>0</v>
      </c>
      <c r="BC13" s="14">
        <f t="shared" si="0"/>
        <v>0</v>
      </c>
      <c r="BD13" s="14">
        <f t="shared" si="0"/>
        <v>0</v>
      </c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</row>
    <row r="14" spans="1:78" ht="21.75" thickBo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7">
        <v>0.43283582089552236</v>
      </c>
      <c r="W14" s="16">
        <v>0.22388059701492538</v>
      </c>
      <c r="X14" s="16">
        <v>0.20895522388059701</v>
      </c>
      <c r="Y14" s="16">
        <v>0.1044776119402985</v>
      </c>
      <c r="Z14" s="15">
        <v>2.9850746268656716E-2</v>
      </c>
      <c r="AA14" s="13"/>
      <c r="AB14" s="22">
        <v>-0.43626675414196348</v>
      </c>
      <c r="AC14" s="22">
        <v>0.57524267678221264</v>
      </c>
      <c r="AD14" s="22">
        <v>0.68340412175391729</v>
      </c>
      <c r="AE14" s="22">
        <v>9.2806417452915679E-2</v>
      </c>
      <c r="AF14" s="22">
        <v>5.5793882175228342E-2</v>
      </c>
      <c r="AG14" s="13"/>
      <c r="AH14" s="21">
        <v>0</v>
      </c>
      <c r="AI14" s="20">
        <v>0</v>
      </c>
      <c r="AJ14" s="20">
        <v>0</v>
      </c>
      <c r="AK14" s="20">
        <v>0</v>
      </c>
      <c r="AL14" s="19">
        <v>2.9804642492235779E-2</v>
      </c>
      <c r="AM14" s="13"/>
      <c r="AN14" s="18">
        <v>0.4279927364352667</v>
      </c>
      <c r="AO14" s="18">
        <v>-0.13150252317620434</v>
      </c>
      <c r="AP14" s="18">
        <v>-0.83818975296575293</v>
      </c>
      <c r="AQ14" s="18">
        <v>0.11872448813783858</v>
      </c>
      <c r="AR14" s="18">
        <v>0.28787451762280375</v>
      </c>
      <c r="AS14" s="13"/>
      <c r="AT14" s="17">
        <v>0.43283582089552264</v>
      </c>
      <c r="AU14" s="16">
        <v>0.22388059701492519</v>
      </c>
      <c r="AV14" s="16">
        <v>0.20895522388059715</v>
      </c>
      <c r="AW14" s="16">
        <v>0.10447761194029857</v>
      </c>
      <c r="AX14" s="15">
        <v>2.9850746268656681E-2</v>
      </c>
      <c r="AY14" s="13"/>
      <c r="AZ14" s="14">
        <f t="shared" si="0"/>
        <v>0</v>
      </c>
      <c r="BA14" s="14">
        <f t="shared" si="0"/>
        <v>0</v>
      </c>
      <c r="BB14" s="14">
        <f t="shared" si="0"/>
        <v>0</v>
      </c>
      <c r="BC14" s="14">
        <f t="shared" si="0"/>
        <v>0</v>
      </c>
      <c r="BD14" s="14">
        <f t="shared" si="0"/>
        <v>-3.4694469519536142E-17</v>
      </c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</row>
    <row r="15" spans="1:78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</row>
    <row r="16" spans="1:78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</row>
    <row r="17" spans="1:78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</row>
    <row r="18" spans="1:7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</row>
    <row r="19" spans="1:78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</row>
    <row r="20" spans="1:78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</row>
    <row r="21" spans="1:78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</row>
    <row r="22" spans="1:78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</row>
    <row r="23" spans="1:78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</row>
    <row r="24" spans="1:78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</row>
    <row r="25" spans="1:78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</row>
    <row r="26" spans="1:78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</row>
    <row r="27" spans="1:78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</row>
    <row r="28" spans="1:7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</row>
    <row r="29" spans="1:78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</row>
    <row r="30" spans="1:78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</row>
    <row r="31" spans="1:78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</row>
    <row r="32" spans="1:78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</row>
    <row r="33" spans="1:78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</row>
    <row r="34" spans="1:78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</row>
    <row r="35" spans="1:78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</row>
    <row r="36" spans="1:78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</row>
    <row r="37" spans="1:78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</row>
    <row r="38" spans="1:7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</row>
    <row r="39" spans="1:78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</row>
    <row r="40" spans="1:78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</row>
    <row r="41" spans="1:78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</row>
    <row r="42" spans="1:78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</row>
    <row r="43" spans="1:78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</row>
    <row r="44" spans="1:78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</row>
    <row r="45" spans="1:78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</row>
    <row r="46" spans="1:78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</row>
    <row r="47" spans="1:78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</row>
    <row r="48" spans="1:7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</row>
    <row r="49" spans="1:78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</row>
    <row r="50" spans="1:78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</row>
    <row r="51" spans="1:78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</row>
    <row r="52" spans="1:78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</row>
    <row r="53" spans="1:78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</row>
    <row r="54" spans="1:78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</row>
    <row r="55" spans="1:78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</row>
    <row r="56" spans="1:78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</row>
    <row r="57" spans="1:78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</row>
    <row r="58" spans="1:7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</row>
    <row r="59" spans="1:78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</row>
    <row r="60" spans="1:78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</row>
    <row r="61" spans="1:78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</row>
    <row r="62" spans="1:78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</row>
    <row r="63" spans="1:78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</row>
    <row r="64" spans="1:78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</row>
    <row r="65" spans="1:78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</row>
    <row r="66" spans="1:78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</row>
    <row r="67" spans="1:78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</row>
    <row r="68" spans="1:7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</row>
    <row r="69" spans="1:78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</row>
    <row r="70" spans="1:78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</row>
    <row r="71" spans="1:78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</row>
    <row r="72" spans="1:78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</row>
    <row r="73" spans="1:78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</row>
    <row r="74" spans="1:78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</row>
    <row r="75" spans="1:78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</row>
    <row r="76" spans="1:78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</row>
    <row r="77" spans="1:78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</row>
    <row r="78" spans="1: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</row>
    <row r="79" spans="1:78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</row>
    <row r="80" spans="1:78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</row>
    <row r="81" spans="1:78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</row>
    <row r="82" spans="1:78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</row>
    <row r="83" spans="1:78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</row>
    <row r="84" spans="1:78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</row>
    <row r="85" spans="1:78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</row>
    <row r="86" spans="1:78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</row>
    <row r="87" spans="1:78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</row>
    <row r="88" spans="1:7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</row>
    <row r="89" spans="1:78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</row>
    <row r="90" spans="1:78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</row>
    <row r="91" spans="1:78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</row>
    <row r="92" spans="1:78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</row>
    <row r="93" spans="1:78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</row>
    <row r="94" spans="1:78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</row>
    <row r="95" spans="1:78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</row>
    <row r="96" spans="1:78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</row>
    <row r="97" spans="1:78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</row>
    <row r="98" spans="1:7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</row>
    <row r="99" spans="1:78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</row>
    <row r="100" spans="1:78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</row>
    <row r="101" spans="1:78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</row>
    <row r="102" spans="1:78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</row>
    <row r="103" spans="1:78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</row>
    <row r="104" spans="1:78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</row>
    <row r="105" spans="1:78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</row>
    <row r="106" spans="1:78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</row>
    <row r="107" spans="1:78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</row>
    <row r="108" spans="1:7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</row>
    <row r="109" spans="1:78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</row>
    <row r="110" spans="1:78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</row>
    <row r="111" spans="1:78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</row>
    <row r="112" spans="1:78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</row>
    <row r="113" spans="1:78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</row>
    <row r="114" spans="1:78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</row>
    <row r="115" spans="1:78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</row>
    <row r="116" spans="1:78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</row>
    <row r="117" spans="1:78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</row>
    <row r="118" spans="1:7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</row>
    <row r="119" spans="1:78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</row>
    <row r="120" spans="1:78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</row>
    <row r="121" spans="1:78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</row>
    <row r="122" spans="1:78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</row>
    <row r="123" spans="1:78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</row>
    <row r="124" spans="1:78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</row>
    <row r="125" spans="1:78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</row>
    <row r="126" spans="1:78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</row>
    <row r="127" spans="1:78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</row>
    <row r="128" spans="1:7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</row>
    <row r="129" spans="1:78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</row>
    <row r="130" spans="1:78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</row>
    <row r="131" spans="1:78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</row>
    <row r="132" spans="1:78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</row>
    <row r="133" spans="1:78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</row>
    <row r="134" spans="1:78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</row>
    <row r="135" spans="1:78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</row>
    <row r="136" spans="1:78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</row>
    <row r="137" spans="1:78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</row>
    <row r="138" spans="1:7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</row>
    <row r="139" spans="1:78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</row>
    <row r="140" spans="1:78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</row>
    <row r="141" spans="1:78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</row>
    <row r="142" spans="1:78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</row>
    <row r="143" spans="1:78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</row>
    <row r="144" spans="1:78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</row>
    <row r="145" spans="1:78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</row>
    <row r="146" spans="1:78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</row>
    <row r="147" spans="1:78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</row>
    <row r="148" spans="1:7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</row>
    <row r="149" spans="1:78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</row>
    <row r="150" spans="1:78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</row>
    <row r="151" spans="1:78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</row>
    <row r="152" spans="1:78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</row>
    <row r="153" spans="1:78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</row>
    <row r="154" spans="1:78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</row>
    <row r="155" spans="1:78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</row>
    <row r="156" spans="1:78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</row>
    <row r="157" spans="1:78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</row>
    <row r="158" spans="1:7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</row>
    <row r="159" spans="1:78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</row>
    <row r="160" spans="1:78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</row>
    <row r="161" spans="1:78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</row>
    <row r="162" spans="1:78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</row>
    <row r="163" spans="1:78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</row>
    <row r="164" spans="1:78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</row>
    <row r="165" spans="1:78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</row>
    <row r="166" spans="1:78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</row>
    <row r="167" spans="1:78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</row>
    <row r="168" spans="1:7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</row>
    <row r="169" spans="1:78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</row>
    <row r="170" spans="1:78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</row>
    <row r="171" spans="1:78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</row>
  </sheetData>
  <conditionalFormatting sqref="V10:Z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0:AF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 AI11 AK13 AJ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:AR14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T10:AX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7268-B71D-4968-BD4C-699C94E4A619}">
  <sheetPr>
    <tabColor theme="8" tint="0.59999389629810485"/>
  </sheetPr>
  <dimension ref="A1:CQ260"/>
  <sheetViews>
    <sheetView zoomScale="160" zoomScaleNormal="160" workbookViewId="0">
      <selection activeCell="C21" sqref="C21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0" t="s">
        <v>16</v>
      </c>
      <c r="C1" s="10"/>
      <c r="D1" s="10" t="s">
        <v>15</v>
      </c>
      <c r="E1" s="10"/>
      <c r="F1" s="10"/>
      <c r="G1" s="36" t="s">
        <v>14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5" t="s">
        <v>13</v>
      </c>
      <c r="C2" s="5"/>
      <c r="D2" s="5" t="s">
        <v>12</v>
      </c>
      <c r="E2" s="5"/>
      <c r="F2" s="5"/>
      <c r="G2" s="5" t="s">
        <v>11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6"/>
      <c r="B3" s="35" t="s">
        <v>10</v>
      </c>
      <c r="C3" s="1"/>
      <c r="D3" s="1" t="s">
        <v>9</v>
      </c>
      <c r="E3" s="1"/>
      <c r="F3" s="1"/>
      <c r="G3" s="35" t="s">
        <v>8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5"/>
      <c r="C4" s="5"/>
      <c r="D4" s="5"/>
      <c r="E4" s="5"/>
      <c r="F4" s="5"/>
      <c r="G4" s="5" t="s">
        <v>7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1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E1AF-E425-44A8-95F7-D3134A8B6E93}">
  <sheetPr>
    <tabColor theme="8" tint="0.59999389629810485"/>
  </sheetPr>
  <dimension ref="A1:CQ260"/>
  <sheetViews>
    <sheetView zoomScale="160" zoomScaleNormal="160" workbookViewId="0">
      <selection activeCell="E9" sqref="E9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0"/>
      <c r="C1" s="10"/>
      <c r="D1" s="10"/>
      <c r="E1" s="10"/>
      <c r="F1" s="10"/>
      <c r="G1" s="36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7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7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6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7"/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1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D6E17-CBD5-49EF-B614-2D1157E477AC}">
  <sheetPr>
    <tabColor theme="8" tint="0.59999389629810485"/>
  </sheetPr>
  <dimension ref="A1:CQ260"/>
  <sheetViews>
    <sheetView zoomScale="175" zoomScaleNormal="175" workbookViewId="0">
      <selection activeCell="H8" sqref="H8"/>
    </sheetView>
  </sheetViews>
  <sheetFormatPr defaultRowHeight="15.95" customHeight="1"/>
  <cols>
    <col min="1" max="1" width="1.5703125" style="8" customWidth="1"/>
    <col min="2" max="2" width="9.140625" style="3"/>
  </cols>
  <sheetData>
    <row r="1" spans="1:95" ht="15.95" customHeight="1">
      <c r="A1" s="6"/>
      <c r="B1" s="10"/>
      <c r="C1" s="10"/>
      <c r="D1" s="10"/>
      <c r="E1" s="10"/>
      <c r="F1" s="10"/>
      <c r="G1" s="36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5.9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 ht="15.9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ht="15.9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ht="15.9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ht="15.9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ht="15.95" customHeight="1">
      <c r="A7" s="6"/>
      <c r="B7" s="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ht="15.95" customHeight="1">
      <c r="A8" s="7"/>
      <c r="B8" s="4"/>
      <c r="C8" s="5"/>
      <c r="D8" s="5"/>
      <c r="E8" s="5"/>
      <c r="F8" s="5"/>
      <c r="G8" s="9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ht="15.95" customHeight="1">
      <c r="A9" s="6"/>
      <c r="B9" s="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ht="15.95" customHeight="1">
      <c r="A10" s="7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ht="15.95" customHeight="1">
      <c r="A11" s="6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ht="15.95" customHeight="1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ht="15.95" customHeight="1">
      <c r="A13" s="6"/>
      <c r="B13" s="1"/>
      <c r="C13" s="1"/>
      <c r="D13" s="1"/>
      <c r="E13" s="1"/>
      <c r="F13" s="1"/>
      <c r="G13" s="1"/>
      <c r="H13" s="1"/>
      <c r="I13" s="10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ht="15.95" customHeight="1">
      <c r="A14" s="7" t="s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ht="15.95" customHeight="1">
      <c r="A15" s="6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ht="15.95" customHeight="1">
      <c r="A16" s="7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ht="15.95" customHeight="1">
      <c r="A17" s="6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ht="15.95" customHeight="1">
      <c r="A18" s="7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ht="15.95" customHeight="1">
      <c r="A19" s="6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ht="15.95" customHeight="1">
      <c r="A20" s="7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ht="15.95" customHeight="1">
      <c r="A21" s="6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ht="15.95" customHeight="1">
      <c r="A22" s="7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ht="15.95" customHeight="1">
      <c r="A23" s="6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ht="15.95" customHeight="1">
      <c r="A24" s="7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ht="15.95" customHeight="1">
      <c r="A25" s="6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ht="15.95" customHeight="1">
      <c r="A26" s="7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ht="15.95" customHeight="1">
      <c r="A27" s="6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ht="15.95" customHeight="1">
      <c r="A28" s="7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ht="15.95" customHeight="1">
      <c r="A29" s="6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ht="15.95" customHeight="1">
      <c r="A30" s="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ht="15.95" customHeight="1">
      <c r="A31" s="6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ht="15.95" customHeight="1">
      <c r="A32" s="7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5.95" customHeight="1">
      <c r="A33" s="6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5.95" customHeight="1">
      <c r="A34" s="7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5.95" customHeight="1">
      <c r="A35" s="6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5.95" customHeight="1">
      <c r="A36" s="7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5.95" customHeight="1">
      <c r="A37" s="6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5.95" customHeight="1">
      <c r="A38" s="7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15.95" customHeight="1">
      <c r="A39" s="6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15.95" customHeight="1">
      <c r="A40" s="7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5.95" customHeight="1">
      <c r="A41" s="6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5.95" customHeight="1">
      <c r="A42" s="7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5.95" customHeight="1">
      <c r="A43" s="6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5.95" customHeight="1">
      <c r="A44" s="7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ht="15.95" customHeight="1">
      <c r="A45" s="6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ht="15.95" customHeight="1">
      <c r="A46" s="7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ht="15.95" customHeight="1">
      <c r="A47" s="6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ht="15.95" customHeight="1">
      <c r="A48" s="7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ht="15.95" customHeight="1">
      <c r="A49" s="6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ht="15.95" customHeight="1">
      <c r="A50" s="7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15.95" customHeight="1">
      <c r="A51" s="6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>
      <c r="A52" s="7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5.95" customHeight="1">
      <c r="A53" s="6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15.95" customHeight="1">
      <c r="A54" s="7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15.95" customHeight="1">
      <c r="A55" s="6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>
      <c r="A56" s="6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5.95" customHeight="1">
      <c r="A57" s="6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15.95" customHeight="1">
      <c r="A58" s="6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15.95" customHeight="1">
      <c r="A59" s="6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5.95" customHeight="1">
      <c r="A60" s="6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5.95" customHeight="1">
      <c r="A61" s="6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5.95" customHeight="1">
      <c r="A62" s="6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5.95" customHeight="1">
      <c r="A63" s="6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5.95" customHeight="1">
      <c r="A64" s="6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15.95" customHeight="1">
      <c r="A65" s="6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15.95" customHeight="1">
      <c r="A66" s="6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5.95" customHeight="1">
      <c r="A67" s="6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5.95" customHeight="1">
      <c r="A68" s="6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5.95" customHeight="1">
      <c r="A69" s="6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5.95" customHeight="1">
      <c r="A70" s="6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5.95" customHeight="1">
      <c r="A71" s="6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5.95" customHeight="1">
      <c r="A72" s="6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5.95" customHeight="1">
      <c r="A73" s="6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>
      <c r="A74" s="6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15.95" customHeight="1">
      <c r="A75" s="6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5.95" customHeight="1">
      <c r="A76" s="6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5.95" customHeight="1">
      <c r="A77" s="6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5.95" customHeight="1">
      <c r="A78" s="6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5.95" customHeight="1">
      <c r="A79" s="6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5.95" customHeight="1">
      <c r="A80" s="6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15.95" customHeight="1">
      <c r="A81" s="6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15.95" customHeight="1">
      <c r="A82" s="6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>
      <c r="A83" s="6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5.95" customHeight="1">
      <c r="A84" s="6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15.95" customHeight="1">
      <c r="A85" s="6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15.95" customHeight="1">
      <c r="A86" s="6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5.95" customHeight="1">
      <c r="A87" s="6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5.95" customHeight="1">
      <c r="A88" s="6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5.95" customHeight="1">
      <c r="A89" s="6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5.95" customHeight="1">
      <c r="A90" s="6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5.95" customHeight="1">
      <c r="A91" s="6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5.95" customHeight="1">
      <c r="A92" s="6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5.95" customHeight="1">
      <c r="A93" s="6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5.95" customHeight="1">
      <c r="A94" s="6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5.95" customHeight="1">
      <c r="A95" s="6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5.95" customHeight="1">
      <c r="A96" s="6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15.95" customHeight="1">
      <c r="A97" s="6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15.95" customHeight="1">
      <c r="A98" s="6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5.95" customHeight="1">
      <c r="A99" s="6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5.95" customHeight="1">
      <c r="A100" s="6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5.95" customHeight="1">
      <c r="A101" s="6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5.95" customHeight="1">
      <c r="A102" s="6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5.95" customHeight="1">
      <c r="A103" s="6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5.95" customHeight="1">
      <c r="A104" s="6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15.95" customHeight="1">
      <c r="A105" s="6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15.95" customHeight="1">
      <c r="A106" s="6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5.95" customHeight="1">
      <c r="A107" s="6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ht="15.95" customHeight="1">
      <c r="A108" s="6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5.95" customHeight="1">
      <c r="A109" s="6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5.95" customHeight="1">
      <c r="A110" s="6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5.95" customHeight="1">
      <c r="A111" s="6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5.95" customHeight="1">
      <c r="A112" s="6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5.95" customHeight="1">
      <c r="A113" s="6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5.95" customHeight="1">
      <c r="A114" s="6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15.95" customHeight="1">
      <c r="A115" s="6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15.95" customHeight="1">
      <c r="A116" s="6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5.95" customHeight="1">
      <c r="A117" s="6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5.95" customHeight="1">
      <c r="A118" s="6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5.95" customHeight="1">
      <c r="A119" s="6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5.95" customHeight="1">
      <c r="A120" s="6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5.95" customHeight="1">
      <c r="A121" s="6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5.95" customHeight="1">
      <c r="A122" s="6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5.95" customHeight="1">
      <c r="A123" s="6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5.95" customHeight="1">
      <c r="A124" s="6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5.95" customHeight="1">
      <c r="A125" s="6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15.95" customHeight="1">
      <c r="A126" s="6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15.95" customHeight="1">
      <c r="A127" s="6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>
      <c r="A128" s="6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15.95" customHeight="1">
      <c r="A129" s="6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5" customHeight="1">
      <c r="A130" s="6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15.95" customHeight="1">
      <c r="A131" s="6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5" customHeight="1">
      <c r="A132" s="6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15.95" customHeight="1">
      <c r="A133" s="6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5" customHeight="1">
      <c r="A134" s="6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15.95" customHeight="1">
      <c r="A135" s="6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5" customHeight="1">
      <c r="A136" s="6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15.95" customHeight="1">
      <c r="A137" s="6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5" customHeight="1">
      <c r="A138" s="6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15.95" customHeight="1">
      <c r="A139" s="6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5" customHeight="1">
      <c r="A140" s="6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5" customHeight="1">
      <c r="A141" s="6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5" customHeight="1">
      <c r="A142" s="6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5" customHeight="1">
      <c r="A143" s="6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5" customHeight="1">
      <c r="A144" s="6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5" customHeight="1">
      <c r="A145" s="6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5" customHeight="1">
      <c r="A146" s="6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5" customHeight="1">
      <c r="A147" s="6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5" customHeight="1">
      <c r="A148" s="6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5" customHeight="1">
      <c r="A149" s="6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5" customHeight="1">
      <c r="A150" s="6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5" customHeight="1">
      <c r="A151" s="6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15.95" customHeight="1">
      <c r="A152" s="6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15.95" customHeight="1">
      <c r="A153" s="6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15.95" customHeight="1">
      <c r="A154" s="6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5" customHeight="1">
      <c r="A155" s="6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5" customHeight="1">
      <c r="A156" s="6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15.95" customHeight="1">
      <c r="A157" s="6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15.95" customHeight="1">
      <c r="A158" s="6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5.95" customHeight="1">
      <c r="A159" s="6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5.95" customHeight="1">
      <c r="A160" s="6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5.95" customHeight="1">
      <c r="A161" s="6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5.95" customHeight="1">
      <c r="A162" s="6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5.95" customHeight="1">
      <c r="A163" s="6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5.95" customHeight="1">
      <c r="A164" s="6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5.95" customHeight="1">
      <c r="A165" s="6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5.95" customHeight="1">
      <c r="A166" s="6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5.95" customHeight="1">
      <c r="A167" s="6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ht="15.95" customHeight="1">
      <c r="A168" s="6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ht="15.95" customHeight="1">
      <c r="A169" s="6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ht="15.95" customHeight="1">
      <c r="A170" s="6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ht="15.95" customHeight="1">
      <c r="A171" s="6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ht="15.95" customHeight="1">
      <c r="A172" s="6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ht="15.95" customHeight="1">
      <c r="A173" s="6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ht="15.95" customHeight="1">
      <c r="A174" s="6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ht="15.95" customHeight="1">
      <c r="A175" s="6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ht="15.95" customHeight="1">
      <c r="A176" s="6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ht="15.95" customHeight="1">
      <c r="A177" s="6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ht="15.95" customHeight="1">
      <c r="A178" s="6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ht="15.95" customHeight="1">
      <c r="A179" s="6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ht="15.95" customHeight="1">
      <c r="A180" s="6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ht="15.95" customHeight="1">
      <c r="A181" s="6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ht="15.95" customHeight="1">
      <c r="A182" s="6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ht="15.95" customHeight="1">
      <c r="A183" s="6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ht="15.95" customHeight="1">
      <c r="A184" s="6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ht="15.95" customHeight="1">
      <c r="A185" s="6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ht="15.95" customHeight="1">
      <c r="A186" s="6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ht="15.95" customHeight="1">
      <c r="A187" s="6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ht="15.95" customHeight="1">
      <c r="A188" s="6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ht="15.95" customHeight="1">
      <c r="A189" s="6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ht="15.95" customHeight="1">
      <c r="A190" s="6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ht="15.95" customHeight="1">
      <c r="A191" s="6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ht="15.95" customHeight="1">
      <c r="A192" s="6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ht="15.95" customHeight="1">
      <c r="A193" s="6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ht="15.95" customHeight="1">
      <c r="A194" s="6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ht="15.95" customHeight="1">
      <c r="A195" s="6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ht="15.95" customHeight="1">
      <c r="A196" s="6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ht="15.95" customHeight="1">
      <c r="A197" s="6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ht="15.95" customHeight="1">
      <c r="A198" s="6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ht="15.95" customHeight="1">
      <c r="A199" s="6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ht="15.95" customHeight="1">
      <c r="A200" s="6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ht="15.95" customHeight="1">
      <c r="A201" s="6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ht="15.95" customHeight="1">
      <c r="A202" s="6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ht="15.95" customHeight="1">
      <c r="A203" s="6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ht="15.95" customHeight="1">
      <c r="A204" s="6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ht="15.95" customHeight="1">
      <c r="A205" s="6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ht="15.95" customHeight="1">
      <c r="A206" s="6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ht="15.95" customHeight="1">
      <c r="A207" s="6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ht="15.95" customHeight="1">
      <c r="A208" s="6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ht="15.95" customHeight="1">
      <c r="A209" s="6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ht="15.95" customHeight="1">
      <c r="A210" s="6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ht="15.95" customHeight="1">
      <c r="A211" s="6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ht="15.95" customHeight="1">
      <c r="A212" s="6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ht="15.95" customHeight="1">
      <c r="A213" s="6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ht="15.95" customHeight="1">
      <c r="A214" s="6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ht="15.95" customHeight="1">
      <c r="A215" s="6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ht="15.95" customHeight="1">
      <c r="A216" s="6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ht="15.95" customHeight="1">
      <c r="A217" s="6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ht="15.95" customHeight="1">
      <c r="A218" s="6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ht="15.95" customHeight="1">
      <c r="A219" s="6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ht="15.95" customHeight="1">
      <c r="A220" s="6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ht="15.95" customHeight="1">
      <c r="A221" s="6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ht="15.95" customHeight="1">
      <c r="A222" s="6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ht="15.95" customHeight="1">
      <c r="A223" s="6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ht="15.95" customHeight="1">
      <c r="A224" s="6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ht="15.95" customHeight="1">
      <c r="A225" s="6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ht="15.95" customHeight="1">
      <c r="A226" s="6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ht="15.95" customHeight="1">
      <c r="A227" s="6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ht="15.95" customHeight="1">
      <c r="A228" s="6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ht="15.95" customHeight="1">
      <c r="A229" s="6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ht="15.95" customHeight="1">
      <c r="A230" s="6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ht="15.95" customHeight="1">
      <c r="A231" s="6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ht="15.95" customHeight="1">
      <c r="A232" s="6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ht="15.95" customHeight="1">
      <c r="A233" s="6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ht="15.95" customHeight="1">
      <c r="A234" s="6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ht="15.95" customHeight="1">
      <c r="A235" s="6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ht="15.95" customHeight="1">
      <c r="A236" s="6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ht="15.95" customHeight="1">
      <c r="A237" s="6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ht="15.95" customHeight="1">
      <c r="A238" s="6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ht="15.95" customHeight="1">
      <c r="A239" s="6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ht="15.95" customHeight="1">
      <c r="A240" s="6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ht="15.95" customHeight="1">
      <c r="A241" s="6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ht="15.95" customHeight="1">
      <c r="A242" s="6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ht="15.95" customHeight="1">
      <c r="A243" s="6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ht="15.95" customHeight="1">
      <c r="A244" s="6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ht="15.95" customHeight="1">
      <c r="A245" s="6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ht="15.95" customHeight="1">
      <c r="A246" s="6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ht="15.95" customHeight="1">
      <c r="A247" s="6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ht="15.95" customHeight="1">
      <c r="A248" s="6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ht="15.95" customHeight="1">
      <c r="A249" s="6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ht="15.95" customHeight="1">
      <c r="A250" s="6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ht="15.95" customHeight="1">
      <c r="A251" s="6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ht="15.95" customHeight="1">
      <c r="A252" s="6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ht="15.95" customHeight="1">
      <c r="A253" s="6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ht="15.95" customHeight="1">
      <c r="A254" s="6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ht="15.95" customHeight="1">
      <c r="A255" s="6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ht="15.95" customHeight="1">
      <c r="A256" s="6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ht="15.95" customHeight="1">
      <c r="A257" s="6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ht="15.95" customHeight="1">
      <c r="A258" s="6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ht="15.95" customHeight="1">
      <c r="A259" s="6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ht="15.95" customHeight="1">
      <c r="A260" s="6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</vt:lpstr>
      <vt:lpstr>B</vt:lpstr>
      <vt:lpstr>C</vt:lpstr>
      <vt:lpstr>D</vt:lpstr>
      <vt:lpstr>E</vt:lpstr>
      <vt:lpstr>F</vt:lpstr>
      <vt:lpstr>H</vt:lpstr>
      <vt:lpstr>i</vt:lpstr>
      <vt:lpstr>J</vt:lpstr>
      <vt:lpstr>K</vt:lpstr>
      <vt:lpstr>b01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2023-07-31T13:40:00Z</dcterms:created>
  <dcterms:modified xsi:type="dcterms:W3CDTF">2025-10-08T20:26:24Z</dcterms:modified>
</cp:coreProperties>
</file>